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도정식\성남\공사\피지컬AI\공사 입찰\소액수의\공고\내역서\"/>
    </mc:Choice>
  </mc:AlternateContent>
  <bookViews>
    <workbookView xWindow="0" yWindow="0" windowWidth="28800" windowHeight="12135"/>
  </bookViews>
  <sheets>
    <sheet name="원가계산서(본공사)" sheetId="10" r:id="rId1"/>
    <sheet name="공종별집계표" sheetId="9" r:id="rId2"/>
    <sheet name="공종별내역서" sheetId="8" r:id="rId3"/>
  </sheets>
  <definedNames>
    <definedName name="_xlnm.Print_Area" localSheetId="2">공종별내역서!$A$1:$M$435</definedName>
    <definedName name="_xlnm.Print_Area" localSheetId="1">공종별집계표!$A$1:$M$27</definedName>
    <definedName name="_xlnm.Print_Area" localSheetId="0">'원가계산서(본공사)'!$A$1:$I$47</definedName>
    <definedName name="_xlnm.Print_Area">#REF!</definedName>
    <definedName name="_xlnm.Print_Titles" localSheetId="2">공종별내역서!$1:$3</definedName>
    <definedName name="_xlnm.Print_Titles" localSheetId="1">공종별집계표!$1:$4</definedName>
  </definedNames>
  <calcPr calcId="162913"/>
</workbook>
</file>

<file path=xl/calcChain.xml><?xml version="1.0" encoding="utf-8"?>
<calcChain xmlns="http://schemas.openxmlformats.org/spreadsheetml/2006/main">
  <c r="D53" i="10" l="1"/>
  <c r="I53" i="10" s="1"/>
  <c r="N50" i="10"/>
  <c r="H50" i="10"/>
  <c r="G50" i="10"/>
  <c r="R49" i="10"/>
  <c r="N49" i="10"/>
  <c r="H49" i="10"/>
  <c r="H24" i="10" s="1"/>
  <c r="G49" i="10"/>
  <c r="G24" i="10" s="1"/>
  <c r="I46" i="10"/>
  <c r="I45" i="10"/>
  <c r="I43" i="10"/>
  <c r="I41" i="10"/>
  <c r="I36" i="10"/>
  <c r="I35" i="10"/>
  <c r="I34" i="10"/>
  <c r="H30" i="10"/>
  <c r="G30" i="10"/>
  <c r="H23" i="10"/>
  <c r="G23" i="10"/>
  <c r="H22" i="10"/>
  <c r="G22" i="10"/>
  <c r="H20" i="10"/>
  <c r="H21" i="10" s="1"/>
  <c r="G20" i="10"/>
  <c r="G21" i="10" s="1"/>
  <c r="I16" i="10"/>
  <c r="I14" i="10"/>
  <c r="I13" i="10"/>
  <c r="I11" i="10"/>
  <c r="H9" i="10"/>
  <c r="G9" i="10"/>
  <c r="G8" i="10"/>
  <c r="G29" i="10" s="1"/>
  <c r="F49" i="10"/>
  <c r="H6" i="10"/>
  <c r="H8" i="10" s="1"/>
  <c r="H29" i="10" s="1"/>
  <c r="G6" i="10"/>
  <c r="I5" i="10"/>
  <c r="E49" i="10" l="1"/>
  <c r="E50" i="10"/>
  <c r="H28" i="10"/>
  <c r="F50" i="10"/>
  <c r="G28" i="10"/>
  <c r="G10" i="10"/>
  <c r="H10" i="10"/>
  <c r="H25" i="10" s="1"/>
  <c r="G25" i="10" l="1"/>
  <c r="G18" i="10"/>
  <c r="G19" i="10"/>
  <c r="G27" i="10"/>
  <c r="H19" i="10"/>
  <c r="H18" i="10"/>
  <c r="H27" i="10"/>
  <c r="G31" i="10" l="1"/>
  <c r="H31" i="10"/>
  <c r="F38" i="10"/>
  <c r="F39" i="10" l="1"/>
  <c r="F40" i="10" s="1"/>
  <c r="F47" i="10" s="1"/>
  <c r="H32" i="10"/>
  <c r="G32" i="10"/>
  <c r="G33" i="10"/>
  <c r="G38" i="10" l="1"/>
  <c r="E38" i="10"/>
  <c r="G39" i="10"/>
  <c r="G40" i="10" s="1"/>
  <c r="G47" i="10" s="1"/>
  <c r="H33" i="10"/>
  <c r="H38" i="10" s="1"/>
  <c r="E39" i="10" l="1"/>
  <c r="H39" i="10"/>
  <c r="H40" i="10" s="1"/>
  <c r="H47" i="10" s="1"/>
  <c r="E40" i="10" l="1"/>
  <c r="E20" i="9"/>
  <c r="I22" i="9"/>
  <c r="J22" i="9" s="1"/>
  <c r="G21" i="9"/>
  <c r="H21" i="9" s="1"/>
  <c r="G20" i="9"/>
  <c r="H20" i="9" s="1"/>
  <c r="I20" i="9"/>
  <c r="J20" i="9" s="1"/>
  <c r="I15" i="9"/>
  <c r="J15" i="9" s="1"/>
  <c r="G15" i="9"/>
  <c r="H15" i="9" s="1"/>
  <c r="I10" i="9"/>
  <c r="J10" i="9" s="1"/>
  <c r="G10" i="9" l="1"/>
  <c r="H10" i="9" s="1"/>
  <c r="G7" i="9"/>
  <c r="H7" i="9" s="1"/>
  <c r="E17" i="9"/>
  <c r="F17" i="9" s="1"/>
  <c r="G18" i="9"/>
  <c r="H18" i="9" s="1"/>
  <c r="E10" i="9"/>
  <c r="I13" i="9"/>
  <c r="J13" i="9" s="1"/>
  <c r="G19" i="9"/>
  <c r="H19" i="9" s="1"/>
  <c r="G13" i="9"/>
  <c r="H13" i="9" s="1"/>
  <c r="I17" i="9"/>
  <c r="J17" i="9" s="1"/>
  <c r="E47" i="10"/>
  <c r="G22" i="9"/>
  <c r="H22" i="9" s="1"/>
  <c r="E21" i="9"/>
  <c r="F20" i="9"/>
  <c r="L20" i="9" s="1"/>
  <c r="K20" i="9"/>
  <c r="E18" i="9"/>
  <c r="G17" i="9"/>
  <c r="H17" i="9" s="1"/>
  <c r="G8" i="9"/>
  <c r="H8" i="9" s="1"/>
  <c r="I21" i="9" l="1"/>
  <c r="J21" i="9" s="1"/>
  <c r="I18" i="9"/>
  <c r="J18" i="9" s="1"/>
  <c r="T20" i="9"/>
  <c r="D37" i="10"/>
  <c r="I7" i="9"/>
  <c r="J7" i="9" s="1"/>
  <c r="K10" i="9"/>
  <c r="F10" i="9"/>
  <c r="L10" i="9" s="1"/>
  <c r="E22" i="9"/>
  <c r="F22" i="9" s="1"/>
  <c r="L22" i="9" s="1"/>
  <c r="E15" i="9"/>
  <c r="G12" i="9"/>
  <c r="H12" i="9" s="1"/>
  <c r="F21" i="9"/>
  <c r="L21" i="9" s="1"/>
  <c r="K21" i="9"/>
  <c r="F18" i="9"/>
  <c r="L17" i="9"/>
  <c r="K17" i="9"/>
  <c r="L18" i="9" l="1"/>
  <c r="I14" i="9"/>
  <c r="J14" i="9" s="1"/>
  <c r="G14" i="9"/>
  <c r="H14" i="9" s="1"/>
  <c r="K18" i="9"/>
  <c r="G16" i="9"/>
  <c r="H16" i="9" s="1"/>
  <c r="G11" i="9"/>
  <c r="H11" i="9" s="1"/>
  <c r="K22" i="9"/>
  <c r="F15" i="9"/>
  <c r="L15" i="9" s="1"/>
  <c r="K15" i="9"/>
  <c r="T18" i="9"/>
  <c r="I37" i="10"/>
  <c r="T22" i="9"/>
  <c r="D42" i="10"/>
  <c r="T21" i="9"/>
  <c r="I11" i="9" l="1"/>
  <c r="J11" i="9" s="1"/>
  <c r="I17" i="10"/>
  <c r="E19" i="9"/>
  <c r="I12" i="9"/>
  <c r="J12" i="9" s="1"/>
  <c r="I42" i="10"/>
  <c r="I44" i="10"/>
  <c r="F19" i="9" l="1"/>
  <c r="E8" i="9"/>
  <c r="F8" i="9" l="1"/>
  <c r="E7" i="9" l="1"/>
  <c r="K7" i="9" l="1"/>
  <c r="F7" i="9"/>
  <c r="L7" i="9" s="1"/>
  <c r="E13" i="9"/>
  <c r="E16" i="9"/>
  <c r="I19" i="9" l="1"/>
  <c r="F13" i="9"/>
  <c r="L13" i="9" s="1"/>
  <c r="K13" i="9"/>
  <c r="F16" i="9"/>
  <c r="J19" i="9" l="1"/>
  <c r="L19" i="9" s="1"/>
  <c r="K19" i="9"/>
  <c r="I8" i="9"/>
  <c r="I9" i="9"/>
  <c r="J9" i="9" s="1"/>
  <c r="I16" i="9"/>
  <c r="J8" i="9" l="1"/>
  <c r="K8" i="9"/>
  <c r="J16" i="9"/>
  <c r="L16" i="9" s="1"/>
  <c r="K16" i="9"/>
  <c r="T19" i="9"/>
  <c r="E9" i="9" l="1"/>
  <c r="I15" i="10"/>
  <c r="I6" i="9"/>
  <c r="J6" i="9" s="1"/>
  <c r="L8" i="9"/>
  <c r="I5" i="9" l="1"/>
  <c r="J5" i="9" s="1"/>
  <c r="J27" i="9" s="1"/>
  <c r="G9" i="9"/>
  <c r="H9" i="9" s="1"/>
  <c r="G6" i="9" s="1"/>
  <c r="H6" i="9" s="1"/>
  <c r="F9" i="9"/>
  <c r="K9" i="9" l="1"/>
  <c r="L9" i="9"/>
  <c r="G5" i="9"/>
  <c r="H5" i="9" s="1"/>
  <c r="H27" i="9" s="1"/>
  <c r="E12" i="9"/>
  <c r="E14" i="9"/>
  <c r="I12" i="10"/>
  <c r="F14" i="9" l="1"/>
  <c r="L14" i="9" s="1"/>
  <c r="K14" i="9"/>
  <c r="K12" i="9"/>
  <c r="F12" i="9"/>
  <c r="L12" i="9" s="1"/>
  <c r="I7" i="10"/>
  <c r="E11" i="9" l="1"/>
  <c r="I22" i="10"/>
  <c r="I20" i="10"/>
  <c r="I9" i="10"/>
  <c r="I8" i="10"/>
  <c r="I10" i="10" l="1"/>
  <c r="I23" i="10"/>
  <c r="I21" i="10"/>
  <c r="F11" i="9"/>
  <c r="K11" i="9"/>
  <c r="L11" i="9" l="1"/>
  <c r="E6" i="9"/>
  <c r="I19" i="10"/>
  <c r="I27" i="10"/>
  <c r="I26" i="10"/>
  <c r="I18" i="10"/>
  <c r="F6" i="9" l="1"/>
  <c r="K6" i="9"/>
  <c r="E5" i="9" l="1"/>
  <c r="L6" i="9"/>
  <c r="F5" i="9" l="1"/>
  <c r="K5" i="9"/>
  <c r="I4" i="10"/>
  <c r="D50" i="10"/>
  <c r="D49" i="10"/>
  <c r="T50" i="10" l="1"/>
  <c r="J50" i="10"/>
  <c r="I28" i="10"/>
  <c r="I50" i="10"/>
  <c r="I49" i="10"/>
  <c r="J49" i="10"/>
  <c r="T49" i="10"/>
  <c r="I30" i="10"/>
  <c r="I29" i="10"/>
  <c r="I6" i="10"/>
  <c r="F27" i="9"/>
  <c r="L5" i="9"/>
  <c r="L27" i="9" s="1"/>
  <c r="I25" i="10" l="1"/>
  <c r="I24" i="10"/>
  <c r="I31" i="10" l="1"/>
  <c r="I32" i="10" l="1"/>
  <c r="I33" i="10" l="1"/>
  <c r="D38" i="10"/>
  <c r="D39" i="10" l="1"/>
  <c r="I38" i="10"/>
  <c r="D40" i="10" l="1"/>
  <c r="I39" i="10"/>
  <c r="I40" i="10" l="1"/>
  <c r="D47" i="10"/>
  <c r="I47" i="10" l="1"/>
</calcChain>
</file>

<file path=xl/sharedStrings.xml><?xml version="1.0" encoding="utf-8"?>
<sst xmlns="http://schemas.openxmlformats.org/spreadsheetml/2006/main" count="2487" uniqueCount="688">
  <si>
    <t>공 종 별 집 계 표</t>
  </si>
  <si>
    <t>[ 성남캠퍼스 피지컬 AI센터 구축공사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</si>
  <si>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</si>
  <si>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</si>
  <si>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</si>
  <si>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</si>
  <si>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</si>
  <si>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</si>
  <si>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</si>
  <si>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</si>
  <si>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</si>
  <si>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</si>
  <si>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</si>
  <si>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</si>
  <si>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</si>
  <si>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</si>
  <si>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</si>
  <si>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</si>
  <si>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</si>
  <si>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</si>
  <si>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</si>
  <si>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</si>
  <si>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</si>
  <si>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</si>
  <si>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</si>
  <si>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</si>
  <si>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</si>
  <si>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</si>
  <si>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</si>
  <si>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</si>
  <si>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</si>
  <si>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</si>
  <si>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</si>
  <si>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</si>
  <si>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</si>
  <si>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</si>
  <si>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</si>
  <si>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</si>
  <si>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</si>
  <si>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</si>
  <si>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</si>
  <si>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</si>
  <si>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</si>
  <si>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</si>
  <si>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</si>
  <si>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</si>
  <si>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</si>
  <si>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</si>
  <si>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</si>
  <si>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</si>
  <si>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</si>
  <si>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성남캠퍼스 피지컬 AI센터 구축공사</t>
  </si>
  <si>
    <t/>
  </si>
  <si>
    <t>01</t>
  </si>
  <si>
    <t>0101  ▣ 건  축  공  사</t>
  </si>
  <si>
    <t>0101</t>
  </si>
  <si>
    <t>010101  가  설  공  사</t>
  </si>
  <si>
    <t>010101</t>
  </si>
  <si>
    <t>건축물 현장정리</t>
  </si>
  <si>
    <t>개보수, 지장물 이설 및 준공청소 포함</t>
  </si>
  <si>
    <t>M2</t>
  </si>
  <si>
    <t>59CF7564E568FE698718C7CF1165A7</t>
  </si>
  <si>
    <t>T</t>
  </si>
  <si>
    <t>F</t>
  </si>
  <si>
    <t>01010159CF7564E568FE698718C7CF1165A7</t>
  </si>
  <si>
    <t>기존 바닥보양 설치및 해체</t>
  </si>
  <si>
    <t>PVC골판지, 2회 사용</t>
  </si>
  <si>
    <t>59CF7564E66AF421801ACC92112FF8</t>
  </si>
  <si>
    <t>01010159CF7564E66AF421801ACC92112FF8</t>
  </si>
  <si>
    <t>합판 9.0mm</t>
  </si>
  <si>
    <t>59CF7564E66AF421801ACC92112FF9</t>
  </si>
  <si>
    <t>01010159CF7564E66AF421801ACC92112FF9</t>
  </si>
  <si>
    <t>기존 벽체보양 설치및 해체</t>
  </si>
  <si>
    <t>PE 필름, 0.03mm 1겹</t>
  </si>
  <si>
    <t>59CF7564E66AF421801ACC92112FFD</t>
  </si>
  <si>
    <t>01010159CF7564E66AF421801ACC92112FFD</t>
  </si>
  <si>
    <t>기존 천장보양 설치및 해체</t>
  </si>
  <si>
    <t>59CF7564E66AF421801ACC92112FFE</t>
  </si>
  <si>
    <t>01010159CF7564E66AF421801ACC92112FFE</t>
  </si>
  <si>
    <t>강관 조립말비계(이동식)설치 및 해체</t>
  </si>
  <si>
    <t>높이 2m, 1개월</t>
  </si>
  <si>
    <t>대</t>
  </si>
  <si>
    <t>59CF75612C6808558964CD6511684E</t>
  </si>
  <si>
    <t>01010159CF75612C6808558964CD6511684E</t>
  </si>
  <si>
    <t>[ 합           계 ]</t>
  </si>
  <si>
    <t>TOTAL</t>
  </si>
  <si>
    <t>010102  미  장  공  사</t>
  </si>
  <si>
    <t>010102</t>
  </si>
  <si>
    <t>모르타르 바름</t>
  </si>
  <si>
    <t>바닥, 30mm</t>
  </si>
  <si>
    <t>59CF15F6EF6A37738526FB8A119C13</t>
  </si>
  <si>
    <t>01010259CF15F6EF6A37738526FB8A119C13</t>
  </si>
  <si>
    <t>010103  수  장  공  사</t>
  </si>
  <si>
    <t>010103</t>
  </si>
  <si>
    <t>DRY WALL [W-1]</t>
  </si>
  <si>
    <t>C-STUD(100),G.B12.5t 2겹 양면+G/W50</t>
  </si>
  <si>
    <t>59CF95AE3F66B3B28BEC099E1138A0</t>
  </si>
  <si>
    <t>01010359CF95AE3F66B3B28BEC099E1138A0</t>
  </si>
  <si>
    <t>DRY WALL [W-2]</t>
  </si>
  <si>
    <t>벽체틀 ㅁ30*30(@450*600)+MDF9T 2겹</t>
  </si>
  <si>
    <t>59CF95AE3F66B3B28BEC099E1138A3</t>
  </si>
  <si>
    <t>01010359CF95AE3F66B3B28BEC099E1138A3</t>
  </si>
  <si>
    <t>DRY WALL [W-3]</t>
  </si>
  <si>
    <t>C-STUD(150),G.B12.5t 2겹 양면+G/W50</t>
  </si>
  <si>
    <t>59CF95AE3F66B3B28BEC099E1138A2</t>
  </si>
  <si>
    <t>01010359CF95AE3F66B3B28BEC099E1138A2</t>
  </si>
  <si>
    <t>DRY WALL [W-4]</t>
  </si>
  <si>
    <t>C-STUD(50),G.B9.5t 2겹 일면</t>
  </si>
  <si>
    <t>59CF95AE3F66B3B28BEC099E1138A5</t>
  </si>
  <si>
    <t>01010359CF95AE3F66B3B28BEC099E1138A5</t>
  </si>
  <si>
    <t>DRY WALL [W-5]</t>
  </si>
  <si>
    <t>59CF95AE3F66B3B28BEC099E1138A4</t>
  </si>
  <si>
    <t>01010359CF95AE3F66B3B28BEC099E1138A4</t>
  </si>
  <si>
    <t>DRY WALL [W-6]</t>
  </si>
  <si>
    <t>C-STUD(250),MDT9T 2겹 양면</t>
  </si>
  <si>
    <t>59CF95AE3F66B3B28BEC099E1138A7</t>
  </si>
  <si>
    <t>01010359CF95AE3F66B3B28BEC099E1138A7</t>
  </si>
  <si>
    <t>DRY WALL [W-7]</t>
  </si>
  <si>
    <t>벽체틀 ㅁ30*30(@450*600)+G,B9.5t*2겹 일면</t>
  </si>
  <si>
    <t>59CF95AE3F66B3B28BEC099E1138A6</t>
  </si>
  <si>
    <t>01010359CF95AE3F66B3B28BEC099E1138A6</t>
  </si>
  <si>
    <t>벽체틀 설치</t>
  </si>
  <si>
    <t>미송각재 30*30, @450*600</t>
  </si>
  <si>
    <t>59CFF514FF6B3EE28C25F84A116DF2</t>
  </si>
  <si>
    <t>01010359CFF514FF6B3EE28C25F84A116DF2</t>
  </si>
  <si>
    <t>목재타공흡음보드</t>
  </si>
  <si>
    <t>t=12mm(원형/라인), 방염</t>
  </si>
  <si>
    <t>59CF95AE3863ABDD8F9C1AE4115535</t>
  </si>
  <si>
    <t>01010359CF95AE3863ABDD8F9C1AE4115535</t>
  </si>
  <si>
    <t>MDF 붙임</t>
  </si>
  <si>
    <t>9.0T, 2겹, 바탕+수장</t>
  </si>
  <si>
    <t>59CF95AE3863ABEE868FF8C111A3AD</t>
  </si>
  <si>
    <t>01010359CF95AE3863ABEE868FF8C111A3AD</t>
  </si>
  <si>
    <t>비닐타일 깔기</t>
  </si>
  <si>
    <t>비닐타일, 3*450*450mm, 데코타일</t>
  </si>
  <si>
    <t>59CF95AC0F6A33328FAD216711E1BD</t>
  </si>
  <si>
    <t>01010359CF95AC0F6A33328FAD216711E1BD</t>
  </si>
  <si>
    <t>전도성비닐타일, 5.0*500*500mm, 대전방지, OA Tile</t>
  </si>
  <si>
    <t>59CF95AC0F6A33328E86194B1125FC</t>
  </si>
  <si>
    <t>01010359CF95AC0F6A33328E86194B1125FC</t>
  </si>
  <si>
    <t>타일카펫 깔기</t>
  </si>
  <si>
    <t>타일카펫, LOOP, 500*500*7.0mm</t>
  </si>
  <si>
    <t>59CF95AC0F6A33328CD94247114701</t>
  </si>
  <si>
    <t>01010359CF95AC0F6A33328CD94247114701</t>
  </si>
  <si>
    <t>석고판 설치</t>
  </si>
  <si>
    <t>벽, 9.5T, 2겹 붙임</t>
  </si>
  <si>
    <t>59CF95AE3E64534D8823746A11D87A</t>
  </si>
  <si>
    <t>01010359CF95AE3E64534D8823746A11D87A</t>
  </si>
  <si>
    <t>천장, 9.5T, 1겹 붙임</t>
  </si>
  <si>
    <t>59CF95AE3E64537A8C82B4FC114E7B</t>
  </si>
  <si>
    <t>01010359CF95AE3E64537A8C82B4FC114E7B</t>
  </si>
  <si>
    <t>천장, 9.5T, 2겹 붙임</t>
  </si>
  <si>
    <t>59CF95AE3E64537A8C82B4FC114E78</t>
  </si>
  <si>
    <t>01010359CF95AE3E64537A8C82B4FC114E78</t>
  </si>
  <si>
    <t>불연천장재 설치</t>
  </si>
  <si>
    <t>마이텍스, 12*300*600mm, 나사, 타카</t>
  </si>
  <si>
    <t>59CF95AE3D6BF08D8CB1A36D113F3A</t>
  </si>
  <si>
    <t>01010359CF95AE3D6BF08D8CB1A36D113F3A</t>
  </si>
  <si>
    <t>인테리어필름</t>
  </si>
  <si>
    <t>방염목무늬[현장설치도]</t>
  </si>
  <si>
    <t>5EEAF5B6536672B788260BEC11CFF62B80B7C6</t>
  </si>
  <si>
    <t>0101035EEAF5B6536672B788260BEC11CFF62B80B7C6</t>
  </si>
  <si>
    <t>방염 메탈[현장설치도]</t>
  </si>
  <si>
    <t>5EEAF5B6536672B788260BEC11CFF62B80B7C5</t>
  </si>
  <si>
    <t>0101035EEAF5B6536672B788260BEC11CFF62B80B7C5</t>
  </si>
  <si>
    <t>010104  목    공    사</t>
  </si>
  <si>
    <t>010104</t>
  </si>
  <si>
    <t>책장</t>
  </si>
  <si>
    <t>1620*400*850, 현장설치도</t>
  </si>
  <si>
    <t>EA</t>
  </si>
  <si>
    <t>5EEAF5B65265E08D882D272C11A2FCA70AFEBE</t>
  </si>
  <si>
    <t>0101045EEAF5B65265E08D882D272C11A2FCA70AFEBE</t>
  </si>
  <si>
    <t>스테인레스신발장</t>
  </si>
  <si>
    <t>1200*400*850, 현장설치도</t>
  </si>
  <si>
    <t>5EEAF5B65265E08D882D272C11A2FCA70AFEBD</t>
  </si>
  <si>
    <t>0101045EEAF5B65265E08D882D272C11A2FCA70AFEBD</t>
  </si>
  <si>
    <t>010105  금  속  공  사</t>
  </si>
  <si>
    <t>010105</t>
  </si>
  <si>
    <t>스테인리스강판</t>
  </si>
  <si>
    <t>STS304, 0.5mm</t>
  </si>
  <si>
    <t>59CFC5EC026B4E2482B1CE6511A57E</t>
  </si>
  <si>
    <t>01010559CFC5EC026B4E2482B1CE6511A57E</t>
  </si>
  <si>
    <t>경량천장철골틀 설치</t>
  </si>
  <si>
    <t>M-BAR, H:1m미만, 인써트포함</t>
  </si>
  <si>
    <t>59CFC5E8AA6DA96B84D7D0EC11A4BB</t>
  </si>
  <si>
    <t>01010559CFC5E8AA6DA96B84D7D0EC11A4BB</t>
  </si>
  <si>
    <t>스테인리스재료분리대</t>
  </si>
  <si>
    <t>바닥, W25*H20*1.5t</t>
  </si>
  <si>
    <t>M</t>
  </si>
  <si>
    <t>59CF95AA40604D2D8670562F11C0F7</t>
  </si>
  <si>
    <t>01010559CF95AA40604D2D8670562F11C0F7</t>
  </si>
  <si>
    <t>AL몰딩 설치</t>
  </si>
  <si>
    <t>W형, 15*15*15*15*1.0mm</t>
  </si>
  <si>
    <t>59CF95A43A670A2C818CB7AE113928</t>
  </si>
  <si>
    <t>01010559CF95A43A670A2C818CB7AE113928</t>
  </si>
  <si>
    <t>시스템박스 설치</t>
  </si>
  <si>
    <t>150*150*150*1.2t, 고정포함</t>
  </si>
  <si>
    <t>59CFD5CA6768DAD58EA98DBE11812C</t>
  </si>
  <si>
    <t>01010559CFD5CA6768DAD58EA98DBE11812C</t>
  </si>
  <si>
    <t>010106  창  호  공  사</t>
  </si>
  <si>
    <t>010106</t>
  </si>
  <si>
    <t>FSD-1[SST프레임 편개자동도어]</t>
  </si>
  <si>
    <t>2.400 x 2.200 = 5.280, 지정유리포함 시공도</t>
  </si>
  <si>
    <t>59CFA595766C34E985AB3A1A11762C</t>
  </si>
  <si>
    <t>01010659CFA595766C34E985AB3A1A11762C</t>
  </si>
  <si>
    <t>FSD-2[SST프레임 양개자동도어]</t>
  </si>
  <si>
    <t>5.000 x 2.600 = 13.000, 지정유리포함 시공도</t>
  </si>
  <si>
    <t>59CFA595766C34E985AB3A1A11762F</t>
  </si>
  <si>
    <t>01010659CFA595766C34E985AB3A1A11762F</t>
  </si>
  <si>
    <t>SSD-1[100*40*1.5 H/L]</t>
  </si>
  <si>
    <t>1.920 x 2.450 = 4.704, 프레임시공도</t>
  </si>
  <si>
    <t>59CFA595766C34E985AB3A1A11762E</t>
  </si>
  <si>
    <t>01010659CFA595766C34E985AB3A1A11762E</t>
  </si>
  <si>
    <t>SSD-2[AL폴딩도어]</t>
  </si>
  <si>
    <t>6.300 x 2.600 = 16.380, 지정유리포함 시공도</t>
  </si>
  <si>
    <t>59CFA595766C34E985AB3A1A117629</t>
  </si>
  <si>
    <t>01010659CFA595766C34E985AB3A1A117629</t>
  </si>
  <si>
    <t>SSD-3[100*40*1.5 H/L]</t>
  </si>
  <si>
    <t>0.900 x 2.450 = 2.205, 프레임시공도</t>
  </si>
  <si>
    <t>59CFA595766C34E985AB3A1A117628</t>
  </si>
  <si>
    <t>01010659CFA595766C34E985AB3A1A117628</t>
  </si>
  <si>
    <t>SSD-4[100*40*1.5 H/L]</t>
  </si>
  <si>
    <t>0.990 x 2.100 = 2.080, 프레임시공도</t>
  </si>
  <si>
    <t>59CFA595766C34E985AB3A1A11762B</t>
  </si>
  <si>
    <t>01010659CFA595766C34E985AB3A1A11762B</t>
  </si>
  <si>
    <t>SSW-1[100*40*1.5 H/L]</t>
  </si>
  <si>
    <t>7.750 x 2.600 = 20.150, 프레임시공도</t>
  </si>
  <si>
    <t>59CFA595766C34E985AB3A1A11762A</t>
  </si>
  <si>
    <t>01010659CFA595766C34E985AB3A1A11762A</t>
  </si>
  <si>
    <t>SSW-2[100*40*1.5/100*100*1.5 H/L]</t>
  </si>
  <si>
    <t>4.100 x 2.600 = 10.660, 프레임시공도</t>
  </si>
  <si>
    <t>59CFA595766C34E985AB3A1A117625</t>
  </si>
  <si>
    <t>01010659CFA595766C34E985AB3A1A117625</t>
  </si>
  <si>
    <t>SSW-3[100*40*1.5 H/L]</t>
  </si>
  <si>
    <t>3.260 x 1.350 = 4.401, 프레임시공도</t>
  </si>
  <si>
    <t>59CFA595766C34E985AB3A1A117624</t>
  </si>
  <si>
    <t>01010659CFA595766C34E985AB3A1A117624</t>
  </si>
  <si>
    <t>플로어힌지</t>
  </si>
  <si>
    <t>플로어힌지, KS3호, 105kg, 강화유리문(K-8300)</t>
  </si>
  <si>
    <t>조</t>
  </si>
  <si>
    <t>5EEAE5917F6EF8BB84BD50C011121C06B053E8</t>
  </si>
  <si>
    <t>0101065EEAE5917F6EF8BB84BD50C011121C06B053E8</t>
  </si>
  <si>
    <t>강화유리안전문</t>
  </si>
  <si>
    <t>A102, 12T*900*2100mm, 투명</t>
  </si>
  <si>
    <t>Set</t>
  </si>
  <si>
    <t>5EEAF5B65265E0BA855665AB110ACCF28C5D39</t>
  </si>
  <si>
    <t>0101065EEAF5B65265E0BA855665AB110ACCF28C5D39</t>
  </si>
  <si>
    <t>플로어힌지 설치</t>
  </si>
  <si>
    <t>재료비 별도</t>
  </si>
  <si>
    <t>개소</t>
  </si>
  <si>
    <t>59CFA592A360AD2B813D37AE11E8D4</t>
  </si>
  <si>
    <t>01010659CFA592A360AD2B813D37AE11E8D4</t>
  </si>
  <si>
    <t>손잡이 설치(강화유리도어)</t>
  </si>
  <si>
    <t>BAR타입</t>
  </si>
  <si>
    <t>59CFA592A06B4E4E87DBC2B41157EF</t>
  </si>
  <si>
    <t>01010659CFA592A06B4E4E87DBC2B41157EF</t>
  </si>
  <si>
    <t>창호주위 발포우레탄 충전</t>
  </si>
  <si>
    <t>발포우레탄 충전[현장설치도]</t>
  </si>
  <si>
    <t>59CFA592A5639F5F8B9980CD11C75A</t>
  </si>
  <si>
    <t>01010659CFA592A5639F5F8B9980CD11C75A</t>
  </si>
  <si>
    <t>창호주위코킹</t>
  </si>
  <si>
    <t>△-10*10mm</t>
  </si>
  <si>
    <t>59CFE529C467690688E2613211F324</t>
  </si>
  <si>
    <t>01010659CFE529C467690688E2613211F324</t>
  </si>
  <si>
    <t>010107  유  리  공  사</t>
  </si>
  <si>
    <t>010107</t>
  </si>
  <si>
    <t>창호유리설치</t>
  </si>
  <si>
    <t>강화유리 12mm</t>
  </si>
  <si>
    <t>59CFA593496EFDEA869D7AFC117B84</t>
  </si>
  <si>
    <t>01010759CFA593496EFDEA869D7AFC117B84</t>
  </si>
  <si>
    <t>접합유리 11.52mm(5CL+1.52접합필름+5CL)</t>
  </si>
  <si>
    <t>59CFA593496EFDEA869D7AFC117B83</t>
  </si>
  <si>
    <t>01010759CFA593496EFDEA869D7AFC117B83</t>
  </si>
  <si>
    <t>유리주위 코킹</t>
  </si>
  <si>
    <t>5*5, 실리콘</t>
  </si>
  <si>
    <t>59CFE529C561A48A83BACF0D113ACE</t>
  </si>
  <si>
    <t>01010759CFE529C561A48A83BACF0D113ACE</t>
  </si>
  <si>
    <t>불투명시트지</t>
  </si>
  <si>
    <t>59CFA59D486A010A804DE258114C23</t>
  </si>
  <si>
    <t>01010759CFA59D486A010A804DE258114C23</t>
  </si>
  <si>
    <t>010108  도  장  공  사</t>
  </si>
  <si>
    <t>010108</t>
  </si>
  <si>
    <t>바탕만들기+친환경페인트 롤러칠</t>
  </si>
  <si>
    <t>내부, 3회 1급, 석고보드면 줄퍼티</t>
  </si>
  <si>
    <t>59CF85459461E8158F58942C11155F</t>
  </si>
  <si>
    <t>01010859CF85459461E8158F58942C11155F</t>
  </si>
  <si>
    <t>바탕만들기+낙서방지페인트 롤러칠</t>
  </si>
  <si>
    <t>59CF85459461E8158F58942C11155C</t>
  </si>
  <si>
    <t>01010859CF85459461E8158F58942C11155C</t>
  </si>
  <si>
    <t>바탕만들기+크로마키페인트 롤러칠</t>
  </si>
  <si>
    <t>59CF85459461E8158F58942C11155D</t>
  </si>
  <si>
    <t>01010859CF85459461E8158F58942C11155D</t>
  </si>
  <si>
    <t>내천장, 3회 1급, 석고보드면 줄퍼티</t>
  </si>
  <si>
    <t>59CF85459461E81588260988110E20</t>
  </si>
  <si>
    <t>01010859CF85459461E81588260988110E20</t>
  </si>
  <si>
    <t>바탕만들기+친환경페인트 뿜칠</t>
  </si>
  <si>
    <t>내부, 2회 1급, 석고보드면 줄퍼티</t>
  </si>
  <si>
    <t>59CF85459461E86D8CD674DC1119A0</t>
  </si>
  <si>
    <t>01010859CF85459461E86D8CD674DC1119A0</t>
  </si>
  <si>
    <t>내천장, 2회 1급, con'c·mortar면</t>
  </si>
  <si>
    <t>59CF85459461E86D8DFA46E411FA74</t>
  </si>
  <si>
    <t>01010859CF85459461E86D8DFA46E411FA74</t>
  </si>
  <si>
    <t>에폭시라이닝</t>
  </si>
  <si>
    <t>3mm, 현장시공도</t>
  </si>
  <si>
    <t>5ECE35D0786F78CB8AA0D86E11543135B6BB78</t>
  </si>
  <si>
    <t>0101085ECE35D0786F78CB8AA0D86E11543135B6BB78</t>
  </si>
  <si>
    <t>010109  부  대  공  사</t>
  </si>
  <si>
    <t>010109</t>
  </si>
  <si>
    <t>스크린겸용칠판</t>
  </si>
  <si>
    <t>6000*2600, (1500*2600)*4분할, 현장설치도</t>
  </si>
  <si>
    <t>5EEAF5B65265E08D882D272C11A2FCA70AFCF6</t>
  </si>
  <si>
    <t>0101095EEAF5B65265E08D882D272C11A2FCA70AFCF6</t>
  </si>
  <si>
    <t>010110  철  거  공  사</t>
  </si>
  <si>
    <t>010110</t>
  </si>
  <si>
    <t>콘크리트구조물 헐기(인력)</t>
  </si>
  <si>
    <t>소형브레이커(전기식), 무근, 2.7m3/일당</t>
  </si>
  <si>
    <t>M3</t>
  </si>
  <si>
    <t>59CE75F56D6426838A6FECC8116EB7</t>
  </si>
  <si>
    <t>01011059CE75F56D6426838A6FECC8116EB7</t>
  </si>
  <si>
    <t>흡음텍스 해체</t>
  </si>
  <si>
    <t>59CE75F56661776D802E05B311D529</t>
  </si>
  <si>
    <t>01011059CE75F56661776D802E05B311D529</t>
  </si>
  <si>
    <t>경량천장철골틀 해체</t>
  </si>
  <si>
    <t>59CE75F56661776D802F2BB6114A4D</t>
  </si>
  <si>
    <t>01011059CE75F56661776D802F2BB6114A4D</t>
  </si>
  <si>
    <t>조적벽 해체</t>
  </si>
  <si>
    <t>H=3.6m 이하</t>
  </si>
  <si>
    <t>59CE75F56661776D8028FCA6118CD7</t>
  </si>
  <si>
    <t>01011059CE75F56661776D8028FCA6118CD7</t>
  </si>
  <si>
    <t>벽돌벽 컷팅</t>
  </si>
  <si>
    <t>커터</t>
  </si>
  <si>
    <t>59CE75F56D6426838A6FECC8116F58</t>
  </si>
  <si>
    <t>01011059CE75F56D6426838A6FECC8116F58</t>
  </si>
  <si>
    <t>콘크리트 컷팅</t>
  </si>
  <si>
    <t>59CE75F56D6426838A6FECC8116F5B</t>
  </si>
  <si>
    <t>01011059CE75F56D6426838A6FECC8116F5B</t>
  </si>
  <si>
    <t>석고판 해체</t>
  </si>
  <si>
    <t>천장</t>
  </si>
  <si>
    <t>59CE75F56661776D802AAA02119480</t>
  </si>
  <si>
    <t>01011059CE75F56661776D802AAA02119480</t>
  </si>
  <si>
    <t>경량칸막이 철거</t>
  </si>
  <si>
    <t>SGP칸막이 등, 인력, 시공비의 30%</t>
  </si>
  <si>
    <t>59CE75F56661776D802AAA02119481</t>
  </si>
  <si>
    <t>01011059CE75F56661776D802AAA02119481</t>
  </si>
  <si>
    <t>칸막이벽틀 철거</t>
  </si>
  <si>
    <t>마감재별도</t>
  </si>
  <si>
    <t>59CFF514FE6ABD658329A5FC11DCDC</t>
  </si>
  <si>
    <t>01011059CFF514FE6ABD658329A5FC11DCDC</t>
  </si>
  <si>
    <t>마감재별도, ㅁ30*30@450*600 기준</t>
  </si>
  <si>
    <t>59CFF514FF6B2C828B7B1375117036</t>
  </si>
  <si>
    <t>01011059CFF514FF6B2C828B7B1375117036</t>
  </si>
  <si>
    <t>MDF 철거</t>
  </si>
  <si>
    <t>부착물 포함</t>
  </si>
  <si>
    <t>59CF95AE3863ABDD8F9C1AE5117CDF</t>
  </si>
  <si>
    <t>01011059CF95AE3863ABDD8F9C1AE5117CDF</t>
  </si>
  <si>
    <t>흡음판 철거</t>
  </si>
  <si>
    <t>벽</t>
  </si>
  <si>
    <t>59CF95A05C6EA7E88420CD74117E14</t>
  </si>
  <si>
    <t>01011059CF95A05C6EA7E88420CD74117E14</t>
  </si>
  <si>
    <t>도배 해체</t>
  </si>
  <si>
    <t>59CE75F56661776D802BB06D119A73</t>
  </si>
  <si>
    <t>01011059CE75F56661776D802BB06D119A73</t>
  </si>
  <si>
    <t>PVC계바닥재 해체</t>
  </si>
  <si>
    <t>59CE75F56661776D8024017F11E195</t>
  </si>
  <si>
    <t>01011059CE75F56661776D8024017F11E195</t>
  </si>
  <si>
    <t>바탕처리</t>
  </si>
  <si>
    <t>바닥, 소형연삭장비 등 활용, 이물질제거</t>
  </si>
  <si>
    <t>59CFE53C2667B5A48A33C670119363</t>
  </si>
  <si>
    <t>01011059CFE53C2667B5A48A33C670119363</t>
  </si>
  <si>
    <t>화강석철거</t>
  </si>
  <si>
    <t>바닥 및 수장 부분</t>
  </si>
  <si>
    <t>59CE75F56661776D81334AB3111B60</t>
  </si>
  <si>
    <t>01011059CE75F56661776D81334AB3111B60</t>
  </si>
  <si>
    <t>강재창호 철거</t>
  </si>
  <si>
    <t>창호면적 m2, 1.0 ~ 3.0 이하</t>
  </si>
  <si>
    <t>59CE75F56661776D81334E1511FA60</t>
  </si>
  <si>
    <t>01011059CE75F56661776D81334E1511FA60</t>
  </si>
  <si>
    <t>롤블라인드 철거</t>
  </si>
  <si>
    <t>인력</t>
  </si>
  <si>
    <t>59CE75F56661776D81334E1511F940</t>
  </si>
  <si>
    <t>01011059CE75F56661776D81334E1511F940</t>
  </si>
  <si>
    <t>싱크대 철거</t>
  </si>
  <si>
    <t>인력, 상.하부장 등 기타부속 일체</t>
  </si>
  <si>
    <t>59CE75F56661776D81334E1511F943</t>
  </si>
  <si>
    <t>01011059CE75F56661776D81334E1511F943</t>
  </si>
  <si>
    <t>칠판 철거</t>
  </si>
  <si>
    <t>59CE75F56661776D81334E1511F942</t>
  </si>
  <si>
    <t>01011059CE75F56661776D81334E1511F942</t>
  </si>
  <si>
    <t>010111  골    재    비</t>
  </si>
  <si>
    <t>010111</t>
  </si>
  <si>
    <t>시멘트</t>
  </si>
  <si>
    <t>건재상</t>
  </si>
  <si>
    <t>포</t>
  </si>
  <si>
    <t>5EEAF5B65460DF7F8B5D648211BA521A89D4C0</t>
  </si>
  <si>
    <t>0101115EEAF5B65460DF7F8B5D648211BA521A89D4C0</t>
  </si>
  <si>
    <t>모래</t>
  </si>
  <si>
    <t>모래, 세척사, 도착도</t>
  </si>
  <si>
    <t>5ECE051CF960B832888177AF112122528F3A42</t>
  </si>
  <si>
    <t>0101115ECE051CF960B832888177AF112122528F3A42</t>
  </si>
  <si>
    <t>0102  건 설 폐 기 물 상 차 비</t>
  </si>
  <si>
    <t>0102</t>
  </si>
  <si>
    <t>6</t>
  </si>
  <si>
    <t>건설폐재류 상차비</t>
  </si>
  <si>
    <t>TON</t>
  </si>
  <si>
    <t>5982B505126D5B6D8F90B14A119A9065F2BA14</t>
  </si>
  <si>
    <t>01025982B505126D5B6D8F90B14A119A9065F2BA14</t>
  </si>
  <si>
    <t>혼합건설폐기물 상차비</t>
  </si>
  <si>
    <t>(매립지반입대상 폐기물 포함)</t>
  </si>
  <si>
    <t>5982B505126D5B6D8F90B14A119A9065F2BA17</t>
  </si>
  <si>
    <t>01025982B505126D5B6D8F90B14A119A9065F2BA17</t>
  </si>
  <si>
    <t>0103  품 질 시 험 비</t>
  </si>
  <si>
    <t>0103</t>
  </si>
  <si>
    <t>7</t>
  </si>
  <si>
    <t>&lt;&lt;품질시험비&gt;&gt;①</t>
  </si>
  <si>
    <t>5EEAF5B6516B9B788C7AF9B7118A782FB3566F</t>
  </si>
  <si>
    <t>01035EEAF5B6516B9B788C7AF9B7118A782FB3566F</t>
  </si>
  <si>
    <t>섬유판</t>
  </si>
  <si>
    <t>중밀도판 / 겉모양, 치수, 직각도</t>
  </si>
  <si>
    <t>회</t>
  </si>
  <si>
    <t>59CF7564E66AC8AF82B2A2C711E8CC</t>
  </si>
  <si>
    <t>010359CF7564E66AC8AF82B2A2C711E8CC</t>
  </si>
  <si>
    <t>중밀도판 / 밀도, 함수율</t>
  </si>
  <si>
    <t>59CF7564E66AC8AF82B2A2C711E9D3</t>
  </si>
  <si>
    <t>010359CF7564E66AC8AF82B2A2C711E9D3</t>
  </si>
  <si>
    <t>중밀도판 / 휨강도</t>
  </si>
  <si>
    <t>59CF7564E66AC8AF82B2A2C611D984</t>
  </si>
  <si>
    <t>010359CF7564E66AC8AF82B2A2C611D984</t>
  </si>
  <si>
    <t>중밀도판 / 습윤시 휨강도</t>
  </si>
  <si>
    <t>59CF7564E66AC8AF82B2A2C611D8FD</t>
  </si>
  <si>
    <t>010359CF7564E66AC8AF82B2A2C611D8FD</t>
  </si>
  <si>
    <t>중밀도판 / 흡수두께 팽창률</t>
  </si>
  <si>
    <t>59CF7564E66AC8AF82B2A2C611DBB2</t>
  </si>
  <si>
    <t>010359CF7564E66AC8AF82B2A2C611DBB2</t>
  </si>
  <si>
    <t>중밀도판 / 박리강도</t>
  </si>
  <si>
    <t>59CF7564E66AC8AF82B2A2C611DAAB</t>
  </si>
  <si>
    <t>010359CF7564E66AC8AF82B2A2C611DAAB</t>
  </si>
  <si>
    <t>중밀도판 / 나사못 유지력</t>
  </si>
  <si>
    <t>59CF7564E66AC8AF82B2A2C611DD7F</t>
  </si>
  <si>
    <t>010359CF7564E66AC8AF82B2A2C611DD7F</t>
  </si>
  <si>
    <t>중밀도판 / 폼알데하이드 방산량</t>
  </si>
  <si>
    <t>59CF7564E66AC8AF82B2A2C611DC58</t>
  </si>
  <si>
    <t>010359CF7564E66AC8AF82B2A2C611DC58</t>
  </si>
  <si>
    <t>중밀도판 / 난연성</t>
  </si>
  <si>
    <t>59CF7564E66AC8AF82B2A2C611DF2D</t>
  </si>
  <si>
    <t>010359CF7564E66AC8AF82B2A2C611DF2D</t>
  </si>
  <si>
    <t>석고보드</t>
  </si>
  <si>
    <t>석고보드 / 겉모양, 치수</t>
  </si>
  <si>
    <t>59CF7564E66AC8AF82B0FD481142E6</t>
  </si>
  <si>
    <t>010359CF7564E66AC8AF82B0FD481142E6</t>
  </si>
  <si>
    <t>석고보드 / 함수율</t>
  </si>
  <si>
    <t>59CF7564E66AC8AF82B0FD481141C0</t>
  </si>
  <si>
    <t>010359CF7564E66AC8AF82B0FD481141C0</t>
  </si>
  <si>
    <t>석고보드 / 휨파괴하중</t>
  </si>
  <si>
    <t>59CF7564E66AC8AF82B0FD48114039</t>
  </si>
  <si>
    <t>010359CF7564E66AC8AF82B0FD48114039</t>
  </si>
  <si>
    <t>석고보드 / 단열성</t>
  </si>
  <si>
    <t>59CF7564E66AC8AF82B0FD48114641</t>
  </si>
  <si>
    <t>010359CF7564E66AC8AF82B0FD48114641</t>
  </si>
  <si>
    <t>PVC계 바닥재</t>
  </si>
  <si>
    <t>바닥타일 / 겉모양 및 치수</t>
  </si>
  <si>
    <t>59CF7564E66AC8AF835E966811405B</t>
  </si>
  <si>
    <t>010359CF7564E66AC8AF835E966811405B</t>
  </si>
  <si>
    <t>바닥타일 / 압입량</t>
  </si>
  <si>
    <t>59CF7564E66AC8AF835E966811432F</t>
  </si>
  <si>
    <t>010359CF7564E66AC8AF835E966811432F</t>
  </si>
  <si>
    <t>바닥타일 / 가열에 의한 길이 변화율</t>
  </si>
  <si>
    <t>59CF7564E66AC8AF835E96681145DD</t>
  </si>
  <si>
    <t>010359CF7564E66AC8AF835E96681145DD</t>
  </si>
  <si>
    <t>바닥타일 / 흡수에 의한 길이 변화율</t>
  </si>
  <si>
    <t>59CF7564E66AC8AF835E9668114436</t>
  </si>
  <si>
    <t>010359CF7564E66AC8AF835E9668114436</t>
  </si>
  <si>
    <t>바닥타일 / 긁기시험</t>
  </si>
  <si>
    <t>59CF7564E66AC8AF835E96681146E4</t>
  </si>
  <si>
    <t>010359CF7564E66AC8AF835E96681146E4</t>
  </si>
  <si>
    <t>바닥타일 / 오염성</t>
  </si>
  <si>
    <t>59CF7564E66AC8AF835E96681149B8</t>
  </si>
  <si>
    <t>010359CF7564E66AC8AF835E96681149B8</t>
  </si>
  <si>
    <t>수성도료</t>
  </si>
  <si>
    <t>1, 2종 / 주도</t>
  </si>
  <si>
    <t>59CF7564E66AC8B9881A0CBE11E2C2</t>
  </si>
  <si>
    <t>010359CF7564E66AC8B9881A0CBE11E2C2</t>
  </si>
  <si>
    <t>1, 2종 / 비휘발분</t>
  </si>
  <si>
    <t>59CF7564E66AC8B9881A0CBE11E3E8</t>
  </si>
  <si>
    <t>010359CF7564E66AC8B9881A0CBE11E3E8</t>
  </si>
  <si>
    <t>1, 2종 / 안료분</t>
  </si>
  <si>
    <t>59CF7564E66AC8B9881A0CBE11E014</t>
  </si>
  <si>
    <t>010359CF7564E66AC8B9881A0CBE11E014</t>
  </si>
  <si>
    <t>1, 2종 / 건조시간</t>
  </si>
  <si>
    <t>59CF7564E66AC8B9881A0CBE11E13B</t>
  </si>
  <si>
    <t>010359CF7564E66AC8B9881A0CBE11E13B</t>
  </si>
  <si>
    <t>1, 2종 / 확산반사율</t>
  </si>
  <si>
    <t>59CF7564E66AC8B9881A0CBE11EEF3</t>
  </si>
  <si>
    <t>010359CF7564E66AC8B9881A0CBE11EEF3</t>
  </si>
  <si>
    <t>1, 2종 / 광택</t>
  </si>
  <si>
    <t>59CF7564E66AC8B9881A0CBE11EF99</t>
  </si>
  <si>
    <t>010359CF7564E66AC8B9881A0CBE11EF99</t>
  </si>
  <si>
    <t>1, 2종 / 은폐율</t>
  </si>
  <si>
    <t>59CF7564E66AC8B9881A0CBF118C00</t>
  </si>
  <si>
    <t>010359CF7564E66AC8B9881A0CBF118C00</t>
  </si>
  <si>
    <t>1, 2종 / 내세척성</t>
  </si>
  <si>
    <t>59CF7564E66AC8B9881A0CBF118D27</t>
  </si>
  <si>
    <t>010359CF7564E66AC8B9881A0CBF118D27</t>
  </si>
  <si>
    <t>1, 2종 / 내알칼리성</t>
  </si>
  <si>
    <t>59CF7564E66AC8B9881A0CBF118ECE</t>
  </si>
  <si>
    <t>010359CF7564E66AC8B9881A0CBF118ECE</t>
  </si>
  <si>
    <t>1, 2종 / 촉진내후성</t>
  </si>
  <si>
    <t>59CF7564E66AC8B9881A0CBF118FD4</t>
  </si>
  <si>
    <t>010359CF7564E66AC8B9881A0CBF118FD4</t>
  </si>
  <si>
    <t>1, 2종 / 저장안정성</t>
  </si>
  <si>
    <t>59CF7564E66AC8B9881A0CBF1188A5</t>
  </si>
  <si>
    <t>010359CF7564E66AC8B9881A0CBF1188A5</t>
  </si>
  <si>
    <t>1, 2종 / 냄새</t>
  </si>
  <si>
    <t>59CF7564E66AC8B9881A0CBF11894C</t>
  </si>
  <si>
    <t>010359CF7564E66AC8B9881A0CBF11894C</t>
  </si>
  <si>
    <t>1, 2종 / 용기내 상태</t>
  </si>
  <si>
    <t>59CF7564E66AC8B9881A0CBF118B79</t>
  </si>
  <si>
    <t>010359CF7564E66AC8B9881A0CBF118B79</t>
  </si>
  <si>
    <t>접합유리</t>
  </si>
  <si>
    <t>평면접합유리 / 겉모양 및 치수</t>
  </si>
  <si>
    <t>59CF7564E66AC88C84B837F711893C</t>
  </si>
  <si>
    <t>010359CF7564E66AC88C84B837F711893C</t>
  </si>
  <si>
    <t>평면접합유리 / 만곡</t>
  </si>
  <si>
    <t>59CF7564E66AC88C84B837F7118AC2</t>
  </si>
  <si>
    <t>010359CF7564E66AC88C84B837F7118AC2</t>
  </si>
  <si>
    <t>평면접합유리 / 내열성</t>
  </si>
  <si>
    <t>59CF7564E66AC88C84B837F7118BE9</t>
  </si>
  <si>
    <t>010359CF7564E66AC88C84B837F7118BE9</t>
  </si>
  <si>
    <t>평면접합유리 / 낙구 충격시험</t>
  </si>
  <si>
    <t>59CF7564E66AC88C84B837F7118CF0</t>
  </si>
  <si>
    <t>010359CF7564E66AC88C84B837F7118CF0</t>
  </si>
  <si>
    <t>평면접합유리 / 쇼트백 충격 특성</t>
  </si>
  <si>
    <t>59CF7564E66AC88C84B837F7118D97</t>
  </si>
  <si>
    <t>010359CF7564E66AC88C84B837F7118D97</t>
  </si>
  <si>
    <t>평면접합유리 / 내광성</t>
  </si>
  <si>
    <t>59CF7564E66AC88C84B837F7118EBD</t>
  </si>
  <si>
    <t>010359CF7564E66AC88C84B837F7118EBD</t>
  </si>
  <si>
    <t>품질시험 재료비②</t>
  </si>
  <si>
    <t>인건비 및 공공요금의(①) 100분의 1 계상</t>
  </si>
  <si>
    <t>식</t>
  </si>
  <si>
    <t>58D615D54761266D89B6BC0B118C001</t>
  </si>
  <si>
    <t>010358D615D54761266D89B6BC0B118C001</t>
  </si>
  <si>
    <t>품질시험 장비손료③</t>
  </si>
  <si>
    <t>품질시험인건비의(①) 100분의 1 계상</t>
  </si>
  <si>
    <t>58D615D54761266D89B6BC0B118F002</t>
  </si>
  <si>
    <t>010358D615D54761266D89B6BC0B118F002</t>
  </si>
  <si>
    <t>검사기구 검교정비④</t>
  </si>
  <si>
    <t>품질시험비의(①) 100분의 3 계상</t>
  </si>
  <si>
    <t>58D615D54761266D89B6BC0B118E003</t>
  </si>
  <si>
    <t>010358D615D54761266D89B6BC0B118E003</t>
  </si>
  <si>
    <t>&lt;&lt;품질관리활동비&gt;&gt;</t>
  </si>
  <si>
    <t>5EEAF5B6516B9B788C7AF9B7118A782FB3566E</t>
  </si>
  <si>
    <t>01035EEAF5B6516B9B788C7AF9B7118A782FB3566E</t>
  </si>
  <si>
    <t>품질관리 업무를 수행하는 건설기술자 인건비(⑤)</t>
  </si>
  <si>
    <t>초급품질관리 대상공사(개월/20.5인)</t>
  </si>
  <si>
    <t>개월</t>
  </si>
  <si>
    <t>59CF7563D4693B0C82CF8E691189E3</t>
  </si>
  <si>
    <t>010359CF7563D4693B0C82CF8E691189E3</t>
  </si>
  <si>
    <t>품질관련 문서작성 및 관리비용(1.5개월)⑥</t>
  </si>
  <si>
    <t>품질기술자 인건비의(⑤) 100분의 1 계상</t>
  </si>
  <si>
    <t>59CE75F56661776D81334E15118A50</t>
  </si>
  <si>
    <t>010359CE75F56661776D81334E15118A50</t>
  </si>
  <si>
    <t>품질관련 교육.훈련비(1.5개월)⑦</t>
  </si>
  <si>
    <t>59CE75F56661776D81334E15118A51</t>
  </si>
  <si>
    <t>010359CE75F56661776D81334E15118A51</t>
  </si>
  <si>
    <t>품질검사비⑧</t>
  </si>
  <si>
    <t>품질시험비(①~④) 의 100분의 1 계상</t>
  </si>
  <si>
    <t>58D615D54761266D89B6BC0B1189004</t>
  </si>
  <si>
    <t>010358D615D54761266D89B6BC0B1189004</t>
  </si>
  <si>
    <t>그 밖의 비용⑨</t>
  </si>
  <si>
    <t>품질관리활동비의(⑤~⑧) 100분의 1 계상</t>
  </si>
  <si>
    <t>59CE75F56661776D81334E15118A52</t>
  </si>
  <si>
    <t>010359CE75F56661776D81334E15118A52</t>
  </si>
  <si>
    <t>0104  작 업 부 산 물(고철)</t>
  </si>
  <si>
    <t>0104</t>
  </si>
  <si>
    <t>8</t>
  </si>
  <si>
    <t>철강설</t>
  </si>
  <si>
    <t>철강설, 고철, 작업설부산물</t>
  </si>
  <si>
    <t>kg</t>
  </si>
  <si>
    <t>5ECE051CF16354A48F2183251106BBAF54E5A7</t>
  </si>
  <si>
    <t>01045ECE051CF16354A48F2183251106BBAF54E5A7</t>
  </si>
  <si>
    <t>0105  건 설 폐 기 물 운 반 처 리</t>
  </si>
  <si>
    <t>0105</t>
  </si>
  <si>
    <t>100톤이상 분리발주</t>
  </si>
  <si>
    <t>9</t>
  </si>
  <si>
    <t>건설폐재류</t>
  </si>
  <si>
    <t>가연성이 제거된 재활용이 가능한 혼합물</t>
  </si>
  <si>
    <t>5982B505126D5B6D8F90B14A119BB93DD2F11E</t>
  </si>
  <si>
    <t>01055982B505126D5B6D8F90B14A119BB93DD2F11E</t>
  </si>
  <si>
    <t>혼합건설폐기물</t>
  </si>
  <si>
    <t>그 밖의 건설폐기물에 가연성 5% 이하 혼합</t>
  </si>
  <si>
    <t>5982B505126D5B6D8F90B14A119BB93DD4BCDD</t>
  </si>
  <si>
    <t>01055982B505126D5B6D8F90B14A119BB93DD4BCDD</t>
  </si>
  <si>
    <t>건설폐재류 운반비</t>
  </si>
  <si>
    <t>24톤 덤프트럭, 30km</t>
  </si>
  <si>
    <t>5982B505126D5B6D8F90B14A119A9065F2BB3D</t>
  </si>
  <si>
    <t>01055982B505126D5B6D8F90B14A119A9065F2BB3D</t>
  </si>
  <si>
    <t>혼합건설폐기물 운반비</t>
  </si>
  <si>
    <t>24톤 암롤트럭, 30km</t>
  </si>
  <si>
    <t>5982B505126D5B6D8F90B14A119A9065F2BEF1</t>
  </si>
  <si>
    <t>01055982B505126D5B6D8F90B14A119A9065F2BEF1</t>
  </si>
  <si>
    <t>부가가치세</t>
  </si>
  <si>
    <t>합계의 10%</t>
  </si>
  <si>
    <t>010558D615D54761266D89B6BC0B118C001</t>
  </si>
  <si>
    <t>0106  관  급  자  재</t>
  </si>
  <si>
    <t>0106</t>
  </si>
  <si>
    <t>A</t>
  </si>
  <si>
    <t>비디오 월</t>
  </si>
  <si>
    <t>55인치 제작형 모니터 6대, 고정 브라켓 등 기타부속포함 시공도</t>
  </si>
  <si>
    <t>SET</t>
  </si>
  <si>
    <t>5EEAF5B65265E08D882D272C11A2FCA70AFD98</t>
  </si>
  <si>
    <t>01065EEAF5B65265E08D882D272C11A2FCA70AFD98</t>
  </si>
  <si>
    <t>싸인몰 제작설치</t>
  </si>
  <si>
    <t>스테인레스 아크릴 채널, 지정문구 및 지정디자인, 현장설치도</t>
  </si>
  <si>
    <t>5EEAF5B65265E08D882D272C11A2FCA70AFD9B</t>
  </si>
  <si>
    <t>01065EEAF5B65265E08D882D272C11A2FCA70AFD9B</t>
  </si>
  <si>
    <t>롤블라인드</t>
  </si>
  <si>
    <t>콤비롤스크린(방염), 현장시공도</t>
  </si>
  <si>
    <t>5E80558C75693FA48349E2F311164F746B45E0</t>
  </si>
  <si>
    <t>01065E80558C75693FA48349E2F311164F746B45E0</t>
  </si>
  <si>
    <t>재</t>
  </si>
  <si>
    <t xml:space="preserve"> 공  사  원  가  계  산  서 (본 공 사)</t>
    <phoneticPr fontId="1" type="noConversion"/>
  </si>
  <si>
    <t>공사명 : 한국폴리텍대학 성남캠퍼스 피지컬 AI 센터 구축</t>
    <phoneticPr fontId="10" type="noConversion"/>
  </si>
  <si>
    <t>구       분</t>
    <phoneticPr fontId="1" type="noConversion"/>
  </si>
  <si>
    <t>요 율</t>
  </si>
  <si>
    <t>건   축</t>
    <phoneticPr fontId="10" type="noConversion"/>
  </si>
  <si>
    <t>소    계</t>
    <phoneticPr fontId="12" type="noConversion"/>
  </si>
  <si>
    <t>직 접 재 료 비</t>
    <phoneticPr fontId="12" type="noConversion"/>
  </si>
  <si>
    <t>료</t>
  </si>
  <si>
    <t>간 접 재 료 비</t>
  </si>
  <si>
    <t>비</t>
  </si>
  <si>
    <t>소             계</t>
  </si>
  <si>
    <t>노</t>
  </si>
  <si>
    <t>직 접 노 무 비</t>
  </si>
  <si>
    <t>무</t>
  </si>
  <si>
    <t>산악지역,원거리할증</t>
    <phoneticPr fontId="1" type="noConversion"/>
  </si>
  <si>
    <t>간 접 노 무 비</t>
  </si>
  <si>
    <t>운     반     비</t>
  </si>
  <si>
    <t>경</t>
  </si>
  <si>
    <t>기  계   경  비</t>
  </si>
  <si>
    <t>스마트안전장비</t>
    <phoneticPr fontId="1" type="noConversion"/>
  </si>
  <si>
    <t>가    설    비</t>
    <phoneticPr fontId="12" type="noConversion"/>
  </si>
  <si>
    <t>품 질 시 험 비</t>
    <phoneticPr fontId="1" type="noConversion"/>
  </si>
  <si>
    <t>폐기물 처리비(100톤미만)</t>
    <phoneticPr fontId="12" type="noConversion"/>
  </si>
  <si>
    <t>폐 기 물 상 차 비</t>
    <phoneticPr fontId="12" type="noConversion"/>
  </si>
  <si>
    <t>산 재 보 험 료</t>
    <phoneticPr fontId="12" type="noConversion"/>
  </si>
  <si>
    <t>고 용 보 험 료</t>
    <phoneticPr fontId="12" type="noConversion"/>
  </si>
  <si>
    <t>건 강 보 험 료</t>
    <phoneticPr fontId="12" type="noConversion"/>
  </si>
  <si>
    <t>노인장기요양보험료</t>
    <phoneticPr fontId="12" type="noConversion"/>
  </si>
  <si>
    <t>연 금 보 험 료</t>
    <phoneticPr fontId="12" type="noConversion"/>
  </si>
  <si>
    <t>퇴직 공제부금</t>
    <phoneticPr fontId="12" type="noConversion"/>
  </si>
  <si>
    <t>산업안전보건관리비</t>
    <phoneticPr fontId="1" type="noConversion"/>
  </si>
  <si>
    <t>기  타   경  비</t>
    <phoneticPr fontId="12" type="noConversion"/>
  </si>
  <si>
    <t>석 면 분 담 금</t>
    <phoneticPr fontId="1" type="noConversion"/>
  </si>
  <si>
    <t>임금채권부담금</t>
    <phoneticPr fontId="1" type="noConversion"/>
  </si>
  <si>
    <t>환 경 보 전 비</t>
    <phoneticPr fontId="12" type="noConversion"/>
  </si>
  <si>
    <t>지 급 수 수 료</t>
    <phoneticPr fontId="12" type="noConversion"/>
  </si>
  <si>
    <t>건설기계대여대금발급수수료</t>
    <phoneticPr fontId="12" type="noConversion"/>
  </si>
  <si>
    <t xml:space="preserve">                                                                                                                                                  </t>
    <phoneticPr fontId="10" type="noConversion"/>
  </si>
  <si>
    <t>일 반 관 리 비</t>
  </si>
  <si>
    <t>이             윤</t>
  </si>
  <si>
    <t>완      제    품</t>
    <phoneticPr fontId="12" type="noConversion"/>
  </si>
  <si>
    <t>손해배상공재료</t>
    <phoneticPr fontId="12" type="noConversion"/>
  </si>
  <si>
    <t>폐 기 물 처 리 비</t>
    <phoneticPr fontId="12" type="noConversion"/>
  </si>
  <si>
    <t>작 업 부 산 물 (고철)</t>
    <phoneticPr fontId="12" type="noConversion"/>
  </si>
  <si>
    <t>합             계</t>
  </si>
  <si>
    <t>부 가 가 치 세</t>
  </si>
  <si>
    <t>총             계</t>
  </si>
  <si>
    <t>자재구매(도급자관급자재)</t>
    <phoneticPr fontId="12" type="noConversion"/>
  </si>
  <si>
    <t>설치납품(관급자관급자재)</t>
    <phoneticPr fontId="12" type="noConversion"/>
  </si>
  <si>
    <t>석면작업환경측정비</t>
    <phoneticPr fontId="12" type="noConversion"/>
  </si>
  <si>
    <t>건설폐기물운반처리</t>
    <phoneticPr fontId="12" type="noConversion"/>
  </si>
  <si>
    <t>분할측량비</t>
    <phoneticPr fontId="12" type="noConversion"/>
  </si>
  <si>
    <t>재해예방기술지도</t>
    <phoneticPr fontId="12" type="noConversion"/>
  </si>
  <si>
    <t>총   공  사   비</t>
    <phoneticPr fontId="12" type="noConversion"/>
  </si>
  <si>
    <t>check</t>
    <phoneticPr fontId="1" type="noConversion"/>
  </si>
  <si>
    <t>(재+직노+완제품+도급자관급)*3.11%</t>
    <phoneticPr fontId="1" type="noConversion"/>
  </si>
  <si>
    <t>(재+직노)*3.11%*1.2</t>
    <phoneticPr fontId="1" type="noConversion"/>
  </si>
  <si>
    <t>수수료제외도급자관급1</t>
    <phoneticPr fontId="1" type="noConversion"/>
  </si>
  <si>
    <t>수수료제외도급자관급2</t>
    <phoneticPr fontId="1" type="noConversion"/>
  </si>
  <si>
    <t>수수료제외도급자관급3</t>
    <phoneticPr fontId="1" type="noConversion"/>
  </si>
  <si>
    <t>수수료제외도급자관급4</t>
    <phoneticPr fontId="1" type="noConversion"/>
  </si>
  <si>
    <t>수수료제외도급자관급5</t>
    <phoneticPr fontId="1" type="noConversion"/>
  </si>
  <si>
    <t>수수로제외도급관급합계</t>
    <phoneticPr fontId="1" type="noConversion"/>
  </si>
  <si>
    <t>조달수수료+단수정리</t>
    <phoneticPr fontId="1" type="noConversion"/>
  </si>
  <si>
    <t>단수정리</t>
    <phoneticPr fontId="1" type="noConversion"/>
  </si>
  <si>
    <t>식</t>
    <phoneticPr fontId="1" type="noConversion"/>
  </si>
  <si>
    <t>집계제외</t>
    <phoneticPr fontId="1" type="noConversion"/>
  </si>
  <si>
    <t>기  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</si>
</sst>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#"/>
    <numFmt numFmtId="182" formatCode="#,##0_ "/>
    <numFmt numFmtId="183" formatCode="0.000%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rgb="FFFF0000"/>
      <name val="굴림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체"/>
      <family val="3"/>
      <charset val="129"/>
    </font>
    <font>
      <sz val="11"/>
      <color rgb="FFFF0000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5" fillId="0" borderId="0"/>
    <xf numFmtId="41" fontId="15" fillId="0" borderId="0"/>
  </cellStyleXfs>
  <cellXfs count="10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3" fillId="0" borderId="5" xfId="0" quotePrefix="1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176" fontId="3" fillId="0" borderId="5" xfId="0" applyNumberFormat="1" applyFont="1" applyBorder="1" applyAlignment="1">
      <alignment vertical="top" wrapText="1"/>
    </xf>
    <xf numFmtId="0" fontId="3" fillId="2" borderId="5" xfId="0" quotePrefix="1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76" fontId="3" fillId="2" borderId="5" xfId="0" applyNumberFormat="1" applyFont="1" applyFill="1" applyBorder="1" applyAlignment="1">
      <alignment vertical="center" wrapText="1"/>
    </xf>
    <xf numFmtId="0" fontId="8" fillId="0" borderId="0" xfId="2" applyFont="1" applyAlignment="1">
      <alignment vertical="center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 shrinkToFit="1"/>
    </xf>
    <xf numFmtId="0" fontId="11" fillId="0" borderId="12" xfId="2" applyFont="1" applyBorder="1" applyAlignment="1">
      <alignment horizontal="center" vertical="center"/>
    </xf>
    <xf numFmtId="0" fontId="13" fillId="0" borderId="0" xfId="2" applyFont="1" applyAlignment="1">
      <alignment vertical="center"/>
    </xf>
    <xf numFmtId="0" fontId="14" fillId="0" borderId="13" xfId="2" applyFont="1" applyBorder="1" applyAlignment="1">
      <alignment horizontal="center" vertical="center"/>
    </xf>
    <xf numFmtId="49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182" fontId="14" fillId="3" borderId="1" xfId="3" applyNumberFormat="1" applyFont="1" applyFill="1" applyBorder="1" applyAlignment="1">
      <alignment horizontal="right" vertical="center"/>
    </xf>
    <xf numFmtId="182" fontId="14" fillId="4" borderId="14" xfId="3" applyNumberFormat="1" applyFont="1" applyFill="1" applyBorder="1" applyAlignment="1">
      <alignment horizontal="right" vertical="center"/>
    </xf>
    <xf numFmtId="0" fontId="14" fillId="0" borderId="0" xfId="2" applyFont="1" applyAlignment="1">
      <alignment vertical="center"/>
    </xf>
    <xf numFmtId="182" fontId="14" fillId="0" borderId="1" xfId="3" applyNumberFormat="1" applyFont="1" applyFill="1" applyBorder="1" applyAlignment="1">
      <alignment horizontal="right" vertical="center"/>
    </xf>
    <xf numFmtId="182" fontId="14" fillId="0" borderId="14" xfId="3" applyNumberFormat="1" applyFont="1" applyFill="1" applyBorder="1" applyAlignment="1">
      <alignment horizontal="right" vertical="center"/>
    </xf>
    <xf numFmtId="0" fontId="14" fillId="0" borderId="15" xfId="2" applyFont="1" applyBorder="1" applyAlignment="1">
      <alignment horizontal="center" vertical="center"/>
    </xf>
    <xf numFmtId="49" fontId="14" fillId="0" borderId="8" xfId="2" applyNumberFormat="1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182" fontId="14" fillId="0" borderId="8" xfId="3" applyNumberFormat="1" applyFont="1" applyFill="1" applyBorder="1" applyAlignment="1">
      <alignment horizontal="right" vertical="center"/>
    </xf>
    <xf numFmtId="182" fontId="14" fillId="0" borderId="16" xfId="3" applyNumberFormat="1" applyFont="1" applyFill="1" applyBorder="1" applyAlignment="1">
      <alignment horizontal="right" vertical="center"/>
    </xf>
    <xf numFmtId="182" fontId="14" fillId="0" borderId="0" xfId="2" applyNumberFormat="1" applyFont="1" applyAlignment="1">
      <alignment vertical="center"/>
    </xf>
    <xf numFmtId="0" fontId="14" fillId="0" borderId="17" xfId="2" applyFont="1" applyBorder="1" applyAlignment="1">
      <alignment horizontal="center" vertical="center"/>
    </xf>
    <xf numFmtId="49" fontId="14" fillId="0" borderId="6" xfId="2" applyNumberFormat="1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182" fontId="14" fillId="4" borderId="18" xfId="3" applyNumberFormat="1" applyFont="1" applyFill="1" applyBorder="1" applyAlignment="1">
      <alignment horizontal="right" vertical="center"/>
    </xf>
    <xf numFmtId="0" fontId="16" fillId="0" borderId="13" xfId="4" applyFont="1" applyBorder="1" applyAlignment="1">
      <alignment horizontal="center" vertical="center"/>
    </xf>
    <xf numFmtId="49" fontId="16" fillId="0" borderId="1" xfId="4" applyNumberFormat="1" applyFont="1" applyBorder="1" applyAlignment="1">
      <alignment horizontal="center" vertical="center"/>
    </xf>
    <xf numFmtId="10" fontId="17" fillId="5" borderId="1" xfId="4" applyNumberFormat="1" applyFont="1" applyFill="1" applyBorder="1" applyAlignment="1">
      <alignment horizontal="center" vertical="center"/>
    </xf>
    <xf numFmtId="182" fontId="16" fillId="0" borderId="1" xfId="5" applyNumberFormat="1" applyFont="1" applyBorder="1" applyAlignment="1">
      <alignment horizontal="right" vertical="center"/>
    </xf>
    <xf numFmtId="182" fontId="16" fillId="0" borderId="14" xfId="5" applyNumberFormat="1" applyFont="1" applyBorder="1" applyAlignment="1">
      <alignment horizontal="right" vertical="center"/>
    </xf>
    <xf numFmtId="0" fontId="16" fillId="0" borderId="0" xfId="4" applyFont="1" applyAlignment="1">
      <alignment vertical="center"/>
    </xf>
    <xf numFmtId="10" fontId="17" fillId="6" borderId="1" xfId="2" applyNumberFormat="1" applyFont="1" applyFill="1" applyBorder="1" applyAlignment="1">
      <alignment horizontal="center" vertical="center"/>
    </xf>
    <xf numFmtId="0" fontId="14" fillId="6" borderId="8" xfId="2" applyFont="1" applyFill="1" applyBorder="1" applyAlignment="1">
      <alignment horizontal="center" vertical="center"/>
    </xf>
    <xf numFmtId="0" fontId="14" fillId="0" borderId="19" xfId="2" applyFont="1" applyBorder="1" applyAlignment="1">
      <alignment horizontal="center" vertical="center"/>
    </xf>
    <xf numFmtId="10" fontId="14" fillId="6" borderId="1" xfId="2" applyNumberFormat="1" applyFont="1" applyFill="1" applyBorder="1" applyAlignment="1">
      <alignment horizontal="center" vertical="center"/>
    </xf>
    <xf numFmtId="183" fontId="14" fillId="6" borderId="1" xfId="2" applyNumberFormat="1" applyFont="1" applyFill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0" fontId="14" fillId="0" borderId="20" xfId="2" applyFont="1" applyBorder="1" applyAlignment="1">
      <alignment horizontal="center" vertical="center"/>
    </xf>
    <xf numFmtId="0" fontId="14" fillId="0" borderId="21" xfId="2" applyFont="1" applyBorder="1" applyAlignment="1">
      <alignment horizontal="center" vertical="center"/>
    </xf>
    <xf numFmtId="10" fontId="14" fillId="6" borderId="6" xfId="2" applyNumberFormat="1" applyFont="1" applyFill="1" applyBorder="1" applyAlignment="1">
      <alignment horizontal="center" vertical="center"/>
    </xf>
    <xf numFmtId="182" fontId="14" fillId="0" borderId="6" xfId="3" applyNumberFormat="1" applyFont="1" applyFill="1" applyBorder="1" applyAlignment="1">
      <alignment horizontal="right" vertical="center"/>
    </xf>
    <xf numFmtId="182" fontId="14" fillId="0" borderId="18" xfId="3" applyNumberFormat="1" applyFont="1" applyFill="1" applyBorder="1" applyAlignment="1">
      <alignment horizontal="right" vertical="center"/>
    </xf>
    <xf numFmtId="0" fontId="14" fillId="0" borderId="22" xfId="2" applyFont="1" applyBorder="1" applyAlignment="1">
      <alignment horizontal="center" vertical="center"/>
    </xf>
    <xf numFmtId="0" fontId="14" fillId="6" borderId="1" xfId="2" applyFont="1" applyFill="1" applyBorder="1" applyAlignment="1">
      <alignment horizontal="center" vertical="center"/>
    </xf>
    <xf numFmtId="0" fontId="19" fillId="0" borderId="23" xfId="2" applyFont="1" applyBorder="1" applyAlignment="1">
      <alignment horizontal="center" vertical="center"/>
    </xf>
    <xf numFmtId="0" fontId="19" fillId="0" borderId="24" xfId="2" applyFont="1" applyBorder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182" fontId="19" fillId="0" borderId="7" xfId="3" applyNumberFormat="1" applyFont="1" applyFill="1" applyBorder="1" applyAlignment="1">
      <alignment horizontal="right" vertical="center"/>
    </xf>
    <xf numFmtId="182" fontId="19" fillId="0" borderId="25" xfId="3" applyNumberFormat="1" applyFont="1" applyFill="1" applyBorder="1" applyAlignment="1">
      <alignment horizontal="right" vertical="center"/>
    </xf>
    <xf numFmtId="10" fontId="14" fillId="0" borderId="6" xfId="2" applyNumberFormat="1" applyFont="1" applyBorder="1" applyAlignment="1">
      <alignment horizontal="center" vertical="center"/>
    </xf>
    <xf numFmtId="182" fontId="14" fillId="3" borderId="6" xfId="3" applyNumberFormat="1" applyFont="1" applyFill="1" applyBorder="1" applyAlignment="1">
      <alignment horizontal="right" vertical="center"/>
    </xf>
    <xf numFmtId="0" fontId="14" fillId="0" borderId="19" xfId="2" applyFont="1" applyBorder="1" applyAlignment="1">
      <alignment horizontal="center" vertical="center" shrinkToFit="1"/>
    </xf>
    <xf numFmtId="182" fontId="14" fillId="4" borderId="26" xfId="3" applyNumberFormat="1" applyFont="1" applyFill="1" applyBorder="1" applyAlignment="1">
      <alignment horizontal="right" vertical="center"/>
    </xf>
    <xf numFmtId="0" fontId="19" fillId="0" borderId="9" xfId="2" applyFont="1" applyBorder="1" applyAlignment="1">
      <alignment horizontal="center" vertical="center"/>
    </xf>
    <xf numFmtId="0" fontId="19" fillId="0" borderId="10" xfId="2" applyFont="1" applyBorder="1" applyAlignment="1">
      <alignment horizontal="center" vertical="center"/>
    </xf>
    <xf numFmtId="0" fontId="19" fillId="0" borderId="11" xfId="2" applyFont="1" applyBorder="1" applyAlignment="1">
      <alignment horizontal="center" vertical="center"/>
    </xf>
    <xf numFmtId="182" fontId="19" fillId="0" borderId="11" xfId="3" applyNumberFormat="1" applyFont="1" applyFill="1" applyBorder="1" applyAlignment="1">
      <alignment horizontal="right" vertical="center"/>
    </xf>
    <xf numFmtId="182" fontId="19" fillId="0" borderId="26" xfId="3" applyNumberFormat="1" applyFont="1" applyFill="1" applyBorder="1" applyAlignment="1">
      <alignment horizontal="right" vertical="center"/>
    </xf>
    <xf numFmtId="0" fontId="8" fillId="0" borderId="0" xfId="2" applyFont="1" applyAlignment="1">
      <alignment horizontal="center" vertical="center"/>
    </xf>
    <xf numFmtId="182" fontId="8" fillId="0" borderId="0" xfId="2" applyNumberFormat="1" applyFont="1" applyAlignment="1">
      <alignment vertical="center"/>
    </xf>
    <xf numFmtId="0" fontId="18" fillId="0" borderId="0" xfId="2" applyFont="1" applyAlignment="1">
      <alignment vertical="center"/>
    </xf>
    <xf numFmtId="0" fontId="20" fillId="6" borderId="7" xfId="2" applyFont="1" applyFill="1" applyBorder="1" applyAlignment="1">
      <alignment vertical="center"/>
    </xf>
    <xf numFmtId="0" fontId="8" fillId="0" borderId="7" xfId="2" applyFont="1" applyBorder="1" applyAlignment="1">
      <alignment vertical="center"/>
    </xf>
    <xf numFmtId="182" fontId="11" fillId="0" borderId="7" xfId="2" applyNumberFormat="1" applyFont="1" applyBorder="1" applyAlignment="1">
      <alignment vertical="center"/>
    </xf>
    <xf numFmtId="182" fontId="8" fillId="0" borderId="0" xfId="2" applyNumberFormat="1" applyFont="1" applyAlignment="1">
      <alignment horizontal="center" vertical="center"/>
    </xf>
    <xf numFmtId="41" fontId="8" fillId="0" borderId="0" xfId="2" applyNumberFormat="1" applyFont="1" applyAlignment="1">
      <alignment vertical="center"/>
    </xf>
    <xf numFmtId="41" fontId="8" fillId="0" borderId="0" xfId="3" applyFont="1" applyFill="1" applyAlignment="1">
      <alignment vertical="center"/>
    </xf>
    <xf numFmtId="182" fontId="21" fillId="0" borderId="0" xfId="2" applyNumberFormat="1" applyFont="1" applyAlignment="1">
      <alignment vertical="center"/>
    </xf>
    <xf numFmtId="0" fontId="20" fillId="6" borderId="0" xfId="2" applyFont="1" applyFill="1" applyAlignment="1">
      <alignment vertical="center"/>
    </xf>
    <xf numFmtId="41" fontId="14" fillId="0" borderId="7" xfId="2" applyNumberFormat="1" applyFont="1" applyBorder="1" applyAlignment="1">
      <alignment vertical="center"/>
    </xf>
    <xf numFmtId="41" fontId="8" fillId="0" borderId="7" xfId="1" applyFont="1" applyBorder="1" applyAlignment="1">
      <alignment vertical="center"/>
    </xf>
    <xf numFmtId="41" fontId="8" fillId="0" borderId="7" xfId="2" applyNumberFormat="1" applyFont="1" applyBorder="1" applyAlignment="1">
      <alignment vertical="center"/>
    </xf>
    <xf numFmtId="41" fontId="8" fillId="0" borderId="0" xfId="1" applyFont="1" applyAlignment="1">
      <alignment vertical="center"/>
    </xf>
    <xf numFmtId="41" fontId="0" fillId="0" borderId="0" xfId="0" applyNumberFormat="1">
      <alignment vertical="center"/>
    </xf>
    <xf numFmtId="0" fontId="22" fillId="0" borderId="0" xfId="0" applyFont="1">
      <alignment vertical="center"/>
    </xf>
    <xf numFmtId="0" fontId="7" fillId="0" borderId="0" xfId="2" applyFont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</cellXfs>
  <cellStyles count="6">
    <cellStyle name="쉼표 [0]" xfId="1" builtinId="6"/>
    <cellStyle name="쉼표 [0] 2" xfId="3"/>
    <cellStyle name="쉼표 [0] 2 2" xfId="5"/>
    <cellStyle name="표준" xfId="0" builtinId="0"/>
    <cellStyle name="표준 2" xfId="2"/>
    <cellStyle name="표준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showZeros="0" tabSelected="1" view="pageBreakPreview" zoomScaleNormal="100" zoomScaleSheetLayoutView="100" workbookViewId="0">
      <pane xSplit="4" ySplit="3" topLeftCell="E4" activePane="bottomRight" state="frozen"/>
      <selection activeCell="Z30" sqref="Z30"/>
      <selection pane="topRight" activeCell="Z30" sqref="Z30"/>
      <selection pane="bottomLeft" activeCell="Z30" sqref="Z30"/>
      <selection pane="bottomRight" activeCell="E29" sqref="E28:E29"/>
    </sheetView>
  </sheetViews>
  <sheetFormatPr defaultColWidth="8.875" defaultRowHeight="13.5" x14ac:dyDescent="0.3"/>
  <cols>
    <col min="1" max="1" width="4.625" style="25" customWidth="1"/>
    <col min="2" max="2" width="27.375" style="25" customWidth="1"/>
    <col min="3" max="3" width="8.125" style="25" customWidth="1"/>
    <col min="4" max="9" width="19.875" style="25" customWidth="1"/>
    <col min="10" max="10" width="25.125" style="25" customWidth="1"/>
    <col min="11" max="11" width="14.125" style="25" bestFit="1" customWidth="1"/>
    <col min="12" max="12" width="8.875" style="25"/>
    <col min="13" max="13" width="12.5" style="25" bestFit="1" customWidth="1"/>
    <col min="14" max="233" width="8.875" style="25"/>
    <col min="234" max="234" width="4.625" style="25" customWidth="1"/>
    <col min="235" max="235" width="27.375" style="25" customWidth="1"/>
    <col min="236" max="236" width="8.125" style="25" customWidth="1"/>
    <col min="237" max="242" width="19.875" style="25" customWidth="1"/>
    <col min="243" max="253" width="0" style="25" hidden="1" customWidth="1"/>
    <col min="254" max="254" width="4" style="25" customWidth="1"/>
    <col min="255" max="255" width="31.5" style="25" customWidth="1"/>
    <col min="256" max="256" width="7.125" style="25" customWidth="1"/>
    <col min="257" max="265" width="13" style="25" customWidth="1"/>
    <col min="266" max="266" width="4.875" style="25" customWidth="1"/>
    <col min="267" max="267" width="14.125" style="25" bestFit="1" customWidth="1"/>
    <col min="268" max="268" width="8.875" style="25"/>
    <col min="269" max="269" width="12.5" style="25" bestFit="1" customWidth="1"/>
    <col min="270" max="489" width="8.875" style="25"/>
    <col min="490" max="490" width="4.625" style="25" customWidth="1"/>
    <col min="491" max="491" width="27.375" style="25" customWidth="1"/>
    <col min="492" max="492" width="8.125" style="25" customWidth="1"/>
    <col min="493" max="498" width="19.875" style="25" customWidth="1"/>
    <col min="499" max="509" width="0" style="25" hidden="1" customWidth="1"/>
    <col min="510" max="510" width="4" style="25" customWidth="1"/>
    <col min="511" max="511" width="31.5" style="25" customWidth="1"/>
    <col min="512" max="512" width="7.125" style="25" customWidth="1"/>
    <col min="513" max="521" width="13" style="25" customWidth="1"/>
    <col min="522" max="522" width="4.875" style="25" customWidth="1"/>
    <col min="523" max="523" width="14.125" style="25" bestFit="1" customWidth="1"/>
    <col min="524" max="524" width="8.875" style="25"/>
    <col min="525" max="525" width="12.5" style="25" bestFit="1" customWidth="1"/>
    <col min="526" max="745" width="8.875" style="25"/>
    <col min="746" max="746" width="4.625" style="25" customWidth="1"/>
    <col min="747" max="747" width="27.375" style="25" customWidth="1"/>
    <col min="748" max="748" width="8.125" style="25" customWidth="1"/>
    <col min="749" max="754" width="19.875" style="25" customWidth="1"/>
    <col min="755" max="765" width="0" style="25" hidden="1" customWidth="1"/>
    <col min="766" max="766" width="4" style="25" customWidth="1"/>
    <col min="767" max="767" width="31.5" style="25" customWidth="1"/>
    <col min="768" max="768" width="7.125" style="25" customWidth="1"/>
    <col min="769" max="777" width="13" style="25" customWidth="1"/>
    <col min="778" max="778" width="4.875" style="25" customWidth="1"/>
    <col min="779" max="779" width="14.125" style="25" bestFit="1" customWidth="1"/>
    <col min="780" max="780" width="8.875" style="25"/>
    <col min="781" max="781" width="12.5" style="25" bestFit="1" customWidth="1"/>
    <col min="782" max="1001" width="8.875" style="25"/>
    <col min="1002" max="1002" width="4.625" style="25" customWidth="1"/>
    <col min="1003" max="1003" width="27.375" style="25" customWidth="1"/>
    <col min="1004" max="1004" width="8.125" style="25" customWidth="1"/>
    <col min="1005" max="1010" width="19.875" style="25" customWidth="1"/>
    <col min="1011" max="1021" width="0" style="25" hidden="1" customWidth="1"/>
    <col min="1022" max="1022" width="4" style="25" customWidth="1"/>
    <col min="1023" max="1023" width="31.5" style="25" customWidth="1"/>
    <col min="1024" max="1024" width="7.125" style="25" customWidth="1"/>
    <col min="1025" max="1033" width="13" style="25" customWidth="1"/>
    <col min="1034" max="1034" width="4.875" style="25" customWidth="1"/>
    <col min="1035" max="1035" width="14.125" style="25" bestFit="1" customWidth="1"/>
    <col min="1036" max="1036" width="8.875" style="25"/>
    <col min="1037" max="1037" width="12.5" style="25" bestFit="1" customWidth="1"/>
    <col min="1038" max="1257" width="8.875" style="25"/>
    <col min="1258" max="1258" width="4.625" style="25" customWidth="1"/>
    <col min="1259" max="1259" width="27.375" style="25" customWidth="1"/>
    <col min="1260" max="1260" width="8.125" style="25" customWidth="1"/>
    <col min="1261" max="1266" width="19.875" style="25" customWidth="1"/>
    <col min="1267" max="1277" width="0" style="25" hidden="1" customWidth="1"/>
    <col min="1278" max="1278" width="4" style="25" customWidth="1"/>
    <col min="1279" max="1279" width="31.5" style="25" customWidth="1"/>
    <col min="1280" max="1280" width="7.125" style="25" customWidth="1"/>
    <col min="1281" max="1289" width="13" style="25" customWidth="1"/>
    <col min="1290" max="1290" width="4.875" style="25" customWidth="1"/>
    <col min="1291" max="1291" width="14.125" style="25" bestFit="1" customWidth="1"/>
    <col min="1292" max="1292" width="8.875" style="25"/>
    <col min="1293" max="1293" width="12.5" style="25" bestFit="1" customWidth="1"/>
    <col min="1294" max="1513" width="8.875" style="25"/>
    <col min="1514" max="1514" width="4.625" style="25" customWidth="1"/>
    <col min="1515" max="1515" width="27.375" style="25" customWidth="1"/>
    <col min="1516" max="1516" width="8.125" style="25" customWidth="1"/>
    <col min="1517" max="1522" width="19.875" style="25" customWidth="1"/>
    <col min="1523" max="1533" width="0" style="25" hidden="1" customWidth="1"/>
    <col min="1534" max="1534" width="4" style="25" customWidth="1"/>
    <col min="1535" max="1535" width="31.5" style="25" customWidth="1"/>
    <col min="1536" max="1536" width="7.125" style="25" customWidth="1"/>
    <col min="1537" max="1545" width="13" style="25" customWidth="1"/>
    <col min="1546" max="1546" width="4.875" style="25" customWidth="1"/>
    <col min="1547" max="1547" width="14.125" style="25" bestFit="1" customWidth="1"/>
    <col min="1548" max="1548" width="8.875" style="25"/>
    <col min="1549" max="1549" width="12.5" style="25" bestFit="1" customWidth="1"/>
    <col min="1550" max="1769" width="8.875" style="25"/>
    <col min="1770" max="1770" width="4.625" style="25" customWidth="1"/>
    <col min="1771" max="1771" width="27.375" style="25" customWidth="1"/>
    <col min="1772" max="1772" width="8.125" style="25" customWidth="1"/>
    <col min="1773" max="1778" width="19.875" style="25" customWidth="1"/>
    <col min="1779" max="1789" width="0" style="25" hidden="1" customWidth="1"/>
    <col min="1790" max="1790" width="4" style="25" customWidth="1"/>
    <col min="1791" max="1791" width="31.5" style="25" customWidth="1"/>
    <col min="1792" max="1792" width="7.125" style="25" customWidth="1"/>
    <col min="1793" max="1801" width="13" style="25" customWidth="1"/>
    <col min="1802" max="1802" width="4.875" style="25" customWidth="1"/>
    <col min="1803" max="1803" width="14.125" style="25" bestFit="1" customWidth="1"/>
    <col min="1804" max="1804" width="8.875" style="25"/>
    <col min="1805" max="1805" width="12.5" style="25" bestFit="1" customWidth="1"/>
    <col min="1806" max="2025" width="8.875" style="25"/>
    <col min="2026" max="2026" width="4.625" style="25" customWidth="1"/>
    <col min="2027" max="2027" width="27.375" style="25" customWidth="1"/>
    <col min="2028" max="2028" width="8.125" style="25" customWidth="1"/>
    <col min="2029" max="2034" width="19.875" style="25" customWidth="1"/>
    <col min="2035" max="2045" width="0" style="25" hidden="1" customWidth="1"/>
    <col min="2046" max="2046" width="4" style="25" customWidth="1"/>
    <col min="2047" max="2047" width="31.5" style="25" customWidth="1"/>
    <col min="2048" max="2048" width="7.125" style="25" customWidth="1"/>
    <col min="2049" max="2057" width="13" style="25" customWidth="1"/>
    <col min="2058" max="2058" width="4.875" style="25" customWidth="1"/>
    <col min="2059" max="2059" width="14.125" style="25" bestFit="1" customWidth="1"/>
    <col min="2060" max="2060" width="8.875" style="25"/>
    <col min="2061" max="2061" width="12.5" style="25" bestFit="1" customWidth="1"/>
    <col min="2062" max="2281" width="8.875" style="25"/>
    <col min="2282" max="2282" width="4.625" style="25" customWidth="1"/>
    <col min="2283" max="2283" width="27.375" style="25" customWidth="1"/>
    <col min="2284" max="2284" width="8.125" style="25" customWidth="1"/>
    <col min="2285" max="2290" width="19.875" style="25" customWidth="1"/>
    <col min="2291" max="2301" width="0" style="25" hidden="1" customWidth="1"/>
    <col min="2302" max="2302" width="4" style="25" customWidth="1"/>
    <col min="2303" max="2303" width="31.5" style="25" customWidth="1"/>
    <col min="2304" max="2304" width="7.125" style="25" customWidth="1"/>
    <col min="2305" max="2313" width="13" style="25" customWidth="1"/>
    <col min="2314" max="2314" width="4.875" style="25" customWidth="1"/>
    <col min="2315" max="2315" width="14.125" style="25" bestFit="1" customWidth="1"/>
    <col min="2316" max="2316" width="8.875" style="25"/>
    <col min="2317" max="2317" width="12.5" style="25" bestFit="1" customWidth="1"/>
    <col min="2318" max="2537" width="8.875" style="25"/>
    <col min="2538" max="2538" width="4.625" style="25" customWidth="1"/>
    <col min="2539" max="2539" width="27.375" style="25" customWidth="1"/>
    <col min="2540" max="2540" width="8.125" style="25" customWidth="1"/>
    <col min="2541" max="2546" width="19.875" style="25" customWidth="1"/>
    <col min="2547" max="2557" width="0" style="25" hidden="1" customWidth="1"/>
    <col min="2558" max="2558" width="4" style="25" customWidth="1"/>
    <col min="2559" max="2559" width="31.5" style="25" customWidth="1"/>
    <col min="2560" max="2560" width="7.125" style="25" customWidth="1"/>
    <col min="2561" max="2569" width="13" style="25" customWidth="1"/>
    <col min="2570" max="2570" width="4.875" style="25" customWidth="1"/>
    <col min="2571" max="2571" width="14.125" style="25" bestFit="1" customWidth="1"/>
    <col min="2572" max="2572" width="8.875" style="25"/>
    <col min="2573" max="2573" width="12.5" style="25" bestFit="1" customWidth="1"/>
    <col min="2574" max="2793" width="8.875" style="25"/>
    <col min="2794" max="2794" width="4.625" style="25" customWidth="1"/>
    <col min="2795" max="2795" width="27.375" style="25" customWidth="1"/>
    <col min="2796" max="2796" width="8.125" style="25" customWidth="1"/>
    <col min="2797" max="2802" width="19.875" style="25" customWidth="1"/>
    <col min="2803" max="2813" width="0" style="25" hidden="1" customWidth="1"/>
    <col min="2814" max="2814" width="4" style="25" customWidth="1"/>
    <col min="2815" max="2815" width="31.5" style="25" customWidth="1"/>
    <col min="2816" max="2816" width="7.125" style="25" customWidth="1"/>
    <col min="2817" max="2825" width="13" style="25" customWidth="1"/>
    <col min="2826" max="2826" width="4.875" style="25" customWidth="1"/>
    <col min="2827" max="2827" width="14.125" style="25" bestFit="1" customWidth="1"/>
    <col min="2828" max="2828" width="8.875" style="25"/>
    <col min="2829" max="2829" width="12.5" style="25" bestFit="1" customWidth="1"/>
    <col min="2830" max="3049" width="8.875" style="25"/>
    <col min="3050" max="3050" width="4.625" style="25" customWidth="1"/>
    <col min="3051" max="3051" width="27.375" style="25" customWidth="1"/>
    <col min="3052" max="3052" width="8.125" style="25" customWidth="1"/>
    <col min="3053" max="3058" width="19.875" style="25" customWidth="1"/>
    <col min="3059" max="3069" width="0" style="25" hidden="1" customWidth="1"/>
    <col min="3070" max="3070" width="4" style="25" customWidth="1"/>
    <col min="3071" max="3071" width="31.5" style="25" customWidth="1"/>
    <col min="3072" max="3072" width="7.125" style="25" customWidth="1"/>
    <col min="3073" max="3081" width="13" style="25" customWidth="1"/>
    <col min="3082" max="3082" width="4.875" style="25" customWidth="1"/>
    <col min="3083" max="3083" width="14.125" style="25" bestFit="1" customWidth="1"/>
    <col min="3084" max="3084" width="8.875" style="25"/>
    <col min="3085" max="3085" width="12.5" style="25" bestFit="1" customWidth="1"/>
    <col min="3086" max="3305" width="8.875" style="25"/>
    <col min="3306" max="3306" width="4.625" style="25" customWidth="1"/>
    <col min="3307" max="3307" width="27.375" style="25" customWidth="1"/>
    <col min="3308" max="3308" width="8.125" style="25" customWidth="1"/>
    <col min="3309" max="3314" width="19.875" style="25" customWidth="1"/>
    <col min="3315" max="3325" width="0" style="25" hidden="1" customWidth="1"/>
    <col min="3326" max="3326" width="4" style="25" customWidth="1"/>
    <col min="3327" max="3327" width="31.5" style="25" customWidth="1"/>
    <col min="3328" max="3328" width="7.125" style="25" customWidth="1"/>
    <col min="3329" max="3337" width="13" style="25" customWidth="1"/>
    <col min="3338" max="3338" width="4.875" style="25" customWidth="1"/>
    <col min="3339" max="3339" width="14.125" style="25" bestFit="1" customWidth="1"/>
    <col min="3340" max="3340" width="8.875" style="25"/>
    <col min="3341" max="3341" width="12.5" style="25" bestFit="1" customWidth="1"/>
    <col min="3342" max="3561" width="8.875" style="25"/>
    <col min="3562" max="3562" width="4.625" style="25" customWidth="1"/>
    <col min="3563" max="3563" width="27.375" style="25" customWidth="1"/>
    <col min="3564" max="3564" width="8.125" style="25" customWidth="1"/>
    <col min="3565" max="3570" width="19.875" style="25" customWidth="1"/>
    <col min="3571" max="3581" width="0" style="25" hidden="1" customWidth="1"/>
    <col min="3582" max="3582" width="4" style="25" customWidth="1"/>
    <col min="3583" max="3583" width="31.5" style="25" customWidth="1"/>
    <col min="3584" max="3584" width="7.125" style="25" customWidth="1"/>
    <col min="3585" max="3593" width="13" style="25" customWidth="1"/>
    <col min="3594" max="3594" width="4.875" style="25" customWidth="1"/>
    <col min="3595" max="3595" width="14.125" style="25" bestFit="1" customWidth="1"/>
    <col min="3596" max="3596" width="8.875" style="25"/>
    <col min="3597" max="3597" width="12.5" style="25" bestFit="1" customWidth="1"/>
    <col min="3598" max="3817" width="8.875" style="25"/>
    <col min="3818" max="3818" width="4.625" style="25" customWidth="1"/>
    <col min="3819" max="3819" width="27.375" style="25" customWidth="1"/>
    <col min="3820" max="3820" width="8.125" style="25" customWidth="1"/>
    <col min="3821" max="3826" width="19.875" style="25" customWidth="1"/>
    <col min="3827" max="3837" width="0" style="25" hidden="1" customWidth="1"/>
    <col min="3838" max="3838" width="4" style="25" customWidth="1"/>
    <col min="3839" max="3839" width="31.5" style="25" customWidth="1"/>
    <col min="3840" max="3840" width="7.125" style="25" customWidth="1"/>
    <col min="3841" max="3849" width="13" style="25" customWidth="1"/>
    <col min="3850" max="3850" width="4.875" style="25" customWidth="1"/>
    <col min="3851" max="3851" width="14.125" style="25" bestFit="1" customWidth="1"/>
    <col min="3852" max="3852" width="8.875" style="25"/>
    <col min="3853" max="3853" width="12.5" style="25" bestFit="1" customWidth="1"/>
    <col min="3854" max="4073" width="8.875" style="25"/>
    <col min="4074" max="4074" width="4.625" style="25" customWidth="1"/>
    <col min="4075" max="4075" width="27.375" style="25" customWidth="1"/>
    <col min="4076" max="4076" width="8.125" style="25" customWidth="1"/>
    <col min="4077" max="4082" width="19.875" style="25" customWidth="1"/>
    <col min="4083" max="4093" width="0" style="25" hidden="1" customWidth="1"/>
    <col min="4094" max="4094" width="4" style="25" customWidth="1"/>
    <col min="4095" max="4095" width="31.5" style="25" customWidth="1"/>
    <col min="4096" max="4096" width="7.125" style="25" customWidth="1"/>
    <col min="4097" max="4105" width="13" style="25" customWidth="1"/>
    <col min="4106" max="4106" width="4.875" style="25" customWidth="1"/>
    <col min="4107" max="4107" width="14.125" style="25" bestFit="1" customWidth="1"/>
    <col min="4108" max="4108" width="8.875" style="25"/>
    <col min="4109" max="4109" width="12.5" style="25" bestFit="1" customWidth="1"/>
    <col min="4110" max="4329" width="8.875" style="25"/>
    <col min="4330" max="4330" width="4.625" style="25" customWidth="1"/>
    <col min="4331" max="4331" width="27.375" style="25" customWidth="1"/>
    <col min="4332" max="4332" width="8.125" style="25" customWidth="1"/>
    <col min="4333" max="4338" width="19.875" style="25" customWidth="1"/>
    <col min="4339" max="4349" width="0" style="25" hidden="1" customWidth="1"/>
    <col min="4350" max="4350" width="4" style="25" customWidth="1"/>
    <col min="4351" max="4351" width="31.5" style="25" customWidth="1"/>
    <col min="4352" max="4352" width="7.125" style="25" customWidth="1"/>
    <col min="4353" max="4361" width="13" style="25" customWidth="1"/>
    <col min="4362" max="4362" width="4.875" style="25" customWidth="1"/>
    <col min="4363" max="4363" width="14.125" style="25" bestFit="1" customWidth="1"/>
    <col min="4364" max="4364" width="8.875" style="25"/>
    <col min="4365" max="4365" width="12.5" style="25" bestFit="1" customWidth="1"/>
    <col min="4366" max="4585" width="8.875" style="25"/>
    <col min="4586" max="4586" width="4.625" style="25" customWidth="1"/>
    <col min="4587" max="4587" width="27.375" style="25" customWidth="1"/>
    <col min="4588" max="4588" width="8.125" style="25" customWidth="1"/>
    <col min="4589" max="4594" width="19.875" style="25" customWidth="1"/>
    <col min="4595" max="4605" width="0" style="25" hidden="1" customWidth="1"/>
    <col min="4606" max="4606" width="4" style="25" customWidth="1"/>
    <col min="4607" max="4607" width="31.5" style="25" customWidth="1"/>
    <col min="4608" max="4608" width="7.125" style="25" customWidth="1"/>
    <col min="4609" max="4617" width="13" style="25" customWidth="1"/>
    <col min="4618" max="4618" width="4.875" style="25" customWidth="1"/>
    <col min="4619" max="4619" width="14.125" style="25" bestFit="1" customWidth="1"/>
    <col min="4620" max="4620" width="8.875" style="25"/>
    <col min="4621" max="4621" width="12.5" style="25" bestFit="1" customWidth="1"/>
    <col min="4622" max="4841" width="8.875" style="25"/>
    <col min="4842" max="4842" width="4.625" style="25" customWidth="1"/>
    <col min="4843" max="4843" width="27.375" style="25" customWidth="1"/>
    <col min="4844" max="4844" width="8.125" style="25" customWidth="1"/>
    <col min="4845" max="4850" width="19.875" style="25" customWidth="1"/>
    <col min="4851" max="4861" width="0" style="25" hidden="1" customWidth="1"/>
    <col min="4862" max="4862" width="4" style="25" customWidth="1"/>
    <col min="4863" max="4863" width="31.5" style="25" customWidth="1"/>
    <col min="4864" max="4864" width="7.125" style="25" customWidth="1"/>
    <col min="4865" max="4873" width="13" style="25" customWidth="1"/>
    <col min="4874" max="4874" width="4.875" style="25" customWidth="1"/>
    <col min="4875" max="4875" width="14.125" style="25" bestFit="1" customWidth="1"/>
    <col min="4876" max="4876" width="8.875" style="25"/>
    <col min="4877" max="4877" width="12.5" style="25" bestFit="1" customWidth="1"/>
    <col min="4878" max="5097" width="8.875" style="25"/>
    <col min="5098" max="5098" width="4.625" style="25" customWidth="1"/>
    <col min="5099" max="5099" width="27.375" style="25" customWidth="1"/>
    <col min="5100" max="5100" width="8.125" style="25" customWidth="1"/>
    <col min="5101" max="5106" width="19.875" style="25" customWidth="1"/>
    <col min="5107" max="5117" width="0" style="25" hidden="1" customWidth="1"/>
    <col min="5118" max="5118" width="4" style="25" customWidth="1"/>
    <col min="5119" max="5119" width="31.5" style="25" customWidth="1"/>
    <col min="5120" max="5120" width="7.125" style="25" customWidth="1"/>
    <col min="5121" max="5129" width="13" style="25" customWidth="1"/>
    <col min="5130" max="5130" width="4.875" style="25" customWidth="1"/>
    <col min="5131" max="5131" width="14.125" style="25" bestFit="1" customWidth="1"/>
    <col min="5132" max="5132" width="8.875" style="25"/>
    <col min="5133" max="5133" width="12.5" style="25" bestFit="1" customWidth="1"/>
    <col min="5134" max="5353" width="8.875" style="25"/>
    <col min="5354" max="5354" width="4.625" style="25" customWidth="1"/>
    <col min="5355" max="5355" width="27.375" style="25" customWidth="1"/>
    <col min="5356" max="5356" width="8.125" style="25" customWidth="1"/>
    <col min="5357" max="5362" width="19.875" style="25" customWidth="1"/>
    <col min="5363" max="5373" width="0" style="25" hidden="1" customWidth="1"/>
    <col min="5374" max="5374" width="4" style="25" customWidth="1"/>
    <col min="5375" max="5375" width="31.5" style="25" customWidth="1"/>
    <col min="5376" max="5376" width="7.125" style="25" customWidth="1"/>
    <col min="5377" max="5385" width="13" style="25" customWidth="1"/>
    <col min="5386" max="5386" width="4.875" style="25" customWidth="1"/>
    <col min="5387" max="5387" width="14.125" style="25" bestFit="1" customWidth="1"/>
    <col min="5388" max="5388" width="8.875" style="25"/>
    <col min="5389" max="5389" width="12.5" style="25" bestFit="1" customWidth="1"/>
    <col min="5390" max="5609" width="8.875" style="25"/>
    <col min="5610" max="5610" width="4.625" style="25" customWidth="1"/>
    <col min="5611" max="5611" width="27.375" style="25" customWidth="1"/>
    <col min="5612" max="5612" width="8.125" style="25" customWidth="1"/>
    <col min="5613" max="5618" width="19.875" style="25" customWidth="1"/>
    <col min="5619" max="5629" width="0" style="25" hidden="1" customWidth="1"/>
    <col min="5630" max="5630" width="4" style="25" customWidth="1"/>
    <col min="5631" max="5631" width="31.5" style="25" customWidth="1"/>
    <col min="5632" max="5632" width="7.125" style="25" customWidth="1"/>
    <col min="5633" max="5641" width="13" style="25" customWidth="1"/>
    <col min="5642" max="5642" width="4.875" style="25" customWidth="1"/>
    <col min="5643" max="5643" width="14.125" style="25" bestFit="1" customWidth="1"/>
    <col min="5644" max="5644" width="8.875" style="25"/>
    <col min="5645" max="5645" width="12.5" style="25" bestFit="1" customWidth="1"/>
    <col min="5646" max="5865" width="8.875" style="25"/>
    <col min="5866" max="5866" width="4.625" style="25" customWidth="1"/>
    <col min="5867" max="5867" width="27.375" style="25" customWidth="1"/>
    <col min="5868" max="5868" width="8.125" style="25" customWidth="1"/>
    <col min="5869" max="5874" width="19.875" style="25" customWidth="1"/>
    <col min="5875" max="5885" width="0" style="25" hidden="1" customWidth="1"/>
    <col min="5886" max="5886" width="4" style="25" customWidth="1"/>
    <col min="5887" max="5887" width="31.5" style="25" customWidth="1"/>
    <col min="5888" max="5888" width="7.125" style="25" customWidth="1"/>
    <col min="5889" max="5897" width="13" style="25" customWidth="1"/>
    <col min="5898" max="5898" width="4.875" style="25" customWidth="1"/>
    <col min="5899" max="5899" width="14.125" style="25" bestFit="1" customWidth="1"/>
    <col min="5900" max="5900" width="8.875" style="25"/>
    <col min="5901" max="5901" width="12.5" style="25" bestFit="1" customWidth="1"/>
    <col min="5902" max="6121" width="8.875" style="25"/>
    <col min="6122" max="6122" width="4.625" style="25" customWidth="1"/>
    <col min="6123" max="6123" width="27.375" style="25" customWidth="1"/>
    <col min="6124" max="6124" width="8.125" style="25" customWidth="1"/>
    <col min="6125" max="6130" width="19.875" style="25" customWidth="1"/>
    <col min="6131" max="6141" width="0" style="25" hidden="1" customWidth="1"/>
    <col min="6142" max="6142" width="4" style="25" customWidth="1"/>
    <col min="6143" max="6143" width="31.5" style="25" customWidth="1"/>
    <col min="6144" max="6144" width="7.125" style="25" customWidth="1"/>
    <col min="6145" max="6153" width="13" style="25" customWidth="1"/>
    <col min="6154" max="6154" width="4.875" style="25" customWidth="1"/>
    <col min="6155" max="6155" width="14.125" style="25" bestFit="1" customWidth="1"/>
    <col min="6156" max="6156" width="8.875" style="25"/>
    <col min="6157" max="6157" width="12.5" style="25" bestFit="1" customWidth="1"/>
    <col min="6158" max="6377" width="8.875" style="25"/>
    <col min="6378" max="6378" width="4.625" style="25" customWidth="1"/>
    <col min="6379" max="6379" width="27.375" style="25" customWidth="1"/>
    <col min="6380" max="6380" width="8.125" style="25" customWidth="1"/>
    <col min="6381" max="6386" width="19.875" style="25" customWidth="1"/>
    <col min="6387" max="6397" width="0" style="25" hidden="1" customWidth="1"/>
    <col min="6398" max="6398" width="4" style="25" customWidth="1"/>
    <col min="6399" max="6399" width="31.5" style="25" customWidth="1"/>
    <col min="6400" max="6400" width="7.125" style="25" customWidth="1"/>
    <col min="6401" max="6409" width="13" style="25" customWidth="1"/>
    <col min="6410" max="6410" width="4.875" style="25" customWidth="1"/>
    <col min="6411" max="6411" width="14.125" style="25" bestFit="1" customWidth="1"/>
    <col min="6412" max="6412" width="8.875" style="25"/>
    <col min="6413" max="6413" width="12.5" style="25" bestFit="1" customWidth="1"/>
    <col min="6414" max="6633" width="8.875" style="25"/>
    <col min="6634" max="6634" width="4.625" style="25" customWidth="1"/>
    <col min="6635" max="6635" width="27.375" style="25" customWidth="1"/>
    <col min="6636" max="6636" width="8.125" style="25" customWidth="1"/>
    <col min="6637" max="6642" width="19.875" style="25" customWidth="1"/>
    <col min="6643" max="6653" width="0" style="25" hidden="1" customWidth="1"/>
    <col min="6654" max="6654" width="4" style="25" customWidth="1"/>
    <col min="6655" max="6655" width="31.5" style="25" customWidth="1"/>
    <col min="6656" max="6656" width="7.125" style="25" customWidth="1"/>
    <col min="6657" max="6665" width="13" style="25" customWidth="1"/>
    <col min="6666" max="6666" width="4.875" style="25" customWidth="1"/>
    <col min="6667" max="6667" width="14.125" style="25" bestFit="1" customWidth="1"/>
    <col min="6668" max="6668" width="8.875" style="25"/>
    <col min="6669" max="6669" width="12.5" style="25" bestFit="1" customWidth="1"/>
    <col min="6670" max="6889" width="8.875" style="25"/>
    <col min="6890" max="6890" width="4.625" style="25" customWidth="1"/>
    <col min="6891" max="6891" width="27.375" style="25" customWidth="1"/>
    <col min="6892" max="6892" width="8.125" style="25" customWidth="1"/>
    <col min="6893" max="6898" width="19.875" style="25" customWidth="1"/>
    <col min="6899" max="6909" width="0" style="25" hidden="1" customWidth="1"/>
    <col min="6910" max="6910" width="4" style="25" customWidth="1"/>
    <col min="6911" max="6911" width="31.5" style="25" customWidth="1"/>
    <col min="6912" max="6912" width="7.125" style="25" customWidth="1"/>
    <col min="6913" max="6921" width="13" style="25" customWidth="1"/>
    <col min="6922" max="6922" width="4.875" style="25" customWidth="1"/>
    <col min="6923" max="6923" width="14.125" style="25" bestFit="1" customWidth="1"/>
    <col min="6924" max="6924" width="8.875" style="25"/>
    <col min="6925" max="6925" width="12.5" style="25" bestFit="1" customWidth="1"/>
    <col min="6926" max="7145" width="8.875" style="25"/>
    <col min="7146" max="7146" width="4.625" style="25" customWidth="1"/>
    <col min="7147" max="7147" width="27.375" style="25" customWidth="1"/>
    <col min="7148" max="7148" width="8.125" style="25" customWidth="1"/>
    <col min="7149" max="7154" width="19.875" style="25" customWidth="1"/>
    <col min="7155" max="7165" width="0" style="25" hidden="1" customWidth="1"/>
    <col min="7166" max="7166" width="4" style="25" customWidth="1"/>
    <col min="7167" max="7167" width="31.5" style="25" customWidth="1"/>
    <col min="7168" max="7168" width="7.125" style="25" customWidth="1"/>
    <col min="7169" max="7177" width="13" style="25" customWidth="1"/>
    <col min="7178" max="7178" width="4.875" style="25" customWidth="1"/>
    <col min="7179" max="7179" width="14.125" style="25" bestFit="1" customWidth="1"/>
    <col min="7180" max="7180" width="8.875" style="25"/>
    <col min="7181" max="7181" width="12.5" style="25" bestFit="1" customWidth="1"/>
    <col min="7182" max="7401" width="8.875" style="25"/>
    <col min="7402" max="7402" width="4.625" style="25" customWidth="1"/>
    <col min="7403" max="7403" width="27.375" style="25" customWidth="1"/>
    <col min="7404" max="7404" width="8.125" style="25" customWidth="1"/>
    <col min="7405" max="7410" width="19.875" style="25" customWidth="1"/>
    <col min="7411" max="7421" width="0" style="25" hidden="1" customWidth="1"/>
    <col min="7422" max="7422" width="4" style="25" customWidth="1"/>
    <col min="7423" max="7423" width="31.5" style="25" customWidth="1"/>
    <col min="7424" max="7424" width="7.125" style="25" customWidth="1"/>
    <col min="7425" max="7433" width="13" style="25" customWidth="1"/>
    <col min="7434" max="7434" width="4.875" style="25" customWidth="1"/>
    <col min="7435" max="7435" width="14.125" style="25" bestFit="1" customWidth="1"/>
    <col min="7436" max="7436" width="8.875" style="25"/>
    <col min="7437" max="7437" width="12.5" style="25" bestFit="1" customWidth="1"/>
    <col min="7438" max="7657" width="8.875" style="25"/>
    <col min="7658" max="7658" width="4.625" style="25" customWidth="1"/>
    <col min="7659" max="7659" width="27.375" style="25" customWidth="1"/>
    <col min="7660" max="7660" width="8.125" style="25" customWidth="1"/>
    <col min="7661" max="7666" width="19.875" style="25" customWidth="1"/>
    <col min="7667" max="7677" width="0" style="25" hidden="1" customWidth="1"/>
    <col min="7678" max="7678" width="4" style="25" customWidth="1"/>
    <col min="7679" max="7679" width="31.5" style="25" customWidth="1"/>
    <col min="7680" max="7680" width="7.125" style="25" customWidth="1"/>
    <col min="7681" max="7689" width="13" style="25" customWidth="1"/>
    <col min="7690" max="7690" width="4.875" style="25" customWidth="1"/>
    <col min="7691" max="7691" width="14.125" style="25" bestFit="1" customWidth="1"/>
    <col min="7692" max="7692" width="8.875" style="25"/>
    <col min="7693" max="7693" width="12.5" style="25" bestFit="1" customWidth="1"/>
    <col min="7694" max="7913" width="8.875" style="25"/>
    <col min="7914" max="7914" width="4.625" style="25" customWidth="1"/>
    <col min="7915" max="7915" width="27.375" style="25" customWidth="1"/>
    <col min="7916" max="7916" width="8.125" style="25" customWidth="1"/>
    <col min="7917" max="7922" width="19.875" style="25" customWidth="1"/>
    <col min="7923" max="7933" width="0" style="25" hidden="1" customWidth="1"/>
    <col min="7934" max="7934" width="4" style="25" customWidth="1"/>
    <col min="7935" max="7935" width="31.5" style="25" customWidth="1"/>
    <col min="7936" max="7936" width="7.125" style="25" customWidth="1"/>
    <col min="7937" max="7945" width="13" style="25" customWidth="1"/>
    <col min="7946" max="7946" width="4.875" style="25" customWidth="1"/>
    <col min="7947" max="7947" width="14.125" style="25" bestFit="1" customWidth="1"/>
    <col min="7948" max="7948" width="8.875" style="25"/>
    <col min="7949" max="7949" width="12.5" style="25" bestFit="1" customWidth="1"/>
    <col min="7950" max="8169" width="8.875" style="25"/>
    <col min="8170" max="8170" width="4.625" style="25" customWidth="1"/>
    <col min="8171" max="8171" width="27.375" style="25" customWidth="1"/>
    <col min="8172" max="8172" width="8.125" style="25" customWidth="1"/>
    <col min="8173" max="8178" width="19.875" style="25" customWidth="1"/>
    <col min="8179" max="8189" width="0" style="25" hidden="1" customWidth="1"/>
    <col min="8190" max="8190" width="4" style="25" customWidth="1"/>
    <col min="8191" max="8191" width="31.5" style="25" customWidth="1"/>
    <col min="8192" max="8192" width="7.125" style="25" customWidth="1"/>
    <col min="8193" max="8201" width="13" style="25" customWidth="1"/>
    <col min="8202" max="8202" width="4.875" style="25" customWidth="1"/>
    <col min="8203" max="8203" width="14.125" style="25" bestFit="1" customWidth="1"/>
    <col min="8204" max="8204" width="8.875" style="25"/>
    <col min="8205" max="8205" width="12.5" style="25" bestFit="1" customWidth="1"/>
    <col min="8206" max="8425" width="8.875" style="25"/>
    <col min="8426" max="8426" width="4.625" style="25" customWidth="1"/>
    <col min="8427" max="8427" width="27.375" style="25" customWidth="1"/>
    <col min="8428" max="8428" width="8.125" style="25" customWidth="1"/>
    <col min="8429" max="8434" width="19.875" style="25" customWidth="1"/>
    <col min="8435" max="8445" width="0" style="25" hidden="1" customWidth="1"/>
    <col min="8446" max="8446" width="4" style="25" customWidth="1"/>
    <col min="8447" max="8447" width="31.5" style="25" customWidth="1"/>
    <col min="8448" max="8448" width="7.125" style="25" customWidth="1"/>
    <col min="8449" max="8457" width="13" style="25" customWidth="1"/>
    <col min="8458" max="8458" width="4.875" style="25" customWidth="1"/>
    <col min="8459" max="8459" width="14.125" style="25" bestFit="1" customWidth="1"/>
    <col min="8460" max="8460" width="8.875" style="25"/>
    <col min="8461" max="8461" width="12.5" style="25" bestFit="1" customWidth="1"/>
    <col min="8462" max="8681" width="8.875" style="25"/>
    <col min="8682" max="8682" width="4.625" style="25" customWidth="1"/>
    <col min="8683" max="8683" width="27.375" style="25" customWidth="1"/>
    <col min="8684" max="8684" width="8.125" style="25" customWidth="1"/>
    <col min="8685" max="8690" width="19.875" style="25" customWidth="1"/>
    <col min="8691" max="8701" width="0" style="25" hidden="1" customWidth="1"/>
    <col min="8702" max="8702" width="4" style="25" customWidth="1"/>
    <col min="8703" max="8703" width="31.5" style="25" customWidth="1"/>
    <col min="8704" max="8704" width="7.125" style="25" customWidth="1"/>
    <col min="8705" max="8713" width="13" style="25" customWidth="1"/>
    <col min="8714" max="8714" width="4.875" style="25" customWidth="1"/>
    <col min="8715" max="8715" width="14.125" style="25" bestFit="1" customWidth="1"/>
    <col min="8716" max="8716" width="8.875" style="25"/>
    <col min="8717" max="8717" width="12.5" style="25" bestFit="1" customWidth="1"/>
    <col min="8718" max="8937" width="8.875" style="25"/>
    <col min="8938" max="8938" width="4.625" style="25" customWidth="1"/>
    <col min="8939" max="8939" width="27.375" style="25" customWidth="1"/>
    <col min="8940" max="8940" width="8.125" style="25" customWidth="1"/>
    <col min="8941" max="8946" width="19.875" style="25" customWidth="1"/>
    <col min="8947" max="8957" width="0" style="25" hidden="1" customWidth="1"/>
    <col min="8958" max="8958" width="4" style="25" customWidth="1"/>
    <col min="8959" max="8959" width="31.5" style="25" customWidth="1"/>
    <col min="8960" max="8960" width="7.125" style="25" customWidth="1"/>
    <col min="8961" max="8969" width="13" style="25" customWidth="1"/>
    <col min="8970" max="8970" width="4.875" style="25" customWidth="1"/>
    <col min="8971" max="8971" width="14.125" style="25" bestFit="1" customWidth="1"/>
    <col min="8972" max="8972" width="8.875" style="25"/>
    <col min="8973" max="8973" width="12.5" style="25" bestFit="1" customWidth="1"/>
    <col min="8974" max="9193" width="8.875" style="25"/>
    <col min="9194" max="9194" width="4.625" style="25" customWidth="1"/>
    <col min="9195" max="9195" width="27.375" style="25" customWidth="1"/>
    <col min="9196" max="9196" width="8.125" style="25" customWidth="1"/>
    <col min="9197" max="9202" width="19.875" style="25" customWidth="1"/>
    <col min="9203" max="9213" width="0" style="25" hidden="1" customWidth="1"/>
    <col min="9214" max="9214" width="4" style="25" customWidth="1"/>
    <col min="9215" max="9215" width="31.5" style="25" customWidth="1"/>
    <col min="9216" max="9216" width="7.125" style="25" customWidth="1"/>
    <col min="9217" max="9225" width="13" style="25" customWidth="1"/>
    <col min="9226" max="9226" width="4.875" style="25" customWidth="1"/>
    <col min="9227" max="9227" width="14.125" style="25" bestFit="1" customWidth="1"/>
    <col min="9228" max="9228" width="8.875" style="25"/>
    <col min="9229" max="9229" width="12.5" style="25" bestFit="1" customWidth="1"/>
    <col min="9230" max="9449" width="8.875" style="25"/>
    <col min="9450" max="9450" width="4.625" style="25" customWidth="1"/>
    <col min="9451" max="9451" width="27.375" style="25" customWidth="1"/>
    <col min="9452" max="9452" width="8.125" style="25" customWidth="1"/>
    <col min="9453" max="9458" width="19.875" style="25" customWidth="1"/>
    <col min="9459" max="9469" width="0" style="25" hidden="1" customWidth="1"/>
    <col min="9470" max="9470" width="4" style="25" customWidth="1"/>
    <col min="9471" max="9471" width="31.5" style="25" customWidth="1"/>
    <col min="9472" max="9472" width="7.125" style="25" customWidth="1"/>
    <col min="9473" max="9481" width="13" style="25" customWidth="1"/>
    <col min="9482" max="9482" width="4.875" style="25" customWidth="1"/>
    <col min="9483" max="9483" width="14.125" style="25" bestFit="1" customWidth="1"/>
    <col min="9484" max="9484" width="8.875" style="25"/>
    <col min="9485" max="9485" width="12.5" style="25" bestFit="1" customWidth="1"/>
    <col min="9486" max="9705" width="8.875" style="25"/>
    <col min="9706" max="9706" width="4.625" style="25" customWidth="1"/>
    <col min="9707" max="9707" width="27.375" style="25" customWidth="1"/>
    <col min="9708" max="9708" width="8.125" style="25" customWidth="1"/>
    <col min="9709" max="9714" width="19.875" style="25" customWidth="1"/>
    <col min="9715" max="9725" width="0" style="25" hidden="1" customWidth="1"/>
    <col min="9726" max="9726" width="4" style="25" customWidth="1"/>
    <col min="9727" max="9727" width="31.5" style="25" customWidth="1"/>
    <col min="9728" max="9728" width="7.125" style="25" customWidth="1"/>
    <col min="9729" max="9737" width="13" style="25" customWidth="1"/>
    <col min="9738" max="9738" width="4.875" style="25" customWidth="1"/>
    <col min="9739" max="9739" width="14.125" style="25" bestFit="1" customWidth="1"/>
    <col min="9740" max="9740" width="8.875" style="25"/>
    <col min="9741" max="9741" width="12.5" style="25" bestFit="1" customWidth="1"/>
    <col min="9742" max="9961" width="8.875" style="25"/>
    <col min="9962" max="9962" width="4.625" style="25" customWidth="1"/>
    <col min="9963" max="9963" width="27.375" style="25" customWidth="1"/>
    <col min="9964" max="9964" width="8.125" style="25" customWidth="1"/>
    <col min="9965" max="9970" width="19.875" style="25" customWidth="1"/>
    <col min="9971" max="9981" width="0" style="25" hidden="1" customWidth="1"/>
    <col min="9982" max="9982" width="4" style="25" customWidth="1"/>
    <col min="9983" max="9983" width="31.5" style="25" customWidth="1"/>
    <col min="9984" max="9984" width="7.125" style="25" customWidth="1"/>
    <col min="9985" max="9993" width="13" style="25" customWidth="1"/>
    <col min="9994" max="9994" width="4.875" style="25" customWidth="1"/>
    <col min="9995" max="9995" width="14.125" style="25" bestFit="1" customWidth="1"/>
    <col min="9996" max="9996" width="8.875" style="25"/>
    <col min="9997" max="9997" width="12.5" style="25" bestFit="1" customWidth="1"/>
    <col min="9998" max="10217" width="8.875" style="25"/>
    <col min="10218" max="10218" width="4.625" style="25" customWidth="1"/>
    <col min="10219" max="10219" width="27.375" style="25" customWidth="1"/>
    <col min="10220" max="10220" width="8.125" style="25" customWidth="1"/>
    <col min="10221" max="10226" width="19.875" style="25" customWidth="1"/>
    <col min="10227" max="10237" width="0" style="25" hidden="1" customWidth="1"/>
    <col min="10238" max="10238" width="4" style="25" customWidth="1"/>
    <col min="10239" max="10239" width="31.5" style="25" customWidth="1"/>
    <col min="10240" max="10240" width="7.125" style="25" customWidth="1"/>
    <col min="10241" max="10249" width="13" style="25" customWidth="1"/>
    <col min="10250" max="10250" width="4.875" style="25" customWidth="1"/>
    <col min="10251" max="10251" width="14.125" style="25" bestFit="1" customWidth="1"/>
    <col min="10252" max="10252" width="8.875" style="25"/>
    <col min="10253" max="10253" width="12.5" style="25" bestFit="1" customWidth="1"/>
    <col min="10254" max="10473" width="8.875" style="25"/>
    <col min="10474" max="10474" width="4.625" style="25" customWidth="1"/>
    <col min="10475" max="10475" width="27.375" style="25" customWidth="1"/>
    <col min="10476" max="10476" width="8.125" style="25" customWidth="1"/>
    <col min="10477" max="10482" width="19.875" style="25" customWidth="1"/>
    <col min="10483" max="10493" width="0" style="25" hidden="1" customWidth="1"/>
    <col min="10494" max="10494" width="4" style="25" customWidth="1"/>
    <col min="10495" max="10495" width="31.5" style="25" customWidth="1"/>
    <col min="10496" max="10496" width="7.125" style="25" customWidth="1"/>
    <col min="10497" max="10505" width="13" style="25" customWidth="1"/>
    <col min="10506" max="10506" width="4.875" style="25" customWidth="1"/>
    <col min="10507" max="10507" width="14.125" style="25" bestFit="1" customWidth="1"/>
    <col min="10508" max="10508" width="8.875" style="25"/>
    <col min="10509" max="10509" width="12.5" style="25" bestFit="1" customWidth="1"/>
    <col min="10510" max="10729" width="8.875" style="25"/>
    <col min="10730" max="10730" width="4.625" style="25" customWidth="1"/>
    <col min="10731" max="10731" width="27.375" style="25" customWidth="1"/>
    <col min="10732" max="10732" width="8.125" style="25" customWidth="1"/>
    <col min="10733" max="10738" width="19.875" style="25" customWidth="1"/>
    <col min="10739" max="10749" width="0" style="25" hidden="1" customWidth="1"/>
    <col min="10750" max="10750" width="4" style="25" customWidth="1"/>
    <col min="10751" max="10751" width="31.5" style="25" customWidth="1"/>
    <col min="10752" max="10752" width="7.125" style="25" customWidth="1"/>
    <col min="10753" max="10761" width="13" style="25" customWidth="1"/>
    <col min="10762" max="10762" width="4.875" style="25" customWidth="1"/>
    <col min="10763" max="10763" width="14.125" style="25" bestFit="1" customWidth="1"/>
    <col min="10764" max="10764" width="8.875" style="25"/>
    <col min="10765" max="10765" width="12.5" style="25" bestFit="1" customWidth="1"/>
    <col min="10766" max="10985" width="8.875" style="25"/>
    <col min="10986" max="10986" width="4.625" style="25" customWidth="1"/>
    <col min="10987" max="10987" width="27.375" style="25" customWidth="1"/>
    <col min="10988" max="10988" width="8.125" style="25" customWidth="1"/>
    <col min="10989" max="10994" width="19.875" style="25" customWidth="1"/>
    <col min="10995" max="11005" width="0" style="25" hidden="1" customWidth="1"/>
    <col min="11006" max="11006" width="4" style="25" customWidth="1"/>
    <col min="11007" max="11007" width="31.5" style="25" customWidth="1"/>
    <col min="11008" max="11008" width="7.125" style="25" customWidth="1"/>
    <col min="11009" max="11017" width="13" style="25" customWidth="1"/>
    <col min="11018" max="11018" width="4.875" style="25" customWidth="1"/>
    <col min="11019" max="11019" width="14.125" style="25" bestFit="1" customWidth="1"/>
    <col min="11020" max="11020" width="8.875" style="25"/>
    <col min="11021" max="11021" width="12.5" style="25" bestFit="1" customWidth="1"/>
    <col min="11022" max="11241" width="8.875" style="25"/>
    <col min="11242" max="11242" width="4.625" style="25" customWidth="1"/>
    <col min="11243" max="11243" width="27.375" style="25" customWidth="1"/>
    <col min="11244" max="11244" width="8.125" style="25" customWidth="1"/>
    <col min="11245" max="11250" width="19.875" style="25" customWidth="1"/>
    <col min="11251" max="11261" width="0" style="25" hidden="1" customWidth="1"/>
    <col min="11262" max="11262" width="4" style="25" customWidth="1"/>
    <col min="11263" max="11263" width="31.5" style="25" customWidth="1"/>
    <col min="11264" max="11264" width="7.125" style="25" customWidth="1"/>
    <col min="11265" max="11273" width="13" style="25" customWidth="1"/>
    <col min="11274" max="11274" width="4.875" style="25" customWidth="1"/>
    <col min="11275" max="11275" width="14.125" style="25" bestFit="1" customWidth="1"/>
    <col min="11276" max="11276" width="8.875" style="25"/>
    <col min="11277" max="11277" width="12.5" style="25" bestFit="1" customWidth="1"/>
    <col min="11278" max="11497" width="8.875" style="25"/>
    <col min="11498" max="11498" width="4.625" style="25" customWidth="1"/>
    <col min="11499" max="11499" width="27.375" style="25" customWidth="1"/>
    <col min="11500" max="11500" width="8.125" style="25" customWidth="1"/>
    <col min="11501" max="11506" width="19.875" style="25" customWidth="1"/>
    <col min="11507" max="11517" width="0" style="25" hidden="1" customWidth="1"/>
    <col min="11518" max="11518" width="4" style="25" customWidth="1"/>
    <col min="11519" max="11519" width="31.5" style="25" customWidth="1"/>
    <col min="11520" max="11520" width="7.125" style="25" customWidth="1"/>
    <col min="11521" max="11529" width="13" style="25" customWidth="1"/>
    <col min="11530" max="11530" width="4.875" style="25" customWidth="1"/>
    <col min="11531" max="11531" width="14.125" style="25" bestFit="1" customWidth="1"/>
    <col min="11532" max="11532" width="8.875" style="25"/>
    <col min="11533" max="11533" width="12.5" style="25" bestFit="1" customWidth="1"/>
    <col min="11534" max="11753" width="8.875" style="25"/>
    <col min="11754" max="11754" width="4.625" style="25" customWidth="1"/>
    <col min="11755" max="11755" width="27.375" style="25" customWidth="1"/>
    <col min="11756" max="11756" width="8.125" style="25" customWidth="1"/>
    <col min="11757" max="11762" width="19.875" style="25" customWidth="1"/>
    <col min="11763" max="11773" width="0" style="25" hidden="1" customWidth="1"/>
    <col min="11774" max="11774" width="4" style="25" customWidth="1"/>
    <col min="11775" max="11775" width="31.5" style="25" customWidth="1"/>
    <col min="11776" max="11776" width="7.125" style="25" customWidth="1"/>
    <col min="11777" max="11785" width="13" style="25" customWidth="1"/>
    <col min="11786" max="11786" width="4.875" style="25" customWidth="1"/>
    <col min="11787" max="11787" width="14.125" style="25" bestFit="1" customWidth="1"/>
    <col min="11788" max="11788" width="8.875" style="25"/>
    <col min="11789" max="11789" width="12.5" style="25" bestFit="1" customWidth="1"/>
    <col min="11790" max="12009" width="8.875" style="25"/>
    <col min="12010" max="12010" width="4.625" style="25" customWidth="1"/>
    <col min="12011" max="12011" width="27.375" style="25" customWidth="1"/>
    <col min="12012" max="12012" width="8.125" style="25" customWidth="1"/>
    <col min="12013" max="12018" width="19.875" style="25" customWidth="1"/>
    <col min="12019" max="12029" width="0" style="25" hidden="1" customWidth="1"/>
    <col min="12030" max="12030" width="4" style="25" customWidth="1"/>
    <col min="12031" max="12031" width="31.5" style="25" customWidth="1"/>
    <col min="12032" max="12032" width="7.125" style="25" customWidth="1"/>
    <col min="12033" max="12041" width="13" style="25" customWidth="1"/>
    <col min="12042" max="12042" width="4.875" style="25" customWidth="1"/>
    <col min="12043" max="12043" width="14.125" style="25" bestFit="1" customWidth="1"/>
    <col min="12044" max="12044" width="8.875" style="25"/>
    <col min="12045" max="12045" width="12.5" style="25" bestFit="1" customWidth="1"/>
    <col min="12046" max="12265" width="8.875" style="25"/>
    <col min="12266" max="12266" width="4.625" style="25" customWidth="1"/>
    <col min="12267" max="12267" width="27.375" style="25" customWidth="1"/>
    <col min="12268" max="12268" width="8.125" style="25" customWidth="1"/>
    <col min="12269" max="12274" width="19.875" style="25" customWidth="1"/>
    <col min="12275" max="12285" width="0" style="25" hidden="1" customWidth="1"/>
    <col min="12286" max="12286" width="4" style="25" customWidth="1"/>
    <col min="12287" max="12287" width="31.5" style="25" customWidth="1"/>
    <col min="12288" max="12288" width="7.125" style="25" customWidth="1"/>
    <col min="12289" max="12297" width="13" style="25" customWidth="1"/>
    <col min="12298" max="12298" width="4.875" style="25" customWidth="1"/>
    <col min="12299" max="12299" width="14.125" style="25" bestFit="1" customWidth="1"/>
    <col min="12300" max="12300" width="8.875" style="25"/>
    <col min="12301" max="12301" width="12.5" style="25" bestFit="1" customWidth="1"/>
    <col min="12302" max="12521" width="8.875" style="25"/>
    <col min="12522" max="12522" width="4.625" style="25" customWidth="1"/>
    <col min="12523" max="12523" width="27.375" style="25" customWidth="1"/>
    <col min="12524" max="12524" width="8.125" style="25" customWidth="1"/>
    <col min="12525" max="12530" width="19.875" style="25" customWidth="1"/>
    <col min="12531" max="12541" width="0" style="25" hidden="1" customWidth="1"/>
    <col min="12542" max="12542" width="4" style="25" customWidth="1"/>
    <col min="12543" max="12543" width="31.5" style="25" customWidth="1"/>
    <col min="12544" max="12544" width="7.125" style="25" customWidth="1"/>
    <col min="12545" max="12553" width="13" style="25" customWidth="1"/>
    <col min="12554" max="12554" width="4.875" style="25" customWidth="1"/>
    <col min="12555" max="12555" width="14.125" style="25" bestFit="1" customWidth="1"/>
    <col min="12556" max="12556" width="8.875" style="25"/>
    <col min="12557" max="12557" width="12.5" style="25" bestFit="1" customWidth="1"/>
    <col min="12558" max="12777" width="8.875" style="25"/>
    <col min="12778" max="12778" width="4.625" style="25" customWidth="1"/>
    <col min="12779" max="12779" width="27.375" style="25" customWidth="1"/>
    <col min="12780" max="12780" width="8.125" style="25" customWidth="1"/>
    <col min="12781" max="12786" width="19.875" style="25" customWidth="1"/>
    <col min="12787" max="12797" width="0" style="25" hidden="1" customWidth="1"/>
    <col min="12798" max="12798" width="4" style="25" customWidth="1"/>
    <col min="12799" max="12799" width="31.5" style="25" customWidth="1"/>
    <col min="12800" max="12800" width="7.125" style="25" customWidth="1"/>
    <col min="12801" max="12809" width="13" style="25" customWidth="1"/>
    <col min="12810" max="12810" width="4.875" style="25" customWidth="1"/>
    <col min="12811" max="12811" width="14.125" style="25" bestFit="1" customWidth="1"/>
    <col min="12812" max="12812" width="8.875" style="25"/>
    <col min="12813" max="12813" width="12.5" style="25" bestFit="1" customWidth="1"/>
    <col min="12814" max="13033" width="8.875" style="25"/>
    <col min="13034" max="13034" width="4.625" style="25" customWidth="1"/>
    <col min="13035" max="13035" width="27.375" style="25" customWidth="1"/>
    <col min="13036" max="13036" width="8.125" style="25" customWidth="1"/>
    <col min="13037" max="13042" width="19.875" style="25" customWidth="1"/>
    <col min="13043" max="13053" width="0" style="25" hidden="1" customWidth="1"/>
    <col min="13054" max="13054" width="4" style="25" customWidth="1"/>
    <col min="13055" max="13055" width="31.5" style="25" customWidth="1"/>
    <col min="13056" max="13056" width="7.125" style="25" customWidth="1"/>
    <col min="13057" max="13065" width="13" style="25" customWidth="1"/>
    <col min="13066" max="13066" width="4.875" style="25" customWidth="1"/>
    <col min="13067" max="13067" width="14.125" style="25" bestFit="1" customWidth="1"/>
    <col min="13068" max="13068" width="8.875" style="25"/>
    <col min="13069" max="13069" width="12.5" style="25" bestFit="1" customWidth="1"/>
    <col min="13070" max="13289" width="8.875" style="25"/>
    <col min="13290" max="13290" width="4.625" style="25" customWidth="1"/>
    <col min="13291" max="13291" width="27.375" style="25" customWidth="1"/>
    <col min="13292" max="13292" width="8.125" style="25" customWidth="1"/>
    <col min="13293" max="13298" width="19.875" style="25" customWidth="1"/>
    <col min="13299" max="13309" width="0" style="25" hidden="1" customWidth="1"/>
    <col min="13310" max="13310" width="4" style="25" customWidth="1"/>
    <col min="13311" max="13311" width="31.5" style="25" customWidth="1"/>
    <col min="13312" max="13312" width="7.125" style="25" customWidth="1"/>
    <col min="13313" max="13321" width="13" style="25" customWidth="1"/>
    <col min="13322" max="13322" width="4.875" style="25" customWidth="1"/>
    <col min="13323" max="13323" width="14.125" style="25" bestFit="1" customWidth="1"/>
    <col min="13324" max="13324" width="8.875" style="25"/>
    <col min="13325" max="13325" width="12.5" style="25" bestFit="1" customWidth="1"/>
    <col min="13326" max="13545" width="8.875" style="25"/>
    <col min="13546" max="13546" width="4.625" style="25" customWidth="1"/>
    <col min="13547" max="13547" width="27.375" style="25" customWidth="1"/>
    <col min="13548" max="13548" width="8.125" style="25" customWidth="1"/>
    <col min="13549" max="13554" width="19.875" style="25" customWidth="1"/>
    <col min="13555" max="13565" width="0" style="25" hidden="1" customWidth="1"/>
    <col min="13566" max="13566" width="4" style="25" customWidth="1"/>
    <col min="13567" max="13567" width="31.5" style="25" customWidth="1"/>
    <col min="13568" max="13568" width="7.125" style="25" customWidth="1"/>
    <col min="13569" max="13577" width="13" style="25" customWidth="1"/>
    <col min="13578" max="13578" width="4.875" style="25" customWidth="1"/>
    <col min="13579" max="13579" width="14.125" style="25" bestFit="1" customWidth="1"/>
    <col min="13580" max="13580" width="8.875" style="25"/>
    <col min="13581" max="13581" width="12.5" style="25" bestFit="1" customWidth="1"/>
    <col min="13582" max="13801" width="8.875" style="25"/>
    <col min="13802" max="13802" width="4.625" style="25" customWidth="1"/>
    <col min="13803" max="13803" width="27.375" style="25" customWidth="1"/>
    <col min="13804" max="13804" width="8.125" style="25" customWidth="1"/>
    <col min="13805" max="13810" width="19.875" style="25" customWidth="1"/>
    <col min="13811" max="13821" width="0" style="25" hidden="1" customWidth="1"/>
    <col min="13822" max="13822" width="4" style="25" customWidth="1"/>
    <col min="13823" max="13823" width="31.5" style="25" customWidth="1"/>
    <col min="13824" max="13824" width="7.125" style="25" customWidth="1"/>
    <col min="13825" max="13833" width="13" style="25" customWidth="1"/>
    <col min="13834" max="13834" width="4.875" style="25" customWidth="1"/>
    <col min="13835" max="13835" width="14.125" style="25" bestFit="1" customWidth="1"/>
    <col min="13836" max="13836" width="8.875" style="25"/>
    <col min="13837" max="13837" width="12.5" style="25" bestFit="1" customWidth="1"/>
    <col min="13838" max="14057" width="8.875" style="25"/>
    <col min="14058" max="14058" width="4.625" style="25" customWidth="1"/>
    <col min="14059" max="14059" width="27.375" style="25" customWidth="1"/>
    <col min="14060" max="14060" width="8.125" style="25" customWidth="1"/>
    <col min="14061" max="14066" width="19.875" style="25" customWidth="1"/>
    <col min="14067" max="14077" width="0" style="25" hidden="1" customWidth="1"/>
    <col min="14078" max="14078" width="4" style="25" customWidth="1"/>
    <col min="14079" max="14079" width="31.5" style="25" customWidth="1"/>
    <col min="14080" max="14080" width="7.125" style="25" customWidth="1"/>
    <col min="14081" max="14089" width="13" style="25" customWidth="1"/>
    <col min="14090" max="14090" width="4.875" style="25" customWidth="1"/>
    <col min="14091" max="14091" width="14.125" style="25" bestFit="1" customWidth="1"/>
    <col min="14092" max="14092" width="8.875" style="25"/>
    <col min="14093" max="14093" width="12.5" style="25" bestFit="1" customWidth="1"/>
    <col min="14094" max="14313" width="8.875" style="25"/>
    <col min="14314" max="14314" width="4.625" style="25" customWidth="1"/>
    <col min="14315" max="14315" width="27.375" style="25" customWidth="1"/>
    <col min="14316" max="14316" width="8.125" style="25" customWidth="1"/>
    <col min="14317" max="14322" width="19.875" style="25" customWidth="1"/>
    <col min="14323" max="14333" width="0" style="25" hidden="1" customWidth="1"/>
    <col min="14334" max="14334" width="4" style="25" customWidth="1"/>
    <col min="14335" max="14335" width="31.5" style="25" customWidth="1"/>
    <col min="14336" max="14336" width="7.125" style="25" customWidth="1"/>
    <col min="14337" max="14345" width="13" style="25" customWidth="1"/>
    <col min="14346" max="14346" width="4.875" style="25" customWidth="1"/>
    <col min="14347" max="14347" width="14.125" style="25" bestFit="1" customWidth="1"/>
    <col min="14348" max="14348" width="8.875" style="25"/>
    <col min="14349" max="14349" width="12.5" style="25" bestFit="1" customWidth="1"/>
    <col min="14350" max="14569" width="8.875" style="25"/>
    <col min="14570" max="14570" width="4.625" style="25" customWidth="1"/>
    <col min="14571" max="14571" width="27.375" style="25" customWidth="1"/>
    <col min="14572" max="14572" width="8.125" style="25" customWidth="1"/>
    <col min="14573" max="14578" width="19.875" style="25" customWidth="1"/>
    <col min="14579" max="14589" width="0" style="25" hidden="1" customWidth="1"/>
    <col min="14590" max="14590" width="4" style="25" customWidth="1"/>
    <col min="14591" max="14591" width="31.5" style="25" customWidth="1"/>
    <col min="14592" max="14592" width="7.125" style="25" customWidth="1"/>
    <col min="14593" max="14601" width="13" style="25" customWidth="1"/>
    <col min="14602" max="14602" width="4.875" style="25" customWidth="1"/>
    <col min="14603" max="14603" width="14.125" style="25" bestFit="1" customWidth="1"/>
    <col min="14604" max="14604" width="8.875" style="25"/>
    <col min="14605" max="14605" width="12.5" style="25" bestFit="1" customWidth="1"/>
    <col min="14606" max="14825" width="8.875" style="25"/>
    <col min="14826" max="14826" width="4.625" style="25" customWidth="1"/>
    <col min="14827" max="14827" width="27.375" style="25" customWidth="1"/>
    <col min="14828" max="14828" width="8.125" style="25" customWidth="1"/>
    <col min="14829" max="14834" width="19.875" style="25" customWidth="1"/>
    <col min="14835" max="14845" width="0" style="25" hidden="1" customWidth="1"/>
    <col min="14846" max="14846" width="4" style="25" customWidth="1"/>
    <col min="14847" max="14847" width="31.5" style="25" customWidth="1"/>
    <col min="14848" max="14848" width="7.125" style="25" customWidth="1"/>
    <col min="14849" max="14857" width="13" style="25" customWidth="1"/>
    <col min="14858" max="14858" width="4.875" style="25" customWidth="1"/>
    <col min="14859" max="14859" width="14.125" style="25" bestFit="1" customWidth="1"/>
    <col min="14860" max="14860" width="8.875" style="25"/>
    <col min="14861" max="14861" width="12.5" style="25" bestFit="1" customWidth="1"/>
    <col min="14862" max="15081" width="8.875" style="25"/>
    <col min="15082" max="15082" width="4.625" style="25" customWidth="1"/>
    <col min="15083" max="15083" width="27.375" style="25" customWidth="1"/>
    <col min="15084" max="15084" width="8.125" style="25" customWidth="1"/>
    <col min="15085" max="15090" width="19.875" style="25" customWidth="1"/>
    <col min="15091" max="15101" width="0" style="25" hidden="1" customWidth="1"/>
    <col min="15102" max="15102" width="4" style="25" customWidth="1"/>
    <col min="15103" max="15103" width="31.5" style="25" customWidth="1"/>
    <col min="15104" max="15104" width="7.125" style="25" customWidth="1"/>
    <col min="15105" max="15113" width="13" style="25" customWidth="1"/>
    <col min="15114" max="15114" width="4.875" style="25" customWidth="1"/>
    <col min="15115" max="15115" width="14.125" style="25" bestFit="1" customWidth="1"/>
    <col min="15116" max="15116" width="8.875" style="25"/>
    <col min="15117" max="15117" width="12.5" style="25" bestFit="1" customWidth="1"/>
    <col min="15118" max="15337" width="8.875" style="25"/>
    <col min="15338" max="15338" width="4.625" style="25" customWidth="1"/>
    <col min="15339" max="15339" width="27.375" style="25" customWidth="1"/>
    <col min="15340" max="15340" width="8.125" style="25" customWidth="1"/>
    <col min="15341" max="15346" width="19.875" style="25" customWidth="1"/>
    <col min="15347" max="15357" width="0" style="25" hidden="1" customWidth="1"/>
    <col min="15358" max="15358" width="4" style="25" customWidth="1"/>
    <col min="15359" max="15359" width="31.5" style="25" customWidth="1"/>
    <col min="15360" max="15360" width="7.125" style="25" customWidth="1"/>
    <col min="15361" max="15369" width="13" style="25" customWidth="1"/>
    <col min="15370" max="15370" width="4.875" style="25" customWidth="1"/>
    <col min="15371" max="15371" width="14.125" style="25" bestFit="1" customWidth="1"/>
    <col min="15372" max="15372" width="8.875" style="25"/>
    <col min="15373" max="15373" width="12.5" style="25" bestFit="1" customWidth="1"/>
    <col min="15374" max="15593" width="8.875" style="25"/>
    <col min="15594" max="15594" width="4.625" style="25" customWidth="1"/>
    <col min="15595" max="15595" width="27.375" style="25" customWidth="1"/>
    <col min="15596" max="15596" width="8.125" style="25" customWidth="1"/>
    <col min="15597" max="15602" width="19.875" style="25" customWidth="1"/>
    <col min="15603" max="15613" width="0" style="25" hidden="1" customWidth="1"/>
    <col min="15614" max="15614" width="4" style="25" customWidth="1"/>
    <col min="15615" max="15615" width="31.5" style="25" customWidth="1"/>
    <col min="15616" max="15616" width="7.125" style="25" customWidth="1"/>
    <col min="15617" max="15625" width="13" style="25" customWidth="1"/>
    <col min="15626" max="15626" width="4.875" style="25" customWidth="1"/>
    <col min="15627" max="15627" width="14.125" style="25" bestFit="1" customWidth="1"/>
    <col min="15628" max="15628" width="8.875" style="25"/>
    <col min="15629" max="15629" width="12.5" style="25" bestFit="1" customWidth="1"/>
    <col min="15630" max="15849" width="8.875" style="25"/>
    <col min="15850" max="15850" width="4.625" style="25" customWidth="1"/>
    <col min="15851" max="15851" width="27.375" style="25" customWidth="1"/>
    <col min="15852" max="15852" width="8.125" style="25" customWidth="1"/>
    <col min="15853" max="15858" width="19.875" style="25" customWidth="1"/>
    <col min="15859" max="15869" width="0" style="25" hidden="1" customWidth="1"/>
    <col min="15870" max="15870" width="4" style="25" customWidth="1"/>
    <col min="15871" max="15871" width="31.5" style="25" customWidth="1"/>
    <col min="15872" max="15872" width="7.125" style="25" customWidth="1"/>
    <col min="15873" max="15881" width="13" style="25" customWidth="1"/>
    <col min="15882" max="15882" width="4.875" style="25" customWidth="1"/>
    <col min="15883" max="15883" width="14.125" style="25" bestFit="1" customWidth="1"/>
    <col min="15884" max="15884" width="8.875" style="25"/>
    <col min="15885" max="15885" width="12.5" style="25" bestFit="1" customWidth="1"/>
    <col min="15886" max="16105" width="8.875" style="25"/>
    <col min="16106" max="16106" width="4.625" style="25" customWidth="1"/>
    <col min="16107" max="16107" width="27.375" style="25" customWidth="1"/>
    <col min="16108" max="16108" width="8.125" style="25" customWidth="1"/>
    <col min="16109" max="16114" width="19.875" style="25" customWidth="1"/>
    <col min="16115" max="16125" width="0" style="25" hidden="1" customWidth="1"/>
    <col min="16126" max="16126" width="4" style="25" customWidth="1"/>
    <col min="16127" max="16127" width="31.5" style="25" customWidth="1"/>
    <col min="16128" max="16128" width="7.125" style="25" customWidth="1"/>
    <col min="16129" max="16137" width="13" style="25" customWidth="1"/>
    <col min="16138" max="16138" width="4.875" style="25" customWidth="1"/>
    <col min="16139" max="16139" width="14.125" style="25" bestFit="1" customWidth="1"/>
    <col min="16140" max="16140" width="8.875" style="25"/>
    <col min="16141" max="16141" width="12.5" style="25" bestFit="1" customWidth="1"/>
    <col min="16142" max="16384" width="8.875" style="25"/>
  </cols>
  <sheetData>
    <row r="1" spans="1:11" ht="29.25" customHeight="1" x14ac:dyDescent="0.3">
      <c r="A1" s="100" t="s">
        <v>620</v>
      </c>
      <c r="B1" s="100"/>
      <c r="C1" s="100"/>
      <c r="D1" s="100"/>
      <c r="E1" s="100"/>
      <c r="F1" s="100"/>
      <c r="G1" s="100"/>
      <c r="H1" s="100"/>
      <c r="I1" s="100"/>
    </row>
    <row r="2" spans="1:11" ht="19.5" customHeight="1" thickBot="1" x14ac:dyDescent="0.35">
      <c r="A2" s="26" t="s">
        <v>621</v>
      </c>
      <c r="B2" s="27"/>
      <c r="C2" s="27"/>
      <c r="D2" s="27"/>
      <c r="E2" s="27"/>
      <c r="F2" s="27"/>
      <c r="G2" s="27"/>
      <c r="H2" s="27"/>
      <c r="I2" s="27"/>
    </row>
    <row r="3" spans="1:11" s="31" customFormat="1" ht="18.75" customHeight="1" thickBot="1" x14ac:dyDescent="0.35">
      <c r="A3" s="101" t="s">
        <v>622</v>
      </c>
      <c r="B3" s="102"/>
      <c r="C3" s="28" t="s">
        <v>623</v>
      </c>
      <c r="D3" s="29" t="s">
        <v>624</v>
      </c>
      <c r="E3" s="29" t="s">
        <v>687</v>
      </c>
      <c r="F3" s="29"/>
      <c r="G3" s="29"/>
      <c r="H3" s="29"/>
      <c r="I3" s="30" t="s">
        <v>625</v>
      </c>
    </row>
    <row r="4" spans="1:11" s="37" customFormat="1" ht="14.45" customHeight="1" x14ac:dyDescent="0.3">
      <c r="A4" s="32" t="s">
        <v>619</v>
      </c>
      <c r="B4" s="33" t="s">
        <v>626</v>
      </c>
      <c r="C4" s="34"/>
      <c r="D4" s="35"/>
      <c r="E4" s="35"/>
      <c r="F4" s="35"/>
      <c r="G4" s="35"/>
      <c r="H4" s="35"/>
      <c r="I4" s="36">
        <f t="shared" ref="I4:I46" si="0">SUM(D4:H4)</f>
        <v>0</v>
      </c>
    </row>
    <row r="5" spans="1:11" s="37" customFormat="1" ht="14.45" customHeight="1" x14ac:dyDescent="0.3">
      <c r="A5" s="32" t="s">
        <v>627</v>
      </c>
      <c r="B5" s="33" t="s">
        <v>628</v>
      </c>
      <c r="C5" s="34"/>
      <c r="D5" s="38"/>
      <c r="E5" s="38"/>
      <c r="F5" s="38"/>
      <c r="G5" s="38"/>
      <c r="H5" s="38"/>
      <c r="I5" s="39">
        <f t="shared" si="0"/>
        <v>0</v>
      </c>
    </row>
    <row r="6" spans="1:11" s="37" customFormat="1" ht="14.45" customHeight="1" x14ac:dyDescent="0.3">
      <c r="A6" s="40" t="s">
        <v>629</v>
      </c>
      <c r="B6" s="41" t="s">
        <v>630</v>
      </c>
      <c r="C6" s="42"/>
      <c r="D6" s="43"/>
      <c r="E6" s="43"/>
      <c r="F6" s="43"/>
      <c r="G6" s="43">
        <f>SUM(G4:G5)</f>
        <v>0</v>
      </c>
      <c r="H6" s="43">
        <f>SUM(H4:H5)</f>
        <v>0</v>
      </c>
      <c r="I6" s="44">
        <f t="shared" si="0"/>
        <v>0</v>
      </c>
      <c r="K6" s="45"/>
    </row>
    <row r="7" spans="1:11" s="37" customFormat="1" ht="14.45" customHeight="1" x14ac:dyDescent="0.3">
      <c r="A7" s="46" t="s">
        <v>631</v>
      </c>
      <c r="B7" s="47" t="s">
        <v>632</v>
      </c>
      <c r="C7" s="48"/>
      <c r="D7" s="35"/>
      <c r="E7" s="35"/>
      <c r="F7" s="35"/>
      <c r="G7" s="35"/>
      <c r="H7" s="35"/>
      <c r="I7" s="49">
        <f t="shared" si="0"/>
        <v>0</v>
      </c>
    </row>
    <row r="8" spans="1:11" s="55" customFormat="1" ht="14.45" customHeight="1" x14ac:dyDescent="0.3">
      <c r="A8" s="50" t="s">
        <v>633</v>
      </c>
      <c r="B8" s="51" t="s">
        <v>634</v>
      </c>
      <c r="C8" s="52">
        <v>0</v>
      </c>
      <c r="D8" s="53"/>
      <c r="E8" s="53"/>
      <c r="F8" s="53"/>
      <c r="G8" s="53">
        <f>INT((G7)*$C8)</f>
        <v>0</v>
      </c>
      <c r="H8" s="53">
        <f>INT((H6)*$C8)</f>
        <v>0</v>
      </c>
      <c r="I8" s="54">
        <f t="shared" ref="I8" si="1">SUM(D8:H8)</f>
        <v>0</v>
      </c>
    </row>
    <row r="9" spans="1:11" s="37" customFormat="1" ht="14.45" customHeight="1" x14ac:dyDescent="0.3">
      <c r="A9" s="32" t="s">
        <v>633</v>
      </c>
      <c r="B9" s="33" t="s">
        <v>635</v>
      </c>
      <c r="C9" s="56">
        <v>0.17499999999999999</v>
      </c>
      <c r="D9" s="38"/>
      <c r="E9" s="38"/>
      <c r="F9" s="38"/>
      <c r="G9" s="38">
        <f t="shared" ref="E9:H9" si="2">INT((G7)*$C9)</f>
        <v>0</v>
      </c>
      <c r="H9" s="38">
        <f t="shared" si="2"/>
        <v>0</v>
      </c>
      <c r="I9" s="39">
        <f t="shared" si="0"/>
        <v>0</v>
      </c>
    </row>
    <row r="10" spans="1:11" s="37" customFormat="1" ht="14.45" customHeight="1" x14ac:dyDescent="0.3">
      <c r="A10" s="40" t="s">
        <v>629</v>
      </c>
      <c r="B10" s="41" t="s">
        <v>630</v>
      </c>
      <c r="C10" s="57"/>
      <c r="D10" s="43"/>
      <c r="E10" s="43"/>
      <c r="F10" s="43"/>
      <c r="G10" s="43">
        <f t="shared" ref="D10:H10" si="3">SUM(G7:G9)</f>
        <v>0</v>
      </c>
      <c r="H10" s="43">
        <f t="shared" si="3"/>
        <v>0</v>
      </c>
      <c r="I10" s="44">
        <f t="shared" si="0"/>
        <v>0</v>
      </c>
      <c r="K10" s="45"/>
    </row>
    <row r="11" spans="1:11" s="37" customFormat="1" ht="14.45" customHeight="1" x14ac:dyDescent="0.3">
      <c r="A11" s="46"/>
      <c r="B11" s="48" t="s">
        <v>636</v>
      </c>
      <c r="C11" s="48"/>
      <c r="D11" s="35"/>
      <c r="E11" s="35"/>
      <c r="F11" s="35"/>
      <c r="G11" s="35"/>
      <c r="H11" s="35"/>
      <c r="I11" s="49">
        <f t="shared" si="0"/>
        <v>0</v>
      </c>
    </row>
    <row r="12" spans="1:11" s="37" customFormat="1" ht="14.45" customHeight="1" x14ac:dyDescent="0.3">
      <c r="A12" s="32" t="s">
        <v>637</v>
      </c>
      <c r="B12" s="34" t="s">
        <v>638</v>
      </c>
      <c r="C12" s="34"/>
      <c r="D12" s="35"/>
      <c r="E12" s="35"/>
      <c r="F12" s="35"/>
      <c r="G12" s="35"/>
      <c r="H12" s="35"/>
      <c r="I12" s="36">
        <f t="shared" si="0"/>
        <v>0</v>
      </c>
      <c r="K12" s="45"/>
    </row>
    <row r="13" spans="1:11" s="37" customFormat="1" ht="14.45" customHeight="1" x14ac:dyDescent="0.3">
      <c r="A13" s="32"/>
      <c r="B13" s="58" t="s">
        <v>639</v>
      </c>
      <c r="C13" s="34"/>
      <c r="D13" s="35"/>
      <c r="E13" s="35"/>
      <c r="F13" s="35"/>
      <c r="G13" s="35"/>
      <c r="H13" s="35"/>
      <c r="I13" s="36">
        <f t="shared" si="0"/>
        <v>0</v>
      </c>
    </row>
    <row r="14" spans="1:11" s="37" customFormat="1" ht="14.45" customHeight="1" x14ac:dyDescent="0.3">
      <c r="A14" s="32"/>
      <c r="B14" s="34" t="s">
        <v>640</v>
      </c>
      <c r="C14" s="34"/>
      <c r="D14" s="35"/>
      <c r="E14" s="35"/>
      <c r="F14" s="35"/>
      <c r="G14" s="35"/>
      <c r="H14" s="35"/>
      <c r="I14" s="36">
        <f t="shared" si="0"/>
        <v>0</v>
      </c>
    </row>
    <row r="15" spans="1:11" s="37" customFormat="1" ht="14.45" customHeight="1" x14ac:dyDescent="0.3">
      <c r="A15" s="32"/>
      <c r="B15" s="58" t="s">
        <v>641</v>
      </c>
      <c r="C15" s="34"/>
      <c r="D15" s="35"/>
      <c r="E15" s="35"/>
      <c r="F15" s="35"/>
      <c r="G15" s="35"/>
      <c r="H15" s="35"/>
      <c r="I15" s="36">
        <f t="shared" si="0"/>
        <v>0</v>
      </c>
    </row>
    <row r="16" spans="1:11" s="37" customFormat="1" ht="14.45" customHeight="1" x14ac:dyDescent="0.3">
      <c r="A16" s="32"/>
      <c r="B16" s="58" t="s">
        <v>642</v>
      </c>
      <c r="C16" s="34"/>
      <c r="D16" s="35"/>
      <c r="E16" s="35"/>
      <c r="F16" s="35"/>
      <c r="G16" s="35"/>
      <c r="H16" s="35"/>
      <c r="I16" s="36">
        <f t="shared" si="0"/>
        <v>0</v>
      </c>
    </row>
    <row r="17" spans="1:11" s="37" customFormat="1" ht="14.45" customHeight="1" x14ac:dyDescent="0.3">
      <c r="A17" s="32"/>
      <c r="B17" s="58" t="s">
        <v>643</v>
      </c>
      <c r="C17" s="34"/>
      <c r="D17" s="35"/>
      <c r="E17" s="35"/>
      <c r="F17" s="35"/>
      <c r="G17" s="35"/>
      <c r="H17" s="35"/>
      <c r="I17" s="36">
        <f t="shared" si="0"/>
        <v>0</v>
      </c>
    </row>
    <row r="18" spans="1:11" s="37" customFormat="1" ht="14.45" customHeight="1" x14ac:dyDescent="0.3">
      <c r="A18" s="32"/>
      <c r="B18" s="34" t="s">
        <v>644</v>
      </c>
      <c r="C18" s="59">
        <v>3.56E-2</v>
      </c>
      <c r="D18" s="38"/>
      <c r="E18" s="38"/>
      <c r="F18" s="38"/>
      <c r="G18" s="38">
        <f t="shared" ref="D18:H18" si="4">INT(G10*$C18)</f>
        <v>0</v>
      </c>
      <c r="H18" s="38">
        <f t="shared" si="4"/>
        <v>0</v>
      </c>
      <c r="I18" s="39">
        <f t="shared" si="0"/>
        <v>0</v>
      </c>
    </row>
    <row r="19" spans="1:11" s="37" customFormat="1" ht="14.45" customHeight="1" x14ac:dyDescent="0.3">
      <c r="A19" s="32"/>
      <c r="B19" s="34" t="s">
        <v>645</v>
      </c>
      <c r="C19" s="59">
        <v>1.01E-2</v>
      </c>
      <c r="D19" s="38"/>
      <c r="E19" s="38"/>
      <c r="F19" s="38"/>
      <c r="G19" s="38">
        <f t="shared" ref="D19:H19" si="5">INT(G10*$C19)</f>
        <v>0</v>
      </c>
      <c r="H19" s="38">
        <f t="shared" si="5"/>
        <v>0</v>
      </c>
      <c r="I19" s="39">
        <f t="shared" si="0"/>
        <v>0</v>
      </c>
    </row>
    <row r="20" spans="1:11" s="37" customFormat="1" ht="14.45" customHeight="1" x14ac:dyDescent="0.3">
      <c r="A20" s="32"/>
      <c r="B20" s="34" t="s">
        <v>646</v>
      </c>
      <c r="C20" s="60">
        <v>3.5950000000000003E-2</v>
      </c>
      <c r="D20" s="38"/>
      <c r="E20" s="38"/>
      <c r="F20" s="38"/>
      <c r="G20" s="38">
        <f t="shared" ref="F20:H20" si="6">INT(G7*$C20)</f>
        <v>0</v>
      </c>
      <c r="H20" s="38">
        <f t="shared" si="6"/>
        <v>0</v>
      </c>
      <c r="I20" s="39">
        <f t="shared" si="0"/>
        <v>0</v>
      </c>
    </row>
    <row r="21" spans="1:11" s="37" customFormat="1" ht="14.45" customHeight="1" x14ac:dyDescent="0.3">
      <c r="A21" s="32"/>
      <c r="B21" s="34" t="s">
        <v>647</v>
      </c>
      <c r="C21" s="59">
        <v>0.13139999999999999</v>
      </c>
      <c r="D21" s="38"/>
      <c r="E21" s="38"/>
      <c r="F21" s="38"/>
      <c r="G21" s="38">
        <f t="shared" ref="D21:H21" si="7">INT(G20*$C21)</f>
        <v>0</v>
      </c>
      <c r="H21" s="38">
        <f t="shared" si="7"/>
        <v>0</v>
      </c>
      <c r="I21" s="39">
        <f t="shared" si="0"/>
        <v>0</v>
      </c>
    </row>
    <row r="22" spans="1:11" s="37" customFormat="1" ht="14.45" customHeight="1" x14ac:dyDescent="0.3">
      <c r="A22" s="32"/>
      <c r="B22" s="34" t="s">
        <v>648</v>
      </c>
      <c r="C22" s="59">
        <v>4.7500000000000001E-2</v>
      </c>
      <c r="D22" s="38"/>
      <c r="E22" s="38"/>
      <c r="F22" s="38"/>
      <c r="G22" s="38">
        <f t="shared" ref="F22:H22" si="8">INT(G7*$C22)</f>
        <v>0</v>
      </c>
      <c r="H22" s="38">
        <f t="shared" si="8"/>
        <v>0</v>
      </c>
      <c r="I22" s="39">
        <f t="shared" si="0"/>
        <v>0</v>
      </c>
    </row>
    <row r="23" spans="1:11" s="37" customFormat="1" ht="14.45" customHeight="1" x14ac:dyDescent="0.3">
      <c r="A23" s="32"/>
      <c r="B23" s="34" t="s">
        <v>649</v>
      </c>
      <c r="C23" s="59">
        <v>2.3E-2</v>
      </c>
      <c r="D23" s="38"/>
      <c r="E23" s="38"/>
      <c r="F23" s="38"/>
      <c r="G23" s="38">
        <f t="shared" ref="G23:H23" si="9">INT(G7*$C23)</f>
        <v>0</v>
      </c>
      <c r="H23" s="38">
        <f t="shared" si="9"/>
        <v>0</v>
      </c>
      <c r="I23" s="39">
        <f t="shared" si="0"/>
        <v>0</v>
      </c>
    </row>
    <row r="24" spans="1:11" s="37" customFormat="1" ht="14.45" customHeight="1" x14ac:dyDescent="0.3">
      <c r="A24" s="32" t="s">
        <v>629</v>
      </c>
      <c r="B24" s="34" t="s">
        <v>650</v>
      </c>
      <c r="C24" s="59">
        <v>3.1099999999999999E-2</v>
      </c>
      <c r="D24" s="38"/>
      <c r="E24" s="38"/>
      <c r="F24" s="38"/>
      <c r="G24" s="38">
        <f>INT(MIN($G49,$G50))</f>
        <v>0</v>
      </c>
      <c r="H24" s="38">
        <f>INT(MIN($H49,$H50))</f>
        <v>0</v>
      </c>
      <c r="I24" s="39">
        <f>SUM(D24:H24)</f>
        <v>0</v>
      </c>
    </row>
    <row r="25" spans="1:11" s="37" customFormat="1" ht="14.45" customHeight="1" x14ac:dyDescent="0.3">
      <c r="A25" s="32"/>
      <c r="B25" s="34" t="s">
        <v>651</v>
      </c>
      <c r="C25" s="56">
        <v>0.05</v>
      </c>
      <c r="D25" s="38"/>
      <c r="E25" s="38"/>
      <c r="F25" s="38"/>
      <c r="G25" s="38">
        <f>INT(G6*$C25+G10*$C25)</f>
        <v>0</v>
      </c>
      <c r="H25" s="38">
        <f>INT(H6*$C25+H10*$C25)</f>
        <v>0</v>
      </c>
      <c r="I25" s="39">
        <f t="shared" si="0"/>
        <v>0</v>
      </c>
    </row>
    <row r="26" spans="1:11" s="37" customFormat="1" ht="14.45" customHeight="1" x14ac:dyDescent="0.3">
      <c r="A26" s="32"/>
      <c r="B26" s="34" t="s">
        <v>652</v>
      </c>
      <c r="C26" s="60">
        <v>6.0000000000000002E-5</v>
      </c>
      <c r="D26" s="38"/>
      <c r="E26" s="38"/>
      <c r="F26" s="38"/>
      <c r="G26" s="38"/>
      <c r="H26" s="38"/>
      <c r="I26" s="39">
        <f t="shared" si="0"/>
        <v>0</v>
      </c>
    </row>
    <row r="27" spans="1:11" s="37" customFormat="1" ht="14.45" customHeight="1" x14ac:dyDescent="0.3">
      <c r="A27" s="32"/>
      <c r="B27" s="34" t="s">
        <v>653</v>
      </c>
      <c r="C27" s="59">
        <v>8.9999999999999998E-4</v>
      </c>
      <c r="D27" s="38"/>
      <c r="E27" s="38"/>
      <c r="F27" s="38"/>
      <c r="G27" s="38">
        <f>INT((G10)*$C27)</f>
        <v>0</v>
      </c>
      <c r="H27" s="38">
        <f>INT((H10)*$C27)</f>
        <v>0</v>
      </c>
      <c r="I27" s="39">
        <f t="shared" si="0"/>
        <v>0</v>
      </c>
    </row>
    <row r="28" spans="1:11" s="37" customFormat="1" ht="14.45" customHeight="1" x14ac:dyDescent="0.3">
      <c r="A28" s="32"/>
      <c r="B28" s="34" t="s">
        <v>654</v>
      </c>
      <c r="C28" s="59">
        <v>3.0000000000000001E-3</v>
      </c>
      <c r="D28" s="38"/>
      <c r="E28" s="38"/>
      <c r="F28" s="38"/>
      <c r="G28" s="38">
        <f>INT(G4*$C28+G7*$C28+G8*$C28+G11*$C28+G12*$C28+G13*$C28+G14*$C28+G15*$C28+G16*$C28+G17*$C28)</f>
        <v>0</v>
      </c>
      <c r="H28" s="38">
        <f>INT(H4*$C28+H7*$C28+H8*$C28+H11*$C28+H12*$C28+H13*$C28+H14*$C28+H15*$C28+H16*$C28+H17*$C28)</f>
        <v>0</v>
      </c>
      <c r="I28" s="39">
        <f t="shared" si="0"/>
        <v>0</v>
      </c>
    </row>
    <row r="29" spans="1:11" s="37" customFormat="1" ht="14.45" customHeight="1" x14ac:dyDescent="0.3">
      <c r="A29" s="32"/>
      <c r="B29" s="34" t="s">
        <v>655</v>
      </c>
      <c r="C29" s="60">
        <v>8.0999999999999996E-4</v>
      </c>
      <c r="D29" s="38"/>
      <c r="E29" s="38"/>
      <c r="F29" s="38"/>
      <c r="G29" s="38">
        <f>INT(G4*$C29+G7*$C29+G8*$C29+G11*$C29+G12*$C29+G13*$C29+G14*$C29+G15*$C29+G16*$C29+G17*$C29)</f>
        <v>0</v>
      </c>
      <c r="H29" s="38">
        <f>INT(H4*$C29+H7*$C29+H8*$C29+H11*$C29+H12*$C29+H13*$C29+H14*$C29+H15*$C29+H16*$C29+H17*$C29)</f>
        <v>0</v>
      </c>
      <c r="I29" s="39">
        <f t="shared" si="0"/>
        <v>0</v>
      </c>
    </row>
    <row r="30" spans="1:11" s="37" customFormat="1" ht="14.45" customHeight="1" x14ac:dyDescent="0.3">
      <c r="A30" s="32"/>
      <c r="B30" s="61" t="s">
        <v>656</v>
      </c>
      <c r="C30" s="60">
        <v>6.9999999999999999E-4</v>
      </c>
      <c r="D30" s="38"/>
      <c r="E30" s="38"/>
      <c r="F30" s="38"/>
      <c r="G30" s="38">
        <f>INT(G4*$C30+G7*$C30+G11*$C30+G12*$C30+G13*$C30+G14*$C30+G15*$C30+G16*$C30+G17*$C30)</f>
        <v>0</v>
      </c>
      <c r="H30" s="38">
        <f>INT(H4*$C30+H7*$C30+H11*$C30+H12*$C30+H13*$C30+H14*$C30+H15*$C30+H16*$C30+H17*$C30)</f>
        <v>0</v>
      </c>
      <c r="I30" s="39">
        <f t="shared" si="0"/>
        <v>0</v>
      </c>
      <c r="K30" s="37" t="s">
        <v>657</v>
      </c>
    </row>
    <row r="31" spans="1:11" s="37" customFormat="1" ht="14.45" customHeight="1" x14ac:dyDescent="0.3">
      <c r="A31" s="40"/>
      <c r="B31" s="42" t="s">
        <v>630</v>
      </c>
      <c r="C31" s="57"/>
      <c r="D31" s="43"/>
      <c r="E31" s="43"/>
      <c r="F31" s="43"/>
      <c r="G31" s="43">
        <f>SUM(G11:G30)</f>
        <v>0</v>
      </c>
      <c r="H31" s="43">
        <f>SUM(H11:H30)</f>
        <v>0</v>
      </c>
      <c r="I31" s="44">
        <f t="shared" si="0"/>
        <v>0</v>
      </c>
    </row>
    <row r="32" spans="1:11" s="37" customFormat="1" ht="14.45" customHeight="1" x14ac:dyDescent="0.3">
      <c r="A32" s="62"/>
      <c r="B32" s="63" t="s">
        <v>658</v>
      </c>
      <c r="C32" s="64">
        <v>0.08</v>
      </c>
      <c r="D32" s="65"/>
      <c r="E32" s="65"/>
      <c r="F32" s="65"/>
      <c r="G32" s="65">
        <f>INT(G6*$C32+G10*$C32+G31*$C32)</f>
        <v>0</v>
      </c>
      <c r="H32" s="65">
        <f>INT(H6*$C32+H10*$C32+H31*$C32)</f>
        <v>0</v>
      </c>
      <c r="I32" s="66">
        <f t="shared" si="0"/>
        <v>0</v>
      </c>
    </row>
    <row r="33" spans="1:13" s="37" customFormat="1" ht="14.45" customHeight="1" x14ac:dyDescent="0.3">
      <c r="A33" s="67"/>
      <c r="B33" s="58" t="s">
        <v>659</v>
      </c>
      <c r="C33" s="59">
        <v>0.15</v>
      </c>
      <c r="D33" s="38"/>
      <c r="E33" s="38"/>
      <c r="F33" s="38"/>
      <c r="G33" s="38">
        <f>INT((G10*$C33+G31*$C33+G32*$C33))</f>
        <v>0</v>
      </c>
      <c r="H33" s="38">
        <f>INT((H10*$C33+H31*$C33+H32*$C33))</f>
        <v>0</v>
      </c>
      <c r="I33" s="39">
        <f t="shared" si="0"/>
        <v>0</v>
      </c>
    </row>
    <row r="34" spans="1:13" s="37" customFormat="1" ht="14.45" customHeight="1" x14ac:dyDescent="0.3">
      <c r="A34" s="67"/>
      <c r="B34" s="58" t="s">
        <v>660</v>
      </c>
      <c r="C34" s="68"/>
      <c r="D34" s="35"/>
      <c r="E34" s="35"/>
      <c r="F34" s="35"/>
      <c r="G34" s="35"/>
      <c r="H34" s="35"/>
      <c r="I34" s="36">
        <f t="shared" si="0"/>
        <v>0</v>
      </c>
    </row>
    <row r="35" spans="1:13" s="37" customFormat="1" ht="14.45" customHeight="1" x14ac:dyDescent="0.3">
      <c r="A35" s="67"/>
      <c r="B35" s="58" t="s">
        <v>661</v>
      </c>
      <c r="C35" s="34"/>
      <c r="D35" s="35"/>
      <c r="E35" s="35"/>
      <c r="F35" s="35"/>
      <c r="G35" s="35"/>
      <c r="H35" s="35"/>
      <c r="I35" s="36">
        <f t="shared" si="0"/>
        <v>0</v>
      </c>
    </row>
    <row r="36" spans="1:13" s="37" customFormat="1" ht="14.45" customHeight="1" x14ac:dyDescent="0.3">
      <c r="A36" s="67"/>
      <c r="B36" s="58" t="s">
        <v>662</v>
      </c>
      <c r="C36" s="34"/>
      <c r="D36" s="35"/>
      <c r="E36" s="35"/>
      <c r="F36" s="35"/>
      <c r="G36" s="35"/>
      <c r="H36" s="35"/>
      <c r="I36" s="36">
        <f t="shared" si="0"/>
        <v>0</v>
      </c>
    </row>
    <row r="37" spans="1:13" s="37" customFormat="1" ht="14.45" customHeight="1" x14ac:dyDescent="0.3">
      <c r="A37" s="67"/>
      <c r="B37" s="58" t="s">
        <v>663</v>
      </c>
      <c r="C37" s="34"/>
      <c r="D37" s="35">
        <f>공종별집계표!L20</f>
        <v>0</v>
      </c>
      <c r="E37" s="35"/>
      <c r="F37" s="35"/>
      <c r="G37" s="35"/>
      <c r="H37" s="35"/>
      <c r="I37" s="36">
        <f t="shared" si="0"/>
        <v>0</v>
      </c>
    </row>
    <row r="38" spans="1:13" s="37" customFormat="1" ht="14.45" customHeight="1" x14ac:dyDescent="0.3">
      <c r="A38" s="69"/>
      <c r="B38" s="70" t="s">
        <v>664</v>
      </c>
      <c r="C38" s="71"/>
      <c r="D38" s="72">
        <f>D6+D10+D31+D32+D33+D34+D35+D36+D37</f>
        <v>0</v>
      </c>
      <c r="E38" s="72">
        <f>E6+E10+E31+E32+E33+E34+E35+E36+E37</f>
        <v>0</v>
      </c>
      <c r="F38" s="72">
        <f>F6+F10+F31+F32+F33+F34+F35+F36+F37</f>
        <v>0</v>
      </c>
      <c r="G38" s="72">
        <f>G6+G10+G31+G32+G33+G34+G35+G36+G37</f>
        <v>0</v>
      </c>
      <c r="H38" s="72">
        <f>H6+H10+H31+H32+H33+H34+H35+H36+H37</f>
        <v>0</v>
      </c>
      <c r="I38" s="73">
        <f t="shared" si="0"/>
        <v>0</v>
      </c>
    </row>
    <row r="39" spans="1:13" s="37" customFormat="1" ht="14.45" customHeight="1" x14ac:dyDescent="0.3">
      <c r="A39" s="62"/>
      <c r="B39" s="63" t="s">
        <v>665</v>
      </c>
      <c r="C39" s="74">
        <v>0.1</v>
      </c>
      <c r="D39" s="65">
        <f t="shared" ref="D39:H39" si="10">INT(D38*0.1)</f>
        <v>0</v>
      </c>
      <c r="E39" s="65">
        <f t="shared" si="10"/>
        <v>0</v>
      </c>
      <c r="F39" s="65">
        <f t="shared" si="10"/>
        <v>0</v>
      </c>
      <c r="G39" s="65">
        <f t="shared" si="10"/>
        <v>0</v>
      </c>
      <c r="H39" s="65">
        <f t="shared" si="10"/>
        <v>0</v>
      </c>
      <c r="I39" s="66">
        <f t="shared" si="0"/>
        <v>0</v>
      </c>
    </row>
    <row r="40" spans="1:13" s="37" customFormat="1" ht="14.45" customHeight="1" x14ac:dyDescent="0.3">
      <c r="A40" s="69"/>
      <c r="B40" s="70" t="s">
        <v>666</v>
      </c>
      <c r="C40" s="71"/>
      <c r="D40" s="72">
        <f>ROUNDDOWN(D38+D39,-3)</f>
        <v>0</v>
      </c>
      <c r="E40" s="72">
        <f>ROUNDDOWN(E38+E39,-3)</f>
        <v>0</v>
      </c>
      <c r="F40" s="72">
        <f>ROUNDDOWN(F38+F39,-1)</f>
        <v>0</v>
      </c>
      <c r="G40" s="72">
        <f>ROUNDDOWN(G38+G39,-3)</f>
        <v>0</v>
      </c>
      <c r="H40" s="72">
        <f>ROUNDDOWN(H38+H39,-3)</f>
        <v>0</v>
      </c>
      <c r="I40" s="73">
        <f t="shared" si="0"/>
        <v>0</v>
      </c>
    </row>
    <row r="41" spans="1:13" s="37" customFormat="1" ht="14.45" customHeight="1" x14ac:dyDescent="0.3">
      <c r="A41" s="62"/>
      <c r="B41" s="63" t="s">
        <v>667</v>
      </c>
      <c r="C41" s="48"/>
      <c r="D41" s="75"/>
      <c r="E41" s="75"/>
      <c r="F41" s="75"/>
      <c r="G41" s="75"/>
      <c r="H41" s="75"/>
      <c r="I41" s="49">
        <f t="shared" si="0"/>
        <v>0</v>
      </c>
    </row>
    <row r="42" spans="1:13" s="37" customFormat="1" ht="14.45" customHeight="1" x14ac:dyDescent="0.3">
      <c r="A42" s="67"/>
      <c r="B42" s="58" t="s">
        <v>668</v>
      </c>
      <c r="C42" s="34"/>
      <c r="D42" s="35">
        <f>공종별집계표!L22</f>
        <v>0</v>
      </c>
      <c r="E42" s="35"/>
      <c r="F42" s="35"/>
      <c r="G42" s="35"/>
      <c r="H42" s="35"/>
      <c r="I42" s="36">
        <f t="shared" si="0"/>
        <v>0</v>
      </c>
    </row>
    <row r="43" spans="1:13" s="37" customFormat="1" ht="14.45" customHeight="1" x14ac:dyDescent="0.3">
      <c r="A43" s="67"/>
      <c r="B43" s="76" t="s">
        <v>669</v>
      </c>
      <c r="C43" s="34"/>
      <c r="D43" s="35"/>
      <c r="E43" s="35"/>
      <c r="F43" s="35"/>
      <c r="G43" s="35"/>
      <c r="H43" s="35"/>
      <c r="I43" s="36">
        <f t="shared" si="0"/>
        <v>0</v>
      </c>
    </row>
    <row r="44" spans="1:13" s="37" customFormat="1" ht="14.45" customHeight="1" x14ac:dyDescent="0.3">
      <c r="A44" s="67"/>
      <c r="B44" s="76" t="s">
        <v>670</v>
      </c>
      <c r="C44" s="34"/>
      <c r="D44" s="35"/>
      <c r="E44" s="35"/>
      <c r="F44" s="35"/>
      <c r="G44" s="35"/>
      <c r="H44" s="35"/>
      <c r="I44" s="36">
        <f t="shared" si="0"/>
        <v>0</v>
      </c>
    </row>
    <row r="45" spans="1:13" s="37" customFormat="1" ht="14.45" customHeight="1" x14ac:dyDescent="0.3">
      <c r="A45" s="67"/>
      <c r="B45" s="58" t="s">
        <v>671</v>
      </c>
      <c r="C45" s="34"/>
      <c r="D45" s="35"/>
      <c r="E45" s="35"/>
      <c r="F45" s="35"/>
      <c r="G45" s="35"/>
      <c r="H45" s="35"/>
      <c r="I45" s="36">
        <f>SUM(D45:H45)</f>
        <v>0</v>
      </c>
    </row>
    <row r="46" spans="1:13" s="37" customFormat="1" ht="14.45" customHeight="1" thickBot="1" x14ac:dyDescent="0.35">
      <c r="A46" s="67"/>
      <c r="B46" s="58" t="s">
        <v>672</v>
      </c>
      <c r="C46" s="34"/>
      <c r="D46" s="35"/>
      <c r="E46" s="35"/>
      <c r="F46" s="35"/>
      <c r="G46" s="35"/>
      <c r="H46" s="35"/>
      <c r="I46" s="77">
        <f t="shared" si="0"/>
        <v>0</v>
      </c>
    </row>
    <row r="47" spans="1:13" s="37" customFormat="1" ht="19.5" customHeight="1" thickBot="1" x14ac:dyDescent="0.35">
      <c r="A47" s="78"/>
      <c r="B47" s="79" t="s">
        <v>673</v>
      </c>
      <c r="C47" s="80"/>
      <c r="D47" s="81">
        <f>SUM(D40:D46)</f>
        <v>0</v>
      </c>
      <c r="E47" s="81">
        <f t="shared" ref="E47:H47" si="11">SUM(E40:E46)</f>
        <v>0</v>
      </c>
      <c r="F47" s="81">
        <f t="shared" si="11"/>
        <v>0</v>
      </c>
      <c r="G47" s="81">
        <f t="shared" si="11"/>
        <v>0</v>
      </c>
      <c r="H47" s="81">
        <f t="shared" si="11"/>
        <v>0</v>
      </c>
      <c r="I47" s="82">
        <f>SUM(D47:H47)</f>
        <v>0</v>
      </c>
      <c r="M47" s="45"/>
    </row>
    <row r="48" spans="1:13" x14ac:dyDescent="0.3">
      <c r="E48" s="83"/>
      <c r="F48" s="83"/>
      <c r="I48" s="84"/>
      <c r="J48" s="83" t="s">
        <v>674</v>
      </c>
      <c r="K48" s="85"/>
      <c r="L48" s="85"/>
    </row>
    <row r="49" spans="2:20" x14ac:dyDescent="0.3">
      <c r="B49" s="86" t="s">
        <v>675</v>
      </c>
      <c r="C49" s="87"/>
      <c r="D49" s="88">
        <f>(D$4+D$7+D$8+D$34+(D$53/1.1))*C$24</f>
        <v>0</v>
      </c>
      <c r="E49" s="88">
        <f>(E$4+E$7+E$8+E$34+(E$53/1.1))*C$24</f>
        <v>0</v>
      </c>
      <c r="F49" s="88">
        <f>(F$4+F$7+F$8+F$34+(F$53/1.1))*C$24</f>
        <v>0</v>
      </c>
      <c r="G49" s="88">
        <f>(G$4+G$7+G$34+(G$53/1.1))*C$24</f>
        <v>0</v>
      </c>
      <c r="H49" s="88">
        <f>(H$4+H$7+H$34+(H$53/1.1))*C$24</f>
        <v>0</v>
      </c>
      <c r="I49" s="88">
        <f>(I$4+I$7+I$8+I$34+(I$53/1.1))*C$24</f>
        <v>0</v>
      </c>
      <c r="J49" s="89">
        <f>D49+E49+F49+G49+H49</f>
        <v>0</v>
      </c>
      <c r="K49" s="90"/>
      <c r="M49" s="84"/>
      <c r="N49" s="84">
        <f>(M$4+M$7+M$33+(M$40-0/1.1))*L$23</f>
        <v>0</v>
      </c>
      <c r="O49" s="84"/>
      <c r="P49" s="84"/>
      <c r="Q49" s="84"/>
      <c r="R49" s="91">
        <f>R48-R47</f>
        <v>0</v>
      </c>
      <c r="T49" s="92">
        <f>D49+E49+F49+G49+H49</f>
        <v>0</v>
      </c>
    </row>
    <row r="50" spans="2:20" x14ac:dyDescent="0.3">
      <c r="B50" s="86" t="s">
        <v>676</v>
      </c>
      <c r="C50" s="87"/>
      <c r="D50" s="88">
        <f>((D$4+D$7+D$8)*C$24)*1.2</f>
        <v>0</v>
      </c>
      <c r="E50" s="88">
        <f>((E$4+E$7+E$8)*C$24)*1.2</f>
        <v>0</v>
      </c>
      <c r="F50" s="88">
        <f>(F$4+F$7+F$8)*C$24*1.2</f>
        <v>0</v>
      </c>
      <c r="G50" s="88">
        <f>(G$4+G$7)*C$24*1.2</f>
        <v>0</v>
      </c>
      <c r="H50" s="88">
        <f>(H$4+H$7)*C$24*1.2</f>
        <v>0</v>
      </c>
      <c r="I50" s="88">
        <f>((I$4+I$7+I$8)*C$24)*1.2</f>
        <v>0</v>
      </c>
      <c r="J50" s="89">
        <f>D50+E50+F50+G50+H50</f>
        <v>0</v>
      </c>
      <c r="M50" s="84"/>
      <c r="N50" s="84">
        <f>(M$4+M$7)*L$23*1.2</f>
        <v>0</v>
      </c>
      <c r="O50" s="84"/>
      <c r="P50" s="84"/>
      <c r="Q50" s="84"/>
      <c r="R50" s="84"/>
      <c r="T50" s="92">
        <f>D50+E50+F50+G50+H50</f>
        <v>0</v>
      </c>
    </row>
    <row r="51" spans="2:20" x14ac:dyDescent="0.3">
      <c r="D51" s="90"/>
      <c r="E51" s="90"/>
      <c r="F51" s="90"/>
      <c r="G51" s="90"/>
      <c r="H51" s="90"/>
      <c r="I51" s="90"/>
      <c r="M51" s="90"/>
      <c r="N51" s="90"/>
      <c r="O51" s="90"/>
      <c r="P51" s="90"/>
      <c r="Q51" s="90"/>
      <c r="R51" s="90"/>
    </row>
    <row r="52" spans="2:20" x14ac:dyDescent="0.3">
      <c r="B52" s="93"/>
      <c r="D52" s="94" t="s">
        <v>677</v>
      </c>
      <c r="E52" s="94" t="s">
        <v>678</v>
      </c>
      <c r="F52" s="94" t="s">
        <v>679</v>
      </c>
      <c r="G52" s="94" t="s">
        <v>680</v>
      </c>
      <c r="H52" s="94" t="s">
        <v>681</v>
      </c>
      <c r="I52" s="87" t="s">
        <v>682</v>
      </c>
      <c r="M52" s="90"/>
      <c r="N52" s="90"/>
      <c r="O52" s="90"/>
      <c r="P52" s="90"/>
      <c r="Q52" s="90"/>
    </row>
    <row r="53" spans="2:20" x14ac:dyDescent="0.3">
      <c r="B53" s="93"/>
      <c r="D53" s="95">
        <f>D41-D56</f>
        <v>0</v>
      </c>
      <c r="E53" s="87">
        <v>0</v>
      </c>
      <c r="F53" s="87"/>
      <c r="G53" s="87"/>
      <c r="H53" s="96"/>
      <c r="I53" s="96">
        <f>D53+E53+F53+G53+H53</f>
        <v>0</v>
      </c>
    </row>
    <row r="55" spans="2:20" x14ac:dyDescent="0.3">
      <c r="D55" s="37" t="s">
        <v>683</v>
      </c>
      <c r="F55" s="84"/>
    </row>
    <row r="56" spans="2:20" x14ac:dyDescent="0.3">
      <c r="D56" s="97"/>
      <c r="F56" s="84"/>
    </row>
  </sheetData>
  <mergeCells count="2">
    <mergeCell ref="A1:I1"/>
    <mergeCell ref="A3:B3"/>
  </mergeCells>
  <phoneticPr fontId="1" type="noConversion"/>
  <printOptions horizontalCentered="1" verticalCentered="1"/>
  <pageMargins left="0.78740157480314965" right="0.19685039370078741" top="0.59055118110236227" bottom="0.39370078740157483" header="0.43307086614173229" footer="0.31496062992125984"/>
  <pageSetup paperSize="9" scale="71"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zoomScale="85" zoomScaleNormal="85" workbookViewId="0">
      <selection activeCell="G17" sqref="G1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104" t="s">
        <v>2</v>
      </c>
      <c r="B3" s="104" t="s">
        <v>3</v>
      </c>
      <c r="C3" s="104" t="s">
        <v>4</v>
      </c>
      <c r="D3" s="104" t="s">
        <v>5</v>
      </c>
      <c r="E3" s="104" t="s">
        <v>6</v>
      </c>
      <c r="F3" s="104"/>
      <c r="G3" s="104" t="s">
        <v>9</v>
      </c>
      <c r="H3" s="104"/>
      <c r="I3" s="104" t="s">
        <v>10</v>
      </c>
      <c r="J3" s="104"/>
      <c r="K3" s="104" t="s">
        <v>11</v>
      </c>
      <c r="L3" s="104"/>
      <c r="M3" s="104" t="s">
        <v>12</v>
      </c>
      <c r="N3" s="103" t="s">
        <v>13</v>
      </c>
      <c r="O3" s="103" t="s">
        <v>14</v>
      </c>
      <c r="P3" s="103" t="s">
        <v>15</v>
      </c>
      <c r="Q3" s="103" t="s">
        <v>16</v>
      </c>
      <c r="R3" s="103" t="s">
        <v>17</v>
      </c>
      <c r="S3" s="103" t="s">
        <v>18</v>
      </c>
      <c r="T3" s="103" t="s">
        <v>19</v>
      </c>
    </row>
    <row r="4" spans="1:20" ht="30" customHeight="1" x14ac:dyDescent="0.3">
      <c r="A4" s="105"/>
      <c r="B4" s="105"/>
      <c r="C4" s="105"/>
      <c r="D4" s="105"/>
      <c r="E4" s="14" t="s">
        <v>7</v>
      </c>
      <c r="F4" s="14" t="s">
        <v>8</v>
      </c>
      <c r="G4" s="14" t="s">
        <v>7</v>
      </c>
      <c r="H4" s="14" t="s">
        <v>8</v>
      </c>
      <c r="I4" s="14" t="s">
        <v>7</v>
      </c>
      <c r="J4" s="14" t="s">
        <v>8</v>
      </c>
      <c r="K4" s="14" t="s">
        <v>7</v>
      </c>
      <c r="L4" s="14" t="s">
        <v>8</v>
      </c>
      <c r="M4" s="105"/>
      <c r="N4" s="103"/>
      <c r="O4" s="103"/>
      <c r="P4" s="103"/>
      <c r="Q4" s="103"/>
      <c r="R4" s="103"/>
      <c r="S4" s="103"/>
      <c r="T4" s="103"/>
    </row>
    <row r="5" spans="1:20" ht="30" customHeight="1" x14ac:dyDescent="0.3">
      <c r="A5" s="15" t="s">
        <v>51</v>
      </c>
      <c r="B5" s="15" t="s">
        <v>52</v>
      </c>
      <c r="C5" s="15" t="s">
        <v>52</v>
      </c>
      <c r="D5" s="16">
        <v>1</v>
      </c>
      <c r="E5" s="17">
        <f>F6</f>
        <v>0</v>
      </c>
      <c r="F5" s="17">
        <f t="shared" ref="F5:F22" si="0">E5*D5</f>
        <v>0</v>
      </c>
      <c r="G5" s="17">
        <f>H6</f>
        <v>0</v>
      </c>
      <c r="H5" s="17">
        <f t="shared" ref="H5:H22" si="1">G5*D5</f>
        <v>0</v>
      </c>
      <c r="I5" s="17">
        <f>J6</f>
        <v>0</v>
      </c>
      <c r="J5" s="17">
        <f t="shared" ref="J5:J22" si="2">I5*D5</f>
        <v>0</v>
      </c>
      <c r="K5" s="17">
        <f t="shared" ref="K5:K22" si="3">E5+G5+I5</f>
        <v>0</v>
      </c>
      <c r="L5" s="17">
        <f t="shared" ref="L5:L22" si="4">F5+H5+J5</f>
        <v>0</v>
      </c>
      <c r="M5" s="15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22" t="s">
        <v>54</v>
      </c>
      <c r="B6" s="22" t="s">
        <v>52</v>
      </c>
      <c r="C6" s="22" t="s">
        <v>52</v>
      </c>
      <c r="D6" s="23">
        <v>1</v>
      </c>
      <c r="E6" s="24">
        <f>F7+F8+F9+F10+F11+F12+F13+F14+F15+F16+F17</f>
        <v>0</v>
      </c>
      <c r="F6" s="24">
        <f t="shared" si="0"/>
        <v>0</v>
      </c>
      <c r="G6" s="24">
        <f>H7+H8+H9+H10+H11+H12+H13+H14+H15+H16+H17</f>
        <v>0</v>
      </c>
      <c r="H6" s="24">
        <f t="shared" si="1"/>
        <v>0</v>
      </c>
      <c r="I6" s="24">
        <f>J7+J8+J9+J10+J11+J12+J13+J14+J15+J16+J17</f>
        <v>0</v>
      </c>
      <c r="J6" s="24">
        <f t="shared" si="2"/>
        <v>0</v>
      </c>
      <c r="K6" s="24">
        <f t="shared" si="3"/>
        <v>0</v>
      </c>
      <c r="L6" s="24">
        <f t="shared" si="4"/>
        <v>0</v>
      </c>
      <c r="M6" s="22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5" t="s">
        <v>56</v>
      </c>
      <c r="B7" s="15" t="s">
        <v>52</v>
      </c>
      <c r="C7" s="15" t="s">
        <v>52</v>
      </c>
      <c r="D7" s="16">
        <v>1</v>
      </c>
      <c r="E7" s="17">
        <f>공종별내역서!F27</f>
        <v>0</v>
      </c>
      <c r="F7" s="17">
        <f t="shared" si="0"/>
        <v>0</v>
      </c>
      <c r="G7" s="17">
        <f>공종별내역서!H27</f>
        <v>0</v>
      </c>
      <c r="H7" s="17">
        <f t="shared" si="1"/>
        <v>0</v>
      </c>
      <c r="I7" s="17">
        <f>공종별내역서!J27</f>
        <v>0</v>
      </c>
      <c r="J7" s="17">
        <f t="shared" si="2"/>
        <v>0</v>
      </c>
      <c r="K7" s="17">
        <f t="shared" si="3"/>
        <v>0</v>
      </c>
      <c r="L7" s="17">
        <f t="shared" si="4"/>
        <v>0</v>
      </c>
      <c r="M7" s="15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5" t="s">
        <v>86</v>
      </c>
      <c r="B8" s="15" t="s">
        <v>52</v>
      </c>
      <c r="C8" s="15" t="s">
        <v>52</v>
      </c>
      <c r="D8" s="16">
        <v>1</v>
      </c>
      <c r="E8" s="17">
        <f>공종별내역서!F51</f>
        <v>0</v>
      </c>
      <c r="F8" s="17">
        <f t="shared" si="0"/>
        <v>0</v>
      </c>
      <c r="G8" s="17">
        <f>공종별내역서!H51</f>
        <v>0</v>
      </c>
      <c r="H8" s="17">
        <f t="shared" si="1"/>
        <v>0</v>
      </c>
      <c r="I8" s="17">
        <f>공종별내역서!J51</f>
        <v>0</v>
      </c>
      <c r="J8" s="17">
        <f t="shared" si="2"/>
        <v>0</v>
      </c>
      <c r="K8" s="17">
        <f t="shared" si="3"/>
        <v>0</v>
      </c>
      <c r="L8" s="17">
        <f t="shared" si="4"/>
        <v>0</v>
      </c>
      <c r="M8" s="15" t="s">
        <v>52</v>
      </c>
      <c r="N8" s="2" t="s">
        <v>87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5" t="s">
        <v>92</v>
      </c>
      <c r="B9" s="15" t="s">
        <v>52</v>
      </c>
      <c r="C9" s="15" t="s">
        <v>52</v>
      </c>
      <c r="D9" s="16">
        <v>1</v>
      </c>
      <c r="E9" s="17">
        <f>공종별내역서!F75</f>
        <v>0</v>
      </c>
      <c r="F9" s="17">
        <f t="shared" si="0"/>
        <v>0</v>
      </c>
      <c r="G9" s="17">
        <f>공종별내역서!H75</f>
        <v>0</v>
      </c>
      <c r="H9" s="17">
        <f t="shared" si="1"/>
        <v>0</v>
      </c>
      <c r="I9" s="17">
        <f>공종별내역서!J75</f>
        <v>0</v>
      </c>
      <c r="J9" s="17">
        <f t="shared" si="2"/>
        <v>0</v>
      </c>
      <c r="K9" s="17">
        <f t="shared" si="3"/>
        <v>0</v>
      </c>
      <c r="L9" s="17">
        <f t="shared" si="4"/>
        <v>0</v>
      </c>
      <c r="M9" s="15" t="s">
        <v>52</v>
      </c>
      <c r="N9" s="2" t="s">
        <v>93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5" t="s">
        <v>165</v>
      </c>
      <c r="B10" s="15" t="s">
        <v>52</v>
      </c>
      <c r="C10" s="15" t="s">
        <v>52</v>
      </c>
      <c r="D10" s="16">
        <v>1</v>
      </c>
      <c r="E10" s="17">
        <f>공종별내역서!F99</f>
        <v>0</v>
      </c>
      <c r="F10" s="17">
        <f t="shared" si="0"/>
        <v>0</v>
      </c>
      <c r="G10" s="17">
        <f>공종별내역서!H99</f>
        <v>0</v>
      </c>
      <c r="H10" s="17">
        <f t="shared" si="1"/>
        <v>0</v>
      </c>
      <c r="I10" s="17">
        <f>공종별내역서!J99</f>
        <v>0</v>
      </c>
      <c r="J10" s="17">
        <f t="shared" si="2"/>
        <v>0</v>
      </c>
      <c r="K10" s="17">
        <f t="shared" si="3"/>
        <v>0</v>
      </c>
      <c r="L10" s="17">
        <f t="shared" si="4"/>
        <v>0</v>
      </c>
      <c r="M10" s="15" t="s">
        <v>52</v>
      </c>
      <c r="N10" s="2" t="s">
        <v>166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3">
      <c r="A11" s="15" t="s">
        <v>176</v>
      </c>
      <c r="B11" s="15" t="s">
        <v>52</v>
      </c>
      <c r="C11" s="15" t="s">
        <v>52</v>
      </c>
      <c r="D11" s="16">
        <v>1</v>
      </c>
      <c r="E11" s="17">
        <f>공종별내역서!F123</f>
        <v>0</v>
      </c>
      <c r="F11" s="17">
        <f t="shared" si="0"/>
        <v>0</v>
      </c>
      <c r="G11" s="17">
        <f>공종별내역서!H123</f>
        <v>0</v>
      </c>
      <c r="H11" s="17">
        <f t="shared" si="1"/>
        <v>0</v>
      </c>
      <c r="I11" s="17">
        <f>공종별내역서!J123</f>
        <v>0</v>
      </c>
      <c r="J11" s="17">
        <f t="shared" si="2"/>
        <v>0</v>
      </c>
      <c r="K11" s="17">
        <f t="shared" si="3"/>
        <v>0</v>
      </c>
      <c r="L11" s="17">
        <f t="shared" si="4"/>
        <v>0</v>
      </c>
      <c r="M11" s="15" t="s">
        <v>52</v>
      </c>
      <c r="N11" s="2" t="s">
        <v>177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5" t="s">
        <v>199</v>
      </c>
      <c r="B12" s="15" t="s">
        <v>52</v>
      </c>
      <c r="C12" s="15" t="s">
        <v>52</v>
      </c>
      <c r="D12" s="16">
        <v>1</v>
      </c>
      <c r="E12" s="17">
        <f>공종별내역서!F147</f>
        <v>0</v>
      </c>
      <c r="F12" s="17">
        <f t="shared" si="0"/>
        <v>0</v>
      </c>
      <c r="G12" s="17">
        <f>공종별내역서!H147</f>
        <v>0</v>
      </c>
      <c r="H12" s="17">
        <f t="shared" si="1"/>
        <v>0</v>
      </c>
      <c r="I12" s="17">
        <f>공종별내역서!J147</f>
        <v>0</v>
      </c>
      <c r="J12" s="17">
        <f t="shared" si="2"/>
        <v>0</v>
      </c>
      <c r="K12" s="17">
        <f t="shared" si="3"/>
        <v>0</v>
      </c>
      <c r="L12" s="17">
        <f t="shared" si="4"/>
        <v>0</v>
      </c>
      <c r="M12" s="15" t="s">
        <v>52</v>
      </c>
      <c r="N12" s="2" t="s">
        <v>200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11"/>
    </row>
    <row r="13" spans="1:20" ht="30" customHeight="1" x14ac:dyDescent="0.3">
      <c r="A13" s="15" t="s">
        <v>264</v>
      </c>
      <c r="B13" s="15" t="s">
        <v>52</v>
      </c>
      <c r="C13" s="15" t="s">
        <v>52</v>
      </c>
      <c r="D13" s="16">
        <v>1</v>
      </c>
      <c r="E13" s="17">
        <f>공종별내역서!F171</f>
        <v>0</v>
      </c>
      <c r="F13" s="17">
        <f t="shared" si="0"/>
        <v>0</v>
      </c>
      <c r="G13" s="17">
        <f>공종별내역서!H171</f>
        <v>0</v>
      </c>
      <c r="H13" s="17">
        <f t="shared" si="1"/>
        <v>0</v>
      </c>
      <c r="I13" s="17">
        <f>공종별내역서!J171</f>
        <v>0</v>
      </c>
      <c r="J13" s="17">
        <f t="shared" si="2"/>
        <v>0</v>
      </c>
      <c r="K13" s="17">
        <f t="shared" si="3"/>
        <v>0</v>
      </c>
      <c r="L13" s="17">
        <f t="shared" si="4"/>
        <v>0</v>
      </c>
      <c r="M13" s="15" t="s">
        <v>52</v>
      </c>
      <c r="N13" s="2" t="s">
        <v>265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3">
      <c r="A14" s="15" t="s">
        <v>280</v>
      </c>
      <c r="B14" s="15" t="s">
        <v>52</v>
      </c>
      <c r="C14" s="15" t="s">
        <v>52</v>
      </c>
      <c r="D14" s="16">
        <v>1</v>
      </c>
      <c r="E14" s="17">
        <f>공종별내역서!F195</f>
        <v>0</v>
      </c>
      <c r="F14" s="17">
        <f t="shared" si="0"/>
        <v>0</v>
      </c>
      <c r="G14" s="17">
        <f>공종별내역서!H195</f>
        <v>0</v>
      </c>
      <c r="H14" s="17">
        <f t="shared" si="1"/>
        <v>0</v>
      </c>
      <c r="I14" s="17">
        <f>공종별내역서!J195</f>
        <v>0</v>
      </c>
      <c r="J14" s="17">
        <f t="shared" si="2"/>
        <v>0</v>
      </c>
      <c r="K14" s="17">
        <f t="shared" si="3"/>
        <v>0</v>
      </c>
      <c r="L14" s="17">
        <f t="shared" si="4"/>
        <v>0</v>
      </c>
      <c r="M14" s="15" t="s">
        <v>52</v>
      </c>
      <c r="N14" s="2" t="s">
        <v>281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11"/>
    </row>
    <row r="15" spans="1:20" ht="30" customHeight="1" x14ac:dyDescent="0.3">
      <c r="A15" s="15" t="s">
        <v>306</v>
      </c>
      <c r="B15" s="15" t="s">
        <v>52</v>
      </c>
      <c r="C15" s="15" t="s">
        <v>52</v>
      </c>
      <c r="D15" s="16">
        <v>1</v>
      </c>
      <c r="E15" s="17">
        <f>공종별내역서!F219</f>
        <v>0</v>
      </c>
      <c r="F15" s="17">
        <f t="shared" si="0"/>
        <v>0</v>
      </c>
      <c r="G15" s="17">
        <f>공종별내역서!H219</f>
        <v>0</v>
      </c>
      <c r="H15" s="17">
        <f t="shared" si="1"/>
        <v>0</v>
      </c>
      <c r="I15" s="17">
        <f>공종별내역서!J219</f>
        <v>0</v>
      </c>
      <c r="J15" s="17">
        <f t="shared" si="2"/>
        <v>0</v>
      </c>
      <c r="K15" s="17">
        <f t="shared" si="3"/>
        <v>0</v>
      </c>
      <c r="L15" s="17">
        <f t="shared" si="4"/>
        <v>0</v>
      </c>
      <c r="M15" s="15" t="s">
        <v>52</v>
      </c>
      <c r="N15" s="2" t="s">
        <v>307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11"/>
    </row>
    <row r="16" spans="1:20" ht="30" customHeight="1" x14ac:dyDescent="0.3">
      <c r="A16" s="15" t="s">
        <v>312</v>
      </c>
      <c r="B16" s="15" t="s">
        <v>52</v>
      </c>
      <c r="C16" s="15" t="s">
        <v>52</v>
      </c>
      <c r="D16" s="16">
        <v>1</v>
      </c>
      <c r="E16" s="17">
        <f>공종별내역서!F243</f>
        <v>0</v>
      </c>
      <c r="F16" s="17">
        <f t="shared" si="0"/>
        <v>0</v>
      </c>
      <c r="G16" s="17">
        <f>공종별내역서!H243</f>
        <v>0</v>
      </c>
      <c r="H16" s="17">
        <f t="shared" si="1"/>
        <v>0</v>
      </c>
      <c r="I16" s="17">
        <f>공종별내역서!J243</f>
        <v>0</v>
      </c>
      <c r="J16" s="17">
        <f t="shared" si="2"/>
        <v>0</v>
      </c>
      <c r="K16" s="17">
        <f t="shared" si="3"/>
        <v>0</v>
      </c>
      <c r="L16" s="17">
        <f t="shared" si="4"/>
        <v>0</v>
      </c>
      <c r="M16" s="15" t="s">
        <v>52</v>
      </c>
      <c r="N16" s="2" t="s">
        <v>313</v>
      </c>
      <c r="O16" s="2" t="s">
        <v>52</v>
      </c>
      <c r="P16" s="2" t="s">
        <v>55</v>
      </c>
      <c r="Q16" s="2" t="s">
        <v>52</v>
      </c>
      <c r="R16" s="3">
        <v>3</v>
      </c>
      <c r="S16" s="2" t="s">
        <v>52</v>
      </c>
      <c r="T16" s="11"/>
    </row>
    <row r="17" spans="1:20" ht="30" customHeight="1" x14ac:dyDescent="0.3">
      <c r="A17" s="15" t="s">
        <v>388</v>
      </c>
      <c r="B17" s="15" t="s">
        <v>52</v>
      </c>
      <c r="C17" s="15" t="s">
        <v>52</v>
      </c>
      <c r="D17" s="16">
        <v>1</v>
      </c>
      <c r="E17" s="17">
        <f>공종별내역서!F267</f>
        <v>0</v>
      </c>
      <c r="F17" s="17">
        <f t="shared" si="0"/>
        <v>0</v>
      </c>
      <c r="G17" s="17">
        <f>공종별내역서!H267</f>
        <v>0</v>
      </c>
      <c r="H17" s="17">
        <f t="shared" si="1"/>
        <v>0</v>
      </c>
      <c r="I17" s="17">
        <f>공종별내역서!J267</f>
        <v>0</v>
      </c>
      <c r="J17" s="17">
        <f t="shared" si="2"/>
        <v>0</v>
      </c>
      <c r="K17" s="17">
        <f t="shared" si="3"/>
        <v>0</v>
      </c>
      <c r="L17" s="17">
        <f t="shared" si="4"/>
        <v>0</v>
      </c>
      <c r="M17" s="15" t="s">
        <v>52</v>
      </c>
      <c r="N17" s="2" t="s">
        <v>389</v>
      </c>
      <c r="O17" s="2" t="s">
        <v>52</v>
      </c>
      <c r="P17" s="2" t="s">
        <v>55</v>
      </c>
      <c r="Q17" s="2" t="s">
        <v>52</v>
      </c>
      <c r="R17" s="3">
        <v>3</v>
      </c>
      <c r="S17" s="2" t="s">
        <v>52</v>
      </c>
      <c r="T17" s="11"/>
    </row>
    <row r="18" spans="1:20" ht="30" customHeight="1" x14ac:dyDescent="0.3">
      <c r="A18" s="22" t="s">
        <v>399</v>
      </c>
      <c r="B18" s="22" t="s">
        <v>52</v>
      </c>
      <c r="C18" s="22" t="s">
        <v>52</v>
      </c>
      <c r="D18" s="23">
        <v>1</v>
      </c>
      <c r="E18" s="24">
        <f>공종별내역서!F291</f>
        <v>0</v>
      </c>
      <c r="F18" s="24">
        <f t="shared" si="0"/>
        <v>0</v>
      </c>
      <c r="G18" s="24">
        <f>공종별내역서!H291</f>
        <v>0</v>
      </c>
      <c r="H18" s="24">
        <f t="shared" si="1"/>
        <v>0</v>
      </c>
      <c r="I18" s="24">
        <f>공종별내역서!J291</f>
        <v>0</v>
      </c>
      <c r="J18" s="24">
        <f t="shared" si="2"/>
        <v>0</v>
      </c>
      <c r="K18" s="24">
        <f t="shared" si="3"/>
        <v>0</v>
      </c>
      <c r="L18" s="24">
        <f t="shared" si="4"/>
        <v>0</v>
      </c>
      <c r="M18" s="22" t="s">
        <v>52</v>
      </c>
      <c r="N18" s="2" t="s">
        <v>400</v>
      </c>
      <c r="O18" s="2" t="s">
        <v>52</v>
      </c>
      <c r="P18" s="2" t="s">
        <v>52</v>
      </c>
      <c r="Q18" s="2" t="s">
        <v>401</v>
      </c>
      <c r="R18" s="3">
        <v>2</v>
      </c>
      <c r="S18" s="2" t="s">
        <v>52</v>
      </c>
      <c r="T18" s="11">
        <f>L18*1</f>
        <v>0</v>
      </c>
    </row>
    <row r="19" spans="1:20" ht="30" customHeight="1" x14ac:dyDescent="0.3">
      <c r="A19" s="22" t="s">
        <v>410</v>
      </c>
      <c r="B19" s="22" t="s">
        <v>52</v>
      </c>
      <c r="C19" s="22" t="s">
        <v>52</v>
      </c>
      <c r="D19" s="23">
        <v>1</v>
      </c>
      <c r="E19" s="24">
        <f>공종별내역서!F363</f>
        <v>0</v>
      </c>
      <c r="F19" s="24">
        <f t="shared" si="0"/>
        <v>0</v>
      </c>
      <c r="G19" s="24">
        <f>공종별내역서!H363</f>
        <v>0</v>
      </c>
      <c r="H19" s="24">
        <f t="shared" si="1"/>
        <v>0</v>
      </c>
      <c r="I19" s="24">
        <f>공종별내역서!J363</f>
        <v>0</v>
      </c>
      <c r="J19" s="24">
        <f t="shared" si="2"/>
        <v>0</v>
      </c>
      <c r="K19" s="24">
        <f t="shared" si="3"/>
        <v>0</v>
      </c>
      <c r="L19" s="24">
        <f t="shared" si="4"/>
        <v>0</v>
      </c>
      <c r="M19" s="22" t="s">
        <v>52</v>
      </c>
      <c r="N19" s="2" t="s">
        <v>411</v>
      </c>
      <c r="O19" s="2" t="s">
        <v>52</v>
      </c>
      <c r="P19" s="2" t="s">
        <v>52</v>
      </c>
      <c r="Q19" s="2" t="s">
        <v>412</v>
      </c>
      <c r="R19" s="3">
        <v>2</v>
      </c>
      <c r="S19" s="2" t="s">
        <v>52</v>
      </c>
      <c r="T19" s="11">
        <f>L19*1</f>
        <v>0</v>
      </c>
    </row>
    <row r="20" spans="1:20" ht="30" customHeight="1" x14ac:dyDescent="0.3">
      <c r="A20" s="22" t="s">
        <v>572</v>
      </c>
      <c r="B20" s="22" t="s">
        <v>52</v>
      </c>
      <c r="C20" s="22" t="s">
        <v>52</v>
      </c>
      <c r="D20" s="23">
        <v>1</v>
      </c>
      <c r="E20" s="24">
        <f>공종별내역서!F387</f>
        <v>0</v>
      </c>
      <c r="F20" s="24">
        <f t="shared" si="0"/>
        <v>0</v>
      </c>
      <c r="G20" s="24">
        <f>공종별내역서!H387</f>
        <v>0</v>
      </c>
      <c r="H20" s="24">
        <f t="shared" si="1"/>
        <v>0</v>
      </c>
      <c r="I20" s="24">
        <f>공종별내역서!J387</f>
        <v>0</v>
      </c>
      <c r="J20" s="24">
        <f t="shared" si="2"/>
        <v>0</v>
      </c>
      <c r="K20" s="24">
        <f t="shared" si="3"/>
        <v>0</v>
      </c>
      <c r="L20" s="24">
        <f t="shared" si="4"/>
        <v>0</v>
      </c>
      <c r="M20" s="22" t="s">
        <v>52</v>
      </c>
      <c r="N20" s="2" t="s">
        <v>573</v>
      </c>
      <c r="O20" s="2" t="s">
        <v>52</v>
      </c>
      <c r="P20" s="2" t="s">
        <v>52</v>
      </c>
      <c r="Q20" s="2" t="s">
        <v>574</v>
      </c>
      <c r="R20" s="3">
        <v>2</v>
      </c>
      <c r="S20" s="2" t="s">
        <v>52</v>
      </c>
      <c r="T20" s="11">
        <f>L20*1</f>
        <v>0</v>
      </c>
    </row>
    <row r="21" spans="1:20" ht="30" customHeight="1" x14ac:dyDescent="0.3">
      <c r="A21" s="22" t="s">
        <v>580</v>
      </c>
      <c r="B21" s="22" t="s">
        <v>582</v>
      </c>
      <c r="C21" s="22" t="s">
        <v>52</v>
      </c>
      <c r="D21" s="23">
        <v>1</v>
      </c>
      <c r="E21" s="24">
        <f>공종별내역서!F411</f>
        <v>0</v>
      </c>
      <c r="F21" s="24">
        <f t="shared" si="0"/>
        <v>0</v>
      </c>
      <c r="G21" s="24">
        <f>공종별내역서!H411</f>
        <v>0</v>
      </c>
      <c r="H21" s="24">
        <f t="shared" si="1"/>
        <v>0</v>
      </c>
      <c r="I21" s="24">
        <f>공종별내역서!J411</f>
        <v>0</v>
      </c>
      <c r="J21" s="24">
        <f t="shared" si="2"/>
        <v>0</v>
      </c>
      <c r="K21" s="24">
        <f t="shared" si="3"/>
        <v>0</v>
      </c>
      <c r="L21" s="24">
        <f t="shared" si="4"/>
        <v>0</v>
      </c>
      <c r="M21" s="22" t="s">
        <v>686</v>
      </c>
      <c r="N21" s="2" t="s">
        <v>581</v>
      </c>
      <c r="O21" s="2" t="s">
        <v>52</v>
      </c>
      <c r="P21" s="2" t="s">
        <v>52</v>
      </c>
      <c r="Q21" s="2" t="s">
        <v>583</v>
      </c>
      <c r="R21" s="3">
        <v>2</v>
      </c>
      <c r="S21" s="2" t="s">
        <v>52</v>
      </c>
      <c r="T21" s="11">
        <f>L21*1</f>
        <v>0</v>
      </c>
    </row>
    <row r="22" spans="1:20" ht="30" customHeight="1" x14ac:dyDescent="0.3">
      <c r="A22" s="22" t="s">
        <v>603</v>
      </c>
      <c r="B22" s="22" t="s">
        <v>52</v>
      </c>
      <c r="C22" s="22" t="s">
        <v>52</v>
      </c>
      <c r="D22" s="23">
        <v>1</v>
      </c>
      <c r="E22" s="24">
        <f>공종별내역서!F435</f>
        <v>0</v>
      </c>
      <c r="F22" s="24">
        <f t="shared" si="0"/>
        <v>0</v>
      </c>
      <c r="G22" s="24">
        <f>공종별내역서!H435</f>
        <v>0</v>
      </c>
      <c r="H22" s="24">
        <f t="shared" si="1"/>
        <v>0</v>
      </c>
      <c r="I22" s="24">
        <f>공종별내역서!J435</f>
        <v>0</v>
      </c>
      <c r="J22" s="24">
        <f t="shared" si="2"/>
        <v>0</v>
      </c>
      <c r="K22" s="24">
        <f t="shared" si="3"/>
        <v>0</v>
      </c>
      <c r="L22" s="24">
        <f t="shared" si="4"/>
        <v>0</v>
      </c>
      <c r="M22" s="22" t="s">
        <v>52</v>
      </c>
      <c r="N22" s="2" t="s">
        <v>604</v>
      </c>
      <c r="O22" s="2" t="s">
        <v>52</v>
      </c>
      <c r="P22" s="2" t="s">
        <v>52</v>
      </c>
      <c r="Q22" s="2" t="s">
        <v>605</v>
      </c>
      <c r="R22" s="3">
        <v>2</v>
      </c>
      <c r="S22" s="2" t="s">
        <v>52</v>
      </c>
      <c r="T22" s="11">
        <f>L22*1</f>
        <v>0</v>
      </c>
    </row>
    <row r="23" spans="1:20" ht="30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T23" s="10"/>
    </row>
    <row r="24" spans="1:20" ht="30" customHeight="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T24" s="10"/>
    </row>
    <row r="25" spans="1:20" ht="30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T25" s="10"/>
    </row>
    <row r="26" spans="1:20" ht="30" customHeight="1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T26" s="10"/>
    </row>
    <row r="27" spans="1:20" ht="30" customHeight="1" x14ac:dyDescent="0.3">
      <c r="A27" s="15" t="s">
        <v>84</v>
      </c>
      <c r="B27" s="16"/>
      <c r="C27" s="16"/>
      <c r="D27" s="16"/>
      <c r="E27" s="16"/>
      <c r="F27" s="17">
        <f>F5</f>
        <v>0</v>
      </c>
      <c r="G27" s="16"/>
      <c r="H27" s="17">
        <f>H5</f>
        <v>0</v>
      </c>
      <c r="I27" s="16"/>
      <c r="J27" s="17">
        <f>J5</f>
        <v>0</v>
      </c>
      <c r="K27" s="16"/>
      <c r="L27" s="17">
        <f>L5</f>
        <v>0</v>
      </c>
      <c r="M27" s="16"/>
      <c r="T27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435"/>
  <sheetViews>
    <sheetView zoomScale="85" zoomScaleNormal="85" workbookViewId="0">
      <selection activeCell="A16" sqref="A1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52" max="52" width="11.5" bestFit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104" t="s">
        <v>2</v>
      </c>
      <c r="B2" s="104" t="s">
        <v>3</v>
      </c>
      <c r="C2" s="104" t="s">
        <v>4</v>
      </c>
      <c r="D2" s="104" t="s">
        <v>5</v>
      </c>
      <c r="E2" s="104" t="s">
        <v>6</v>
      </c>
      <c r="F2" s="104"/>
      <c r="G2" s="104" t="s">
        <v>9</v>
      </c>
      <c r="H2" s="104"/>
      <c r="I2" s="104" t="s">
        <v>10</v>
      </c>
      <c r="J2" s="104"/>
      <c r="K2" s="104" t="s">
        <v>11</v>
      </c>
      <c r="L2" s="104"/>
      <c r="M2" s="104" t="s">
        <v>12</v>
      </c>
      <c r="N2" s="103" t="s">
        <v>20</v>
      </c>
      <c r="O2" s="103" t="s">
        <v>14</v>
      </c>
      <c r="P2" s="103" t="s">
        <v>21</v>
      </c>
      <c r="Q2" s="103" t="s">
        <v>13</v>
      </c>
      <c r="R2" s="103" t="s">
        <v>22</v>
      </c>
      <c r="S2" s="103" t="s">
        <v>23</v>
      </c>
      <c r="T2" s="103" t="s">
        <v>24</v>
      </c>
      <c r="U2" s="103" t="s">
        <v>25</v>
      </c>
      <c r="V2" s="103" t="s">
        <v>26</v>
      </c>
      <c r="W2" s="103" t="s">
        <v>27</v>
      </c>
      <c r="X2" s="103" t="s">
        <v>28</v>
      </c>
      <c r="Y2" s="103" t="s">
        <v>29</v>
      </c>
      <c r="Z2" s="103" t="s">
        <v>30</v>
      </c>
      <c r="AA2" s="103" t="s">
        <v>31</v>
      </c>
      <c r="AB2" s="103" t="s">
        <v>32</v>
      </c>
      <c r="AC2" s="103" t="s">
        <v>33</v>
      </c>
      <c r="AD2" s="103" t="s">
        <v>34</v>
      </c>
      <c r="AE2" s="103" t="s">
        <v>35</v>
      </c>
      <c r="AF2" s="103" t="s">
        <v>36</v>
      </c>
      <c r="AG2" s="103" t="s">
        <v>37</v>
      </c>
      <c r="AH2" s="103" t="s">
        <v>38</v>
      </c>
      <c r="AI2" s="103" t="s">
        <v>39</v>
      </c>
      <c r="AJ2" s="103" t="s">
        <v>40</v>
      </c>
      <c r="AK2" s="103" t="s">
        <v>41</v>
      </c>
      <c r="AL2" s="103" t="s">
        <v>42</v>
      </c>
      <c r="AM2" s="103" t="s">
        <v>43</v>
      </c>
      <c r="AN2" s="103" t="s">
        <v>44</v>
      </c>
      <c r="AO2" s="103" t="s">
        <v>45</v>
      </c>
      <c r="AP2" s="103" t="s">
        <v>46</v>
      </c>
      <c r="AQ2" s="103" t="s">
        <v>47</v>
      </c>
      <c r="AR2" s="103" t="s">
        <v>48</v>
      </c>
      <c r="AS2" s="103" t="s">
        <v>16</v>
      </c>
      <c r="AT2" s="103" t="s">
        <v>17</v>
      </c>
      <c r="AU2" s="103" t="s">
        <v>49</v>
      </c>
      <c r="AV2" s="103" t="s">
        <v>50</v>
      </c>
    </row>
    <row r="3" spans="1:48" ht="30" customHeight="1" x14ac:dyDescent="0.3">
      <c r="A3" s="104"/>
      <c r="B3" s="104"/>
      <c r="C3" s="104"/>
      <c r="D3" s="104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104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</row>
    <row r="4" spans="1:48" ht="30" customHeight="1" x14ac:dyDescent="0.3">
      <c r="A4" s="18" t="s">
        <v>56</v>
      </c>
      <c r="B4" s="18" t="s">
        <v>52</v>
      </c>
      <c r="C4" s="16"/>
      <c r="D4" s="16"/>
      <c r="E4" s="17"/>
      <c r="F4" s="17"/>
      <c r="G4" s="17"/>
      <c r="H4" s="17"/>
      <c r="I4" s="17"/>
      <c r="J4" s="17"/>
      <c r="K4" s="17"/>
      <c r="L4" s="17"/>
      <c r="M4" s="16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8" t="s">
        <v>58</v>
      </c>
      <c r="B5" s="18" t="s">
        <v>59</v>
      </c>
      <c r="C5" s="18" t="s">
        <v>60</v>
      </c>
      <c r="D5" s="16">
        <v>845</v>
      </c>
      <c r="E5" s="17"/>
      <c r="F5" s="17"/>
      <c r="G5" s="17"/>
      <c r="H5" s="17"/>
      <c r="I5" s="17"/>
      <c r="J5" s="17"/>
      <c r="K5" s="17"/>
      <c r="L5" s="17"/>
      <c r="M5" s="18"/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4</v>
      </c>
    </row>
    <row r="6" spans="1:48" ht="30" customHeight="1" x14ac:dyDescent="0.3">
      <c r="A6" s="18" t="s">
        <v>65</v>
      </c>
      <c r="B6" s="18" t="s">
        <v>66</v>
      </c>
      <c r="C6" s="18" t="s">
        <v>60</v>
      </c>
      <c r="D6" s="16">
        <v>101</v>
      </c>
      <c r="E6" s="17"/>
      <c r="F6" s="17"/>
      <c r="G6" s="17"/>
      <c r="H6" s="17"/>
      <c r="I6" s="17"/>
      <c r="J6" s="17"/>
      <c r="K6" s="17"/>
      <c r="L6" s="17"/>
      <c r="M6" s="18"/>
      <c r="N6" s="2" t="s">
        <v>67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68</v>
      </c>
      <c r="AV6" s="3">
        <v>5</v>
      </c>
    </row>
    <row r="7" spans="1:48" ht="30" customHeight="1" x14ac:dyDescent="0.3">
      <c r="A7" s="18" t="s">
        <v>65</v>
      </c>
      <c r="B7" s="18" t="s">
        <v>69</v>
      </c>
      <c r="C7" s="18" t="s">
        <v>60</v>
      </c>
      <c r="D7" s="16">
        <v>53</v>
      </c>
      <c r="E7" s="17"/>
      <c r="F7" s="17"/>
      <c r="G7" s="17"/>
      <c r="H7" s="17"/>
      <c r="I7" s="17"/>
      <c r="J7" s="17"/>
      <c r="K7" s="17"/>
      <c r="L7" s="17"/>
      <c r="M7" s="18"/>
      <c r="N7" s="2" t="s">
        <v>70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63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71</v>
      </c>
      <c r="AV7" s="3">
        <v>8</v>
      </c>
    </row>
    <row r="8" spans="1:48" ht="30" customHeight="1" x14ac:dyDescent="0.3">
      <c r="A8" s="18" t="s">
        <v>72</v>
      </c>
      <c r="B8" s="18" t="s">
        <v>73</v>
      </c>
      <c r="C8" s="18" t="s">
        <v>60</v>
      </c>
      <c r="D8" s="16">
        <v>343</v>
      </c>
      <c r="E8" s="17"/>
      <c r="F8" s="17"/>
      <c r="G8" s="17"/>
      <c r="H8" s="17"/>
      <c r="I8" s="17"/>
      <c r="J8" s="17"/>
      <c r="K8" s="17"/>
      <c r="L8" s="17"/>
      <c r="M8" s="18"/>
      <c r="N8" s="2" t="s">
        <v>74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63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75</v>
      </c>
      <c r="AV8" s="3">
        <v>6</v>
      </c>
    </row>
    <row r="9" spans="1:48" ht="30" customHeight="1" x14ac:dyDescent="0.3">
      <c r="A9" s="18" t="s">
        <v>76</v>
      </c>
      <c r="B9" s="18" t="s">
        <v>73</v>
      </c>
      <c r="C9" s="18" t="s">
        <v>60</v>
      </c>
      <c r="D9" s="16">
        <v>552</v>
      </c>
      <c r="E9" s="17"/>
      <c r="F9" s="17"/>
      <c r="G9" s="17"/>
      <c r="H9" s="17"/>
      <c r="I9" s="17"/>
      <c r="J9" s="17"/>
      <c r="K9" s="17"/>
      <c r="L9" s="17"/>
      <c r="M9" s="18"/>
      <c r="N9" s="2" t="s">
        <v>77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63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78</v>
      </c>
      <c r="AV9" s="3">
        <v>7</v>
      </c>
    </row>
    <row r="10" spans="1:48" ht="30" customHeight="1" x14ac:dyDescent="0.3">
      <c r="A10" s="18" t="s">
        <v>79</v>
      </c>
      <c r="B10" s="18" t="s">
        <v>80</v>
      </c>
      <c r="C10" s="18" t="s">
        <v>81</v>
      </c>
      <c r="D10" s="16">
        <v>2</v>
      </c>
      <c r="E10" s="17"/>
      <c r="F10" s="17"/>
      <c r="G10" s="17"/>
      <c r="H10" s="17"/>
      <c r="I10" s="17"/>
      <c r="J10" s="17"/>
      <c r="K10" s="17"/>
      <c r="L10" s="17"/>
      <c r="M10" s="18"/>
      <c r="N10" s="2" t="s">
        <v>82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63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83</v>
      </c>
      <c r="AV10" s="3">
        <v>220</v>
      </c>
    </row>
    <row r="11" spans="1:48" ht="30" customHeight="1" x14ac:dyDescent="0.3">
      <c r="A11" s="16"/>
      <c r="B11" s="16"/>
      <c r="C11" s="16"/>
      <c r="D11" s="16"/>
      <c r="E11" s="17"/>
      <c r="F11" s="17"/>
      <c r="G11" s="17"/>
      <c r="H11" s="17"/>
      <c r="I11" s="17"/>
      <c r="J11" s="17"/>
      <c r="K11" s="17"/>
      <c r="L11" s="17"/>
      <c r="M11" s="16"/>
      <c r="Q11" s="1" t="s">
        <v>57</v>
      </c>
    </row>
    <row r="12" spans="1:48" ht="30" customHeight="1" x14ac:dyDescent="0.3">
      <c r="A12" s="16"/>
      <c r="B12" s="16"/>
      <c r="C12" s="16"/>
      <c r="D12" s="16"/>
      <c r="E12" s="17"/>
      <c r="F12" s="17"/>
      <c r="G12" s="17"/>
      <c r="H12" s="17"/>
      <c r="I12" s="17"/>
      <c r="J12" s="17"/>
      <c r="K12" s="17"/>
      <c r="L12" s="17"/>
      <c r="M12" s="16"/>
      <c r="Q12" s="1" t="s">
        <v>57</v>
      </c>
    </row>
    <row r="13" spans="1:48" ht="30" customHeight="1" x14ac:dyDescent="0.3">
      <c r="A13" s="16"/>
      <c r="B13" s="16"/>
      <c r="C13" s="16"/>
      <c r="D13" s="16"/>
      <c r="E13" s="17"/>
      <c r="F13" s="17"/>
      <c r="G13" s="17"/>
      <c r="H13" s="17"/>
      <c r="I13" s="17"/>
      <c r="J13" s="17"/>
      <c r="K13" s="17"/>
      <c r="L13" s="17"/>
      <c r="M13" s="16"/>
      <c r="Q13" s="1" t="s">
        <v>57</v>
      </c>
    </row>
    <row r="14" spans="1:48" ht="30" customHeight="1" x14ac:dyDescent="0.3">
      <c r="A14" s="16"/>
      <c r="B14" s="16"/>
      <c r="C14" s="16"/>
      <c r="D14" s="16"/>
      <c r="E14" s="17"/>
      <c r="F14" s="17"/>
      <c r="G14" s="17"/>
      <c r="H14" s="17"/>
      <c r="I14" s="17"/>
      <c r="J14" s="17"/>
      <c r="K14" s="17"/>
      <c r="L14" s="17"/>
      <c r="M14" s="16"/>
      <c r="Q14" s="1" t="s">
        <v>57</v>
      </c>
    </row>
    <row r="15" spans="1:48" ht="30" customHeight="1" x14ac:dyDescent="0.3">
      <c r="A15" s="16"/>
      <c r="B15" s="16"/>
      <c r="C15" s="16"/>
      <c r="D15" s="16"/>
      <c r="E15" s="17"/>
      <c r="F15" s="17"/>
      <c r="G15" s="17"/>
      <c r="H15" s="17"/>
      <c r="I15" s="17"/>
      <c r="J15" s="17"/>
      <c r="K15" s="17"/>
      <c r="L15" s="17"/>
      <c r="M15" s="16"/>
      <c r="Q15" s="1" t="s">
        <v>57</v>
      </c>
    </row>
    <row r="16" spans="1:48" ht="30" customHeight="1" x14ac:dyDescent="0.3">
      <c r="A16" s="16"/>
      <c r="B16" s="16"/>
      <c r="C16" s="16"/>
      <c r="D16" s="16"/>
      <c r="E16" s="17"/>
      <c r="F16" s="17"/>
      <c r="G16" s="17"/>
      <c r="H16" s="17"/>
      <c r="I16" s="17"/>
      <c r="J16" s="17"/>
      <c r="K16" s="17"/>
      <c r="L16" s="17"/>
      <c r="M16" s="16"/>
      <c r="Q16" s="1" t="s">
        <v>57</v>
      </c>
    </row>
    <row r="17" spans="1:48" ht="30" customHeight="1" x14ac:dyDescent="0.3">
      <c r="A17" s="16"/>
      <c r="B17" s="16"/>
      <c r="C17" s="16"/>
      <c r="D17" s="16"/>
      <c r="E17" s="17"/>
      <c r="F17" s="17"/>
      <c r="G17" s="17"/>
      <c r="H17" s="17"/>
      <c r="I17" s="17"/>
      <c r="J17" s="17"/>
      <c r="K17" s="17"/>
      <c r="L17" s="17"/>
      <c r="M17" s="16"/>
      <c r="Q17" s="1" t="s">
        <v>57</v>
      </c>
    </row>
    <row r="18" spans="1:48" ht="30" customHeight="1" x14ac:dyDescent="0.3">
      <c r="A18" s="16"/>
      <c r="B18" s="16"/>
      <c r="C18" s="16"/>
      <c r="D18" s="16"/>
      <c r="E18" s="17"/>
      <c r="F18" s="17"/>
      <c r="G18" s="17"/>
      <c r="H18" s="17"/>
      <c r="I18" s="17"/>
      <c r="J18" s="17"/>
      <c r="K18" s="17"/>
      <c r="L18" s="17"/>
      <c r="M18" s="16"/>
      <c r="Q18" s="1" t="s">
        <v>57</v>
      </c>
    </row>
    <row r="19" spans="1:48" ht="30" customHeight="1" x14ac:dyDescent="0.3">
      <c r="A19" s="16"/>
      <c r="B19" s="16"/>
      <c r="C19" s="16"/>
      <c r="D19" s="16"/>
      <c r="E19" s="17"/>
      <c r="F19" s="17"/>
      <c r="G19" s="17"/>
      <c r="H19" s="17"/>
      <c r="I19" s="17"/>
      <c r="J19" s="17"/>
      <c r="K19" s="17"/>
      <c r="L19" s="17"/>
      <c r="M19" s="16"/>
      <c r="Q19" s="1" t="s">
        <v>57</v>
      </c>
    </row>
    <row r="20" spans="1:48" ht="30" customHeight="1" x14ac:dyDescent="0.3">
      <c r="A20" s="16"/>
      <c r="B20" s="16"/>
      <c r="C20" s="16"/>
      <c r="D20" s="16"/>
      <c r="E20" s="17"/>
      <c r="F20" s="17"/>
      <c r="G20" s="17"/>
      <c r="H20" s="17"/>
      <c r="I20" s="17"/>
      <c r="J20" s="17"/>
      <c r="K20" s="17"/>
      <c r="L20" s="17"/>
      <c r="M20" s="16"/>
      <c r="Q20" s="1" t="s">
        <v>57</v>
      </c>
    </row>
    <row r="21" spans="1:48" ht="30" customHeight="1" x14ac:dyDescent="0.3">
      <c r="A21" s="16"/>
      <c r="B21" s="16"/>
      <c r="C21" s="16"/>
      <c r="D21" s="16"/>
      <c r="E21" s="17"/>
      <c r="F21" s="17"/>
      <c r="G21" s="17"/>
      <c r="H21" s="17"/>
      <c r="I21" s="17"/>
      <c r="J21" s="17"/>
      <c r="K21" s="17"/>
      <c r="L21" s="17"/>
      <c r="M21" s="16"/>
      <c r="Q21" s="1" t="s">
        <v>57</v>
      </c>
    </row>
    <row r="22" spans="1:48" ht="30" customHeight="1" x14ac:dyDescent="0.3">
      <c r="A22" s="16"/>
      <c r="B22" s="16"/>
      <c r="C22" s="16"/>
      <c r="D22" s="16"/>
      <c r="E22" s="17"/>
      <c r="F22" s="17"/>
      <c r="G22" s="17"/>
      <c r="H22" s="17"/>
      <c r="I22" s="17"/>
      <c r="J22" s="17"/>
      <c r="K22" s="17"/>
      <c r="L22" s="17"/>
      <c r="M22" s="16"/>
      <c r="Q22" s="1" t="s">
        <v>57</v>
      </c>
    </row>
    <row r="23" spans="1:48" ht="30" customHeight="1" x14ac:dyDescent="0.3">
      <c r="A23" s="16"/>
      <c r="B23" s="16"/>
      <c r="C23" s="16"/>
      <c r="D23" s="16"/>
      <c r="E23" s="17"/>
      <c r="F23" s="17"/>
      <c r="G23" s="17"/>
      <c r="H23" s="17"/>
      <c r="I23" s="17"/>
      <c r="J23" s="17"/>
      <c r="K23" s="17"/>
      <c r="L23" s="17"/>
      <c r="M23" s="16"/>
      <c r="Q23" s="1" t="s">
        <v>57</v>
      </c>
    </row>
    <row r="24" spans="1:48" ht="30" customHeight="1" x14ac:dyDescent="0.3">
      <c r="A24" s="16"/>
      <c r="B24" s="16"/>
      <c r="C24" s="16"/>
      <c r="D24" s="16"/>
      <c r="E24" s="17"/>
      <c r="F24" s="17"/>
      <c r="G24" s="17"/>
      <c r="H24" s="17"/>
      <c r="I24" s="17"/>
      <c r="J24" s="17"/>
      <c r="K24" s="17"/>
      <c r="L24" s="17"/>
      <c r="M24" s="16"/>
      <c r="Q24" s="1" t="s">
        <v>57</v>
      </c>
    </row>
    <row r="25" spans="1:48" ht="30" customHeight="1" x14ac:dyDescent="0.3">
      <c r="A25" s="16"/>
      <c r="B25" s="16"/>
      <c r="C25" s="16"/>
      <c r="D25" s="16"/>
      <c r="E25" s="17"/>
      <c r="F25" s="17"/>
      <c r="G25" s="17"/>
      <c r="H25" s="17"/>
      <c r="I25" s="17"/>
      <c r="J25" s="17"/>
      <c r="K25" s="17"/>
      <c r="L25" s="17"/>
      <c r="M25" s="16"/>
      <c r="Q25" s="1" t="s">
        <v>57</v>
      </c>
    </row>
    <row r="26" spans="1:48" ht="30" customHeight="1" x14ac:dyDescent="0.3">
      <c r="A26" s="16"/>
      <c r="B26" s="16"/>
      <c r="C26" s="16"/>
      <c r="D26" s="16"/>
      <c r="E26" s="17"/>
      <c r="F26" s="17"/>
      <c r="G26" s="17"/>
      <c r="H26" s="17"/>
      <c r="I26" s="17"/>
      <c r="J26" s="17"/>
      <c r="K26" s="17"/>
      <c r="L26" s="17"/>
      <c r="M26" s="16"/>
      <c r="Q26" s="1" t="s">
        <v>57</v>
      </c>
    </row>
    <row r="27" spans="1:48" ht="30" customHeight="1" x14ac:dyDescent="0.3">
      <c r="A27" s="18" t="s">
        <v>84</v>
      </c>
      <c r="B27" s="16"/>
      <c r="C27" s="16"/>
      <c r="D27" s="16"/>
      <c r="E27" s="17"/>
      <c r="F27" s="17"/>
      <c r="G27" s="17"/>
      <c r="H27" s="17"/>
      <c r="I27" s="17"/>
      <c r="J27" s="17"/>
      <c r="K27" s="17"/>
      <c r="L27" s="17"/>
      <c r="M27" s="16"/>
      <c r="N27" t="s">
        <v>85</v>
      </c>
    </row>
    <row r="28" spans="1:48" ht="30" customHeight="1" x14ac:dyDescent="0.3">
      <c r="A28" s="18" t="s">
        <v>86</v>
      </c>
      <c r="B28" s="18" t="s">
        <v>52</v>
      </c>
      <c r="C28" s="16"/>
      <c r="D28" s="16"/>
      <c r="E28" s="17"/>
      <c r="F28" s="17"/>
      <c r="G28" s="17"/>
      <c r="H28" s="17"/>
      <c r="I28" s="17"/>
      <c r="J28" s="17"/>
      <c r="K28" s="17"/>
      <c r="L28" s="17"/>
      <c r="M28" s="16"/>
      <c r="N28" s="3"/>
      <c r="O28" s="3"/>
      <c r="P28" s="3"/>
      <c r="Q28" s="2" t="s">
        <v>87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8" t="s">
        <v>88</v>
      </c>
      <c r="B29" s="18" t="s">
        <v>89</v>
      </c>
      <c r="C29" s="18" t="s">
        <v>60</v>
      </c>
      <c r="D29" s="16">
        <v>15</v>
      </c>
      <c r="E29" s="17"/>
      <c r="F29" s="17"/>
      <c r="G29" s="17"/>
      <c r="H29" s="17"/>
      <c r="I29" s="17"/>
      <c r="J29" s="17"/>
      <c r="K29" s="17"/>
      <c r="L29" s="17"/>
      <c r="M29" s="18"/>
      <c r="N29" s="2" t="s">
        <v>90</v>
      </c>
      <c r="O29" s="2" t="s">
        <v>52</v>
      </c>
      <c r="P29" s="2" t="s">
        <v>52</v>
      </c>
      <c r="Q29" s="2" t="s">
        <v>87</v>
      </c>
      <c r="R29" s="2" t="s">
        <v>62</v>
      </c>
      <c r="S29" s="2" t="s">
        <v>63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91</v>
      </c>
      <c r="AV29" s="3">
        <v>11</v>
      </c>
    </row>
    <row r="30" spans="1:48" ht="30" customHeight="1" x14ac:dyDescent="0.3">
      <c r="A30" s="16"/>
      <c r="B30" s="16"/>
      <c r="C30" s="16"/>
      <c r="D30" s="16"/>
      <c r="E30" s="17"/>
      <c r="F30" s="17"/>
      <c r="G30" s="17"/>
      <c r="H30" s="17"/>
      <c r="I30" s="17"/>
      <c r="J30" s="17"/>
      <c r="K30" s="17"/>
      <c r="L30" s="17"/>
      <c r="M30" s="16"/>
      <c r="Q30" s="1" t="s">
        <v>87</v>
      </c>
    </row>
    <row r="31" spans="1:48" ht="30" customHeight="1" x14ac:dyDescent="0.3">
      <c r="A31" s="16"/>
      <c r="B31" s="16"/>
      <c r="C31" s="16"/>
      <c r="D31" s="16"/>
      <c r="E31" s="17"/>
      <c r="F31" s="17"/>
      <c r="G31" s="17"/>
      <c r="H31" s="17"/>
      <c r="I31" s="17"/>
      <c r="J31" s="17"/>
      <c r="K31" s="17"/>
      <c r="L31" s="17"/>
      <c r="M31" s="16"/>
      <c r="Q31" s="1" t="s">
        <v>87</v>
      </c>
    </row>
    <row r="32" spans="1:48" ht="30" customHeight="1" x14ac:dyDescent="0.3">
      <c r="A32" s="16"/>
      <c r="B32" s="16"/>
      <c r="C32" s="16"/>
      <c r="D32" s="16"/>
      <c r="E32" s="17"/>
      <c r="F32" s="17"/>
      <c r="G32" s="17"/>
      <c r="H32" s="17"/>
      <c r="I32" s="17"/>
      <c r="J32" s="17"/>
      <c r="K32" s="17"/>
      <c r="L32" s="17"/>
      <c r="M32" s="16"/>
      <c r="Q32" s="1" t="s">
        <v>87</v>
      </c>
    </row>
    <row r="33" spans="1:17" ht="30" customHeight="1" x14ac:dyDescent="0.3">
      <c r="A33" s="16"/>
      <c r="B33" s="16"/>
      <c r="C33" s="16"/>
      <c r="D33" s="16"/>
      <c r="E33" s="17"/>
      <c r="F33" s="17"/>
      <c r="G33" s="17"/>
      <c r="H33" s="17"/>
      <c r="I33" s="17"/>
      <c r="J33" s="17"/>
      <c r="K33" s="17"/>
      <c r="L33" s="17"/>
      <c r="M33" s="16"/>
      <c r="Q33" s="1" t="s">
        <v>87</v>
      </c>
    </row>
    <row r="34" spans="1:17" ht="30" customHeight="1" x14ac:dyDescent="0.3">
      <c r="A34" s="16"/>
      <c r="B34" s="16"/>
      <c r="C34" s="16"/>
      <c r="D34" s="16"/>
      <c r="E34" s="17"/>
      <c r="F34" s="17"/>
      <c r="G34" s="17"/>
      <c r="H34" s="17"/>
      <c r="I34" s="17"/>
      <c r="J34" s="17"/>
      <c r="K34" s="17"/>
      <c r="L34" s="17"/>
      <c r="M34" s="16"/>
      <c r="Q34" s="1" t="s">
        <v>87</v>
      </c>
    </row>
    <row r="35" spans="1:17" ht="30" customHeight="1" x14ac:dyDescent="0.3">
      <c r="A35" s="16"/>
      <c r="B35" s="16"/>
      <c r="C35" s="16"/>
      <c r="D35" s="16"/>
      <c r="E35" s="17"/>
      <c r="F35" s="17"/>
      <c r="G35" s="17"/>
      <c r="H35" s="17"/>
      <c r="I35" s="17"/>
      <c r="J35" s="17"/>
      <c r="K35" s="17"/>
      <c r="L35" s="17"/>
      <c r="M35" s="16"/>
      <c r="Q35" s="1" t="s">
        <v>87</v>
      </c>
    </row>
    <row r="36" spans="1:17" ht="30" customHeight="1" x14ac:dyDescent="0.3">
      <c r="A36" s="16"/>
      <c r="B36" s="16"/>
      <c r="C36" s="16"/>
      <c r="D36" s="16"/>
      <c r="E36" s="17"/>
      <c r="F36" s="17"/>
      <c r="G36" s="17"/>
      <c r="H36" s="17"/>
      <c r="I36" s="17"/>
      <c r="J36" s="17"/>
      <c r="K36" s="17"/>
      <c r="L36" s="17"/>
      <c r="M36" s="16"/>
      <c r="Q36" s="1" t="s">
        <v>87</v>
      </c>
    </row>
    <row r="37" spans="1:17" ht="30" customHeight="1" x14ac:dyDescent="0.3">
      <c r="A37" s="16"/>
      <c r="B37" s="16"/>
      <c r="C37" s="16"/>
      <c r="D37" s="16"/>
      <c r="E37" s="17"/>
      <c r="F37" s="17"/>
      <c r="G37" s="17"/>
      <c r="H37" s="17"/>
      <c r="I37" s="17"/>
      <c r="J37" s="17"/>
      <c r="K37" s="17"/>
      <c r="L37" s="17"/>
      <c r="M37" s="16"/>
      <c r="Q37" s="1" t="s">
        <v>87</v>
      </c>
    </row>
    <row r="38" spans="1:17" ht="30" customHeight="1" x14ac:dyDescent="0.3">
      <c r="A38" s="16"/>
      <c r="B38" s="16"/>
      <c r="C38" s="16"/>
      <c r="D38" s="16"/>
      <c r="E38" s="17"/>
      <c r="F38" s="17"/>
      <c r="G38" s="17"/>
      <c r="H38" s="17"/>
      <c r="I38" s="17"/>
      <c r="J38" s="17"/>
      <c r="K38" s="17"/>
      <c r="L38" s="17"/>
      <c r="M38" s="16"/>
      <c r="Q38" s="1" t="s">
        <v>87</v>
      </c>
    </row>
    <row r="39" spans="1:17" ht="30" customHeight="1" x14ac:dyDescent="0.3">
      <c r="A39" s="16"/>
      <c r="B39" s="16"/>
      <c r="C39" s="16"/>
      <c r="D39" s="16"/>
      <c r="E39" s="17"/>
      <c r="F39" s="17"/>
      <c r="G39" s="17"/>
      <c r="H39" s="17"/>
      <c r="I39" s="17"/>
      <c r="J39" s="17"/>
      <c r="K39" s="17"/>
      <c r="L39" s="17"/>
      <c r="M39" s="16"/>
      <c r="Q39" s="1" t="s">
        <v>87</v>
      </c>
    </row>
    <row r="40" spans="1:17" ht="30" customHeight="1" x14ac:dyDescent="0.3">
      <c r="A40" s="16"/>
      <c r="B40" s="16"/>
      <c r="C40" s="16"/>
      <c r="D40" s="16"/>
      <c r="E40" s="17"/>
      <c r="F40" s="17"/>
      <c r="G40" s="17"/>
      <c r="H40" s="17"/>
      <c r="I40" s="17"/>
      <c r="J40" s="17"/>
      <c r="K40" s="17"/>
      <c r="L40" s="17"/>
      <c r="M40" s="16"/>
      <c r="Q40" s="1" t="s">
        <v>87</v>
      </c>
    </row>
    <row r="41" spans="1:17" ht="30" customHeight="1" x14ac:dyDescent="0.3">
      <c r="A41" s="16"/>
      <c r="B41" s="16"/>
      <c r="C41" s="16"/>
      <c r="D41" s="16"/>
      <c r="E41" s="17"/>
      <c r="F41" s="17"/>
      <c r="G41" s="17"/>
      <c r="H41" s="17"/>
      <c r="I41" s="17"/>
      <c r="J41" s="17"/>
      <c r="K41" s="17"/>
      <c r="L41" s="17"/>
      <c r="M41" s="16"/>
      <c r="Q41" s="1" t="s">
        <v>87</v>
      </c>
    </row>
    <row r="42" spans="1:17" ht="30" customHeight="1" x14ac:dyDescent="0.3">
      <c r="A42" s="16"/>
      <c r="B42" s="16"/>
      <c r="C42" s="16"/>
      <c r="D42" s="16"/>
      <c r="E42" s="17"/>
      <c r="F42" s="17"/>
      <c r="G42" s="17"/>
      <c r="H42" s="17"/>
      <c r="I42" s="17"/>
      <c r="J42" s="17"/>
      <c r="K42" s="17"/>
      <c r="L42" s="17"/>
      <c r="M42" s="16"/>
      <c r="Q42" s="1" t="s">
        <v>87</v>
      </c>
    </row>
    <row r="43" spans="1:17" ht="30" customHeight="1" x14ac:dyDescent="0.3">
      <c r="A43" s="16"/>
      <c r="B43" s="16"/>
      <c r="C43" s="16"/>
      <c r="D43" s="16"/>
      <c r="E43" s="17"/>
      <c r="F43" s="17"/>
      <c r="G43" s="17"/>
      <c r="H43" s="17"/>
      <c r="I43" s="17"/>
      <c r="J43" s="17"/>
      <c r="K43" s="17"/>
      <c r="L43" s="17"/>
      <c r="M43" s="16"/>
      <c r="Q43" s="1" t="s">
        <v>87</v>
      </c>
    </row>
    <row r="44" spans="1:17" ht="30" customHeight="1" x14ac:dyDescent="0.3">
      <c r="A44" s="16"/>
      <c r="B44" s="16"/>
      <c r="C44" s="16"/>
      <c r="D44" s="16"/>
      <c r="E44" s="17"/>
      <c r="F44" s="17"/>
      <c r="G44" s="17"/>
      <c r="H44" s="17"/>
      <c r="I44" s="17"/>
      <c r="J44" s="17"/>
      <c r="K44" s="17"/>
      <c r="L44" s="17"/>
      <c r="M44" s="16"/>
      <c r="Q44" s="1" t="s">
        <v>87</v>
      </c>
    </row>
    <row r="45" spans="1:17" ht="30" customHeight="1" x14ac:dyDescent="0.3">
      <c r="A45" s="16"/>
      <c r="B45" s="16"/>
      <c r="C45" s="16"/>
      <c r="D45" s="16"/>
      <c r="E45" s="17"/>
      <c r="F45" s="17"/>
      <c r="G45" s="17"/>
      <c r="H45" s="17"/>
      <c r="I45" s="17"/>
      <c r="J45" s="17"/>
      <c r="K45" s="17"/>
      <c r="L45" s="17"/>
      <c r="M45" s="16"/>
      <c r="Q45" s="1" t="s">
        <v>87</v>
      </c>
    </row>
    <row r="46" spans="1:17" ht="30" customHeight="1" x14ac:dyDescent="0.3">
      <c r="A46" s="16"/>
      <c r="B46" s="16"/>
      <c r="C46" s="16"/>
      <c r="D46" s="16"/>
      <c r="E46" s="17"/>
      <c r="F46" s="17"/>
      <c r="G46" s="17"/>
      <c r="H46" s="17"/>
      <c r="I46" s="17"/>
      <c r="J46" s="17"/>
      <c r="K46" s="17"/>
      <c r="L46" s="17"/>
      <c r="M46" s="16"/>
      <c r="Q46" s="1" t="s">
        <v>87</v>
      </c>
    </row>
    <row r="47" spans="1:17" ht="30" customHeight="1" x14ac:dyDescent="0.3">
      <c r="A47" s="16"/>
      <c r="B47" s="16"/>
      <c r="C47" s="16"/>
      <c r="D47" s="16"/>
      <c r="E47" s="17"/>
      <c r="F47" s="17"/>
      <c r="G47" s="17"/>
      <c r="H47" s="17"/>
      <c r="I47" s="17"/>
      <c r="J47" s="17"/>
      <c r="K47" s="17"/>
      <c r="L47" s="17"/>
      <c r="M47" s="16"/>
      <c r="Q47" s="1" t="s">
        <v>87</v>
      </c>
    </row>
    <row r="48" spans="1:17" ht="30" customHeight="1" x14ac:dyDescent="0.3">
      <c r="A48" s="16"/>
      <c r="B48" s="16"/>
      <c r="C48" s="16"/>
      <c r="D48" s="16"/>
      <c r="E48" s="17"/>
      <c r="F48" s="17"/>
      <c r="G48" s="17"/>
      <c r="H48" s="17"/>
      <c r="I48" s="17"/>
      <c r="J48" s="17"/>
      <c r="K48" s="17"/>
      <c r="L48" s="17"/>
      <c r="M48" s="16"/>
      <c r="Q48" s="1" t="s">
        <v>87</v>
      </c>
    </row>
    <row r="49" spans="1:48" ht="30" customHeight="1" x14ac:dyDescent="0.3">
      <c r="A49" s="16"/>
      <c r="B49" s="16"/>
      <c r="C49" s="16"/>
      <c r="D49" s="16"/>
      <c r="E49" s="17"/>
      <c r="F49" s="17"/>
      <c r="G49" s="17"/>
      <c r="H49" s="17"/>
      <c r="I49" s="17"/>
      <c r="J49" s="17"/>
      <c r="K49" s="17"/>
      <c r="L49" s="17"/>
      <c r="M49" s="16"/>
      <c r="Q49" s="1" t="s">
        <v>87</v>
      </c>
    </row>
    <row r="50" spans="1:48" ht="30" customHeight="1" x14ac:dyDescent="0.3">
      <c r="A50" s="16"/>
      <c r="B50" s="16"/>
      <c r="C50" s="16"/>
      <c r="D50" s="16"/>
      <c r="E50" s="17"/>
      <c r="F50" s="17"/>
      <c r="G50" s="17"/>
      <c r="H50" s="17"/>
      <c r="I50" s="17"/>
      <c r="J50" s="17"/>
      <c r="K50" s="17"/>
      <c r="L50" s="17"/>
      <c r="M50" s="16"/>
      <c r="Q50" s="1" t="s">
        <v>87</v>
      </c>
    </row>
    <row r="51" spans="1:48" ht="30" customHeight="1" x14ac:dyDescent="0.3">
      <c r="A51" s="18" t="s">
        <v>84</v>
      </c>
      <c r="B51" s="16"/>
      <c r="C51" s="16"/>
      <c r="D51" s="16"/>
      <c r="E51" s="17"/>
      <c r="F51" s="17"/>
      <c r="G51" s="17"/>
      <c r="H51" s="17"/>
      <c r="I51" s="17"/>
      <c r="J51" s="17"/>
      <c r="K51" s="17"/>
      <c r="L51" s="17"/>
      <c r="M51" s="16"/>
      <c r="N51" t="s">
        <v>85</v>
      </c>
    </row>
    <row r="52" spans="1:48" ht="30" customHeight="1" x14ac:dyDescent="0.3">
      <c r="A52" s="18" t="s">
        <v>92</v>
      </c>
      <c r="B52" s="18" t="s">
        <v>52</v>
      </c>
      <c r="C52" s="16"/>
      <c r="D52" s="16"/>
      <c r="E52" s="17"/>
      <c r="F52" s="17"/>
      <c r="G52" s="17"/>
      <c r="H52" s="17"/>
      <c r="I52" s="17"/>
      <c r="J52" s="17"/>
      <c r="K52" s="17"/>
      <c r="L52" s="17"/>
      <c r="M52" s="16"/>
      <c r="N52" s="3"/>
      <c r="O52" s="3"/>
      <c r="P52" s="3"/>
      <c r="Q52" s="2" t="s">
        <v>93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8" t="s">
        <v>94</v>
      </c>
      <c r="B53" s="18" t="s">
        <v>95</v>
      </c>
      <c r="C53" s="18" t="s">
        <v>60</v>
      </c>
      <c r="D53" s="16">
        <v>127</v>
      </c>
      <c r="E53" s="17"/>
      <c r="F53" s="17"/>
      <c r="G53" s="17"/>
      <c r="H53" s="17"/>
      <c r="I53" s="17"/>
      <c r="J53" s="17"/>
      <c r="K53" s="17"/>
      <c r="L53" s="17"/>
      <c r="M53" s="18"/>
      <c r="N53" s="2" t="s">
        <v>96</v>
      </c>
      <c r="O53" s="2" t="s">
        <v>52</v>
      </c>
      <c r="P53" s="2" t="s">
        <v>52</v>
      </c>
      <c r="Q53" s="2" t="s">
        <v>93</v>
      </c>
      <c r="R53" s="2" t="s">
        <v>62</v>
      </c>
      <c r="S53" s="2" t="s">
        <v>63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97</v>
      </c>
      <c r="AV53" s="3">
        <v>24</v>
      </c>
    </row>
    <row r="54" spans="1:48" ht="30" customHeight="1" x14ac:dyDescent="0.3">
      <c r="A54" s="18" t="s">
        <v>98</v>
      </c>
      <c r="B54" s="18" t="s">
        <v>99</v>
      </c>
      <c r="C54" s="18" t="s">
        <v>60</v>
      </c>
      <c r="D54" s="16">
        <v>80</v>
      </c>
      <c r="E54" s="17"/>
      <c r="F54" s="17"/>
      <c r="G54" s="17"/>
      <c r="H54" s="17"/>
      <c r="I54" s="17"/>
      <c r="J54" s="17"/>
      <c r="K54" s="17"/>
      <c r="L54" s="17"/>
      <c r="M54" s="18"/>
      <c r="N54" s="2" t="s">
        <v>100</v>
      </c>
      <c r="O54" s="2" t="s">
        <v>52</v>
      </c>
      <c r="P54" s="2" t="s">
        <v>52</v>
      </c>
      <c r="Q54" s="2" t="s">
        <v>93</v>
      </c>
      <c r="R54" s="2" t="s">
        <v>62</v>
      </c>
      <c r="S54" s="2" t="s">
        <v>63</v>
      </c>
      <c r="T54" s="2" t="s">
        <v>63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101</v>
      </c>
      <c r="AV54" s="3">
        <v>26</v>
      </c>
    </row>
    <row r="55" spans="1:48" ht="30" customHeight="1" x14ac:dyDescent="0.3">
      <c r="A55" s="18" t="s">
        <v>102</v>
      </c>
      <c r="B55" s="18" t="s">
        <v>103</v>
      </c>
      <c r="C55" s="18" t="s">
        <v>60</v>
      </c>
      <c r="D55" s="16">
        <v>2</v>
      </c>
      <c r="E55" s="17"/>
      <c r="F55" s="17"/>
      <c r="G55" s="17"/>
      <c r="H55" s="17"/>
      <c r="I55" s="17"/>
      <c r="J55" s="17"/>
      <c r="K55" s="17"/>
      <c r="L55" s="17"/>
      <c r="M55" s="18"/>
      <c r="N55" s="2" t="s">
        <v>104</v>
      </c>
      <c r="O55" s="2" t="s">
        <v>52</v>
      </c>
      <c r="P55" s="2" t="s">
        <v>52</v>
      </c>
      <c r="Q55" s="2" t="s">
        <v>93</v>
      </c>
      <c r="R55" s="2" t="s">
        <v>62</v>
      </c>
      <c r="S55" s="2" t="s">
        <v>63</v>
      </c>
      <c r="T55" s="2" t="s">
        <v>63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105</v>
      </c>
      <c r="AV55" s="3">
        <v>27</v>
      </c>
    </row>
    <row r="56" spans="1:48" ht="30" customHeight="1" x14ac:dyDescent="0.3">
      <c r="A56" s="18" t="s">
        <v>106</v>
      </c>
      <c r="B56" s="18" t="s">
        <v>107</v>
      </c>
      <c r="C56" s="18" t="s">
        <v>60</v>
      </c>
      <c r="D56" s="16">
        <v>11</v>
      </c>
      <c r="E56" s="17"/>
      <c r="F56" s="17"/>
      <c r="G56" s="17"/>
      <c r="H56" s="17"/>
      <c r="I56" s="17"/>
      <c r="J56" s="17"/>
      <c r="K56" s="17"/>
      <c r="L56" s="17"/>
      <c r="M56" s="18"/>
      <c r="N56" s="2" t="s">
        <v>108</v>
      </c>
      <c r="O56" s="2" t="s">
        <v>52</v>
      </c>
      <c r="P56" s="2" t="s">
        <v>52</v>
      </c>
      <c r="Q56" s="2" t="s">
        <v>93</v>
      </c>
      <c r="R56" s="2" t="s">
        <v>62</v>
      </c>
      <c r="S56" s="2" t="s">
        <v>63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109</v>
      </c>
      <c r="AV56" s="3">
        <v>28</v>
      </c>
    </row>
    <row r="57" spans="1:48" ht="30" customHeight="1" x14ac:dyDescent="0.3">
      <c r="A57" s="18" t="s">
        <v>110</v>
      </c>
      <c r="B57" s="18" t="s">
        <v>107</v>
      </c>
      <c r="C57" s="18" t="s">
        <v>60</v>
      </c>
      <c r="D57" s="16">
        <v>10</v>
      </c>
      <c r="E57" s="17"/>
      <c r="F57" s="17"/>
      <c r="G57" s="17"/>
      <c r="H57" s="17"/>
      <c r="I57" s="17"/>
      <c r="J57" s="17"/>
      <c r="K57" s="17"/>
      <c r="L57" s="17"/>
      <c r="M57" s="18"/>
      <c r="N57" s="2" t="s">
        <v>111</v>
      </c>
      <c r="O57" s="2" t="s">
        <v>52</v>
      </c>
      <c r="P57" s="2" t="s">
        <v>52</v>
      </c>
      <c r="Q57" s="2" t="s">
        <v>93</v>
      </c>
      <c r="R57" s="2" t="s">
        <v>62</v>
      </c>
      <c r="S57" s="2" t="s">
        <v>63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112</v>
      </c>
      <c r="AV57" s="3">
        <v>29</v>
      </c>
    </row>
    <row r="58" spans="1:48" ht="30" customHeight="1" x14ac:dyDescent="0.3">
      <c r="A58" s="18" t="s">
        <v>113</v>
      </c>
      <c r="B58" s="18" t="s">
        <v>114</v>
      </c>
      <c r="C58" s="18" t="s">
        <v>60</v>
      </c>
      <c r="D58" s="16">
        <v>12</v>
      </c>
      <c r="E58" s="17"/>
      <c r="F58" s="17"/>
      <c r="G58" s="17"/>
      <c r="H58" s="17"/>
      <c r="I58" s="17"/>
      <c r="J58" s="17"/>
      <c r="K58" s="17"/>
      <c r="L58" s="17"/>
      <c r="M58" s="18"/>
      <c r="N58" s="2" t="s">
        <v>115</v>
      </c>
      <c r="O58" s="2" t="s">
        <v>52</v>
      </c>
      <c r="P58" s="2" t="s">
        <v>52</v>
      </c>
      <c r="Q58" s="2" t="s">
        <v>93</v>
      </c>
      <c r="R58" s="2" t="s">
        <v>62</v>
      </c>
      <c r="S58" s="2" t="s">
        <v>63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116</v>
      </c>
      <c r="AV58" s="3">
        <v>30</v>
      </c>
    </row>
    <row r="59" spans="1:48" ht="30" customHeight="1" x14ac:dyDescent="0.3">
      <c r="A59" s="18" t="s">
        <v>117</v>
      </c>
      <c r="B59" s="18" t="s">
        <v>118</v>
      </c>
      <c r="C59" s="18" t="s">
        <v>60</v>
      </c>
      <c r="D59" s="16">
        <v>26</v>
      </c>
      <c r="E59" s="17"/>
      <c r="F59" s="17"/>
      <c r="G59" s="17"/>
      <c r="H59" s="17"/>
      <c r="I59" s="17"/>
      <c r="J59" s="17"/>
      <c r="K59" s="17"/>
      <c r="L59" s="17"/>
      <c r="M59" s="18"/>
      <c r="N59" s="2" t="s">
        <v>119</v>
      </c>
      <c r="O59" s="2" t="s">
        <v>52</v>
      </c>
      <c r="P59" s="2" t="s">
        <v>52</v>
      </c>
      <c r="Q59" s="2" t="s">
        <v>93</v>
      </c>
      <c r="R59" s="2" t="s">
        <v>62</v>
      </c>
      <c r="S59" s="2" t="s">
        <v>63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120</v>
      </c>
      <c r="AV59" s="3">
        <v>31</v>
      </c>
    </row>
    <row r="60" spans="1:48" ht="30" customHeight="1" x14ac:dyDescent="0.3">
      <c r="A60" s="18" t="s">
        <v>121</v>
      </c>
      <c r="B60" s="18" t="s">
        <v>122</v>
      </c>
      <c r="C60" s="18" t="s">
        <v>60</v>
      </c>
      <c r="D60" s="16">
        <v>266</v>
      </c>
      <c r="E60" s="17"/>
      <c r="F60" s="17"/>
      <c r="G60" s="17"/>
      <c r="H60" s="17"/>
      <c r="I60" s="17"/>
      <c r="J60" s="17"/>
      <c r="K60" s="17"/>
      <c r="L60" s="17"/>
      <c r="M60" s="18"/>
      <c r="N60" s="2" t="s">
        <v>123</v>
      </c>
      <c r="O60" s="2" t="s">
        <v>52</v>
      </c>
      <c r="P60" s="2" t="s">
        <v>52</v>
      </c>
      <c r="Q60" s="2" t="s">
        <v>93</v>
      </c>
      <c r="R60" s="2" t="s">
        <v>62</v>
      </c>
      <c r="S60" s="2" t="s">
        <v>63</v>
      </c>
      <c r="T60" s="2" t="s">
        <v>63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124</v>
      </c>
      <c r="AV60" s="3">
        <v>32</v>
      </c>
    </row>
    <row r="61" spans="1:48" ht="30" customHeight="1" x14ac:dyDescent="0.3">
      <c r="A61" s="18" t="s">
        <v>125</v>
      </c>
      <c r="B61" s="18" t="s">
        <v>126</v>
      </c>
      <c r="C61" s="18" t="s">
        <v>60</v>
      </c>
      <c r="D61" s="16">
        <v>49.4</v>
      </c>
      <c r="E61" s="17"/>
      <c r="F61" s="17"/>
      <c r="G61" s="17"/>
      <c r="H61" s="17"/>
      <c r="I61" s="17"/>
      <c r="J61" s="17"/>
      <c r="K61" s="17"/>
      <c r="L61" s="17"/>
      <c r="M61" s="18"/>
      <c r="N61" s="2" t="s">
        <v>127</v>
      </c>
      <c r="O61" s="2" t="s">
        <v>52</v>
      </c>
      <c r="P61" s="2" t="s">
        <v>52</v>
      </c>
      <c r="Q61" s="2" t="s">
        <v>93</v>
      </c>
      <c r="R61" s="2" t="s">
        <v>62</v>
      </c>
      <c r="S61" s="2" t="s">
        <v>63</v>
      </c>
      <c r="T61" s="2" t="s">
        <v>63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128</v>
      </c>
      <c r="AV61" s="3">
        <v>219</v>
      </c>
    </row>
    <row r="62" spans="1:48" ht="30" customHeight="1" x14ac:dyDescent="0.3">
      <c r="A62" s="18" t="s">
        <v>129</v>
      </c>
      <c r="B62" s="18" t="s">
        <v>130</v>
      </c>
      <c r="C62" s="18" t="s">
        <v>60</v>
      </c>
      <c r="D62" s="16">
        <v>229</v>
      </c>
      <c r="E62" s="17"/>
      <c r="F62" s="17"/>
      <c r="G62" s="17"/>
      <c r="H62" s="17"/>
      <c r="I62" s="17"/>
      <c r="J62" s="17"/>
      <c r="K62" s="17"/>
      <c r="L62" s="17"/>
      <c r="M62" s="18"/>
      <c r="N62" s="2" t="s">
        <v>131</v>
      </c>
      <c r="O62" s="2" t="s">
        <v>52</v>
      </c>
      <c r="P62" s="2" t="s">
        <v>52</v>
      </c>
      <c r="Q62" s="2" t="s">
        <v>93</v>
      </c>
      <c r="R62" s="2" t="s">
        <v>62</v>
      </c>
      <c r="S62" s="2" t="s">
        <v>63</v>
      </c>
      <c r="T62" s="2" t="s">
        <v>63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132</v>
      </c>
      <c r="AV62" s="3">
        <v>33</v>
      </c>
    </row>
    <row r="63" spans="1:48" ht="30" customHeight="1" x14ac:dyDescent="0.3">
      <c r="A63" s="18" t="s">
        <v>133</v>
      </c>
      <c r="B63" s="18" t="s">
        <v>134</v>
      </c>
      <c r="C63" s="18" t="s">
        <v>60</v>
      </c>
      <c r="D63" s="16">
        <v>420</v>
      </c>
      <c r="E63" s="17"/>
      <c r="F63" s="17"/>
      <c r="G63" s="17"/>
      <c r="H63" s="17"/>
      <c r="I63" s="17"/>
      <c r="J63" s="17"/>
      <c r="K63" s="17"/>
      <c r="L63" s="17"/>
      <c r="M63" s="18"/>
      <c r="N63" s="2" t="s">
        <v>135</v>
      </c>
      <c r="O63" s="2" t="s">
        <v>52</v>
      </c>
      <c r="P63" s="2" t="s">
        <v>52</v>
      </c>
      <c r="Q63" s="2" t="s">
        <v>93</v>
      </c>
      <c r="R63" s="2" t="s">
        <v>62</v>
      </c>
      <c r="S63" s="2" t="s">
        <v>63</v>
      </c>
      <c r="T63" s="2" t="s">
        <v>63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136</v>
      </c>
      <c r="AV63" s="3">
        <v>36</v>
      </c>
    </row>
    <row r="64" spans="1:48" ht="30" customHeight="1" x14ac:dyDescent="0.3">
      <c r="A64" s="18" t="s">
        <v>133</v>
      </c>
      <c r="B64" s="18" t="s">
        <v>137</v>
      </c>
      <c r="C64" s="18" t="s">
        <v>60</v>
      </c>
      <c r="D64" s="16">
        <v>206</v>
      </c>
      <c r="E64" s="17"/>
      <c r="F64" s="17"/>
      <c r="G64" s="17"/>
      <c r="H64" s="17"/>
      <c r="I64" s="17"/>
      <c r="J64" s="17"/>
      <c r="K64" s="17"/>
      <c r="L64" s="17"/>
      <c r="M64" s="18"/>
      <c r="N64" s="2" t="s">
        <v>138</v>
      </c>
      <c r="O64" s="2" t="s">
        <v>52</v>
      </c>
      <c r="P64" s="2" t="s">
        <v>52</v>
      </c>
      <c r="Q64" s="2" t="s">
        <v>93</v>
      </c>
      <c r="R64" s="2" t="s">
        <v>62</v>
      </c>
      <c r="S64" s="2" t="s">
        <v>63</v>
      </c>
      <c r="T64" s="2" t="s">
        <v>63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139</v>
      </c>
      <c r="AV64" s="3">
        <v>37</v>
      </c>
    </row>
    <row r="65" spans="1:52" ht="30" customHeight="1" x14ac:dyDescent="0.3">
      <c r="A65" s="18" t="s">
        <v>140</v>
      </c>
      <c r="B65" s="18" t="s">
        <v>141</v>
      </c>
      <c r="C65" s="18" t="s">
        <v>60</v>
      </c>
      <c r="D65" s="16">
        <v>60</v>
      </c>
      <c r="E65" s="17"/>
      <c r="F65" s="17"/>
      <c r="G65" s="17"/>
      <c r="H65" s="17"/>
      <c r="I65" s="17"/>
      <c r="J65" s="17"/>
      <c r="K65" s="17"/>
      <c r="L65" s="17"/>
      <c r="M65" s="18"/>
      <c r="N65" s="2" t="s">
        <v>142</v>
      </c>
      <c r="O65" s="2" t="s">
        <v>52</v>
      </c>
      <c r="P65" s="2" t="s">
        <v>52</v>
      </c>
      <c r="Q65" s="2" t="s">
        <v>93</v>
      </c>
      <c r="R65" s="2" t="s">
        <v>62</v>
      </c>
      <c r="S65" s="2" t="s">
        <v>63</v>
      </c>
      <c r="T65" s="2" t="s">
        <v>63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143</v>
      </c>
      <c r="AV65" s="3">
        <v>38</v>
      </c>
    </row>
    <row r="66" spans="1:52" ht="30" customHeight="1" x14ac:dyDescent="0.3">
      <c r="A66" s="18" t="s">
        <v>144</v>
      </c>
      <c r="B66" s="18" t="s">
        <v>145</v>
      </c>
      <c r="C66" s="18" t="s">
        <v>60</v>
      </c>
      <c r="D66" s="16">
        <v>190</v>
      </c>
      <c r="E66" s="17"/>
      <c r="F66" s="17"/>
      <c r="G66" s="17"/>
      <c r="H66" s="17"/>
      <c r="I66" s="17"/>
      <c r="J66" s="17"/>
      <c r="K66" s="17"/>
      <c r="L66" s="17"/>
      <c r="M66" s="18"/>
      <c r="N66" s="2" t="s">
        <v>146</v>
      </c>
      <c r="O66" s="2" t="s">
        <v>52</v>
      </c>
      <c r="P66" s="2" t="s">
        <v>52</v>
      </c>
      <c r="Q66" s="2" t="s">
        <v>93</v>
      </c>
      <c r="R66" s="2" t="s">
        <v>62</v>
      </c>
      <c r="S66" s="2" t="s">
        <v>63</v>
      </c>
      <c r="T66" s="2" t="s">
        <v>63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147</v>
      </c>
      <c r="AV66" s="3">
        <v>39</v>
      </c>
    </row>
    <row r="67" spans="1:52" ht="30" customHeight="1" x14ac:dyDescent="0.3">
      <c r="A67" s="18" t="s">
        <v>144</v>
      </c>
      <c r="B67" s="18" t="s">
        <v>148</v>
      </c>
      <c r="C67" s="18" t="s">
        <v>60</v>
      </c>
      <c r="D67" s="16">
        <v>132</v>
      </c>
      <c r="E67" s="17"/>
      <c r="F67" s="17"/>
      <c r="G67" s="17"/>
      <c r="H67" s="17"/>
      <c r="I67" s="17"/>
      <c r="J67" s="17"/>
      <c r="K67" s="17"/>
      <c r="L67" s="17"/>
      <c r="M67" s="18"/>
      <c r="N67" s="2" t="s">
        <v>149</v>
      </c>
      <c r="O67" s="2" t="s">
        <v>52</v>
      </c>
      <c r="P67" s="2" t="s">
        <v>52</v>
      </c>
      <c r="Q67" s="2" t="s">
        <v>93</v>
      </c>
      <c r="R67" s="2" t="s">
        <v>62</v>
      </c>
      <c r="S67" s="2" t="s">
        <v>63</v>
      </c>
      <c r="T67" s="2" t="s">
        <v>63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150</v>
      </c>
      <c r="AV67" s="3">
        <v>40</v>
      </c>
    </row>
    <row r="68" spans="1:52" ht="30" customHeight="1" x14ac:dyDescent="0.3">
      <c r="A68" s="18" t="s">
        <v>144</v>
      </c>
      <c r="B68" s="18" t="s">
        <v>151</v>
      </c>
      <c r="C68" s="18" t="s">
        <v>60</v>
      </c>
      <c r="D68" s="16">
        <v>195</v>
      </c>
      <c r="E68" s="17"/>
      <c r="F68" s="17"/>
      <c r="G68" s="17"/>
      <c r="H68" s="17"/>
      <c r="I68" s="17"/>
      <c r="J68" s="17"/>
      <c r="K68" s="17"/>
      <c r="L68" s="17"/>
      <c r="M68" s="18"/>
      <c r="N68" s="2" t="s">
        <v>152</v>
      </c>
      <c r="O68" s="2" t="s">
        <v>52</v>
      </c>
      <c r="P68" s="2" t="s">
        <v>52</v>
      </c>
      <c r="Q68" s="2" t="s">
        <v>93</v>
      </c>
      <c r="R68" s="2" t="s">
        <v>62</v>
      </c>
      <c r="S68" s="2" t="s">
        <v>63</v>
      </c>
      <c r="T68" s="2" t="s">
        <v>63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153</v>
      </c>
      <c r="AV68" s="3">
        <v>215</v>
      </c>
      <c r="AZ68" s="98"/>
    </row>
    <row r="69" spans="1:52" ht="30" customHeight="1" x14ac:dyDescent="0.3">
      <c r="A69" s="18" t="s">
        <v>154</v>
      </c>
      <c r="B69" s="18" t="s">
        <v>155</v>
      </c>
      <c r="C69" s="18" t="s">
        <v>60</v>
      </c>
      <c r="D69" s="16">
        <v>46</v>
      </c>
      <c r="E69" s="17"/>
      <c r="F69" s="17"/>
      <c r="G69" s="17"/>
      <c r="H69" s="17"/>
      <c r="I69" s="17"/>
      <c r="J69" s="17"/>
      <c r="K69" s="17"/>
      <c r="L69" s="17"/>
      <c r="M69" s="18"/>
      <c r="N69" s="2" t="s">
        <v>156</v>
      </c>
      <c r="O69" s="2" t="s">
        <v>52</v>
      </c>
      <c r="P69" s="2" t="s">
        <v>52</v>
      </c>
      <c r="Q69" s="2" t="s">
        <v>93</v>
      </c>
      <c r="R69" s="2" t="s">
        <v>62</v>
      </c>
      <c r="S69" s="2" t="s">
        <v>63</v>
      </c>
      <c r="T69" s="2" t="s">
        <v>63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157</v>
      </c>
      <c r="AV69" s="3">
        <v>41</v>
      </c>
    </row>
    <row r="70" spans="1:52" ht="30" customHeight="1" x14ac:dyDescent="0.3">
      <c r="A70" s="18" t="s">
        <v>158</v>
      </c>
      <c r="B70" s="18" t="s">
        <v>159</v>
      </c>
      <c r="C70" s="18" t="s">
        <v>60</v>
      </c>
      <c r="D70" s="16">
        <v>101</v>
      </c>
      <c r="E70" s="17"/>
      <c r="F70" s="17"/>
      <c r="G70" s="17"/>
      <c r="H70" s="17"/>
      <c r="I70" s="17"/>
      <c r="J70" s="17"/>
      <c r="K70" s="17"/>
      <c r="L70" s="17"/>
      <c r="M70" s="18"/>
      <c r="N70" s="2" t="s">
        <v>160</v>
      </c>
      <c r="O70" s="2" t="s">
        <v>52</v>
      </c>
      <c r="P70" s="2" t="s">
        <v>52</v>
      </c>
      <c r="Q70" s="2" t="s">
        <v>93</v>
      </c>
      <c r="R70" s="2" t="s">
        <v>63</v>
      </c>
      <c r="S70" s="2" t="s">
        <v>63</v>
      </c>
      <c r="T70" s="2" t="s">
        <v>62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161</v>
      </c>
      <c r="AV70" s="3">
        <v>49</v>
      </c>
    </row>
    <row r="71" spans="1:52" ht="30" customHeight="1" x14ac:dyDescent="0.3">
      <c r="A71" s="18" t="s">
        <v>158</v>
      </c>
      <c r="B71" s="18" t="s">
        <v>162</v>
      </c>
      <c r="C71" s="18" t="s">
        <v>60</v>
      </c>
      <c r="D71" s="16">
        <v>111.45</v>
      </c>
      <c r="E71" s="17"/>
      <c r="F71" s="17"/>
      <c r="G71" s="17"/>
      <c r="H71" s="17"/>
      <c r="I71" s="17"/>
      <c r="J71" s="17"/>
      <c r="K71" s="17"/>
      <c r="L71" s="17"/>
      <c r="M71" s="18"/>
      <c r="N71" s="2" t="s">
        <v>163</v>
      </c>
      <c r="O71" s="2" t="s">
        <v>52</v>
      </c>
      <c r="P71" s="2" t="s">
        <v>52</v>
      </c>
      <c r="Q71" s="2" t="s">
        <v>93</v>
      </c>
      <c r="R71" s="2" t="s">
        <v>63</v>
      </c>
      <c r="S71" s="2" t="s">
        <v>63</v>
      </c>
      <c r="T71" s="2" t="s">
        <v>62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52</v>
      </c>
      <c r="AS71" s="2" t="s">
        <v>52</v>
      </c>
      <c r="AT71" s="3"/>
      <c r="AU71" s="2" t="s">
        <v>164</v>
      </c>
      <c r="AV71" s="3">
        <v>216</v>
      </c>
      <c r="AW71" s="99">
        <v>8</v>
      </c>
    </row>
    <row r="72" spans="1:52" ht="30" customHeight="1" x14ac:dyDescent="0.3">
      <c r="A72" s="16"/>
      <c r="B72" s="16"/>
      <c r="C72" s="16"/>
      <c r="D72" s="16"/>
      <c r="E72" s="17"/>
      <c r="F72" s="17"/>
      <c r="G72" s="17"/>
      <c r="H72" s="17"/>
      <c r="I72" s="17"/>
      <c r="J72" s="17"/>
      <c r="K72" s="17"/>
      <c r="L72" s="17"/>
      <c r="M72" s="16"/>
      <c r="Q72" s="1" t="s">
        <v>93</v>
      </c>
    </row>
    <row r="73" spans="1:52" ht="30" customHeight="1" x14ac:dyDescent="0.3">
      <c r="A73" s="16"/>
      <c r="B73" s="16"/>
      <c r="C73" s="16"/>
      <c r="D73" s="16"/>
      <c r="E73" s="17"/>
      <c r="F73" s="17"/>
      <c r="G73" s="17"/>
      <c r="H73" s="17"/>
      <c r="I73" s="17"/>
      <c r="J73" s="17"/>
      <c r="K73" s="17"/>
      <c r="L73" s="17"/>
      <c r="M73" s="16"/>
      <c r="Q73" s="1" t="s">
        <v>93</v>
      </c>
    </row>
    <row r="74" spans="1:52" ht="30" customHeight="1" x14ac:dyDescent="0.3">
      <c r="A74" s="16"/>
      <c r="B74" s="16"/>
      <c r="C74" s="16"/>
      <c r="D74" s="16"/>
      <c r="E74" s="17"/>
      <c r="F74" s="17"/>
      <c r="G74" s="17"/>
      <c r="H74" s="17"/>
      <c r="I74" s="17"/>
      <c r="J74" s="17"/>
      <c r="K74" s="17"/>
      <c r="L74" s="17"/>
      <c r="M74" s="16"/>
      <c r="Q74" s="1" t="s">
        <v>93</v>
      </c>
    </row>
    <row r="75" spans="1:52" ht="30" customHeight="1" x14ac:dyDescent="0.3">
      <c r="A75" s="18" t="s">
        <v>84</v>
      </c>
      <c r="B75" s="16"/>
      <c r="C75" s="16"/>
      <c r="D75" s="16"/>
      <c r="E75" s="17"/>
      <c r="F75" s="17"/>
      <c r="G75" s="17"/>
      <c r="H75" s="17"/>
      <c r="I75" s="17"/>
      <c r="J75" s="17"/>
      <c r="K75" s="17"/>
      <c r="L75" s="17"/>
      <c r="M75" s="16"/>
      <c r="N75" t="s">
        <v>85</v>
      </c>
    </row>
    <row r="76" spans="1:52" ht="30" customHeight="1" x14ac:dyDescent="0.3">
      <c r="A76" s="18" t="s">
        <v>165</v>
      </c>
      <c r="B76" s="18" t="s">
        <v>52</v>
      </c>
      <c r="C76" s="16"/>
      <c r="D76" s="16"/>
      <c r="E76" s="17"/>
      <c r="F76" s="17"/>
      <c r="G76" s="17"/>
      <c r="H76" s="17"/>
      <c r="I76" s="17"/>
      <c r="J76" s="17"/>
      <c r="K76" s="17"/>
      <c r="L76" s="17"/>
      <c r="M76" s="16"/>
      <c r="N76" s="3"/>
      <c r="O76" s="3"/>
      <c r="P76" s="3"/>
      <c r="Q76" s="2" t="s">
        <v>166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52" ht="30" customHeight="1" x14ac:dyDescent="0.3">
      <c r="A77" s="18" t="s">
        <v>167</v>
      </c>
      <c r="B77" s="18" t="s">
        <v>168</v>
      </c>
      <c r="C77" s="18" t="s">
        <v>169</v>
      </c>
      <c r="D77" s="16">
        <v>4</v>
      </c>
      <c r="E77" s="17"/>
      <c r="F77" s="17"/>
      <c r="G77" s="17"/>
      <c r="H77" s="17"/>
      <c r="I77" s="17"/>
      <c r="J77" s="17"/>
      <c r="K77" s="17"/>
      <c r="L77" s="17"/>
      <c r="M77" s="18"/>
      <c r="N77" s="2" t="s">
        <v>170</v>
      </c>
      <c r="O77" s="2" t="s">
        <v>52</v>
      </c>
      <c r="P77" s="2" t="s">
        <v>52</v>
      </c>
      <c r="Q77" s="2" t="s">
        <v>166</v>
      </c>
      <c r="R77" s="2" t="s">
        <v>63</v>
      </c>
      <c r="S77" s="2" t="s">
        <v>63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171</v>
      </c>
      <c r="AV77" s="3">
        <v>132</v>
      </c>
    </row>
    <row r="78" spans="1:52" ht="30" customHeight="1" x14ac:dyDescent="0.3">
      <c r="A78" s="18" t="s">
        <v>172</v>
      </c>
      <c r="B78" s="18" t="s">
        <v>173</v>
      </c>
      <c r="C78" s="18" t="s">
        <v>169</v>
      </c>
      <c r="D78" s="16">
        <v>2</v>
      </c>
      <c r="E78" s="17"/>
      <c r="F78" s="17"/>
      <c r="G78" s="17"/>
      <c r="H78" s="17"/>
      <c r="I78" s="17"/>
      <c r="J78" s="17"/>
      <c r="K78" s="17"/>
      <c r="L78" s="17"/>
      <c r="M78" s="18"/>
      <c r="N78" s="2" t="s">
        <v>174</v>
      </c>
      <c r="O78" s="2" t="s">
        <v>52</v>
      </c>
      <c r="P78" s="2" t="s">
        <v>52</v>
      </c>
      <c r="Q78" s="2" t="s">
        <v>166</v>
      </c>
      <c r="R78" s="2" t="s">
        <v>63</v>
      </c>
      <c r="S78" s="2" t="s">
        <v>63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175</v>
      </c>
      <c r="AV78" s="3">
        <v>133</v>
      </c>
    </row>
    <row r="79" spans="1:52" ht="30" customHeight="1" x14ac:dyDescent="0.3">
      <c r="A79" s="16"/>
      <c r="B79" s="16"/>
      <c r="C79" s="16"/>
      <c r="D79" s="16"/>
      <c r="E79" s="17"/>
      <c r="F79" s="17"/>
      <c r="G79" s="17"/>
      <c r="H79" s="17"/>
      <c r="I79" s="17"/>
      <c r="J79" s="17"/>
      <c r="K79" s="17"/>
      <c r="L79" s="17"/>
      <c r="M79" s="16"/>
      <c r="Q79" s="1" t="s">
        <v>166</v>
      </c>
    </row>
    <row r="80" spans="1:52" ht="30" customHeight="1" x14ac:dyDescent="0.3">
      <c r="A80" s="16"/>
      <c r="B80" s="16"/>
      <c r="C80" s="16"/>
      <c r="D80" s="16"/>
      <c r="E80" s="17"/>
      <c r="F80" s="17"/>
      <c r="G80" s="17"/>
      <c r="H80" s="17"/>
      <c r="I80" s="17"/>
      <c r="J80" s="17"/>
      <c r="K80" s="17"/>
      <c r="L80" s="17"/>
      <c r="M80" s="16"/>
      <c r="Q80" s="1" t="s">
        <v>166</v>
      </c>
    </row>
    <row r="81" spans="1:17" ht="30" customHeight="1" x14ac:dyDescent="0.3">
      <c r="A81" s="16"/>
      <c r="B81" s="16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6"/>
      <c r="Q81" s="1" t="s">
        <v>166</v>
      </c>
    </row>
    <row r="82" spans="1:17" ht="30" customHeight="1" x14ac:dyDescent="0.3">
      <c r="A82" s="16"/>
      <c r="B82" s="16"/>
      <c r="C82" s="16"/>
      <c r="D82" s="16"/>
      <c r="E82" s="17"/>
      <c r="F82" s="17"/>
      <c r="G82" s="17"/>
      <c r="H82" s="17"/>
      <c r="I82" s="17"/>
      <c r="J82" s="17"/>
      <c r="K82" s="17"/>
      <c r="L82" s="17"/>
      <c r="M82" s="16"/>
      <c r="Q82" s="1" t="s">
        <v>166</v>
      </c>
    </row>
    <row r="83" spans="1:17" ht="30" customHeight="1" x14ac:dyDescent="0.3">
      <c r="A83" s="16"/>
      <c r="B83" s="16"/>
      <c r="C83" s="16"/>
      <c r="D83" s="16"/>
      <c r="E83" s="17"/>
      <c r="F83" s="17"/>
      <c r="G83" s="17"/>
      <c r="H83" s="17"/>
      <c r="I83" s="17"/>
      <c r="J83" s="17"/>
      <c r="K83" s="17"/>
      <c r="L83" s="17"/>
      <c r="M83" s="16"/>
      <c r="Q83" s="1" t="s">
        <v>166</v>
      </c>
    </row>
    <row r="84" spans="1:17" ht="30" customHeight="1" x14ac:dyDescent="0.3">
      <c r="A84" s="16"/>
      <c r="B84" s="16"/>
      <c r="C84" s="16"/>
      <c r="D84" s="16"/>
      <c r="E84" s="17"/>
      <c r="F84" s="17"/>
      <c r="G84" s="17"/>
      <c r="H84" s="17"/>
      <c r="I84" s="17"/>
      <c r="J84" s="17"/>
      <c r="K84" s="17"/>
      <c r="L84" s="17"/>
      <c r="M84" s="16"/>
      <c r="Q84" s="1" t="s">
        <v>166</v>
      </c>
    </row>
    <row r="85" spans="1:17" ht="30" customHeight="1" x14ac:dyDescent="0.3">
      <c r="A85" s="16"/>
      <c r="B85" s="16"/>
      <c r="C85" s="16"/>
      <c r="D85" s="16"/>
      <c r="E85" s="17"/>
      <c r="F85" s="17"/>
      <c r="G85" s="17"/>
      <c r="H85" s="17"/>
      <c r="I85" s="17"/>
      <c r="J85" s="17"/>
      <c r="K85" s="17"/>
      <c r="L85" s="17"/>
      <c r="M85" s="16"/>
      <c r="Q85" s="1" t="s">
        <v>166</v>
      </c>
    </row>
    <row r="86" spans="1:17" ht="30" customHeight="1" x14ac:dyDescent="0.3">
      <c r="A86" s="16"/>
      <c r="B86" s="16"/>
      <c r="C86" s="16"/>
      <c r="D86" s="16"/>
      <c r="E86" s="17"/>
      <c r="F86" s="17"/>
      <c r="G86" s="17"/>
      <c r="H86" s="17"/>
      <c r="I86" s="17"/>
      <c r="J86" s="17"/>
      <c r="K86" s="17"/>
      <c r="L86" s="17"/>
      <c r="M86" s="16"/>
      <c r="Q86" s="1" t="s">
        <v>166</v>
      </c>
    </row>
    <row r="87" spans="1:17" ht="30" customHeight="1" x14ac:dyDescent="0.3">
      <c r="A87" s="16"/>
      <c r="B87" s="16"/>
      <c r="C87" s="16"/>
      <c r="D87" s="16"/>
      <c r="E87" s="17"/>
      <c r="F87" s="17"/>
      <c r="G87" s="17"/>
      <c r="H87" s="17"/>
      <c r="I87" s="17"/>
      <c r="J87" s="17"/>
      <c r="K87" s="17"/>
      <c r="L87" s="17"/>
      <c r="M87" s="16"/>
      <c r="Q87" s="1" t="s">
        <v>166</v>
      </c>
    </row>
    <row r="88" spans="1:17" ht="30" customHeight="1" x14ac:dyDescent="0.3">
      <c r="A88" s="16"/>
      <c r="B88" s="16"/>
      <c r="C88" s="16"/>
      <c r="D88" s="16"/>
      <c r="E88" s="17"/>
      <c r="F88" s="17"/>
      <c r="G88" s="17"/>
      <c r="H88" s="17"/>
      <c r="I88" s="17"/>
      <c r="J88" s="17"/>
      <c r="K88" s="17"/>
      <c r="L88" s="17"/>
      <c r="M88" s="16"/>
      <c r="Q88" s="1" t="s">
        <v>166</v>
      </c>
    </row>
    <row r="89" spans="1:17" ht="30" customHeight="1" x14ac:dyDescent="0.3">
      <c r="A89" s="16"/>
      <c r="B89" s="16"/>
      <c r="C89" s="16"/>
      <c r="D89" s="16"/>
      <c r="E89" s="17"/>
      <c r="F89" s="17"/>
      <c r="G89" s="17"/>
      <c r="H89" s="17"/>
      <c r="I89" s="17"/>
      <c r="J89" s="17"/>
      <c r="K89" s="17"/>
      <c r="L89" s="17"/>
      <c r="M89" s="16"/>
      <c r="Q89" s="1" t="s">
        <v>166</v>
      </c>
    </row>
    <row r="90" spans="1:17" ht="30" customHeight="1" x14ac:dyDescent="0.3">
      <c r="A90" s="16"/>
      <c r="B90" s="16"/>
      <c r="C90" s="16"/>
      <c r="D90" s="16"/>
      <c r="E90" s="17"/>
      <c r="F90" s="17"/>
      <c r="G90" s="17"/>
      <c r="H90" s="17"/>
      <c r="I90" s="17"/>
      <c r="J90" s="17"/>
      <c r="K90" s="17"/>
      <c r="L90" s="17"/>
      <c r="M90" s="16"/>
      <c r="Q90" s="1" t="s">
        <v>166</v>
      </c>
    </row>
    <row r="91" spans="1:17" ht="30" customHeight="1" x14ac:dyDescent="0.3">
      <c r="A91" s="16"/>
      <c r="B91" s="16"/>
      <c r="C91" s="16"/>
      <c r="D91" s="16"/>
      <c r="E91" s="17"/>
      <c r="F91" s="17"/>
      <c r="G91" s="17"/>
      <c r="H91" s="17"/>
      <c r="I91" s="17"/>
      <c r="J91" s="17"/>
      <c r="K91" s="17"/>
      <c r="L91" s="17"/>
      <c r="M91" s="16"/>
      <c r="Q91" s="1" t="s">
        <v>166</v>
      </c>
    </row>
    <row r="92" spans="1:17" ht="30" customHeight="1" x14ac:dyDescent="0.3">
      <c r="A92" s="16"/>
      <c r="B92" s="16"/>
      <c r="C92" s="16"/>
      <c r="D92" s="16"/>
      <c r="E92" s="17"/>
      <c r="F92" s="17"/>
      <c r="G92" s="17"/>
      <c r="H92" s="17"/>
      <c r="I92" s="17"/>
      <c r="J92" s="17"/>
      <c r="K92" s="17"/>
      <c r="L92" s="17"/>
      <c r="M92" s="16"/>
      <c r="Q92" s="1" t="s">
        <v>166</v>
      </c>
    </row>
    <row r="93" spans="1:17" ht="30" customHeight="1" x14ac:dyDescent="0.3">
      <c r="A93" s="16"/>
      <c r="B93" s="16"/>
      <c r="C93" s="16"/>
      <c r="D93" s="16"/>
      <c r="E93" s="17"/>
      <c r="F93" s="17"/>
      <c r="G93" s="17"/>
      <c r="H93" s="17"/>
      <c r="I93" s="17"/>
      <c r="J93" s="17"/>
      <c r="K93" s="17"/>
      <c r="L93" s="17"/>
      <c r="M93" s="16"/>
      <c r="Q93" s="1" t="s">
        <v>166</v>
      </c>
    </row>
    <row r="94" spans="1:17" ht="30" customHeight="1" x14ac:dyDescent="0.3">
      <c r="A94" s="16"/>
      <c r="B94" s="16"/>
      <c r="C94" s="16"/>
      <c r="D94" s="16"/>
      <c r="E94" s="17"/>
      <c r="F94" s="17"/>
      <c r="G94" s="17"/>
      <c r="H94" s="17"/>
      <c r="I94" s="17"/>
      <c r="J94" s="17"/>
      <c r="K94" s="17"/>
      <c r="L94" s="17"/>
      <c r="M94" s="16"/>
      <c r="Q94" s="1" t="s">
        <v>166</v>
      </c>
    </row>
    <row r="95" spans="1:17" ht="30" customHeight="1" x14ac:dyDescent="0.3">
      <c r="A95" s="16"/>
      <c r="B95" s="16"/>
      <c r="C95" s="16"/>
      <c r="D95" s="16"/>
      <c r="E95" s="17"/>
      <c r="F95" s="17"/>
      <c r="G95" s="17"/>
      <c r="H95" s="17"/>
      <c r="I95" s="17"/>
      <c r="J95" s="17"/>
      <c r="K95" s="17"/>
      <c r="L95" s="17"/>
      <c r="M95" s="16"/>
      <c r="Q95" s="1" t="s">
        <v>166</v>
      </c>
    </row>
    <row r="96" spans="1:17" ht="30" customHeight="1" x14ac:dyDescent="0.3">
      <c r="A96" s="16"/>
      <c r="B96" s="16"/>
      <c r="C96" s="16"/>
      <c r="D96" s="16"/>
      <c r="E96" s="17"/>
      <c r="F96" s="17"/>
      <c r="G96" s="17"/>
      <c r="H96" s="17"/>
      <c r="I96" s="17"/>
      <c r="J96" s="17"/>
      <c r="K96" s="17"/>
      <c r="L96" s="17"/>
      <c r="M96" s="16"/>
      <c r="Q96" s="1" t="s">
        <v>166</v>
      </c>
    </row>
    <row r="97" spans="1:48" ht="30" customHeight="1" x14ac:dyDescent="0.3">
      <c r="A97" s="16"/>
      <c r="B97" s="16"/>
      <c r="C97" s="16"/>
      <c r="D97" s="16"/>
      <c r="E97" s="17"/>
      <c r="F97" s="17"/>
      <c r="G97" s="17"/>
      <c r="H97" s="17"/>
      <c r="I97" s="17"/>
      <c r="J97" s="17"/>
      <c r="K97" s="17"/>
      <c r="L97" s="17"/>
      <c r="M97" s="16"/>
      <c r="Q97" s="1" t="s">
        <v>166</v>
      </c>
    </row>
    <row r="98" spans="1:48" ht="30" customHeight="1" x14ac:dyDescent="0.3">
      <c r="A98" s="16"/>
      <c r="B98" s="16"/>
      <c r="C98" s="16"/>
      <c r="D98" s="16"/>
      <c r="E98" s="17"/>
      <c r="F98" s="17"/>
      <c r="G98" s="17"/>
      <c r="H98" s="17"/>
      <c r="I98" s="17"/>
      <c r="J98" s="17"/>
      <c r="K98" s="17"/>
      <c r="L98" s="17"/>
      <c r="M98" s="16"/>
      <c r="Q98" s="1" t="s">
        <v>166</v>
      </c>
    </row>
    <row r="99" spans="1:48" ht="30" customHeight="1" x14ac:dyDescent="0.3">
      <c r="A99" s="18" t="s">
        <v>84</v>
      </c>
      <c r="B99" s="16"/>
      <c r="C99" s="16"/>
      <c r="D99" s="16"/>
      <c r="E99" s="17"/>
      <c r="F99" s="17"/>
      <c r="G99" s="17"/>
      <c r="H99" s="17"/>
      <c r="I99" s="17"/>
      <c r="J99" s="17"/>
      <c r="K99" s="17"/>
      <c r="L99" s="17"/>
      <c r="M99" s="16"/>
      <c r="N99" t="s">
        <v>85</v>
      </c>
    </row>
    <row r="100" spans="1:48" ht="30" customHeight="1" x14ac:dyDescent="0.3">
      <c r="A100" s="18" t="s">
        <v>176</v>
      </c>
      <c r="B100" s="18" t="s">
        <v>52</v>
      </c>
      <c r="C100" s="16"/>
      <c r="D100" s="16"/>
      <c r="E100" s="17"/>
      <c r="F100" s="17"/>
      <c r="G100" s="17"/>
      <c r="H100" s="17"/>
      <c r="I100" s="17"/>
      <c r="J100" s="17"/>
      <c r="K100" s="17"/>
      <c r="L100" s="17"/>
      <c r="M100" s="16"/>
      <c r="N100" s="3"/>
      <c r="O100" s="3"/>
      <c r="P100" s="3"/>
      <c r="Q100" s="2" t="s">
        <v>177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8" t="s">
        <v>178</v>
      </c>
      <c r="B101" s="18" t="s">
        <v>179</v>
      </c>
      <c r="C101" s="18" t="s">
        <v>60</v>
      </c>
      <c r="D101" s="16">
        <v>128</v>
      </c>
      <c r="E101" s="17"/>
      <c r="F101" s="17"/>
      <c r="G101" s="17"/>
      <c r="H101" s="17"/>
      <c r="I101" s="17"/>
      <c r="J101" s="17"/>
      <c r="K101" s="17"/>
      <c r="L101" s="17"/>
      <c r="M101" s="18"/>
      <c r="N101" s="2" t="s">
        <v>180</v>
      </c>
      <c r="O101" s="2" t="s">
        <v>52</v>
      </c>
      <c r="P101" s="2" t="s">
        <v>52</v>
      </c>
      <c r="Q101" s="2" t="s">
        <v>177</v>
      </c>
      <c r="R101" s="2" t="s">
        <v>62</v>
      </c>
      <c r="S101" s="2" t="s">
        <v>63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181</v>
      </c>
      <c r="AV101" s="3">
        <v>43</v>
      </c>
    </row>
    <row r="102" spans="1:48" ht="30" customHeight="1" x14ac:dyDescent="0.3">
      <c r="A102" s="18" t="s">
        <v>182</v>
      </c>
      <c r="B102" s="18" t="s">
        <v>183</v>
      </c>
      <c r="C102" s="18" t="s">
        <v>60</v>
      </c>
      <c r="D102" s="16">
        <v>19</v>
      </c>
      <c r="E102" s="17"/>
      <c r="F102" s="17"/>
      <c r="G102" s="17"/>
      <c r="H102" s="17"/>
      <c r="I102" s="17"/>
      <c r="J102" s="17"/>
      <c r="K102" s="17"/>
      <c r="L102" s="17"/>
      <c r="M102" s="18"/>
      <c r="N102" s="2" t="s">
        <v>184</v>
      </c>
      <c r="O102" s="2" t="s">
        <v>52</v>
      </c>
      <c r="P102" s="2" t="s">
        <v>52</v>
      </c>
      <c r="Q102" s="2" t="s">
        <v>177</v>
      </c>
      <c r="R102" s="2" t="s">
        <v>62</v>
      </c>
      <c r="S102" s="2" t="s">
        <v>63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185</v>
      </c>
      <c r="AV102" s="3">
        <v>46</v>
      </c>
    </row>
    <row r="103" spans="1:48" ht="30" customHeight="1" x14ac:dyDescent="0.3">
      <c r="A103" s="18" t="s">
        <v>186</v>
      </c>
      <c r="B103" s="18" t="s">
        <v>187</v>
      </c>
      <c r="C103" s="18" t="s">
        <v>188</v>
      </c>
      <c r="D103" s="16">
        <v>4</v>
      </c>
      <c r="E103" s="17"/>
      <c r="F103" s="17"/>
      <c r="G103" s="17"/>
      <c r="H103" s="17"/>
      <c r="I103" s="17"/>
      <c r="J103" s="17"/>
      <c r="K103" s="17"/>
      <c r="L103" s="17"/>
      <c r="M103" s="18"/>
      <c r="N103" s="2" t="s">
        <v>189</v>
      </c>
      <c r="O103" s="2" t="s">
        <v>52</v>
      </c>
      <c r="P103" s="2" t="s">
        <v>52</v>
      </c>
      <c r="Q103" s="2" t="s">
        <v>177</v>
      </c>
      <c r="R103" s="2" t="s">
        <v>62</v>
      </c>
      <c r="S103" s="2" t="s">
        <v>63</v>
      </c>
      <c r="T103" s="2" t="s">
        <v>63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190</v>
      </c>
      <c r="AV103" s="3">
        <v>47</v>
      </c>
    </row>
    <row r="104" spans="1:48" ht="30" customHeight="1" x14ac:dyDescent="0.3">
      <c r="A104" s="18" t="s">
        <v>191</v>
      </c>
      <c r="B104" s="18" t="s">
        <v>192</v>
      </c>
      <c r="C104" s="18" t="s">
        <v>188</v>
      </c>
      <c r="D104" s="16">
        <v>189</v>
      </c>
      <c r="E104" s="17"/>
      <c r="F104" s="17"/>
      <c r="G104" s="17"/>
      <c r="H104" s="17"/>
      <c r="I104" s="17"/>
      <c r="J104" s="17"/>
      <c r="K104" s="17"/>
      <c r="L104" s="17"/>
      <c r="M104" s="18"/>
      <c r="N104" s="2" t="s">
        <v>193</v>
      </c>
      <c r="O104" s="2" t="s">
        <v>52</v>
      </c>
      <c r="P104" s="2" t="s">
        <v>52</v>
      </c>
      <c r="Q104" s="2" t="s">
        <v>177</v>
      </c>
      <c r="R104" s="2" t="s">
        <v>62</v>
      </c>
      <c r="S104" s="2" t="s">
        <v>63</v>
      </c>
      <c r="T104" s="2" t="s">
        <v>63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194</v>
      </c>
      <c r="AV104" s="3">
        <v>48</v>
      </c>
    </row>
    <row r="105" spans="1:48" ht="30" customHeight="1" x14ac:dyDescent="0.3">
      <c r="A105" s="18" t="s">
        <v>195</v>
      </c>
      <c r="B105" s="18" t="s">
        <v>196</v>
      </c>
      <c r="C105" s="18" t="s">
        <v>169</v>
      </c>
      <c r="D105" s="16">
        <v>16</v>
      </c>
      <c r="E105" s="17"/>
      <c r="F105" s="17"/>
      <c r="G105" s="17"/>
      <c r="H105" s="17"/>
      <c r="I105" s="17"/>
      <c r="J105" s="17"/>
      <c r="K105" s="17"/>
      <c r="L105" s="17"/>
      <c r="M105" s="18"/>
      <c r="N105" s="2" t="s">
        <v>197</v>
      </c>
      <c r="O105" s="2" t="s">
        <v>52</v>
      </c>
      <c r="P105" s="2" t="s">
        <v>52</v>
      </c>
      <c r="Q105" s="2" t="s">
        <v>177</v>
      </c>
      <c r="R105" s="2" t="s">
        <v>62</v>
      </c>
      <c r="S105" s="2" t="s">
        <v>63</v>
      </c>
      <c r="T105" s="2" t="s">
        <v>63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198</v>
      </c>
      <c r="AV105" s="3">
        <v>217</v>
      </c>
    </row>
    <row r="106" spans="1:48" ht="30" customHeight="1" x14ac:dyDescent="0.3">
      <c r="A106" s="16"/>
      <c r="B106" s="16"/>
      <c r="C106" s="16"/>
      <c r="D106" s="16"/>
      <c r="E106" s="17"/>
      <c r="F106" s="17"/>
      <c r="G106" s="17"/>
      <c r="H106" s="17"/>
      <c r="I106" s="17"/>
      <c r="J106" s="17"/>
      <c r="K106" s="17"/>
      <c r="L106" s="17"/>
      <c r="M106" s="16"/>
      <c r="Q106" s="1" t="s">
        <v>177</v>
      </c>
    </row>
    <row r="107" spans="1:48" ht="30" customHeight="1" x14ac:dyDescent="0.3">
      <c r="A107" s="16"/>
      <c r="B107" s="16"/>
      <c r="C107" s="16"/>
      <c r="D107" s="16"/>
      <c r="E107" s="17"/>
      <c r="F107" s="17"/>
      <c r="G107" s="17"/>
      <c r="H107" s="17"/>
      <c r="I107" s="17"/>
      <c r="J107" s="17"/>
      <c r="K107" s="17"/>
      <c r="L107" s="17"/>
      <c r="M107" s="16"/>
      <c r="Q107" s="1" t="s">
        <v>177</v>
      </c>
    </row>
    <row r="108" spans="1:48" ht="30" customHeight="1" x14ac:dyDescent="0.3">
      <c r="A108" s="16"/>
      <c r="B108" s="16"/>
      <c r="C108" s="16"/>
      <c r="D108" s="16"/>
      <c r="E108" s="17"/>
      <c r="F108" s="17"/>
      <c r="G108" s="17"/>
      <c r="H108" s="17"/>
      <c r="I108" s="17"/>
      <c r="J108" s="17"/>
      <c r="K108" s="17"/>
      <c r="L108" s="17"/>
      <c r="M108" s="16"/>
      <c r="Q108" s="1" t="s">
        <v>177</v>
      </c>
    </row>
    <row r="109" spans="1:48" ht="30" customHeight="1" x14ac:dyDescent="0.3">
      <c r="A109" s="16"/>
      <c r="B109" s="16"/>
      <c r="C109" s="16"/>
      <c r="D109" s="16"/>
      <c r="E109" s="17"/>
      <c r="F109" s="17"/>
      <c r="G109" s="17"/>
      <c r="H109" s="17"/>
      <c r="I109" s="17"/>
      <c r="J109" s="17"/>
      <c r="K109" s="17"/>
      <c r="L109" s="17"/>
      <c r="M109" s="16"/>
      <c r="Q109" s="1" t="s">
        <v>177</v>
      </c>
    </row>
    <row r="110" spans="1:48" ht="30" customHeight="1" x14ac:dyDescent="0.3">
      <c r="A110" s="16"/>
      <c r="B110" s="16"/>
      <c r="C110" s="16"/>
      <c r="D110" s="16"/>
      <c r="E110" s="17"/>
      <c r="F110" s="17"/>
      <c r="G110" s="17"/>
      <c r="H110" s="17"/>
      <c r="I110" s="17"/>
      <c r="J110" s="17"/>
      <c r="K110" s="17"/>
      <c r="L110" s="17"/>
      <c r="M110" s="16"/>
      <c r="Q110" s="1" t="s">
        <v>177</v>
      </c>
    </row>
    <row r="111" spans="1:48" ht="30" customHeight="1" x14ac:dyDescent="0.3">
      <c r="A111" s="16"/>
      <c r="B111" s="16"/>
      <c r="C111" s="16"/>
      <c r="D111" s="16"/>
      <c r="E111" s="17"/>
      <c r="F111" s="17"/>
      <c r="G111" s="17"/>
      <c r="H111" s="17"/>
      <c r="I111" s="17"/>
      <c r="J111" s="17"/>
      <c r="K111" s="17"/>
      <c r="L111" s="17"/>
      <c r="M111" s="16"/>
      <c r="Q111" s="1" t="s">
        <v>177</v>
      </c>
    </row>
    <row r="112" spans="1:48" ht="30" customHeight="1" x14ac:dyDescent="0.3">
      <c r="A112" s="16"/>
      <c r="B112" s="16"/>
      <c r="C112" s="16"/>
      <c r="D112" s="16"/>
      <c r="E112" s="17"/>
      <c r="F112" s="17"/>
      <c r="G112" s="17"/>
      <c r="H112" s="17"/>
      <c r="I112" s="17"/>
      <c r="J112" s="17"/>
      <c r="K112" s="17"/>
      <c r="L112" s="17"/>
      <c r="M112" s="16"/>
      <c r="Q112" s="1" t="s">
        <v>177</v>
      </c>
    </row>
    <row r="113" spans="1:48" ht="30" customHeight="1" x14ac:dyDescent="0.3">
      <c r="A113" s="16"/>
      <c r="B113" s="16"/>
      <c r="C113" s="16"/>
      <c r="D113" s="16"/>
      <c r="E113" s="17"/>
      <c r="F113" s="17"/>
      <c r="G113" s="17"/>
      <c r="H113" s="17"/>
      <c r="I113" s="17"/>
      <c r="J113" s="17"/>
      <c r="K113" s="17"/>
      <c r="L113" s="17"/>
      <c r="M113" s="16"/>
      <c r="Q113" s="1" t="s">
        <v>177</v>
      </c>
    </row>
    <row r="114" spans="1:48" ht="30" customHeight="1" x14ac:dyDescent="0.3">
      <c r="A114" s="16"/>
      <c r="B114" s="16"/>
      <c r="C114" s="16"/>
      <c r="D114" s="16"/>
      <c r="E114" s="17"/>
      <c r="F114" s="17"/>
      <c r="G114" s="17"/>
      <c r="H114" s="17"/>
      <c r="I114" s="17"/>
      <c r="J114" s="17"/>
      <c r="K114" s="17"/>
      <c r="L114" s="17"/>
      <c r="M114" s="16"/>
      <c r="Q114" s="1" t="s">
        <v>177</v>
      </c>
    </row>
    <row r="115" spans="1:48" ht="30" customHeight="1" x14ac:dyDescent="0.3">
      <c r="A115" s="16"/>
      <c r="B115" s="16"/>
      <c r="C115" s="16"/>
      <c r="D115" s="16"/>
      <c r="E115" s="17"/>
      <c r="F115" s="17"/>
      <c r="G115" s="17"/>
      <c r="H115" s="17"/>
      <c r="I115" s="17"/>
      <c r="J115" s="17"/>
      <c r="K115" s="17"/>
      <c r="L115" s="17"/>
      <c r="M115" s="16"/>
      <c r="Q115" s="1" t="s">
        <v>177</v>
      </c>
    </row>
    <row r="116" spans="1:48" ht="30" customHeight="1" x14ac:dyDescent="0.3">
      <c r="A116" s="16"/>
      <c r="B116" s="16"/>
      <c r="C116" s="16"/>
      <c r="D116" s="16"/>
      <c r="E116" s="17"/>
      <c r="F116" s="17"/>
      <c r="G116" s="17"/>
      <c r="H116" s="17"/>
      <c r="I116" s="17"/>
      <c r="J116" s="17"/>
      <c r="K116" s="17"/>
      <c r="L116" s="17"/>
      <c r="M116" s="16"/>
      <c r="Q116" s="1" t="s">
        <v>177</v>
      </c>
    </row>
    <row r="117" spans="1:48" ht="30" customHeight="1" x14ac:dyDescent="0.3">
      <c r="A117" s="16"/>
      <c r="B117" s="16"/>
      <c r="C117" s="16"/>
      <c r="D117" s="16"/>
      <c r="E117" s="17"/>
      <c r="F117" s="17"/>
      <c r="G117" s="17"/>
      <c r="H117" s="17"/>
      <c r="I117" s="17"/>
      <c r="J117" s="17"/>
      <c r="K117" s="17"/>
      <c r="L117" s="17"/>
      <c r="M117" s="16"/>
      <c r="Q117" s="1" t="s">
        <v>177</v>
      </c>
    </row>
    <row r="118" spans="1:48" ht="30" customHeight="1" x14ac:dyDescent="0.3">
      <c r="A118" s="16"/>
      <c r="B118" s="16"/>
      <c r="C118" s="16"/>
      <c r="D118" s="16"/>
      <c r="E118" s="17"/>
      <c r="F118" s="17"/>
      <c r="G118" s="17"/>
      <c r="H118" s="17"/>
      <c r="I118" s="17"/>
      <c r="J118" s="17"/>
      <c r="K118" s="17"/>
      <c r="L118" s="17"/>
      <c r="M118" s="16"/>
      <c r="Q118" s="1" t="s">
        <v>177</v>
      </c>
    </row>
    <row r="119" spans="1:48" ht="30" customHeight="1" x14ac:dyDescent="0.3">
      <c r="A119" s="16"/>
      <c r="B119" s="16"/>
      <c r="C119" s="16"/>
      <c r="D119" s="16"/>
      <c r="E119" s="17"/>
      <c r="F119" s="17"/>
      <c r="G119" s="17"/>
      <c r="H119" s="17"/>
      <c r="I119" s="17"/>
      <c r="J119" s="17"/>
      <c r="K119" s="17"/>
      <c r="L119" s="17"/>
      <c r="M119" s="16"/>
      <c r="Q119" s="1" t="s">
        <v>177</v>
      </c>
    </row>
    <row r="120" spans="1:48" ht="30" customHeight="1" x14ac:dyDescent="0.3">
      <c r="A120" s="16"/>
      <c r="B120" s="16"/>
      <c r="C120" s="16"/>
      <c r="D120" s="16"/>
      <c r="E120" s="17"/>
      <c r="F120" s="17"/>
      <c r="G120" s="17"/>
      <c r="H120" s="17"/>
      <c r="I120" s="17"/>
      <c r="J120" s="17"/>
      <c r="K120" s="17"/>
      <c r="L120" s="17"/>
      <c r="M120" s="16"/>
      <c r="Q120" s="1" t="s">
        <v>177</v>
      </c>
    </row>
    <row r="121" spans="1:48" ht="30" customHeight="1" x14ac:dyDescent="0.3">
      <c r="A121" s="16"/>
      <c r="B121" s="16"/>
      <c r="C121" s="16"/>
      <c r="D121" s="16"/>
      <c r="E121" s="17"/>
      <c r="F121" s="17"/>
      <c r="G121" s="17"/>
      <c r="H121" s="17"/>
      <c r="I121" s="17"/>
      <c r="J121" s="17"/>
      <c r="K121" s="17"/>
      <c r="L121" s="17"/>
      <c r="M121" s="16"/>
      <c r="Q121" s="1" t="s">
        <v>177</v>
      </c>
    </row>
    <row r="122" spans="1:48" ht="30" customHeight="1" x14ac:dyDescent="0.3">
      <c r="A122" s="16"/>
      <c r="B122" s="16"/>
      <c r="C122" s="16"/>
      <c r="D122" s="16"/>
      <c r="E122" s="17"/>
      <c r="F122" s="17"/>
      <c r="G122" s="17"/>
      <c r="H122" s="17"/>
      <c r="I122" s="17"/>
      <c r="J122" s="17"/>
      <c r="K122" s="17"/>
      <c r="L122" s="17"/>
      <c r="M122" s="16"/>
      <c r="Q122" s="1" t="s">
        <v>177</v>
      </c>
    </row>
    <row r="123" spans="1:48" ht="30" customHeight="1" x14ac:dyDescent="0.3">
      <c r="A123" s="18" t="s">
        <v>84</v>
      </c>
      <c r="B123" s="16"/>
      <c r="C123" s="16"/>
      <c r="D123" s="16"/>
      <c r="E123" s="17"/>
      <c r="F123" s="17"/>
      <c r="G123" s="17"/>
      <c r="H123" s="17"/>
      <c r="I123" s="17"/>
      <c r="J123" s="17"/>
      <c r="K123" s="17"/>
      <c r="L123" s="17"/>
      <c r="M123" s="16"/>
      <c r="N123" t="s">
        <v>85</v>
      </c>
    </row>
    <row r="124" spans="1:48" ht="30" customHeight="1" x14ac:dyDescent="0.3">
      <c r="A124" s="18" t="s">
        <v>199</v>
      </c>
      <c r="B124" s="18" t="s">
        <v>52</v>
      </c>
      <c r="C124" s="16"/>
      <c r="D124" s="16"/>
      <c r="E124" s="17"/>
      <c r="F124" s="17"/>
      <c r="G124" s="17"/>
      <c r="H124" s="17"/>
      <c r="I124" s="17"/>
      <c r="J124" s="17"/>
      <c r="K124" s="17"/>
      <c r="L124" s="17"/>
      <c r="M124" s="16"/>
      <c r="N124" s="3"/>
      <c r="O124" s="3"/>
      <c r="P124" s="3"/>
      <c r="Q124" s="2" t="s">
        <v>200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8" t="s">
        <v>201</v>
      </c>
      <c r="B125" s="18" t="s">
        <v>202</v>
      </c>
      <c r="C125" s="18" t="s">
        <v>169</v>
      </c>
      <c r="D125" s="16">
        <v>3</v>
      </c>
      <c r="E125" s="17"/>
      <c r="F125" s="17"/>
      <c r="G125" s="17"/>
      <c r="H125" s="17"/>
      <c r="I125" s="17"/>
      <c r="J125" s="17"/>
      <c r="K125" s="17"/>
      <c r="L125" s="17"/>
      <c r="M125" s="18"/>
      <c r="N125" s="2" t="s">
        <v>203</v>
      </c>
      <c r="O125" s="2" t="s">
        <v>52</v>
      </c>
      <c r="P125" s="2" t="s">
        <v>52</v>
      </c>
      <c r="Q125" s="2" t="s">
        <v>200</v>
      </c>
      <c r="R125" s="2" t="s">
        <v>62</v>
      </c>
      <c r="S125" s="2" t="s">
        <v>63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204</v>
      </c>
      <c r="AV125" s="3">
        <v>119</v>
      </c>
    </row>
    <row r="126" spans="1:48" ht="30" customHeight="1" x14ac:dyDescent="0.3">
      <c r="A126" s="18" t="s">
        <v>205</v>
      </c>
      <c r="B126" s="18" t="s">
        <v>206</v>
      </c>
      <c r="C126" s="18" t="s">
        <v>169</v>
      </c>
      <c r="D126" s="16">
        <v>1</v>
      </c>
      <c r="E126" s="17"/>
      <c r="F126" s="17"/>
      <c r="G126" s="17"/>
      <c r="H126" s="17"/>
      <c r="I126" s="17"/>
      <c r="J126" s="17"/>
      <c r="K126" s="17"/>
      <c r="L126" s="17"/>
      <c r="M126" s="18"/>
      <c r="N126" s="2" t="s">
        <v>207</v>
      </c>
      <c r="O126" s="2" t="s">
        <v>52</v>
      </c>
      <c r="P126" s="2" t="s">
        <v>52</v>
      </c>
      <c r="Q126" s="2" t="s">
        <v>200</v>
      </c>
      <c r="R126" s="2" t="s">
        <v>62</v>
      </c>
      <c r="S126" s="2" t="s">
        <v>63</v>
      </c>
      <c r="T126" s="2" t="s">
        <v>63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208</v>
      </c>
      <c r="AV126" s="3">
        <v>120</v>
      </c>
    </row>
    <row r="127" spans="1:48" ht="30" customHeight="1" x14ac:dyDescent="0.3">
      <c r="A127" s="18" t="s">
        <v>209</v>
      </c>
      <c r="B127" s="18" t="s">
        <v>210</v>
      </c>
      <c r="C127" s="18" t="s">
        <v>169</v>
      </c>
      <c r="D127" s="16">
        <v>1</v>
      </c>
      <c r="E127" s="17"/>
      <c r="F127" s="17"/>
      <c r="G127" s="17"/>
      <c r="H127" s="17"/>
      <c r="I127" s="17"/>
      <c r="J127" s="17"/>
      <c r="K127" s="17"/>
      <c r="L127" s="17"/>
      <c r="M127" s="18"/>
      <c r="N127" s="2" t="s">
        <v>211</v>
      </c>
      <c r="O127" s="2" t="s">
        <v>52</v>
      </c>
      <c r="P127" s="2" t="s">
        <v>52</v>
      </c>
      <c r="Q127" s="2" t="s">
        <v>200</v>
      </c>
      <c r="R127" s="2" t="s">
        <v>62</v>
      </c>
      <c r="S127" s="2" t="s">
        <v>63</v>
      </c>
      <c r="T127" s="2" t="s">
        <v>63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212</v>
      </c>
      <c r="AV127" s="3">
        <v>121</v>
      </c>
    </row>
    <row r="128" spans="1:48" ht="30" customHeight="1" x14ac:dyDescent="0.3">
      <c r="A128" s="18" t="s">
        <v>213</v>
      </c>
      <c r="B128" s="18" t="s">
        <v>214</v>
      </c>
      <c r="C128" s="18" t="s">
        <v>169</v>
      </c>
      <c r="D128" s="16">
        <v>1</v>
      </c>
      <c r="E128" s="17"/>
      <c r="F128" s="17"/>
      <c r="G128" s="17"/>
      <c r="H128" s="17"/>
      <c r="I128" s="17"/>
      <c r="J128" s="17"/>
      <c r="K128" s="17"/>
      <c r="L128" s="17"/>
      <c r="M128" s="18"/>
      <c r="N128" s="2" t="s">
        <v>215</v>
      </c>
      <c r="O128" s="2" t="s">
        <v>52</v>
      </c>
      <c r="P128" s="2" t="s">
        <v>52</v>
      </c>
      <c r="Q128" s="2" t="s">
        <v>200</v>
      </c>
      <c r="R128" s="2" t="s">
        <v>62</v>
      </c>
      <c r="S128" s="2" t="s">
        <v>63</v>
      </c>
      <c r="T128" s="2" t="s">
        <v>63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216</v>
      </c>
      <c r="AV128" s="3">
        <v>122</v>
      </c>
    </row>
    <row r="129" spans="1:48" ht="30" customHeight="1" x14ac:dyDescent="0.3">
      <c r="A129" s="18" t="s">
        <v>217</v>
      </c>
      <c r="B129" s="18" t="s">
        <v>218</v>
      </c>
      <c r="C129" s="18" t="s">
        <v>169</v>
      </c>
      <c r="D129" s="16">
        <v>1</v>
      </c>
      <c r="E129" s="17"/>
      <c r="F129" s="17"/>
      <c r="G129" s="17"/>
      <c r="H129" s="17"/>
      <c r="I129" s="17"/>
      <c r="J129" s="17"/>
      <c r="K129" s="17"/>
      <c r="L129" s="17"/>
      <c r="M129" s="18"/>
      <c r="N129" s="2" t="s">
        <v>219</v>
      </c>
      <c r="O129" s="2" t="s">
        <v>52</v>
      </c>
      <c r="P129" s="2" t="s">
        <v>52</v>
      </c>
      <c r="Q129" s="2" t="s">
        <v>200</v>
      </c>
      <c r="R129" s="2" t="s">
        <v>62</v>
      </c>
      <c r="S129" s="2" t="s">
        <v>63</v>
      </c>
      <c r="T129" s="2" t="s">
        <v>63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220</v>
      </c>
      <c r="AV129" s="3">
        <v>123</v>
      </c>
    </row>
    <row r="130" spans="1:48" ht="30" customHeight="1" x14ac:dyDescent="0.3">
      <c r="A130" s="18" t="s">
        <v>221</v>
      </c>
      <c r="B130" s="18" t="s">
        <v>222</v>
      </c>
      <c r="C130" s="18" t="s">
        <v>169</v>
      </c>
      <c r="D130" s="16">
        <v>2</v>
      </c>
      <c r="E130" s="17"/>
      <c r="F130" s="17"/>
      <c r="G130" s="17"/>
      <c r="H130" s="17"/>
      <c r="I130" s="17"/>
      <c r="J130" s="17"/>
      <c r="K130" s="17"/>
      <c r="L130" s="17"/>
      <c r="M130" s="18"/>
      <c r="N130" s="2" t="s">
        <v>223</v>
      </c>
      <c r="O130" s="2" t="s">
        <v>52</v>
      </c>
      <c r="P130" s="2" t="s">
        <v>52</v>
      </c>
      <c r="Q130" s="2" t="s">
        <v>200</v>
      </c>
      <c r="R130" s="2" t="s">
        <v>62</v>
      </c>
      <c r="S130" s="2" t="s">
        <v>63</v>
      </c>
      <c r="T130" s="2" t="s">
        <v>63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52</v>
      </c>
      <c r="AS130" s="2" t="s">
        <v>52</v>
      </c>
      <c r="AT130" s="3"/>
      <c r="AU130" s="2" t="s">
        <v>224</v>
      </c>
      <c r="AV130" s="3">
        <v>124</v>
      </c>
    </row>
    <row r="131" spans="1:48" ht="30" customHeight="1" x14ac:dyDescent="0.3">
      <c r="A131" s="18" t="s">
        <v>225</v>
      </c>
      <c r="B131" s="18" t="s">
        <v>226</v>
      </c>
      <c r="C131" s="18" t="s">
        <v>169</v>
      </c>
      <c r="D131" s="16">
        <v>1</v>
      </c>
      <c r="E131" s="17"/>
      <c r="F131" s="17"/>
      <c r="G131" s="17"/>
      <c r="H131" s="17"/>
      <c r="I131" s="17"/>
      <c r="J131" s="17"/>
      <c r="K131" s="17"/>
      <c r="L131" s="17"/>
      <c r="M131" s="18"/>
      <c r="N131" s="2" t="s">
        <v>227</v>
      </c>
      <c r="O131" s="2" t="s">
        <v>52</v>
      </c>
      <c r="P131" s="2" t="s">
        <v>52</v>
      </c>
      <c r="Q131" s="2" t="s">
        <v>200</v>
      </c>
      <c r="R131" s="2" t="s">
        <v>62</v>
      </c>
      <c r="S131" s="2" t="s">
        <v>63</v>
      </c>
      <c r="T131" s="2" t="s">
        <v>63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52</v>
      </c>
      <c r="AS131" s="2" t="s">
        <v>52</v>
      </c>
      <c r="AT131" s="3"/>
      <c r="AU131" s="2" t="s">
        <v>228</v>
      </c>
      <c r="AV131" s="3">
        <v>125</v>
      </c>
    </row>
    <row r="132" spans="1:48" ht="30" customHeight="1" x14ac:dyDescent="0.3">
      <c r="A132" s="18" t="s">
        <v>229</v>
      </c>
      <c r="B132" s="18" t="s">
        <v>230</v>
      </c>
      <c r="C132" s="18" t="s">
        <v>169</v>
      </c>
      <c r="D132" s="16">
        <v>1</v>
      </c>
      <c r="E132" s="17"/>
      <c r="F132" s="17"/>
      <c r="G132" s="17"/>
      <c r="H132" s="17"/>
      <c r="I132" s="17"/>
      <c r="J132" s="17"/>
      <c r="K132" s="17"/>
      <c r="L132" s="17"/>
      <c r="M132" s="18"/>
      <c r="N132" s="2" t="s">
        <v>231</v>
      </c>
      <c r="O132" s="2" t="s">
        <v>52</v>
      </c>
      <c r="P132" s="2" t="s">
        <v>52</v>
      </c>
      <c r="Q132" s="2" t="s">
        <v>200</v>
      </c>
      <c r="R132" s="2" t="s">
        <v>62</v>
      </c>
      <c r="S132" s="2" t="s">
        <v>63</v>
      </c>
      <c r="T132" s="2" t="s">
        <v>63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52</v>
      </c>
      <c r="AS132" s="2" t="s">
        <v>52</v>
      </c>
      <c r="AT132" s="3"/>
      <c r="AU132" s="2" t="s">
        <v>232</v>
      </c>
      <c r="AV132" s="3">
        <v>126</v>
      </c>
    </row>
    <row r="133" spans="1:48" ht="30" customHeight="1" x14ac:dyDescent="0.3">
      <c r="A133" s="18" t="s">
        <v>233</v>
      </c>
      <c r="B133" s="18" t="s">
        <v>234</v>
      </c>
      <c r="C133" s="18" t="s">
        <v>169</v>
      </c>
      <c r="D133" s="16">
        <v>1</v>
      </c>
      <c r="E133" s="17"/>
      <c r="F133" s="17"/>
      <c r="G133" s="17"/>
      <c r="H133" s="17"/>
      <c r="I133" s="17"/>
      <c r="J133" s="17"/>
      <c r="K133" s="17"/>
      <c r="L133" s="17"/>
      <c r="M133" s="18"/>
      <c r="N133" s="2" t="s">
        <v>235</v>
      </c>
      <c r="O133" s="2" t="s">
        <v>52</v>
      </c>
      <c r="P133" s="2" t="s">
        <v>52</v>
      </c>
      <c r="Q133" s="2" t="s">
        <v>200</v>
      </c>
      <c r="R133" s="2" t="s">
        <v>62</v>
      </c>
      <c r="S133" s="2" t="s">
        <v>63</v>
      </c>
      <c r="T133" s="2" t="s">
        <v>63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52</v>
      </c>
      <c r="AS133" s="2" t="s">
        <v>52</v>
      </c>
      <c r="AT133" s="3"/>
      <c r="AU133" s="2" t="s">
        <v>236</v>
      </c>
      <c r="AV133" s="3">
        <v>128</v>
      </c>
    </row>
    <row r="134" spans="1:48" ht="30" customHeight="1" x14ac:dyDescent="0.3">
      <c r="A134" s="18" t="s">
        <v>237</v>
      </c>
      <c r="B134" s="18" t="s">
        <v>238</v>
      </c>
      <c r="C134" s="18" t="s">
        <v>239</v>
      </c>
      <c r="D134" s="16">
        <v>6</v>
      </c>
      <c r="E134" s="17"/>
      <c r="F134" s="17"/>
      <c r="G134" s="17"/>
      <c r="H134" s="17"/>
      <c r="I134" s="17"/>
      <c r="J134" s="17"/>
      <c r="K134" s="17"/>
      <c r="L134" s="17"/>
      <c r="M134" s="18"/>
      <c r="N134" s="2" t="s">
        <v>240</v>
      </c>
      <c r="O134" s="2" t="s">
        <v>52</v>
      </c>
      <c r="P134" s="2" t="s">
        <v>52</v>
      </c>
      <c r="Q134" s="2" t="s">
        <v>200</v>
      </c>
      <c r="R134" s="2" t="s">
        <v>63</v>
      </c>
      <c r="S134" s="2" t="s">
        <v>63</v>
      </c>
      <c r="T134" s="2" t="s">
        <v>62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52</v>
      </c>
      <c r="AS134" s="2" t="s">
        <v>52</v>
      </c>
      <c r="AT134" s="3"/>
      <c r="AU134" s="2" t="s">
        <v>241</v>
      </c>
      <c r="AV134" s="3">
        <v>107</v>
      </c>
    </row>
    <row r="135" spans="1:48" ht="30" customHeight="1" x14ac:dyDescent="0.3">
      <c r="A135" s="18" t="s">
        <v>242</v>
      </c>
      <c r="B135" s="18" t="s">
        <v>243</v>
      </c>
      <c r="C135" s="18" t="s">
        <v>244</v>
      </c>
      <c r="D135" s="16">
        <v>6</v>
      </c>
      <c r="E135" s="17"/>
      <c r="F135" s="17"/>
      <c r="G135" s="17"/>
      <c r="H135" s="17"/>
      <c r="I135" s="17"/>
      <c r="J135" s="17"/>
      <c r="K135" s="17"/>
      <c r="L135" s="17"/>
      <c r="M135" s="18"/>
      <c r="N135" s="2" t="s">
        <v>245</v>
      </c>
      <c r="O135" s="2" t="s">
        <v>52</v>
      </c>
      <c r="P135" s="2" t="s">
        <v>52</v>
      </c>
      <c r="Q135" s="2" t="s">
        <v>200</v>
      </c>
      <c r="R135" s="2" t="s">
        <v>63</v>
      </c>
      <c r="S135" s="2" t="s">
        <v>63</v>
      </c>
      <c r="T135" s="2" t="s">
        <v>62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246</v>
      </c>
      <c r="AV135" s="3">
        <v>109</v>
      </c>
    </row>
    <row r="136" spans="1:48" ht="30" customHeight="1" x14ac:dyDescent="0.3">
      <c r="A136" s="18" t="s">
        <v>247</v>
      </c>
      <c r="B136" s="18" t="s">
        <v>248</v>
      </c>
      <c r="C136" s="18" t="s">
        <v>249</v>
      </c>
      <c r="D136" s="16">
        <v>6</v>
      </c>
      <c r="E136" s="17"/>
      <c r="F136" s="17"/>
      <c r="G136" s="17"/>
      <c r="H136" s="17"/>
      <c r="I136" s="17"/>
      <c r="J136" s="17"/>
      <c r="K136" s="17"/>
      <c r="L136" s="17"/>
      <c r="M136" s="18"/>
      <c r="N136" s="2" t="s">
        <v>250</v>
      </c>
      <c r="O136" s="2" t="s">
        <v>52</v>
      </c>
      <c r="P136" s="2" t="s">
        <v>52</v>
      </c>
      <c r="Q136" s="2" t="s">
        <v>200</v>
      </c>
      <c r="R136" s="2" t="s">
        <v>62</v>
      </c>
      <c r="S136" s="2" t="s">
        <v>63</v>
      </c>
      <c r="T136" s="2" t="s">
        <v>63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251</v>
      </c>
      <c r="AV136" s="3">
        <v>110</v>
      </c>
    </row>
    <row r="137" spans="1:48" ht="30" customHeight="1" x14ac:dyDescent="0.3">
      <c r="A137" s="18" t="s">
        <v>252</v>
      </c>
      <c r="B137" s="18" t="s">
        <v>253</v>
      </c>
      <c r="C137" s="18" t="s">
        <v>249</v>
      </c>
      <c r="D137" s="16">
        <v>6</v>
      </c>
      <c r="E137" s="17"/>
      <c r="F137" s="17"/>
      <c r="G137" s="17"/>
      <c r="H137" s="17"/>
      <c r="I137" s="17"/>
      <c r="J137" s="17"/>
      <c r="K137" s="17"/>
      <c r="L137" s="17"/>
      <c r="M137" s="18"/>
      <c r="N137" s="2" t="s">
        <v>254</v>
      </c>
      <c r="O137" s="2" t="s">
        <v>52</v>
      </c>
      <c r="P137" s="2" t="s">
        <v>52</v>
      </c>
      <c r="Q137" s="2" t="s">
        <v>200</v>
      </c>
      <c r="R137" s="2" t="s">
        <v>62</v>
      </c>
      <c r="S137" s="2" t="s">
        <v>63</v>
      </c>
      <c r="T137" s="2" t="s">
        <v>63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255</v>
      </c>
      <c r="AV137" s="3">
        <v>113</v>
      </c>
    </row>
    <row r="138" spans="1:48" ht="30" customHeight="1" x14ac:dyDescent="0.3">
      <c r="A138" s="18" t="s">
        <v>256</v>
      </c>
      <c r="B138" s="18" t="s">
        <v>257</v>
      </c>
      <c r="C138" s="18" t="s">
        <v>188</v>
      </c>
      <c r="D138" s="16">
        <v>98</v>
      </c>
      <c r="E138" s="17"/>
      <c r="F138" s="17"/>
      <c r="G138" s="17"/>
      <c r="H138" s="17"/>
      <c r="I138" s="17"/>
      <c r="J138" s="17"/>
      <c r="K138" s="17"/>
      <c r="L138" s="17"/>
      <c r="M138" s="18"/>
      <c r="N138" s="2" t="s">
        <v>258</v>
      </c>
      <c r="O138" s="2" t="s">
        <v>52</v>
      </c>
      <c r="P138" s="2" t="s">
        <v>52</v>
      </c>
      <c r="Q138" s="2" t="s">
        <v>200</v>
      </c>
      <c r="R138" s="2" t="s">
        <v>62</v>
      </c>
      <c r="S138" s="2" t="s">
        <v>63</v>
      </c>
      <c r="T138" s="2" t="s">
        <v>63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259</v>
      </c>
      <c r="AV138" s="3">
        <v>114</v>
      </c>
    </row>
    <row r="139" spans="1:48" ht="30" customHeight="1" x14ac:dyDescent="0.3">
      <c r="A139" s="18" t="s">
        <v>260</v>
      </c>
      <c r="B139" s="18" t="s">
        <v>261</v>
      </c>
      <c r="C139" s="18" t="s">
        <v>188</v>
      </c>
      <c r="D139" s="16">
        <v>196</v>
      </c>
      <c r="E139" s="17"/>
      <c r="F139" s="17"/>
      <c r="G139" s="17"/>
      <c r="H139" s="17"/>
      <c r="I139" s="17"/>
      <c r="J139" s="17"/>
      <c r="K139" s="17"/>
      <c r="L139" s="17"/>
      <c r="M139" s="18"/>
      <c r="N139" s="2" t="s">
        <v>262</v>
      </c>
      <c r="O139" s="2" t="s">
        <v>52</v>
      </c>
      <c r="P139" s="2" t="s">
        <v>52</v>
      </c>
      <c r="Q139" s="2" t="s">
        <v>200</v>
      </c>
      <c r="R139" s="2" t="s">
        <v>62</v>
      </c>
      <c r="S139" s="2" t="s">
        <v>63</v>
      </c>
      <c r="T139" s="2" t="s">
        <v>63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52</v>
      </c>
      <c r="AS139" s="2" t="s">
        <v>52</v>
      </c>
      <c r="AT139" s="3"/>
      <c r="AU139" s="2" t="s">
        <v>263</v>
      </c>
      <c r="AV139" s="3">
        <v>115</v>
      </c>
    </row>
    <row r="140" spans="1:48" ht="30" customHeight="1" x14ac:dyDescent="0.3">
      <c r="A140" s="16"/>
      <c r="B140" s="16"/>
      <c r="C140" s="16"/>
      <c r="D140" s="16"/>
      <c r="E140" s="17"/>
      <c r="F140" s="17"/>
      <c r="G140" s="17"/>
      <c r="H140" s="17"/>
      <c r="I140" s="17"/>
      <c r="J140" s="17"/>
      <c r="K140" s="17"/>
      <c r="L140" s="17"/>
      <c r="M140" s="16"/>
      <c r="Q140" s="1" t="s">
        <v>200</v>
      </c>
    </row>
    <row r="141" spans="1:48" ht="30" customHeight="1" x14ac:dyDescent="0.3">
      <c r="A141" s="16"/>
      <c r="B141" s="16"/>
      <c r="C141" s="16"/>
      <c r="D141" s="16"/>
      <c r="E141" s="17"/>
      <c r="F141" s="17"/>
      <c r="G141" s="17"/>
      <c r="H141" s="17"/>
      <c r="I141" s="17"/>
      <c r="J141" s="17"/>
      <c r="K141" s="17"/>
      <c r="L141" s="17"/>
      <c r="M141" s="16"/>
      <c r="Q141" s="1" t="s">
        <v>200</v>
      </c>
    </row>
    <row r="142" spans="1:48" ht="30" customHeight="1" x14ac:dyDescent="0.3">
      <c r="A142" s="16"/>
      <c r="B142" s="16"/>
      <c r="C142" s="16"/>
      <c r="D142" s="16"/>
      <c r="E142" s="17"/>
      <c r="F142" s="17"/>
      <c r="G142" s="17"/>
      <c r="H142" s="17"/>
      <c r="I142" s="17"/>
      <c r="J142" s="17"/>
      <c r="K142" s="17"/>
      <c r="L142" s="17"/>
      <c r="M142" s="16"/>
      <c r="Q142" s="1" t="s">
        <v>200</v>
      </c>
    </row>
    <row r="143" spans="1:48" ht="30" customHeight="1" x14ac:dyDescent="0.3">
      <c r="A143" s="16"/>
      <c r="B143" s="16"/>
      <c r="C143" s="16"/>
      <c r="D143" s="16"/>
      <c r="E143" s="17"/>
      <c r="F143" s="17"/>
      <c r="G143" s="17"/>
      <c r="H143" s="17"/>
      <c r="I143" s="17"/>
      <c r="J143" s="17"/>
      <c r="K143" s="17"/>
      <c r="L143" s="17"/>
      <c r="M143" s="16"/>
      <c r="Q143" s="1" t="s">
        <v>200</v>
      </c>
    </row>
    <row r="144" spans="1:48" ht="30" customHeight="1" x14ac:dyDescent="0.3">
      <c r="A144" s="16"/>
      <c r="B144" s="16"/>
      <c r="C144" s="16"/>
      <c r="D144" s="16"/>
      <c r="E144" s="17"/>
      <c r="F144" s="17"/>
      <c r="G144" s="17"/>
      <c r="H144" s="17"/>
      <c r="I144" s="17"/>
      <c r="J144" s="17"/>
      <c r="K144" s="17"/>
      <c r="L144" s="17"/>
      <c r="M144" s="16"/>
      <c r="Q144" s="1" t="s">
        <v>200</v>
      </c>
    </row>
    <row r="145" spans="1:48" ht="30" customHeight="1" x14ac:dyDescent="0.3">
      <c r="A145" s="16"/>
      <c r="B145" s="16"/>
      <c r="C145" s="16"/>
      <c r="D145" s="16"/>
      <c r="E145" s="17"/>
      <c r="F145" s="17"/>
      <c r="G145" s="17"/>
      <c r="H145" s="17"/>
      <c r="I145" s="17"/>
      <c r="J145" s="17"/>
      <c r="K145" s="17"/>
      <c r="L145" s="17"/>
      <c r="M145" s="16"/>
      <c r="Q145" s="1" t="s">
        <v>200</v>
      </c>
    </row>
    <row r="146" spans="1:48" ht="30" customHeight="1" x14ac:dyDescent="0.3">
      <c r="A146" s="16"/>
      <c r="B146" s="16"/>
      <c r="C146" s="16"/>
      <c r="D146" s="16"/>
      <c r="E146" s="17"/>
      <c r="F146" s="17"/>
      <c r="G146" s="17"/>
      <c r="H146" s="17"/>
      <c r="I146" s="17"/>
      <c r="J146" s="17"/>
      <c r="K146" s="17"/>
      <c r="L146" s="17"/>
      <c r="M146" s="16"/>
      <c r="Q146" s="1" t="s">
        <v>200</v>
      </c>
    </row>
    <row r="147" spans="1:48" ht="30" customHeight="1" x14ac:dyDescent="0.3">
      <c r="A147" s="18" t="s">
        <v>84</v>
      </c>
      <c r="B147" s="16"/>
      <c r="C147" s="16"/>
      <c r="D147" s="16"/>
      <c r="E147" s="17"/>
      <c r="F147" s="17"/>
      <c r="G147" s="17"/>
      <c r="H147" s="17"/>
      <c r="I147" s="17"/>
      <c r="J147" s="17"/>
      <c r="K147" s="17"/>
      <c r="L147" s="17"/>
      <c r="M147" s="16"/>
      <c r="N147" t="s">
        <v>85</v>
      </c>
    </row>
    <row r="148" spans="1:48" ht="30" customHeight="1" x14ac:dyDescent="0.3">
      <c r="A148" s="18" t="s">
        <v>264</v>
      </c>
      <c r="B148" s="18" t="s">
        <v>52</v>
      </c>
      <c r="C148" s="16"/>
      <c r="D148" s="16"/>
      <c r="E148" s="17"/>
      <c r="F148" s="17"/>
      <c r="G148" s="17"/>
      <c r="H148" s="17"/>
      <c r="I148" s="17"/>
      <c r="J148" s="17"/>
      <c r="K148" s="17"/>
      <c r="L148" s="17"/>
      <c r="M148" s="16"/>
      <c r="N148" s="3"/>
      <c r="O148" s="3"/>
      <c r="P148" s="3"/>
      <c r="Q148" s="2" t="s">
        <v>265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8" t="s">
        <v>266</v>
      </c>
      <c r="B149" s="18" t="s">
        <v>267</v>
      </c>
      <c r="C149" s="18" t="s">
        <v>60</v>
      </c>
      <c r="D149" s="16">
        <v>1.2</v>
      </c>
      <c r="E149" s="17"/>
      <c r="F149" s="17"/>
      <c r="G149" s="17"/>
      <c r="H149" s="17"/>
      <c r="I149" s="17"/>
      <c r="J149" s="17"/>
      <c r="K149" s="17"/>
      <c r="L149" s="17"/>
      <c r="M149" s="18"/>
      <c r="N149" s="2" t="s">
        <v>268</v>
      </c>
      <c r="O149" s="2" t="s">
        <v>52</v>
      </c>
      <c r="P149" s="2" t="s">
        <v>52</v>
      </c>
      <c r="Q149" s="2" t="s">
        <v>265</v>
      </c>
      <c r="R149" s="2" t="s">
        <v>62</v>
      </c>
      <c r="S149" s="2" t="s">
        <v>63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269</v>
      </c>
      <c r="AV149" s="3">
        <v>129</v>
      </c>
    </row>
    <row r="150" spans="1:48" ht="30" customHeight="1" x14ac:dyDescent="0.3">
      <c r="A150" s="18" t="s">
        <v>266</v>
      </c>
      <c r="B150" s="18" t="s">
        <v>270</v>
      </c>
      <c r="C150" s="18" t="s">
        <v>60</v>
      </c>
      <c r="D150" s="16">
        <v>30</v>
      </c>
      <c r="E150" s="17"/>
      <c r="F150" s="17"/>
      <c r="G150" s="17"/>
      <c r="H150" s="17"/>
      <c r="I150" s="17"/>
      <c r="J150" s="17"/>
      <c r="K150" s="17"/>
      <c r="L150" s="17"/>
      <c r="M150" s="18"/>
      <c r="N150" s="2" t="s">
        <v>271</v>
      </c>
      <c r="O150" s="2" t="s">
        <v>52</v>
      </c>
      <c r="P150" s="2" t="s">
        <v>52</v>
      </c>
      <c r="Q150" s="2" t="s">
        <v>265</v>
      </c>
      <c r="R150" s="2" t="s">
        <v>62</v>
      </c>
      <c r="S150" s="2" t="s">
        <v>63</v>
      </c>
      <c r="T150" s="2" t="s">
        <v>63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272</v>
      </c>
      <c r="AV150" s="3">
        <v>130</v>
      </c>
    </row>
    <row r="151" spans="1:48" ht="30" customHeight="1" x14ac:dyDescent="0.3">
      <c r="A151" s="18" t="s">
        <v>273</v>
      </c>
      <c r="B151" s="18" t="s">
        <v>274</v>
      </c>
      <c r="C151" s="18" t="s">
        <v>188</v>
      </c>
      <c r="D151" s="16">
        <v>97.6</v>
      </c>
      <c r="E151" s="17"/>
      <c r="F151" s="17"/>
      <c r="G151" s="17"/>
      <c r="H151" s="17"/>
      <c r="I151" s="17"/>
      <c r="J151" s="17"/>
      <c r="K151" s="17"/>
      <c r="L151" s="17"/>
      <c r="M151" s="18"/>
      <c r="N151" s="2" t="s">
        <v>275</v>
      </c>
      <c r="O151" s="2" t="s">
        <v>52</v>
      </c>
      <c r="P151" s="2" t="s">
        <v>52</v>
      </c>
      <c r="Q151" s="2" t="s">
        <v>265</v>
      </c>
      <c r="R151" s="2" t="s">
        <v>62</v>
      </c>
      <c r="S151" s="2" t="s">
        <v>63</v>
      </c>
      <c r="T151" s="2" t="s">
        <v>63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276</v>
      </c>
      <c r="AV151" s="3">
        <v>117</v>
      </c>
    </row>
    <row r="152" spans="1:48" ht="30" customHeight="1" x14ac:dyDescent="0.3">
      <c r="A152" s="18" t="s">
        <v>277</v>
      </c>
      <c r="B152" s="18" t="s">
        <v>52</v>
      </c>
      <c r="C152" s="18" t="s">
        <v>60</v>
      </c>
      <c r="D152" s="16">
        <v>20.7</v>
      </c>
      <c r="E152" s="17"/>
      <c r="F152" s="17"/>
      <c r="G152" s="17"/>
      <c r="H152" s="17"/>
      <c r="I152" s="17"/>
      <c r="J152" s="17"/>
      <c r="K152" s="17"/>
      <c r="L152" s="17"/>
      <c r="M152" s="18"/>
      <c r="N152" s="2" t="s">
        <v>278</v>
      </c>
      <c r="O152" s="2" t="s">
        <v>52</v>
      </c>
      <c r="P152" s="2" t="s">
        <v>52</v>
      </c>
      <c r="Q152" s="2" t="s">
        <v>265</v>
      </c>
      <c r="R152" s="2" t="s">
        <v>62</v>
      </c>
      <c r="S152" s="2" t="s">
        <v>63</v>
      </c>
      <c r="T152" s="2" t="s">
        <v>63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279</v>
      </c>
      <c r="AV152" s="3">
        <v>118</v>
      </c>
    </row>
    <row r="153" spans="1:48" ht="30" customHeight="1" x14ac:dyDescent="0.3">
      <c r="A153" s="16"/>
      <c r="B153" s="16"/>
      <c r="C153" s="16"/>
      <c r="D153" s="16"/>
      <c r="E153" s="17"/>
      <c r="F153" s="17"/>
      <c r="G153" s="17"/>
      <c r="H153" s="17"/>
      <c r="I153" s="17"/>
      <c r="J153" s="17"/>
      <c r="K153" s="17"/>
      <c r="L153" s="17"/>
      <c r="M153" s="16"/>
      <c r="Q153" s="1" t="s">
        <v>265</v>
      </c>
    </row>
    <row r="154" spans="1:48" ht="30" customHeight="1" x14ac:dyDescent="0.3">
      <c r="A154" s="16"/>
      <c r="B154" s="16"/>
      <c r="C154" s="16"/>
      <c r="D154" s="16"/>
      <c r="E154" s="17"/>
      <c r="F154" s="17"/>
      <c r="G154" s="17"/>
      <c r="H154" s="17"/>
      <c r="I154" s="17"/>
      <c r="J154" s="17"/>
      <c r="K154" s="17"/>
      <c r="L154" s="17"/>
      <c r="M154" s="16"/>
      <c r="Q154" s="1" t="s">
        <v>265</v>
      </c>
    </row>
    <row r="155" spans="1:48" ht="30" customHeight="1" x14ac:dyDescent="0.3">
      <c r="A155" s="16"/>
      <c r="B155" s="16"/>
      <c r="C155" s="16"/>
      <c r="D155" s="16"/>
      <c r="E155" s="17"/>
      <c r="F155" s="17"/>
      <c r="G155" s="17"/>
      <c r="H155" s="17"/>
      <c r="I155" s="17"/>
      <c r="J155" s="17"/>
      <c r="K155" s="17"/>
      <c r="L155" s="17"/>
      <c r="M155" s="16"/>
      <c r="Q155" s="1" t="s">
        <v>265</v>
      </c>
    </row>
    <row r="156" spans="1:48" ht="30" customHeight="1" x14ac:dyDescent="0.3">
      <c r="A156" s="16"/>
      <c r="B156" s="16"/>
      <c r="C156" s="16"/>
      <c r="D156" s="16"/>
      <c r="E156" s="17"/>
      <c r="F156" s="17"/>
      <c r="G156" s="17"/>
      <c r="H156" s="17"/>
      <c r="I156" s="17"/>
      <c r="J156" s="17"/>
      <c r="K156" s="17"/>
      <c r="L156" s="17"/>
      <c r="M156" s="16"/>
      <c r="Q156" s="1" t="s">
        <v>265</v>
      </c>
    </row>
    <row r="157" spans="1:48" ht="30" customHeight="1" x14ac:dyDescent="0.3">
      <c r="A157" s="16"/>
      <c r="B157" s="16"/>
      <c r="C157" s="16"/>
      <c r="D157" s="16"/>
      <c r="E157" s="17"/>
      <c r="F157" s="17"/>
      <c r="G157" s="17"/>
      <c r="H157" s="17"/>
      <c r="I157" s="17"/>
      <c r="J157" s="17"/>
      <c r="K157" s="17"/>
      <c r="L157" s="17"/>
      <c r="M157" s="16"/>
      <c r="Q157" s="1" t="s">
        <v>265</v>
      </c>
    </row>
    <row r="158" spans="1:48" ht="30" customHeight="1" x14ac:dyDescent="0.3">
      <c r="A158" s="16"/>
      <c r="B158" s="16"/>
      <c r="C158" s="16"/>
      <c r="D158" s="16"/>
      <c r="E158" s="17"/>
      <c r="F158" s="17"/>
      <c r="G158" s="17"/>
      <c r="H158" s="17"/>
      <c r="I158" s="17"/>
      <c r="J158" s="17"/>
      <c r="K158" s="17"/>
      <c r="L158" s="17"/>
      <c r="M158" s="16"/>
      <c r="Q158" s="1" t="s">
        <v>265</v>
      </c>
    </row>
    <row r="159" spans="1:48" ht="30" customHeight="1" x14ac:dyDescent="0.3">
      <c r="A159" s="16"/>
      <c r="B159" s="16"/>
      <c r="C159" s="16"/>
      <c r="D159" s="16"/>
      <c r="E159" s="17"/>
      <c r="F159" s="17"/>
      <c r="G159" s="17"/>
      <c r="H159" s="17"/>
      <c r="I159" s="17"/>
      <c r="J159" s="17"/>
      <c r="K159" s="17"/>
      <c r="L159" s="17"/>
      <c r="M159" s="16"/>
      <c r="Q159" s="1" t="s">
        <v>265</v>
      </c>
    </row>
    <row r="160" spans="1:48" ht="30" customHeight="1" x14ac:dyDescent="0.3">
      <c r="A160" s="16"/>
      <c r="B160" s="16"/>
      <c r="C160" s="16"/>
      <c r="D160" s="16"/>
      <c r="E160" s="17"/>
      <c r="F160" s="17"/>
      <c r="G160" s="17"/>
      <c r="H160" s="17"/>
      <c r="I160" s="17"/>
      <c r="J160" s="17"/>
      <c r="K160" s="17"/>
      <c r="L160" s="17"/>
      <c r="M160" s="16"/>
      <c r="Q160" s="1" t="s">
        <v>265</v>
      </c>
    </row>
    <row r="161" spans="1:48" ht="30" customHeight="1" x14ac:dyDescent="0.3">
      <c r="A161" s="16"/>
      <c r="B161" s="16"/>
      <c r="C161" s="16"/>
      <c r="D161" s="16"/>
      <c r="E161" s="17"/>
      <c r="F161" s="17"/>
      <c r="G161" s="17"/>
      <c r="H161" s="17"/>
      <c r="I161" s="17"/>
      <c r="J161" s="17"/>
      <c r="K161" s="17"/>
      <c r="L161" s="17"/>
      <c r="M161" s="16"/>
      <c r="Q161" s="1" t="s">
        <v>265</v>
      </c>
    </row>
    <row r="162" spans="1:48" ht="30" customHeight="1" x14ac:dyDescent="0.3">
      <c r="A162" s="16"/>
      <c r="B162" s="16"/>
      <c r="C162" s="16"/>
      <c r="D162" s="16"/>
      <c r="E162" s="17"/>
      <c r="F162" s="17"/>
      <c r="G162" s="17"/>
      <c r="H162" s="17"/>
      <c r="I162" s="17"/>
      <c r="J162" s="17"/>
      <c r="K162" s="17"/>
      <c r="L162" s="17"/>
      <c r="M162" s="16"/>
      <c r="Q162" s="1" t="s">
        <v>265</v>
      </c>
    </row>
    <row r="163" spans="1:48" ht="30" customHeight="1" x14ac:dyDescent="0.3">
      <c r="A163" s="16"/>
      <c r="B163" s="16"/>
      <c r="C163" s="16"/>
      <c r="D163" s="16"/>
      <c r="E163" s="17"/>
      <c r="F163" s="17"/>
      <c r="G163" s="17"/>
      <c r="H163" s="17"/>
      <c r="I163" s="17"/>
      <c r="J163" s="17"/>
      <c r="K163" s="17"/>
      <c r="L163" s="17"/>
      <c r="M163" s="16"/>
      <c r="Q163" s="1" t="s">
        <v>265</v>
      </c>
    </row>
    <row r="164" spans="1:48" ht="30" customHeight="1" x14ac:dyDescent="0.3">
      <c r="A164" s="16"/>
      <c r="B164" s="16"/>
      <c r="C164" s="16"/>
      <c r="D164" s="16"/>
      <c r="E164" s="17"/>
      <c r="F164" s="17"/>
      <c r="G164" s="17"/>
      <c r="H164" s="17"/>
      <c r="I164" s="17"/>
      <c r="J164" s="17"/>
      <c r="K164" s="17"/>
      <c r="L164" s="17"/>
      <c r="M164" s="16"/>
      <c r="Q164" s="1" t="s">
        <v>265</v>
      </c>
    </row>
    <row r="165" spans="1:48" ht="30" customHeight="1" x14ac:dyDescent="0.3">
      <c r="A165" s="16"/>
      <c r="B165" s="16"/>
      <c r="C165" s="16"/>
      <c r="D165" s="16"/>
      <c r="E165" s="17"/>
      <c r="F165" s="17"/>
      <c r="G165" s="17"/>
      <c r="H165" s="17"/>
      <c r="I165" s="17"/>
      <c r="J165" s="17"/>
      <c r="K165" s="17"/>
      <c r="L165" s="17"/>
      <c r="M165" s="16"/>
      <c r="Q165" s="1" t="s">
        <v>265</v>
      </c>
    </row>
    <row r="166" spans="1:48" ht="30" customHeight="1" x14ac:dyDescent="0.3">
      <c r="A166" s="16"/>
      <c r="B166" s="16"/>
      <c r="C166" s="16"/>
      <c r="D166" s="16"/>
      <c r="E166" s="17"/>
      <c r="F166" s="17"/>
      <c r="G166" s="17"/>
      <c r="H166" s="17"/>
      <c r="I166" s="17"/>
      <c r="J166" s="17"/>
      <c r="K166" s="17"/>
      <c r="L166" s="17"/>
      <c r="M166" s="16"/>
      <c r="Q166" s="1" t="s">
        <v>265</v>
      </c>
    </row>
    <row r="167" spans="1:48" ht="30" customHeight="1" x14ac:dyDescent="0.3">
      <c r="A167" s="16"/>
      <c r="B167" s="16"/>
      <c r="C167" s="16"/>
      <c r="D167" s="16"/>
      <c r="E167" s="17"/>
      <c r="F167" s="17"/>
      <c r="G167" s="17"/>
      <c r="H167" s="17"/>
      <c r="I167" s="17"/>
      <c r="J167" s="17"/>
      <c r="K167" s="17"/>
      <c r="L167" s="17"/>
      <c r="M167" s="16"/>
      <c r="Q167" s="1" t="s">
        <v>265</v>
      </c>
    </row>
    <row r="168" spans="1:48" ht="30" customHeight="1" x14ac:dyDescent="0.3">
      <c r="A168" s="16"/>
      <c r="B168" s="16"/>
      <c r="C168" s="16"/>
      <c r="D168" s="16"/>
      <c r="E168" s="17"/>
      <c r="F168" s="17"/>
      <c r="G168" s="17"/>
      <c r="H168" s="17"/>
      <c r="I168" s="17"/>
      <c r="J168" s="17"/>
      <c r="K168" s="17"/>
      <c r="L168" s="17"/>
      <c r="M168" s="16"/>
      <c r="Q168" s="1" t="s">
        <v>265</v>
      </c>
    </row>
    <row r="169" spans="1:48" ht="30" customHeight="1" x14ac:dyDescent="0.3">
      <c r="A169" s="16"/>
      <c r="B169" s="16"/>
      <c r="C169" s="16"/>
      <c r="D169" s="16"/>
      <c r="E169" s="17"/>
      <c r="F169" s="17"/>
      <c r="G169" s="17"/>
      <c r="H169" s="17"/>
      <c r="I169" s="17"/>
      <c r="J169" s="17"/>
      <c r="K169" s="17"/>
      <c r="L169" s="17"/>
      <c r="M169" s="16"/>
      <c r="Q169" s="1" t="s">
        <v>265</v>
      </c>
    </row>
    <row r="170" spans="1:48" ht="30" customHeight="1" x14ac:dyDescent="0.3">
      <c r="A170" s="16"/>
      <c r="B170" s="16"/>
      <c r="C170" s="16"/>
      <c r="D170" s="16"/>
      <c r="E170" s="17"/>
      <c r="F170" s="17"/>
      <c r="G170" s="17"/>
      <c r="H170" s="17"/>
      <c r="I170" s="17"/>
      <c r="J170" s="17"/>
      <c r="K170" s="17"/>
      <c r="L170" s="17"/>
      <c r="M170" s="16"/>
      <c r="Q170" s="1" t="s">
        <v>265</v>
      </c>
    </row>
    <row r="171" spans="1:48" ht="30" customHeight="1" x14ac:dyDescent="0.3">
      <c r="A171" s="18" t="s">
        <v>84</v>
      </c>
      <c r="B171" s="16"/>
      <c r="C171" s="16"/>
      <c r="D171" s="16"/>
      <c r="E171" s="17"/>
      <c r="F171" s="17"/>
      <c r="G171" s="17"/>
      <c r="H171" s="17"/>
      <c r="I171" s="17"/>
      <c r="J171" s="17"/>
      <c r="K171" s="17"/>
      <c r="L171" s="17"/>
      <c r="M171" s="16"/>
      <c r="N171" t="s">
        <v>85</v>
      </c>
    </row>
    <row r="172" spans="1:48" ht="30" customHeight="1" x14ac:dyDescent="0.3">
      <c r="A172" s="18" t="s">
        <v>280</v>
      </c>
      <c r="B172" s="18" t="s">
        <v>52</v>
      </c>
      <c r="C172" s="16"/>
      <c r="D172" s="16"/>
      <c r="E172" s="17"/>
      <c r="F172" s="17"/>
      <c r="G172" s="17"/>
      <c r="H172" s="17"/>
      <c r="I172" s="17"/>
      <c r="J172" s="17"/>
      <c r="K172" s="17"/>
      <c r="L172" s="17"/>
      <c r="M172" s="16"/>
      <c r="N172" s="3"/>
      <c r="O172" s="3"/>
      <c r="P172" s="3"/>
      <c r="Q172" s="2" t="s">
        <v>281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8" t="s">
        <v>282</v>
      </c>
      <c r="B173" s="18" t="s">
        <v>283</v>
      </c>
      <c r="C173" s="18" t="s">
        <v>60</v>
      </c>
      <c r="D173" s="16">
        <v>255</v>
      </c>
      <c r="E173" s="17"/>
      <c r="F173" s="17"/>
      <c r="G173" s="17"/>
      <c r="H173" s="17"/>
      <c r="I173" s="17"/>
      <c r="J173" s="17"/>
      <c r="K173" s="17"/>
      <c r="L173" s="17"/>
      <c r="M173" s="18"/>
      <c r="N173" s="2" t="s">
        <v>284</v>
      </c>
      <c r="O173" s="2" t="s">
        <v>52</v>
      </c>
      <c r="P173" s="2" t="s">
        <v>52</v>
      </c>
      <c r="Q173" s="2" t="s">
        <v>281</v>
      </c>
      <c r="R173" s="2" t="s">
        <v>62</v>
      </c>
      <c r="S173" s="2" t="s">
        <v>63</v>
      </c>
      <c r="T173" s="2" t="s">
        <v>63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285</v>
      </c>
      <c r="AV173" s="3">
        <v>53</v>
      </c>
    </row>
    <row r="174" spans="1:48" ht="30" customHeight="1" x14ac:dyDescent="0.3">
      <c r="A174" s="18" t="s">
        <v>286</v>
      </c>
      <c r="B174" s="18" t="s">
        <v>283</v>
      </c>
      <c r="C174" s="18" t="s">
        <v>60</v>
      </c>
      <c r="D174" s="16">
        <v>31</v>
      </c>
      <c r="E174" s="17"/>
      <c r="F174" s="17"/>
      <c r="G174" s="17"/>
      <c r="H174" s="17"/>
      <c r="I174" s="17"/>
      <c r="J174" s="17"/>
      <c r="K174" s="17"/>
      <c r="L174" s="17"/>
      <c r="M174" s="18"/>
      <c r="N174" s="2" t="s">
        <v>287</v>
      </c>
      <c r="O174" s="2" t="s">
        <v>52</v>
      </c>
      <c r="P174" s="2" t="s">
        <v>52</v>
      </c>
      <c r="Q174" s="2" t="s">
        <v>281</v>
      </c>
      <c r="R174" s="2" t="s">
        <v>62</v>
      </c>
      <c r="S174" s="2" t="s">
        <v>63</v>
      </c>
      <c r="T174" s="2" t="s">
        <v>63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288</v>
      </c>
      <c r="AV174" s="3">
        <v>54</v>
      </c>
    </row>
    <row r="175" spans="1:48" ht="30" customHeight="1" x14ac:dyDescent="0.3">
      <c r="A175" s="18" t="s">
        <v>289</v>
      </c>
      <c r="B175" s="18" t="s">
        <v>283</v>
      </c>
      <c r="C175" s="18" t="s">
        <v>60</v>
      </c>
      <c r="D175" s="16">
        <v>38</v>
      </c>
      <c r="E175" s="17"/>
      <c r="F175" s="17"/>
      <c r="G175" s="17"/>
      <c r="H175" s="17"/>
      <c r="I175" s="17"/>
      <c r="J175" s="17"/>
      <c r="K175" s="17"/>
      <c r="L175" s="17"/>
      <c r="M175" s="18"/>
      <c r="N175" s="2" t="s">
        <v>290</v>
      </c>
      <c r="O175" s="2" t="s">
        <v>52</v>
      </c>
      <c r="P175" s="2" t="s">
        <v>52</v>
      </c>
      <c r="Q175" s="2" t="s">
        <v>281</v>
      </c>
      <c r="R175" s="2" t="s">
        <v>62</v>
      </c>
      <c r="S175" s="2" t="s">
        <v>63</v>
      </c>
      <c r="T175" s="2" t="s">
        <v>63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291</v>
      </c>
      <c r="AV175" s="3">
        <v>55</v>
      </c>
    </row>
    <row r="176" spans="1:48" ht="30" customHeight="1" x14ac:dyDescent="0.3">
      <c r="A176" s="18" t="s">
        <v>282</v>
      </c>
      <c r="B176" s="18" t="s">
        <v>292</v>
      </c>
      <c r="C176" s="18" t="s">
        <v>60</v>
      </c>
      <c r="D176" s="16">
        <v>195</v>
      </c>
      <c r="E176" s="17"/>
      <c r="F176" s="17"/>
      <c r="G176" s="17"/>
      <c r="H176" s="17"/>
      <c r="I176" s="17"/>
      <c r="J176" s="17"/>
      <c r="K176" s="17"/>
      <c r="L176" s="17"/>
      <c r="M176" s="18"/>
      <c r="N176" s="2" t="s">
        <v>293</v>
      </c>
      <c r="O176" s="2" t="s">
        <v>52</v>
      </c>
      <c r="P176" s="2" t="s">
        <v>52</v>
      </c>
      <c r="Q176" s="2" t="s">
        <v>281</v>
      </c>
      <c r="R176" s="2" t="s">
        <v>62</v>
      </c>
      <c r="S176" s="2" t="s">
        <v>63</v>
      </c>
      <c r="T176" s="2" t="s">
        <v>63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52</v>
      </c>
      <c r="AS176" s="2" t="s">
        <v>52</v>
      </c>
      <c r="AT176" s="3"/>
      <c r="AU176" s="2" t="s">
        <v>294</v>
      </c>
      <c r="AV176" s="3">
        <v>56</v>
      </c>
    </row>
    <row r="177" spans="1:48" ht="30" customHeight="1" x14ac:dyDescent="0.3">
      <c r="A177" s="18" t="s">
        <v>295</v>
      </c>
      <c r="B177" s="18" t="s">
        <v>296</v>
      </c>
      <c r="C177" s="18" t="s">
        <v>60</v>
      </c>
      <c r="D177" s="16">
        <v>51</v>
      </c>
      <c r="E177" s="17"/>
      <c r="F177" s="17"/>
      <c r="G177" s="17"/>
      <c r="H177" s="17"/>
      <c r="I177" s="17"/>
      <c r="J177" s="17"/>
      <c r="K177" s="17"/>
      <c r="L177" s="17"/>
      <c r="M177" s="18"/>
      <c r="N177" s="2" t="s">
        <v>297</v>
      </c>
      <c r="O177" s="2" t="s">
        <v>52</v>
      </c>
      <c r="P177" s="2" t="s">
        <v>52</v>
      </c>
      <c r="Q177" s="2" t="s">
        <v>281</v>
      </c>
      <c r="R177" s="2" t="s">
        <v>62</v>
      </c>
      <c r="S177" s="2" t="s">
        <v>63</v>
      </c>
      <c r="T177" s="2" t="s">
        <v>63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52</v>
      </c>
      <c r="AS177" s="2" t="s">
        <v>52</v>
      </c>
      <c r="AT177" s="3"/>
      <c r="AU177" s="2" t="s">
        <v>298</v>
      </c>
      <c r="AV177" s="3">
        <v>57</v>
      </c>
    </row>
    <row r="178" spans="1:48" ht="30" customHeight="1" x14ac:dyDescent="0.3">
      <c r="A178" s="18" t="s">
        <v>295</v>
      </c>
      <c r="B178" s="18" t="s">
        <v>299</v>
      </c>
      <c r="C178" s="18" t="s">
        <v>60</v>
      </c>
      <c r="D178" s="16">
        <v>256</v>
      </c>
      <c r="E178" s="17"/>
      <c r="F178" s="17"/>
      <c r="G178" s="17"/>
      <c r="H178" s="17"/>
      <c r="I178" s="17"/>
      <c r="J178" s="17"/>
      <c r="K178" s="17"/>
      <c r="L178" s="17"/>
      <c r="M178" s="18"/>
      <c r="N178" s="2" t="s">
        <v>300</v>
      </c>
      <c r="O178" s="2" t="s">
        <v>52</v>
      </c>
      <c r="P178" s="2" t="s">
        <v>52</v>
      </c>
      <c r="Q178" s="2" t="s">
        <v>281</v>
      </c>
      <c r="R178" s="2" t="s">
        <v>62</v>
      </c>
      <c r="S178" s="2" t="s">
        <v>63</v>
      </c>
      <c r="T178" s="2" t="s">
        <v>63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52</v>
      </c>
      <c r="AS178" s="2" t="s">
        <v>52</v>
      </c>
      <c r="AT178" s="3"/>
      <c r="AU178" s="2" t="s">
        <v>301</v>
      </c>
      <c r="AV178" s="3">
        <v>58</v>
      </c>
    </row>
    <row r="179" spans="1:48" ht="30" customHeight="1" x14ac:dyDescent="0.3">
      <c r="A179" s="18" t="s">
        <v>302</v>
      </c>
      <c r="B179" s="18" t="s">
        <v>303</v>
      </c>
      <c r="C179" s="18" t="s">
        <v>60</v>
      </c>
      <c r="D179" s="16">
        <v>157</v>
      </c>
      <c r="E179" s="17"/>
      <c r="F179" s="17"/>
      <c r="G179" s="17"/>
      <c r="H179" s="17"/>
      <c r="I179" s="17"/>
      <c r="J179" s="17"/>
      <c r="K179" s="17"/>
      <c r="L179" s="17"/>
      <c r="M179" s="18"/>
      <c r="N179" s="2" t="s">
        <v>304</v>
      </c>
      <c r="O179" s="2" t="s">
        <v>52</v>
      </c>
      <c r="P179" s="2" t="s">
        <v>52</v>
      </c>
      <c r="Q179" s="2" t="s">
        <v>281</v>
      </c>
      <c r="R179" s="2" t="s">
        <v>63</v>
      </c>
      <c r="S179" s="2" t="s">
        <v>63</v>
      </c>
      <c r="T179" s="2" t="s">
        <v>62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52</v>
      </c>
      <c r="AS179" s="2" t="s">
        <v>52</v>
      </c>
      <c r="AT179" s="3"/>
      <c r="AU179" s="2" t="s">
        <v>305</v>
      </c>
      <c r="AV179" s="3">
        <v>95</v>
      </c>
    </row>
    <row r="180" spans="1:48" ht="30" customHeight="1" x14ac:dyDescent="0.3">
      <c r="A180" s="16"/>
      <c r="B180" s="16"/>
      <c r="C180" s="16"/>
      <c r="D180" s="16"/>
      <c r="E180" s="17"/>
      <c r="F180" s="17"/>
      <c r="G180" s="17"/>
      <c r="H180" s="17"/>
      <c r="I180" s="17"/>
      <c r="J180" s="17"/>
      <c r="K180" s="17"/>
      <c r="L180" s="17"/>
      <c r="M180" s="16"/>
      <c r="Q180" s="1" t="s">
        <v>281</v>
      </c>
    </row>
    <row r="181" spans="1:48" ht="30" customHeight="1" x14ac:dyDescent="0.3">
      <c r="A181" s="16"/>
      <c r="B181" s="16"/>
      <c r="C181" s="16"/>
      <c r="D181" s="16"/>
      <c r="E181" s="17"/>
      <c r="F181" s="17"/>
      <c r="G181" s="17"/>
      <c r="H181" s="17"/>
      <c r="I181" s="17"/>
      <c r="J181" s="17"/>
      <c r="K181" s="17"/>
      <c r="L181" s="17"/>
      <c r="M181" s="16"/>
      <c r="Q181" s="1" t="s">
        <v>281</v>
      </c>
    </row>
    <row r="182" spans="1:48" ht="30" customHeight="1" x14ac:dyDescent="0.3">
      <c r="A182" s="16"/>
      <c r="B182" s="16"/>
      <c r="C182" s="16"/>
      <c r="D182" s="16"/>
      <c r="E182" s="17"/>
      <c r="F182" s="17"/>
      <c r="G182" s="17"/>
      <c r="H182" s="17"/>
      <c r="I182" s="17"/>
      <c r="J182" s="17"/>
      <c r="K182" s="17"/>
      <c r="L182" s="17"/>
      <c r="M182" s="16"/>
      <c r="Q182" s="1" t="s">
        <v>281</v>
      </c>
    </row>
    <row r="183" spans="1:48" ht="30" customHeight="1" x14ac:dyDescent="0.3">
      <c r="A183" s="16"/>
      <c r="B183" s="16"/>
      <c r="C183" s="16"/>
      <c r="D183" s="16"/>
      <c r="E183" s="17"/>
      <c r="F183" s="17"/>
      <c r="G183" s="17"/>
      <c r="H183" s="17"/>
      <c r="I183" s="17"/>
      <c r="J183" s="17"/>
      <c r="K183" s="17"/>
      <c r="L183" s="17"/>
      <c r="M183" s="16"/>
      <c r="Q183" s="1" t="s">
        <v>281</v>
      </c>
    </row>
    <row r="184" spans="1:48" ht="30" customHeight="1" x14ac:dyDescent="0.3">
      <c r="A184" s="16"/>
      <c r="B184" s="16"/>
      <c r="C184" s="16"/>
      <c r="D184" s="16"/>
      <c r="E184" s="17"/>
      <c r="F184" s="17"/>
      <c r="G184" s="17"/>
      <c r="H184" s="17"/>
      <c r="I184" s="17"/>
      <c r="J184" s="17"/>
      <c r="K184" s="17"/>
      <c r="L184" s="17"/>
      <c r="M184" s="16"/>
      <c r="Q184" s="1" t="s">
        <v>281</v>
      </c>
    </row>
    <row r="185" spans="1:48" ht="30" customHeight="1" x14ac:dyDescent="0.3">
      <c r="A185" s="16"/>
      <c r="B185" s="16"/>
      <c r="C185" s="16"/>
      <c r="D185" s="16"/>
      <c r="E185" s="17"/>
      <c r="F185" s="17"/>
      <c r="G185" s="17"/>
      <c r="H185" s="17"/>
      <c r="I185" s="17"/>
      <c r="J185" s="17"/>
      <c r="K185" s="17"/>
      <c r="L185" s="17"/>
      <c r="M185" s="16"/>
      <c r="Q185" s="1" t="s">
        <v>281</v>
      </c>
    </row>
    <row r="186" spans="1:48" ht="30" customHeight="1" x14ac:dyDescent="0.3">
      <c r="A186" s="16"/>
      <c r="B186" s="16"/>
      <c r="C186" s="16"/>
      <c r="D186" s="16"/>
      <c r="E186" s="17"/>
      <c r="F186" s="17"/>
      <c r="G186" s="17"/>
      <c r="H186" s="17"/>
      <c r="I186" s="17"/>
      <c r="J186" s="17"/>
      <c r="K186" s="17"/>
      <c r="L186" s="17"/>
      <c r="M186" s="16"/>
      <c r="Q186" s="1" t="s">
        <v>281</v>
      </c>
    </row>
    <row r="187" spans="1:48" ht="30" customHeight="1" x14ac:dyDescent="0.3">
      <c r="A187" s="16"/>
      <c r="B187" s="16"/>
      <c r="C187" s="16"/>
      <c r="D187" s="16"/>
      <c r="E187" s="17"/>
      <c r="F187" s="17"/>
      <c r="G187" s="17"/>
      <c r="H187" s="17"/>
      <c r="I187" s="17"/>
      <c r="J187" s="17"/>
      <c r="K187" s="17"/>
      <c r="L187" s="17"/>
      <c r="M187" s="16"/>
      <c r="Q187" s="1" t="s">
        <v>281</v>
      </c>
    </row>
    <row r="188" spans="1:48" ht="30" customHeight="1" x14ac:dyDescent="0.3">
      <c r="A188" s="16"/>
      <c r="B188" s="16"/>
      <c r="C188" s="16"/>
      <c r="D188" s="16"/>
      <c r="E188" s="17"/>
      <c r="F188" s="17"/>
      <c r="G188" s="17"/>
      <c r="H188" s="17"/>
      <c r="I188" s="17"/>
      <c r="J188" s="17"/>
      <c r="K188" s="17"/>
      <c r="L188" s="17"/>
      <c r="M188" s="16"/>
      <c r="Q188" s="1" t="s">
        <v>281</v>
      </c>
    </row>
    <row r="189" spans="1:48" ht="30" customHeight="1" x14ac:dyDescent="0.3">
      <c r="A189" s="16"/>
      <c r="B189" s="16"/>
      <c r="C189" s="16"/>
      <c r="D189" s="16"/>
      <c r="E189" s="17"/>
      <c r="F189" s="17"/>
      <c r="G189" s="17"/>
      <c r="H189" s="17"/>
      <c r="I189" s="17"/>
      <c r="J189" s="17"/>
      <c r="K189" s="17"/>
      <c r="L189" s="17"/>
      <c r="M189" s="16"/>
      <c r="Q189" s="1" t="s">
        <v>281</v>
      </c>
    </row>
    <row r="190" spans="1:48" ht="30" customHeight="1" x14ac:dyDescent="0.3">
      <c r="A190" s="16"/>
      <c r="B190" s="16"/>
      <c r="C190" s="16"/>
      <c r="D190" s="16"/>
      <c r="E190" s="17"/>
      <c r="F190" s="17"/>
      <c r="G190" s="17"/>
      <c r="H190" s="17"/>
      <c r="I190" s="17"/>
      <c r="J190" s="17"/>
      <c r="K190" s="17"/>
      <c r="L190" s="17"/>
      <c r="M190" s="16"/>
      <c r="Q190" s="1" t="s">
        <v>281</v>
      </c>
    </row>
    <row r="191" spans="1:48" ht="30" customHeight="1" x14ac:dyDescent="0.3">
      <c r="A191" s="16"/>
      <c r="B191" s="16"/>
      <c r="C191" s="16"/>
      <c r="D191" s="16"/>
      <c r="E191" s="17"/>
      <c r="F191" s="17"/>
      <c r="G191" s="17"/>
      <c r="H191" s="17"/>
      <c r="I191" s="17"/>
      <c r="J191" s="17"/>
      <c r="K191" s="17"/>
      <c r="L191" s="17"/>
      <c r="M191" s="16"/>
      <c r="Q191" s="1" t="s">
        <v>281</v>
      </c>
    </row>
    <row r="192" spans="1:48" ht="30" customHeight="1" x14ac:dyDescent="0.3">
      <c r="A192" s="16"/>
      <c r="B192" s="16"/>
      <c r="C192" s="16"/>
      <c r="D192" s="16"/>
      <c r="E192" s="17"/>
      <c r="F192" s="17"/>
      <c r="G192" s="17"/>
      <c r="H192" s="17"/>
      <c r="I192" s="17"/>
      <c r="J192" s="17"/>
      <c r="K192" s="17"/>
      <c r="L192" s="17"/>
      <c r="M192" s="16"/>
      <c r="Q192" s="1" t="s">
        <v>281</v>
      </c>
    </row>
    <row r="193" spans="1:48" ht="30" customHeight="1" x14ac:dyDescent="0.3">
      <c r="A193" s="16"/>
      <c r="B193" s="16"/>
      <c r="C193" s="16"/>
      <c r="D193" s="16"/>
      <c r="E193" s="17"/>
      <c r="F193" s="17"/>
      <c r="G193" s="17"/>
      <c r="H193" s="17"/>
      <c r="I193" s="17"/>
      <c r="J193" s="17"/>
      <c r="K193" s="17"/>
      <c r="L193" s="17"/>
      <c r="M193" s="16"/>
      <c r="Q193" s="1" t="s">
        <v>281</v>
      </c>
    </row>
    <row r="194" spans="1:48" ht="30" customHeight="1" x14ac:dyDescent="0.3">
      <c r="A194" s="16"/>
      <c r="B194" s="16"/>
      <c r="C194" s="16"/>
      <c r="D194" s="16"/>
      <c r="E194" s="17"/>
      <c r="F194" s="17"/>
      <c r="G194" s="17"/>
      <c r="H194" s="17"/>
      <c r="I194" s="17"/>
      <c r="J194" s="17"/>
      <c r="K194" s="17"/>
      <c r="L194" s="17"/>
      <c r="M194" s="16"/>
      <c r="Q194" s="1" t="s">
        <v>281</v>
      </c>
    </row>
    <row r="195" spans="1:48" ht="30" customHeight="1" x14ac:dyDescent="0.3">
      <c r="A195" s="18" t="s">
        <v>84</v>
      </c>
      <c r="B195" s="16"/>
      <c r="C195" s="16"/>
      <c r="D195" s="16"/>
      <c r="E195" s="17"/>
      <c r="F195" s="17"/>
      <c r="G195" s="17"/>
      <c r="H195" s="17"/>
      <c r="I195" s="17"/>
      <c r="J195" s="17"/>
      <c r="K195" s="17"/>
      <c r="L195" s="17"/>
      <c r="M195" s="16"/>
      <c r="N195" t="s">
        <v>85</v>
      </c>
    </row>
    <row r="196" spans="1:48" ht="30" customHeight="1" x14ac:dyDescent="0.3">
      <c r="A196" s="18" t="s">
        <v>306</v>
      </c>
      <c r="B196" s="18" t="s">
        <v>52</v>
      </c>
      <c r="C196" s="16"/>
      <c r="D196" s="16"/>
      <c r="E196" s="17"/>
      <c r="F196" s="17"/>
      <c r="G196" s="17"/>
      <c r="H196" s="17"/>
      <c r="I196" s="17"/>
      <c r="J196" s="17"/>
      <c r="K196" s="17"/>
      <c r="L196" s="17"/>
      <c r="M196" s="16"/>
      <c r="N196" s="3"/>
      <c r="O196" s="3"/>
      <c r="P196" s="3"/>
      <c r="Q196" s="2" t="s">
        <v>307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8" t="s">
        <v>308</v>
      </c>
      <c r="B197" s="18" t="s">
        <v>309</v>
      </c>
      <c r="C197" s="18" t="s">
        <v>169</v>
      </c>
      <c r="D197" s="16">
        <v>5</v>
      </c>
      <c r="E197" s="17"/>
      <c r="F197" s="17"/>
      <c r="G197" s="17"/>
      <c r="H197" s="17"/>
      <c r="I197" s="17"/>
      <c r="J197" s="17"/>
      <c r="K197" s="17"/>
      <c r="L197" s="17"/>
      <c r="M197" s="18"/>
      <c r="N197" s="2" t="s">
        <v>310</v>
      </c>
      <c r="O197" s="2" t="s">
        <v>52</v>
      </c>
      <c r="P197" s="2" t="s">
        <v>52</v>
      </c>
      <c r="Q197" s="2" t="s">
        <v>307</v>
      </c>
      <c r="R197" s="2" t="s">
        <v>63</v>
      </c>
      <c r="S197" s="2" t="s">
        <v>63</v>
      </c>
      <c r="T197" s="2" t="s">
        <v>62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311</v>
      </c>
      <c r="AV197" s="3">
        <v>218</v>
      </c>
    </row>
    <row r="198" spans="1:48" ht="30" customHeight="1" x14ac:dyDescent="0.3">
      <c r="A198" s="16"/>
      <c r="B198" s="16"/>
      <c r="C198" s="16"/>
      <c r="D198" s="16"/>
      <c r="E198" s="17"/>
      <c r="F198" s="17"/>
      <c r="G198" s="17"/>
      <c r="H198" s="17"/>
      <c r="I198" s="17"/>
      <c r="J198" s="17"/>
      <c r="K198" s="17"/>
      <c r="L198" s="17"/>
      <c r="M198" s="16"/>
      <c r="Q198" s="1" t="s">
        <v>307</v>
      </c>
    </row>
    <row r="199" spans="1:48" ht="30" customHeight="1" x14ac:dyDescent="0.3">
      <c r="A199" s="16"/>
      <c r="B199" s="16"/>
      <c r="C199" s="16"/>
      <c r="D199" s="16"/>
      <c r="E199" s="17"/>
      <c r="F199" s="17"/>
      <c r="G199" s="17"/>
      <c r="H199" s="17"/>
      <c r="I199" s="17"/>
      <c r="J199" s="17"/>
      <c r="K199" s="17"/>
      <c r="L199" s="17"/>
      <c r="M199" s="16"/>
      <c r="Q199" s="1" t="s">
        <v>307</v>
      </c>
    </row>
    <row r="200" spans="1:48" ht="30" customHeight="1" x14ac:dyDescent="0.3">
      <c r="A200" s="16"/>
      <c r="B200" s="16"/>
      <c r="C200" s="16"/>
      <c r="D200" s="16"/>
      <c r="E200" s="17"/>
      <c r="F200" s="17"/>
      <c r="G200" s="17"/>
      <c r="H200" s="17"/>
      <c r="I200" s="17"/>
      <c r="J200" s="17"/>
      <c r="K200" s="17"/>
      <c r="L200" s="17"/>
      <c r="M200" s="16"/>
      <c r="Q200" s="1" t="s">
        <v>307</v>
      </c>
    </row>
    <row r="201" spans="1:48" ht="30" customHeight="1" x14ac:dyDescent="0.3">
      <c r="A201" s="16"/>
      <c r="B201" s="16"/>
      <c r="C201" s="16"/>
      <c r="D201" s="16"/>
      <c r="E201" s="17"/>
      <c r="F201" s="17"/>
      <c r="G201" s="17"/>
      <c r="H201" s="17"/>
      <c r="I201" s="17"/>
      <c r="J201" s="17"/>
      <c r="K201" s="17"/>
      <c r="L201" s="17"/>
      <c r="M201" s="16"/>
      <c r="Q201" s="1" t="s">
        <v>307</v>
      </c>
    </row>
    <row r="202" spans="1:48" ht="30" customHeight="1" x14ac:dyDescent="0.3">
      <c r="A202" s="16"/>
      <c r="B202" s="16"/>
      <c r="C202" s="16"/>
      <c r="D202" s="16"/>
      <c r="E202" s="17"/>
      <c r="F202" s="17"/>
      <c r="G202" s="17"/>
      <c r="H202" s="17"/>
      <c r="I202" s="17"/>
      <c r="J202" s="17"/>
      <c r="K202" s="17"/>
      <c r="L202" s="17"/>
      <c r="M202" s="16"/>
      <c r="Q202" s="1" t="s">
        <v>307</v>
      </c>
    </row>
    <row r="203" spans="1:48" ht="30" customHeight="1" x14ac:dyDescent="0.3">
      <c r="A203" s="16"/>
      <c r="B203" s="16"/>
      <c r="C203" s="16"/>
      <c r="D203" s="16"/>
      <c r="E203" s="17"/>
      <c r="F203" s="17"/>
      <c r="G203" s="17"/>
      <c r="H203" s="17"/>
      <c r="I203" s="17"/>
      <c r="J203" s="17"/>
      <c r="K203" s="17"/>
      <c r="L203" s="17"/>
      <c r="M203" s="16"/>
      <c r="Q203" s="1" t="s">
        <v>307</v>
      </c>
    </row>
    <row r="204" spans="1:48" ht="30" customHeight="1" x14ac:dyDescent="0.3">
      <c r="A204" s="16"/>
      <c r="B204" s="16"/>
      <c r="C204" s="16"/>
      <c r="D204" s="16"/>
      <c r="E204" s="17"/>
      <c r="F204" s="17"/>
      <c r="G204" s="17"/>
      <c r="H204" s="17"/>
      <c r="I204" s="17"/>
      <c r="J204" s="17"/>
      <c r="K204" s="17"/>
      <c r="L204" s="17"/>
      <c r="M204" s="16"/>
      <c r="Q204" s="1" t="s">
        <v>307</v>
      </c>
    </row>
    <row r="205" spans="1:48" ht="30" customHeight="1" x14ac:dyDescent="0.3">
      <c r="A205" s="16"/>
      <c r="B205" s="16"/>
      <c r="C205" s="16"/>
      <c r="D205" s="16"/>
      <c r="E205" s="17"/>
      <c r="F205" s="17"/>
      <c r="G205" s="17"/>
      <c r="H205" s="17"/>
      <c r="I205" s="17"/>
      <c r="J205" s="17"/>
      <c r="K205" s="17"/>
      <c r="L205" s="17"/>
      <c r="M205" s="16"/>
      <c r="Q205" s="1" t="s">
        <v>307</v>
      </c>
    </row>
    <row r="206" spans="1:48" ht="30" customHeight="1" x14ac:dyDescent="0.3">
      <c r="A206" s="16"/>
      <c r="B206" s="16"/>
      <c r="C206" s="16"/>
      <c r="D206" s="16"/>
      <c r="E206" s="17"/>
      <c r="F206" s="17"/>
      <c r="G206" s="17"/>
      <c r="H206" s="17"/>
      <c r="I206" s="17"/>
      <c r="J206" s="17"/>
      <c r="K206" s="17"/>
      <c r="L206" s="17"/>
      <c r="M206" s="16"/>
      <c r="Q206" s="1" t="s">
        <v>307</v>
      </c>
    </row>
    <row r="207" spans="1:48" ht="30" customHeight="1" x14ac:dyDescent="0.3">
      <c r="A207" s="16"/>
      <c r="B207" s="16"/>
      <c r="C207" s="16"/>
      <c r="D207" s="16"/>
      <c r="E207" s="17"/>
      <c r="F207" s="17"/>
      <c r="G207" s="17"/>
      <c r="H207" s="17"/>
      <c r="I207" s="17"/>
      <c r="J207" s="17"/>
      <c r="K207" s="17"/>
      <c r="L207" s="17"/>
      <c r="M207" s="16"/>
      <c r="Q207" s="1" t="s">
        <v>307</v>
      </c>
    </row>
    <row r="208" spans="1:48" ht="30" customHeight="1" x14ac:dyDescent="0.3">
      <c r="A208" s="16"/>
      <c r="B208" s="16"/>
      <c r="C208" s="16"/>
      <c r="D208" s="16"/>
      <c r="E208" s="17"/>
      <c r="F208" s="17"/>
      <c r="G208" s="17"/>
      <c r="H208" s="17"/>
      <c r="I208" s="17"/>
      <c r="J208" s="17"/>
      <c r="K208" s="17"/>
      <c r="L208" s="17"/>
      <c r="M208" s="16"/>
      <c r="Q208" s="1" t="s">
        <v>307</v>
      </c>
    </row>
    <row r="209" spans="1:48" ht="30" customHeight="1" x14ac:dyDescent="0.3">
      <c r="A209" s="16"/>
      <c r="B209" s="16"/>
      <c r="C209" s="16"/>
      <c r="D209" s="16"/>
      <c r="E209" s="17"/>
      <c r="F209" s="17"/>
      <c r="G209" s="17"/>
      <c r="H209" s="17"/>
      <c r="I209" s="17"/>
      <c r="J209" s="17"/>
      <c r="K209" s="17"/>
      <c r="L209" s="17"/>
      <c r="M209" s="16"/>
      <c r="Q209" s="1" t="s">
        <v>307</v>
      </c>
    </row>
    <row r="210" spans="1:48" ht="30" customHeight="1" x14ac:dyDescent="0.3">
      <c r="A210" s="16"/>
      <c r="B210" s="16"/>
      <c r="C210" s="16"/>
      <c r="D210" s="16"/>
      <c r="E210" s="17"/>
      <c r="F210" s="17"/>
      <c r="G210" s="17"/>
      <c r="H210" s="17"/>
      <c r="I210" s="17"/>
      <c r="J210" s="17"/>
      <c r="K210" s="17"/>
      <c r="L210" s="17"/>
      <c r="M210" s="16"/>
      <c r="Q210" s="1" t="s">
        <v>307</v>
      </c>
    </row>
    <row r="211" spans="1:48" ht="30" customHeight="1" x14ac:dyDescent="0.3">
      <c r="A211" s="16"/>
      <c r="B211" s="16"/>
      <c r="C211" s="16"/>
      <c r="D211" s="16"/>
      <c r="E211" s="17"/>
      <c r="F211" s="17"/>
      <c r="G211" s="17"/>
      <c r="H211" s="17"/>
      <c r="I211" s="17"/>
      <c r="J211" s="17"/>
      <c r="K211" s="17"/>
      <c r="L211" s="17"/>
      <c r="M211" s="16"/>
      <c r="Q211" s="1" t="s">
        <v>307</v>
      </c>
    </row>
    <row r="212" spans="1:48" ht="30" customHeight="1" x14ac:dyDescent="0.3">
      <c r="A212" s="16"/>
      <c r="B212" s="16"/>
      <c r="C212" s="16"/>
      <c r="D212" s="16"/>
      <c r="E212" s="17"/>
      <c r="F212" s="17"/>
      <c r="G212" s="17"/>
      <c r="H212" s="17"/>
      <c r="I212" s="17"/>
      <c r="J212" s="17"/>
      <c r="K212" s="17"/>
      <c r="L212" s="17"/>
      <c r="M212" s="16"/>
      <c r="Q212" s="1" t="s">
        <v>307</v>
      </c>
    </row>
    <row r="213" spans="1:48" ht="30" customHeight="1" x14ac:dyDescent="0.3">
      <c r="A213" s="16"/>
      <c r="B213" s="16"/>
      <c r="C213" s="16"/>
      <c r="D213" s="16"/>
      <c r="E213" s="17"/>
      <c r="F213" s="17"/>
      <c r="G213" s="17"/>
      <c r="H213" s="17"/>
      <c r="I213" s="17"/>
      <c r="J213" s="17"/>
      <c r="K213" s="17"/>
      <c r="L213" s="17"/>
      <c r="M213" s="16"/>
      <c r="Q213" s="1" t="s">
        <v>307</v>
      </c>
    </row>
    <row r="214" spans="1:48" ht="30" customHeight="1" x14ac:dyDescent="0.3">
      <c r="A214" s="16"/>
      <c r="B214" s="16"/>
      <c r="C214" s="16"/>
      <c r="D214" s="16"/>
      <c r="E214" s="17"/>
      <c r="F214" s="17"/>
      <c r="G214" s="17"/>
      <c r="H214" s="17"/>
      <c r="I214" s="17"/>
      <c r="J214" s="17"/>
      <c r="K214" s="17"/>
      <c r="L214" s="17"/>
      <c r="M214" s="16"/>
      <c r="Q214" s="1" t="s">
        <v>307</v>
      </c>
    </row>
    <row r="215" spans="1:48" ht="30" customHeight="1" x14ac:dyDescent="0.3">
      <c r="A215" s="16"/>
      <c r="B215" s="16"/>
      <c r="C215" s="16"/>
      <c r="D215" s="16"/>
      <c r="E215" s="17"/>
      <c r="F215" s="17"/>
      <c r="G215" s="17"/>
      <c r="H215" s="17"/>
      <c r="I215" s="17"/>
      <c r="J215" s="17"/>
      <c r="K215" s="17"/>
      <c r="L215" s="17"/>
      <c r="M215" s="16"/>
      <c r="Q215" s="1" t="s">
        <v>307</v>
      </c>
    </row>
    <row r="216" spans="1:48" ht="30" customHeight="1" x14ac:dyDescent="0.3">
      <c r="A216" s="16"/>
      <c r="B216" s="16"/>
      <c r="C216" s="16"/>
      <c r="D216" s="16"/>
      <c r="E216" s="17"/>
      <c r="F216" s="17"/>
      <c r="G216" s="17"/>
      <c r="H216" s="17"/>
      <c r="I216" s="17"/>
      <c r="J216" s="17"/>
      <c r="K216" s="17"/>
      <c r="L216" s="17"/>
      <c r="M216" s="16"/>
      <c r="Q216" s="1" t="s">
        <v>307</v>
      </c>
    </row>
    <row r="217" spans="1:48" ht="30" customHeight="1" x14ac:dyDescent="0.3">
      <c r="A217" s="16"/>
      <c r="B217" s="16"/>
      <c r="C217" s="16"/>
      <c r="D217" s="16"/>
      <c r="E217" s="17"/>
      <c r="F217" s="17"/>
      <c r="G217" s="17"/>
      <c r="H217" s="17"/>
      <c r="I217" s="17"/>
      <c r="J217" s="17"/>
      <c r="K217" s="17"/>
      <c r="L217" s="17"/>
      <c r="M217" s="16"/>
      <c r="Q217" s="1" t="s">
        <v>307</v>
      </c>
    </row>
    <row r="218" spans="1:48" ht="30" customHeight="1" x14ac:dyDescent="0.3">
      <c r="A218" s="16"/>
      <c r="B218" s="16"/>
      <c r="C218" s="16"/>
      <c r="D218" s="16"/>
      <c r="E218" s="17"/>
      <c r="F218" s="17"/>
      <c r="G218" s="17"/>
      <c r="H218" s="17"/>
      <c r="I218" s="17"/>
      <c r="J218" s="17"/>
      <c r="K218" s="17"/>
      <c r="L218" s="17"/>
      <c r="M218" s="16"/>
      <c r="Q218" s="1" t="s">
        <v>307</v>
      </c>
    </row>
    <row r="219" spans="1:48" ht="30" customHeight="1" x14ac:dyDescent="0.3">
      <c r="A219" s="18" t="s">
        <v>84</v>
      </c>
      <c r="B219" s="16"/>
      <c r="C219" s="16"/>
      <c r="D219" s="16"/>
      <c r="E219" s="17"/>
      <c r="F219" s="17"/>
      <c r="G219" s="17"/>
      <c r="H219" s="17"/>
      <c r="I219" s="17"/>
      <c r="J219" s="17"/>
      <c r="K219" s="17"/>
      <c r="L219" s="17"/>
      <c r="M219" s="16"/>
      <c r="N219" t="s">
        <v>85</v>
      </c>
    </row>
    <row r="220" spans="1:48" ht="30" customHeight="1" x14ac:dyDescent="0.3">
      <c r="A220" s="18" t="s">
        <v>312</v>
      </c>
      <c r="B220" s="18" t="s">
        <v>52</v>
      </c>
      <c r="C220" s="16"/>
      <c r="D220" s="16"/>
      <c r="E220" s="17"/>
      <c r="F220" s="17"/>
      <c r="G220" s="17"/>
      <c r="H220" s="17"/>
      <c r="I220" s="17"/>
      <c r="J220" s="17"/>
      <c r="K220" s="17"/>
      <c r="L220" s="17"/>
      <c r="M220" s="16"/>
      <c r="N220" s="3"/>
      <c r="O220" s="3"/>
      <c r="P220" s="3"/>
      <c r="Q220" s="2" t="s">
        <v>313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8" t="s">
        <v>314</v>
      </c>
      <c r="B221" s="18" t="s">
        <v>315</v>
      </c>
      <c r="C221" s="18" t="s">
        <v>316</v>
      </c>
      <c r="D221" s="16">
        <v>0.2</v>
      </c>
      <c r="E221" s="17"/>
      <c r="F221" s="17"/>
      <c r="G221" s="17"/>
      <c r="H221" s="17"/>
      <c r="I221" s="17"/>
      <c r="J221" s="17"/>
      <c r="K221" s="17"/>
      <c r="L221" s="17"/>
      <c r="M221" s="18"/>
      <c r="N221" s="2" t="s">
        <v>317</v>
      </c>
      <c r="O221" s="2" t="s">
        <v>52</v>
      </c>
      <c r="P221" s="2" t="s">
        <v>52</v>
      </c>
      <c r="Q221" s="2" t="s">
        <v>313</v>
      </c>
      <c r="R221" s="2" t="s">
        <v>62</v>
      </c>
      <c r="S221" s="2" t="s">
        <v>63</v>
      </c>
      <c r="T221" s="2" t="s">
        <v>63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318</v>
      </c>
      <c r="AV221" s="3">
        <v>60</v>
      </c>
    </row>
    <row r="222" spans="1:48" ht="30" customHeight="1" x14ac:dyDescent="0.3">
      <c r="A222" s="18" t="s">
        <v>319</v>
      </c>
      <c r="B222" s="18" t="s">
        <v>52</v>
      </c>
      <c r="C222" s="18" t="s">
        <v>60</v>
      </c>
      <c r="D222" s="16">
        <v>110.5</v>
      </c>
      <c r="E222" s="17"/>
      <c r="F222" s="17"/>
      <c r="G222" s="17"/>
      <c r="H222" s="17"/>
      <c r="I222" s="17"/>
      <c r="J222" s="17"/>
      <c r="K222" s="17"/>
      <c r="L222" s="17"/>
      <c r="M222" s="18"/>
      <c r="N222" s="2" t="s">
        <v>320</v>
      </c>
      <c r="O222" s="2" t="s">
        <v>52</v>
      </c>
      <c r="P222" s="2" t="s">
        <v>52</v>
      </c>
      <c r="Q222" s="2" t="s">
        <v>313</v>
      </c>
      <c r="R222" s="2" t="s">
        <v>62</v>
      </c>
      <c r="S222" s="2" t="s">
        <v>63</v>
      </c>
      <c r="T222" s="2" t="s">
        <v>63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321</v>
      </c>
      <c r="AV222" s="3">
        <v>61</v>
      </c>
    </row>
    <row r="223" spans="1:48" ht="30" customHeight="1" x14ac:dyDescent="0.3">
      <c r="A223" s="18" t="s">
        <v>322</v>
      </c>
      <c r="B223" s="18" t="s">
        <v>52</v>
      </c>
      <c r="C223" s="18" t="s">
        <v>60</v>
      </c>
      <c r="D223" s="16">
        <v>246.5</v>
      </c>
      <c r="E223" s="17"/>
      <c r="F223" s="17"/>
      <c r="G223" s="17"/>
      <c r="H223" s="17"/>
      <c r="I223" s="17"/>
      <c r="J223" s="17"/>
      <c r="K223" s="17"/>
      <c r="L223" s="17"/>
      <c r="M223" s="18"/>
      <c r="N223" s="2" t="s">
        <v>323</v>
      </c>
      <c r="O223" s="2" t="s">
        <v>52</v>
      </c>
      <c r="P223" s="2" t="s">
        <v>52</v>
      </c>
      <c r="Q223" s="2" t="s">
        <v>313</v>
      </c>
      <c r="R223" s="2" t="s">
        <v>62</v>
      </c>
      <c r="S223" s="2" t="s">
        <v>63</v>
      </c>
      <c r="T223" s="2" t="s">
        <v>63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324</v>
      </c>
      <c r="AV223" s="3">
        <v>62</v>
      </c>
    </row>
    <row r="224" spans="1:48" ht="30" customHeight="1" x14ac:dyDescent="0.3">
      <c r="A224" s="18" t="s">
        <v>325</v>
      </c>
      <c r="B224" s="18" t="s">
        <v>326</v>
      </c>
      <c r="C224" s="18" t="s">
        <v>316</v>
      </c>
      <c r="D224" s="16">
        <v>42.2</v>
      </c>
      <c r="E224" s="17"/>
      <c r="F224" s="17"/>
      <c r="G224" s="17"/>
      <c r="H224" s="17"/>
      <c r="I224" s="17"/>
      <c r="J224" s="17"/>
      <c r="K224" s="17"/>
      <c r="L224" s="17"/>
      <c r="M224" s="18"/>
      <c r="N224" s="2" t="s">
        <v>327</v>
      </c>
      <c r="O224" s="2" t="s">
        <v>52</v>
      </c>
      <c r="P224" s="2" t="s">
        <v>52</v>
      </c>
      <c r="Q224" s="2" t="s">
        <v>313</v>
      </c>
      <c r="R224" s="2" t="s">
        <v>62</v>
      </c>
      <c r="S224" s="2" t="s">
        <v>63</v>
      </c>
      <c r="T224" s="2" t="s">
        <v>63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328</v>
      </c>
      <c r="AV224" s="3">
        <v>63</v>
      </c>
    </row>
    <row r="225" spans="1:48" ht="30" customHeight="1" x14ac:dyDescent="0.3">
      <c r="A225" s="18" t="s">
        <v>329</v>
      </c>
      <c r="B225" s="18" t="s">
        <v>330</v>
      </c>
      <c r="C225" s="18" t="s">
        <v>188</v>
      </c>
      <c r="D225" s="16">
        <v>40.799999999999997</v>
      </c>
      <c r="E225" s="17"/>
      <c r="F225" s="17"/>
      <c r="G225" s="17"/>
      <c r="H225" s="17"/>
      <c r="I225" s="17"/>
      <c r="J225" s="17"/>
      <c r="K225" s="17"/>
      <c r="L225" s="17"/>
      <c r="M225" s="18"/>
      <c r="N225" s="2" t="s">
        <v>331</v>
      </c>
      <c r="O225" s="2" t="s">
        <v>52</v>
      </c>
      <c r="P225" s="2" t="s">
        <v>52</v>
      </c>
      <c r="Q225" s="2" t="s">
        <v>313</v>
      </c>
      <c r="R225" s="2" t="s">
        <v>62</v>
      </c>
      <c r="S225" s="2" t="s">
        <v>63</v>
      </c>
      <c r="T225" s="2" t="s">
        <v>63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52</v>
      </c>
      <c r="AS225" s="2" t="s">
        <v>52</v>
      </c>
      <c r="AT225" s="3"/>
      <c r="AU225" s="2" t="s">
        <v>332</v>
      </c>
      <c r="AV225" s="3">
        <v>64</v>
      </c>
    </row>
    <row r="226" spans="1:48" ht="30" customHeight="1" x14ac:dyDescent="0.3">
      <c r="A226" s="18" t="s">
        <v>333</v>
      </c>
      <c r="B226" s="18" t="s">
        <v>330</v>
      </c>
      <c r="C226" s="18" t="s">
        <v>188</v>
      </c>
      <c r="D226" s="16">
        <v>29.8</v>
      </c>
      <c r="E226" s="17"/>
      <c r="F226" s="17"/>
      <c r="G226" s="17"/>
      <c r="H226" s="17"/>
      <c r="I226" s="17"/>
      <c r="J226" s="17"/>
      <c r="K226" s="17"/>
      <c r="L226" s="17"/>
      <c r="M226" s="18"/>
      <c r="N226" s="2" t="s">
        <v>334</v>
      </c>
      <c r="O226" s="2" t="s">
        <v>52</v>
      </c>
      <c r="P226" s="2" t="s">
        <v>52</v>
      </c>
      <c r="Q226" s="2" t="s">
        <v>313</v>
      </c>
      <c r="R226" s="2" t="s">
        <v>62</v>
      </c>
      <c r="S226" s="2" t="s">
        <v>63</v>
      </c>
      <c r="T226" s="2" t="s">
        <v>63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52</v>
      </c>
      <c r="AS226" s="2" t="s">
        <v>52</v>
      </c>
      <c r="AT226" s="3"/>
      <c r="AU226" s="2" t="s">
        <v>335</v>
      </c>
      <c r="AV226" s="3">
        <v>65</v>
      </c>
    </row>
    <row r="227" spans="1:48" ht="30" customHeight="1" x14ac:dyDescent="0.3">
      <c r="A227" s="18" t="s">
        <v>336</v>
      </c>
      <c r="B227" s="18" t="s">
        <v>337</v>
      </c>
      <c r="C227" s="18" t="s">
        <v>60</v>
      </c>
      <c r="D227" s="16">
        <v>329.8</v>
      </c>
      <c r="E227" s="17"/>
      <c r="F227" s="17"/>
      <c r="G227" s="17"/>
      <c r="H227" s="17"/>
      <c r="I227" s="17"/>
      <c r="J227" s="17"/>
      <c r="K227" s="17"/>
      <c r="L227" s="17"/>
      <c r="M227" s="18"/>
      <c r="N227" s="2" t="s">
        <v>338</v>
      </c>
      <c r="O227" s="2" t="s">
        <v>52</v>
      </c>
      <c r="P227" s="2" t="s">
        <v>52</v>
      </c>
      <c r="Q227" s="2" t="s">
        <v>313</v>
      </c>
      <c r="R227" s="2" t="s">
        <v>62</v>
      </c>
      <c r="S227" s="2" t="s">
        <v>63</v>
      </c>
      <c r="T227" s="2" t="s">
        <v>63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52</v>
      </c>
      <c r="AS227" s="2" t="s">
        <v>52</v>
      </c>
      <c r="AT227" s="3"/>
      <c r="AU227" s="2" t="s">
        <v>339</v>
      </c>
      <c r="AV227" s="3">
        <v>66</v>
      </c>
    </row>
    <row r="228" spans="1:48" ht="30" customHeight="1" x14ac:dyDescent="0.3">
      <c r="A228" s="18" t="s">
        <v>340</v>
      </c>
      <c r="B228" s="18" t="s">
        <v>341</v>
      </c>
      <c r="C228" s="18" t="s">
        <v>60</v>
      </c>
      <c r="D228" s="16">
        <v>32.799999999999997</v>
      </c>
      <c r="E228" s="17"/>
      <c r="F228" s="17"/>
      <c r="G228" s="17"/>
      <c r="H228" s="17"/>
      <c r="I228" s="17"/>
      <c r="J228" s="17"/>
      <c r="K228" s="17"/>
      <c r="L228" s="17"/>
      <c r="M228" s="18"/>
      <c r="N228" s="2" t="s">
        <v>342</v>
      </c>
      <c r="O228" s="2" t="s">
        <v>52</v>
      </c>
      <c r="P228" s="2" t="s">
        <v>52</v>
      </c>
      <c r="Q228" s="2" t="s">
        <v>313</v>
      </c>
      <c r="R228" s="2" t="s">
        <v>62</v>
      </c>
      <c r="S228" s="2" t="s">
        <v>63</v>
      </c>
      <c r="T228" s="2" t="s">
        <v>63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52</v>
      </c>
      <c r="AS228" s="2" t="s">
        <v>52</v>
      </c>
      <c r="AT228" s="3"/>
      <c r="AU228" s="2" t="s">
        <v>343</v>
      </c>
      <c r="AV228" s="3">
        <v>67</v>
      </c>
    </row>
    <row r="229" spans="1:48" ht="30" customHeight="1" x14ac:dyDescent="0.3">
      <c r="A229" s="18" t="s">
        <v>344</v>
      </c>
      <c r="B229" s="18" t="s">
        <v>345</v>
      </c>
      <c r="C229" s="18" t="s">
        <v>60</v>
      </c>
      <c r="D229" s="16">
        <v>4.0999999999999996</v>
      </c>
      <c r="E229" s="17"/>
      <c r="F229" s="17"/>
      <c r="G229" s="17"/>
      <c r="H229" s="17"/>
      <c r="I229" s="17"/>
      <c r="J229" s="17"/>
      <c r="K229" s="17"/>
      <c r="L229" s="17"/>
      <c r="M229" s="18"/>
      <c r="N229" s="2" t="s">
        <v>346</v>
      </c>
      <c r="O229" s="2" t="s">
        <v>52</v>
      </c>
      <c r="P229" s="2" t="s">
        <v>52</v>
      </c>
      <c r="Q229" s="2" t="s">
        <v>313</v>
      </c>
      <c r="R229" s="2" t="s">
        <v>62</v>
      </c>
      <c r="S229" s="2" t="s">
        <v>63</v>
      </c>
      <c r="T229" s="2" t="s">
        <v>63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52</v>
      </c>
      <c r="AS229" s="2" t="s">
        <v>52</v>
      </c>
      <c r="AT229" s="3"/>
      <c r="AU229" s="2" t="s">
        <v>347</v>
      </c>
      <c r="AV229" s="3">
        <v>68</v>
      </c>
    </row>
    <row r="230" spans="1:48" ht="30" customHeight="1" x14ac:dyDescent="0.3">
      <c r="A230" s="18" t="s">
        <v>121</v>
      </c>
      <c r="B230" s="18" t="s">
        <v>348</v>
      </c>
      <c r="C230" s="18" t="s">
        <v>60</v>
      </c>
      <c r="D230" s="16">
        <v>98.7</v>
      </c>
      <c r="E230" s="17"/>
      <c r="F230" s="17"/>
      <c r="G230" s="17"/>
      <c r="H230" s="17"/>
      <c r="I230" s="17"/>
      <c r="J230" s="17"/>
      <c r="K230" s="17"/>
      <c r="L230" s="17"/>
      <c r="M230" s="18"/>
      <c r="N230" s="2" t="s">
        <v>349</v>
      </c>
      <c r="O230" s="2" t="s">
        <v>52</v>
      </c>
      <c r="P230" s="2" t="s">
        <v>52</v>
      </c>
      <c r="Q230" s="2" t="s">
        <v>313</v>
      </c>
      <c r="R230" s="2" t="s">
        <v>62</v>
      </c>
      <c r="S230" s="2" t="s">
        <v>63</v>
      </c>
      <c r="T230" s="2" t="s">
        <v>63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52</v>
      </c>
      <c r="AS230" s="2" t="s">
        <v>52</v>
      </c>
      <c r="AT230" s="3"/>
      <c r="AU230" s="2" t="s">
        <v>350</v>
      </c>
      <c r="AV230" s="3">
        <v>69</v>
      </c>
    </row>
    <row r="231" spans="1:48" ht="30" customHeight="1" x14ac:dyDescent="0.3">
      <c r="A231" s="18" t="s">
        <v>351</v>
      </c>
      <c r="B231" s="18" t="s">
        <v>352</v>
      </c>
      <c r="C231" s="18" t="s">
        <v>60</v>
      </c>
      <c r="D231" s="16">
        <v>766.1</v>
      </c>
      <c r="E231" s="17"/>
      <c r="F231" s="17"/>
      <c r="G231" s="17"/>
      <c r="H231" s="17"/>
      <c r="I231" s="17"/>
      <c r="J231" s="17"/>
      <c r="K231" s="17"/>
      <c r="L231" s="17"/>
      <c r="M231" s="18"/>
      <c r="N231" s="2" t="s">
        <v>353</v>
      </c>
      <c r="O231" s="2" t="s">
        <v>52</v>
      </c>
      <c r="P231" s="2" t="s">
        <v>52</v>
      </c>
      <c r="Q231" s="2" t="s">
        <v>313</v>
      </c>
      <c r="R231" s="2" t="s">
        <v>62</v>
      </c>
      <c r="S231" s="2" t="s">
        <v>63</v>
      </c>
      <c r="T231" s="2" t="s">
        <v>63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52</v>
      </c>
      <c r="AS231" s="2" t="s">
        <v>52</v>
      </c>
      <c r="AT231" s="3"/>
      <c r="AU231" s="2" t="s">
        <v>354</v>
      </c>
      <c r="AV231" s="3">
        <v>70</v>
      </c>
    </row>
    <row r="232" spans="1:48" ht="30" customHeight="1" x14ac:dyDescent="0.3">
      <c r="A232" s="18" t="s">
        <v>355</v>
      </c>
      <c r="B232" s="18" t="s">
        <v>356</v>
      </c>
      <c r="C232" s="18" t="s">
        <v>60</v>
      </c>
      <c r="D232" s="16">
        <v>40.6</v>
      </c>
      <c r="E232" s="17"/>
      <c r="F232" s="17"/>
      <c r="G232" s="17"/>
      <c r="H232" s="17"/>
      <c r="I232" s="17"/>
      <c r="J232" s="17"/>
      <c r="K232" s="17"/>
      <c r="L232" s="17"/>
      <c r="M232" s="18"/>
      <c r="N232" s="2" t="s">
        <v>357</v>
      </c>
      <c r="O232" s="2" t="s">
        <v>52</v>
      </c>
      <c r="P232" s="2" t="s">
        <v>52</v>
      </c>
      <c r="Q232" s="2" t="s">
        <v>313</v>
      </c>
      <c r="R232" s="2" t="s">
        <v>62</v>
      </c>
      <c r="S232" s="2" t="s">
        <v>63</v>
      </c>
      <c r="T232" s="2" t="s">
        <v>63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52</v>
      </c>
      <c r="AS232" s="2" t="s">
        <v>52</v>
      </c>
      <c r="AT232" s="3"/>
      <c r="AU232" s="2" t="s">
        <v>358</v>
      </c>
      <c r="AV232" s="3">
        <v>71</v>
      </c>
    </row>
    <row r="233" spans="1:48" ht="30" customHeight="1" x14ac:dyDescent="0.3">
      <c r="A233" s="18" t="s">
        <v>359</v>
      </c>
      <c r="B233" s="18" t="s">
        <v>356</v>
      </c>
      <c r="C233" s="18" t="s">
        <v>60</v>
      </c>
      <c r="D233" s="16">
        <v>467.5</v>
      </c>
      <c r="E233" s="17"/>
      <c r="F233" s="17"/>
      <c r="G233" s="17"/>
      <c r="H233" s="17"/>
      <c r="I233" s="17"/>
      <c r="J233" s="17"/>
      <c r="K233" s="17"/>
      <c r="L233" s="17"/>
      <c r="M233" s="18"/>
      <c r="N233" s="2" t="s">
        <v>360</v>
      </c>
      <c r="O233" s="2" t="s">
        <v>52</v>
      </c>
      <c r="P233" s="2" t="s">
        <v>52</v>
      </c>
      <c r="Q233" s="2" t="s">
        <v>313</v>
      </c>
      <c r="R233" s="2" t="s">
        <v>62</v>
      </c>
      <c r="S233" s="2" t="s">
        <v>63</v>
      </c>
      <c r="T233" s="2" t="s">
        <v>63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52</v>
      </c>
      <c r="AS233" s="2" t="s">
        <v>52</v>
      </c>
      <c r="AT233" s="3"/>
      <c r="AU233" s="2" t="s">
        <v>361</v>
      </c>
      <c r="AV233" s="3">
        <v>72</v>
      </c>
    </row>
    <row r="234" spans="1:48" ht="30" customHeight="1" x14ac:dyDescent="0.3">
      <c r="A234" s="18" t="s">
        <v>362</v>
      </c>
      <c r="B234" s="18" t="s">
        <v>52</v>
      </c>
      <c r="C234" s="18" t="s">
        <v>60</v>
      </c>
      <c r="D234" s="16">
        <v>863.6</v>
      </c>
      <c r="E234" s="17"/>
      <c r="F234" s="17"/>
      <c r="G234" s="17"/>
      <c r="H234" s="17"/>
      <c r="I234" s="17"/>
      <c r="J234" s="17"/>
      <c r="K234" s="17"/>
      <c r="L234" s="17"/>
      <c r="M234" s="18"/>
      <c r="N234" s="2" t="s">
        <v>363</v>
      </c>
      <c r="O234" s="2" t="s">
        <v>52</v>
      </c>
      <c r="P234" s="2" t="s">
        <v>52</v>
      </c>
      <c r="Q234" s="2" t="s">
        <v>313</v>
      </c>
      <c r="R234" s="2" t="s">
        <v>62</v>
      </c>
      <c r="S234" s="2" t="s">
        <v>63</v>
      </c>
      <c r="T234" s="2" t="s">
        <v>63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52</v>
      </c>
      <c r="AS234" s="2" t="s">
        <v>52</v>
      </c>
      <c r="AT234" s="3"/>
      <c r="AU234" s="2" t="s">
        <v>364</v>
      </c>
      <c r="AV234" s="3">
        <v>73</v>
      </c>
    </row>
    <row r="235" spans="1:48" ht="30" customHeight="1" x14ac:dyDescent="0.3">
      <c r="A235" s="18" t="s">
        <v>365</v>
      </c>
      <c r="B235" s="18" t="s">
        <v>366</v>
      </c>
      <c r="C235" s="18" t="s">
        <v>60</v>
      </c>
      <c r="D235" s="16">
        <v>863.6</v>
      </c>
      <c r="E235" s="17"/>
      <c r="F235" s="17"/>
      <c r="G235" s="17"/>
      <c r="H235" s="17"/>
      <c r="I235" s="17"/>
      <c r="J235" s="17"/>
      <c r="K235" s="17"/>
      <c r="L235" s="17"/>
      <c r="M235" s="18"/>
      <c r="N235" s="2" t="s">
        <v>367</v>
      </c>
      <c r="O235" s="2" t="s">
        <v>52</v>
      </c>
      <c r="P235" s="2" t="s">
        <v>52</v>
      </c>
      <c r="Q235" s="2" t="s">
        <v>313</v>
      </c>
      <c r="R235" s="2" t="s">
        <v>62</v>
      </c>
      <c r="S235" s="2" t="s">
        <v>63</v>
      </c>
      <c r="T235" s="2" t="s">
        <v>63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52</v>
      </c>
      <c r="AS235" s="2" t="s">
        <v>52</v>
      </c>
      <c r="AT235" s="3"/>
      <c r="AU235" s="2" t="s">
        <v>368</v>
      </c>
      <c r="AV235" s="3">
        <v>74</v>
      </c>
    </row>
    <row r="236" spans="1:48" ht="30" customHeight="1" x14ac:dyDescent="0.3">
      <c r="A236" s="18" t="s">
        <v>369</v>
      </c>
      <c r="B236" s="18" t="s">
        <v>370</v>
      </c>
      <c r="C236" s="18" t="s">
        <v>60</v>
      </c>
      <c r="D236" s="16">
        <v>31.6</v>
      </c>
      <c r="E236" s="17"/>
      <c r="F236" s="17"/>
      <c r="G236" s="17"/>
      <c r="H236" s="17"/>
      <c r="I236" s="17"/>
      <c r="J236" s="17"/>
      <c r="K236" s="17"/>
      <c r="L236" s="17"/>
      <c r="M236" s="18"/>
      <c r="N236" s="2" t="s">
        <v>371</v>
      </c>
      <c r="O236" s="2" t="s">
        <v>52</v>
      </c>
      <c r="P236" s="2" t="s">
        <v>52</v>
      </c>
      <c r="Q236" s="2" t="s">
        <v>313</v>
      </c>
      <c r="R236" s="2" t="s">
        <v>62</v>
      </c>
      <c r="S236" s="2" t="s">
        <v>63</v>
      </c>
      <c r="T236" s="2" t="s">
        <v>63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52</v>
      </c>
      <c r="AS236" s="2" t="s">
        <v>52</v>
      </c>
      <c r="AT236" s="3"/>
      <c r="AU236" s="2" t="s">
        <v>372</v>
      </c>
      <c r="AV236" s="3">
        <v>75</v>
      </c>
    </row>
    <row r="237" spans="1:48" ht="30" customHeight="1" x14ac:dyDescent="0.3">
      <c r="A237" s="18" t="s">
        <v>373</v>
      </c>
      <c r="B237" s="18" t="s">
        <v>374</v>
      </c>
      <c r="C237" s="18" t="s">
        <v>169</v>
      </c>
      <c r="D237" s="16">
        <v>12</v>
      </c>
      <c r="E237" s="17"/>
      <c r="F237" s="17"/>
      <c r="G237" s="17"/>
      <c r="H237" s="17"/>
      <c r="I237" s="17"/>
      <c r="J237" s="17"/>
      <c r="K237" s="17"/>
      <c r="L237" s="17"/>
      <c r="M237" s="18"/>
      <c r="N237" s="2" t="s">
        <v>375</v>
      </c>
      <c r="O237" s="2" t="s">
        <v>52</v>
      </c>
      <c r="P237" s="2" t="s">
        <v>52</v>
      </c>
      <c r="Q237" s="2" t="s">
        <v>313</v>
      </c>
      <c r="R237" s="2" t="s">
        <v>62</v>
      </c>
      <c r="S237" s="2" t="s">
        <v>63</v>
      </c>
      <c r="T237" s="2" t="s">
        <v>63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52</v>
      </c>
      <c r="AS237" s="2" t="s">
        <v>52</v>
      </c>
      <c r="AT237" s="3"/>
      <c r="AU237" s="2" t="s">
        <v>376</v>
      </c>
      <c r="AV237" s="3">
        <v>76</v>
      </c>
    </row>
    <row r="238" spans="1:48" ht="30" customHeight="1" x14ac:dyDescent="0.3">
      <c r="A238" s="18" t="s">
        <v>377</v>
      </c>
      <c r="B238" s="18" t="s">
        <v>378</v>
      </c>
      <c r="C238" s="18" t="s">
        <v>60</v>
      </c>
      <c r="D238" s="16">
        <v>106.9</v>
      </c>
      <c r="E238" s="17"/>
      <c r="F238" s="17"/>
      <c r="G238" s="17"/>
      <c r="H238" s="17"/>
      <c r="I238" s="17"/>
      <c r="J238" s="17"/>
      <c r="K238" s="17"/>
      <c r="L238" s="17"/>
      <c r="M238" s="18"/>
      <c r="N238" s="2" t="s">
        <v>379</v>
      </c>
      <c r="O238" s="2" t="s">
        <v>52</v>
      </c>
      <c r="P238" s="2" t="s">
        <v>52</v>
      </c>
      <c r="Q238" s="2" t="s">
        <v>313</v>
      </c>
      <c r="R238" s="2" t="s">
        <v>62</v>
      </c>
      <c r="S238" s="2" t="s">
        <v>63</v>
      </c>
      <c r="T238" s="2" t="s">
        <v>63</v>
      </c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 t="s">
        <v>52</v>
      </c>
      <c r="AS238" s="2" t="s">
        <v>52</v>
      </c>
      <c r="AT238" s="3"/>
      <c r="AU238" s="2" t="s">
        <v>380</v>
      </c>
      <c r="AV238" s="3">
        <v>77</v>
      </c>
    </row>
    <row r="239" spans="1:48" ht="30" customHeight="1" x14ac:dyDescent="0.3">
      <c r="A239" s="18" t="s">
        <v>381</v>
      </c>
      <c r="B239" s="18" t="s">
        <v>382</v>
      </c>
      <c r="C239" s="18" t="s">
        <v>169</v>
      </c>
      <c r="D239" s="16">
        <v>1</v>
      </c>
      <c r="E239" s="17"/>
      <c r="F239" s="17"/>
      <c r="G239" s="17"/>
      <c r="H239" s="17"/>
      <c r="I239" s="17"/>
      <c r="J239" s="17"/>
      <c r="K239" s="17"/>
      <c r="L239" s="17"/>
      <c r="M239" s="18"/>
      <c r="N239" s="2" t="s">
        <v>383</v>
      </c>
      <c r="O239" s="2" t="s">
        <v>52</v>
      </c>
      <c r="P239" s="2" t="s">
        <v>52</v>
      </c>
      <c r="Q239" s="2" t="s">
        <v>313</v>
      </c>
      <c r="R239" s="2" t="s">
        <v>62</v>
      </c>
      <c r="S239" s="2" t="s">
        <v>63</v>
      </c>
      <c r="T239" s="2" t="s">
        <v>63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52</v>
      </c>
      <c r="AS239" s="2" t="s">
        <v>52</v>
      </c>
      <c r="AT239" s="3"/>
      <c r="AU239" s="2" t="s">
        <v>384</v>
      </c>
      <c r="AV239" s="3">
        <v>78</v>
      </c>
    </row>
    <row r="240" spans="1:48" ht="30" customHeight="1" x14ac:dyDescent="0.3">
      <c r="A240" s="18" t="s">
        <v>385</v>
      </c>
      <c r="B240" s="18" t="s">
        <v>378</v>
      </c>
      <c r="C240" s="18" t="s">
        <v>169</v>
      </c>
      <c r="D240" s="16">
        <v>3</v>
      </c>
      <c r="E240" s="17"/>
      <c r="F240" s="17"/>
      <c r="G240" s="17"/>
      <c r="H240" s="17"/>
      <c r="I240" s="17"/>
      <c r="J240" s="17"/>
      <c r="K240" s="17"/>
      <c r="L240" s="17"/>
      <c r="M240" s="18"/>
      <c r="N240" s="2" t="s">
        <v>386</v>
      </c>
      <c r="O240" s="2" t="s">
        <v>52</v>
      </c>
      <c r="P240" s="2" t="s">
        <v>52</v>
      </c>
      <c r="Q240" s="2" t="s">
        <v>313</v>
      </c>
      <c r="R240" s="2" t="s">
        <v>62</v>
      </c>
      <c r="S240" s="2" t="s">
        <v>63</v>
      </c>
      <c r="T240" s="2" t="s">
        <v>63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52</v>
      </c>
      <c r="AS240" s="2" t="s">
        <v>52</v>
      </c>
      <c r="AT240" s="3"/>
      <c r="AU240" s="2" t="s">
        <v>387</v>
      </c>
      <c r="AV240" s="3">
        <v>79</v>
      </c>
    </row>
    <row r="241" spans="1:48" ht="30" customHeight="1" x14ac:dyDescent="0.3">
      <c r="A241" s="16"/>
      <c r="B241" s="16"/>
      <c r="C241" s="16"/>
      <c r="D241" s="16"/>
      <c r="E241" s="17"/>
      <c r="F241" s="17"/>
      <c r="G241" s="17"/>
      <c r="H241" s="17"/>
      <c r="I241" s="17"/>
      <c r="J241" s="17"/>
      <c r="K241" s="17"/>
      <c r="L241" s="17"/>
      <c r="M241" s="16"/>
      <c r="Q241" s="1" t="s">
        <v>313</v>
      </c>
    </row>
    <row r="242" spans="1:48" ht="30" customHeight="1" x14ac:dyDescent="0.3">
      <c r="A242" s="16"/>
      <c r="B242" s="16"/>
      <c r="C242" s="16"/>
      <c r="D242" s="16"/>
      <c r="E242" s="17"/>
      <c r="F242" s="17"/>
      <c r="G242" s="17"/>
      <c r="H242" s="17"/>
      <c r="I242" s="17"/>
      <c r="J242" s="17"/>
      <c r="K242" s="17"/>
      <c r="L242" s="17"/>
      <c r="M242" s="16"/>
      <c r="Q242" s="1" t="s">
        <v>313</v>
      </c>
    </row>
    <row r="243" spans="1:48" ht="30" customHeight="1" x14ac:dyDescent="0.3">
      <c r="A243" s="18" t="s">
        <v>84</v>
      </c>
      <c r="B243" s="16"/>
      <c r="C243" s="16"/>
      <c r="D243" s="16"/>
      <c r="E243" s="17"/>
      <c r="F243" s="17"/>
      <c r="G243" s="17"/>
      <c r="H243" s="17"/>
      <c r="I243" s="17"/>
      <c r="J243" s="17"/>
      <c r="K243" s="17"/>
      <c r="L243" s="17"/>
      <c r="M243" s="16"/>
      <c r="N243" t="s">
        <v>85</v>
      </c>
    </row>
    <row r="244" spans="1:48" ht="30" customHeight="1" x14ac:dyDescent="0.3">
      <c r="A244" s="18" t="s">
        <v>388</v>
      </c>
      <c r="B244" s="18" t="s">
        <v>52</v>
      </c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6"/>
      <c r="N244" s="3"/>
      <c r="O244" s="3"/>
      <c r="P244" s="3"/>
      <c r="Q244" s="2" t="s">
        <v>389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8" t="s">
        <v>390</v>
      </c>
      <c r="B245" s="18" t="s">
        <v>391</v>
      </c>
      <c r="C245" s="18" t="s">
        <v>392</v>
      </c>
      <c r="D245" s="16">
        <v>6</v>
      </c>
      <c r="E245" s="17"/>
      <c r="F245" s="17"/>
      <c r="G245" s="17"/>
      <c r="H245" s="17"/>
      <c r="I245" s="17"/>
      <c r="J245" s="17"/>
      <c r="K245" s="17"/>
      <c r="L245" s="17"/>
      <c r="M245" s="18"/>
      <c r="N245" s="2" t="s">
        <v>393</v>
      </c>
      <c r="O245" s="2" t="s">
        <v>52</v>
      </c>
      <c r="P245" s="2" t="s">
        <v>52</v>
      </c>
      <c r="Q245" s="2" t="s">
        <v>389</v>
      </c>
      <c r="R245" s="2" t="s">
        <v>63</v>
      </c>
      <c r="S245" s="2" t="s">
        <v>63</v>
      </c>
      <c r="T245" s="2" t="s">
        <v>62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394</v>
      </c>
      <c r="AV245" s="3">
        <v>81</v>
      </c>
    </row>
    <row r="246" spans="1:48" ht="30" customHeight="1" x14ac:dyDescent="0.3">
      <c r="A246" s="18" t="s">
        <v>395</v>
      </c>
      <c r="B246" s="18" t="s">
        <v>396</v>
      </c>
      <c r="C246" s="18" t="s">
        <v>316</v>
      </c>
      <c r="D246" s="16">
        <v>1</v>
      </c>
      <c r="E246" s="17"/>
      <c r="F246" s="17"/>
      <c r="G246" s="17"/>
      <c r="H246" s="17"/>
      <c r="I246" s="17"/>
      <c r="J246" s="17"/>
      <c r="K246" s="17"/>
      <c r="L246" s="17"/>
      <c r="M246" s="18"/>
      <c r="N246" s="2" t="s">
        <v>397</v>
      </c>
      <c r="O246" s="2" t="s">
        <v>52</v>
      </c>
      <c r="P246" s="2" t="s">
        <v>52</v>
      </c>
      <c r="Q246" s="2" t="s">
        <v>389</v>
      </c>
      <c r="R246" s="2" t="s">
        <v>63</v>
      </c>
      <c r="S246" s="2" t="s">
        <v>63</v>
      </c>
      <c r="T246" s="2" t="s">
        <v>62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398</v>
      </c>
      <c r="AV246" s="3">
        <v>82</v>
      </c>
    </row>
    <row r="247" spans="1:48" ht="30" customHeight="1" x14ac:dyDescent="0.3">
      <c r="A247" s="16"/>
      <c r="B247" s="16"/>
      <c r="C247" s="16"/>
      <c r="D247" s="16"/>
      <c r="E247" s="17"/>
      <c r="F247" s="17"/>
      <c r="G247" s="17"/>
      <c r="H247" s="17"/>
      <c r="I247" s="17"/>
      <c r="J247" s="17"/>
      <c r="K247" s="17"/>
      <c r="L247" s="17"/>
      <c r="M247" s="16"/>
      <c r="Q247" s="1" t="s">
        <v>389</v>
      </c>
    </row>
    <row r="248" spans="1:48" ht="30" customHeight="1" x14ac:dyDescent="0.3">
      <c r="A248" s="16"/>
      <c r="B248" s="16"/>
      <c r="C248" s="16"/>
      <c r="D248" s="16"/>
      <c r="E248" s="17"/>
      <c r="F248" s="17"/>
      <c r="G248" s="17"/>
      <c r="H248" s="17"/>
      <c r="I248" s="17"/>
      <c r="J248" s="17"/>
      <c r="K248" s="17"/>
      <c r="L248" s="17"/>
      <c r="M248" s="16"/>
      <c r="Q248" s="1" t="s">
        <v>389</v>
      </c>
    </row>
    <row r="249" spans="1:48" ht="30" customHeight="1" x14ac:dyDescent="0.3">
      <c r="A249" s="16"/>
      <c r="B249" s="16"/>
      <c r="C249" s="16"/>
      <c r="D249" s="16"/>
      <c r="E249" s="17"/>
      <c r="F249" s="17"/>
      <c r="G249" s="17"/>
      <c r="H249" s="17"/>
      <c r="I249" s="17"/>
      <c r="J249" s="17"/>
      <c r="K249" s="17"/>
      <c r="L249" s="17"/>
      <c r="M249" s="16"/>
      <c r="Q249" s="1" t="s">
        <v>389</v>
      </c>
    </row>
    <row r="250" spans="1:48" ht="30" customHeight="1" x14ac:dyDescent="0.3">
      <c r="A250" s="16"/>
      <c r="B250" s="16"/>
      <c r="C250" s="16"/>
      <c r="D250" s="16"/>
      <c r="E250" s="17"/>
      <c r="F250" s="17"/>
      <c r="G250" s="17"/>
      <c r="H250" s="17"/>
      <c r="I250" s="17"/>
      <c r="J250" s="17"/>
      <c r="K250" s="17"/>
      <c r="L250" s="17"/>
      <c r="M250" s="16"/>
      <c r="Q250" s="1" t="s">
        <v>389</v>
      </c>
    </row>
    <row r="251" spans="1:48" ht="30" customHeight="1" x14ac:dyDescent="0.3">
      <c r="A251" s="16"/>
      <c r="B251" s="16"/>
      <c r="C251" s="16"/>
      <c r="D251" s="16"/>
      <c r="E251" s="17"/>
      <c r="F251" s="17"/>
      <c r="G251" s="17"/>
      <c r="H251" s="17"/>
      <c r="I251" s="17"/>
      <c r="J251" s="17"/>
      <c r="K251" s="17"/>
      <c r="L251" s="17"/>
      <c r="M251" s="16"/>
      <c r="Q251" s="1" t="s">
        <v>389</v>
      </c>
    </row>
    <row r="252" spans="1:48" ht="30" customHeight="1" x14ac:dyDescent="0.3">
      <c r="A252" s="16"/>
      <c r="B252" s="16"/>
      <c r="C252" s="16"/>
      <c r="D252" s="16"/>
      <c r="E252" s="17"/>
      <c r="F252" s="17"/>
      <c r="G252" s="17"/>
      <c r="H252" s="17"/>
      <c r="I252" s="17"/>
      <c r="J252" s="17"/>
      <c r="K252" s="17"/>
      <c r="L252" s="17"/>
      <c r="M252" s="16"/>
      <c r="Q252" s="1" t="s">
        <v>389</v>
      </c>
    </row>
    <row r="253" spans="1:48" ht="30" customHeight="1" x14ac:dyDescent="0.3">
      <c r="A253" s="16"/>
      <c r="B253" s="16"/>
      <c r="C253" s="16"/>
      <c r="D253" s="16"/>
      <c r="E253" s="17"/>
      <c r="F253" s="17"/>
      <c r="G253" s="17"/>
      <c r="H253" s="17"/>
      <c r="I253" s="17"/>
      <c r="J253" s="17"/>
      <c r="K253" s="17"/>
      <c r="L253" s="17"/>
      <c r="M253" s="16"/>
      <c r="Q253" s="1" t="s">
        <v>389</v>
      </c>
    </row>
    <row r="254" spans="1:48" ht="30" customHeight="1" x14ac:dyDescent="0.3">
      <c r="A254" s="16"/>
      <c r="B254" s="16"/>
      <c r="C254" s="16"/>
      <c r="D254" s="16"/>
      <c r="E254" s="17"/>
      <c r="F254" s="17"/>
      <c r="G254" s="17"/>
      <c r="H254" s="17"/>
      <c r="I254" s="17"/>
      <c r="J254" s="17"/>
      <c r="K254" s="17"/>
      <c r="L254" s="17"/>
      <c r="M254" s="16"/>
      <c r="Q254" s="1" t="s">
        <v>389</v>
      </c>
    </row>
    <row r="255" spans="1:48" ht="30" customHeight="1" x14ac:dyDescent="0.3">
      <c r="A255" s="16"/>
      <c r="B255" s="16"/>
      <c r="C255" s="16"/>
      <c r="D255" s="16"/>
      <c r="E255" s="17"/>
      <c r="F255" s="17"/>
      <c r="G255" s="17"/>
      <c r="H255" s="17"/>
      <c r="I255" s="17"/>
      <c r="J255" s="17"/>
      <c r="K255" s="17"/>
      <c r="L255" s="17"/>
      <c r="M255" s="16"/>
      <c r="Q255" s="1" t="s">
        <v>389</v>
      </c>
    </row>
    <row r="256" spans="1:48" ht="30" customHeight="1" x14ac:dyDescent="0.3">
      <c r="A256" s="16"/>
      <c r="B256" s="16"/>
      <c r="C256" s="16"/>
      <c r="D256" s="16"/>
      <c r="E256" s="17"/>
      <c r="F256" s="17"/>
      <c r="G256" s="17"/>
      <c r="H256" s="17"/>
      <c r="I256" s="17"/>
      <c r="J256" s="17"/>
      <c r="K256" s="17"/>
      <c r="L256" s="17"/>
      <c r="M256" s="16"/>
      <c r="Q256" s="1" t="s">
        <v>389</v>
      </c>
    </row>
    <row r="257" spans="1:48" ht="30" customHeight="1" x14ac:dyDescent="0.3">
      <c r="A257" s="16"/>
      <c r="B257" s="16"/>
      <c r="C257" s="16"/>
      <c r="D257" s="16"/>
      <c r="E257" s="17"/>
      <c r="F257" s="17"/>
      <c r="G257" s="17"/>
      <c r="H257" s="17"/>
      <c r="I257" s="17"/>
      <c r="J257" s="17"/>
      <c r="K257" s="17"/>
      <c r="L257" s="17"/>
      <c r="M257" s="16"/>
      <c r="Q257" s="1" t="s">
        <v>389</v>
      </c>
    </row>
    <row r="258" spans="1:48" ht="30" customHeight="1" x14ac:dyDescent="0.3">
      <c r="A258" s="16"/>
      <c r="B258" s="16"/>
      <c r="C258" s="16"/>
      <c r="D258" s="16"/>
      <c r="E258" s="17"/>
      <c r="F258" s="17"/>
      <c r="G258" s="17"/>
      <c r="H258" s="17"/>
      <c r="I258" s="17"/>
      <c r="J258" s="17"/>
      <c r="K258" s="17"/>
      <c r="L258" s="17"/>
      <c r="M258" s="16"/>
      <c r="Q258" s="1" t="s">
        <v>389</v>
      </c>
    </row>
    <row r="259" spans="1:48" ht="30" customHeight="1" x14ac:dyDescent="0.3">
      <c r="A259" s="16"/>
      <c r="B259" s="16"/>
      <c r="C259" s="16"/>
      <c r="D259" s="16"/>
      <c r="E259" s="17"/>
      <c r="F259" s="17"/>
      <c r="G259" s="17"/>
      <c r="H259" s="17"/>
      <c r="I259" s="17"/>
      <c r="J259" s="17"/>
      <c r="K259" s="17"/>
      <c r="L259" s="17"/>
      <c r="M259" s="16"/>
      <c r="Q259" s="1" t="s">
        <v>389</v>
      </c>
    </row>
    <row r="260" spans="1:48" ht="30" customHeight="1" x14ac:dyDescent="0.3">
      <c r="A260" s="16"/>
      <c r="B260" s="16"/>
      <c r="C260" s="16"/>
      <c r="D260" s="16"/>
      <c r="E260" s="17"/>
      <c r="F260" s="17"/>
      <c r="G260" s="17"/>
      <c r="H260" s="17"/>
      <c r="I260" s="17"/>
      <c r="J260" s="17"/>
      <c r="K260" s="17"/>
      <c r="L260" s="17"/>
      <c r="M260" s="16"/>
      <c r="Q260" s="1" t="s">
        <v>389</v>
      </c>
    </row>
    <row r="261" spans="1:48" ht="30" customHeight="1" x14ac:dyDescent="0.3">
      <c r="A261" s="16"/>
      <c r="B261" s="16"/>
      <c r="C261" s="16"/>
      <c r="D261" s="16"/>
      <c r="E261" s="17"/>
      <c r="F261" s="17"/>
      <c r="G261" s="17"/>
      <c r="H261" s="17"/>
      <c r="I261" s="17"/>
      <c r="J261" s="17"/>
      <c r="K261" s="17"/>
      <c r="L261" s="17"/>
      <c r="M261" s="16"/>
      <c r="Q261" s="1" t="s">
        <v>389</v>
      </c>
    </row>
    <row r="262" spans="1:48" ht="30" customHeight="1" x14ac:dyDescent="0.3">
      <c r="A262" s="16"/>
      <c r="B262" s="16"/>
      <c r="C262" s="16"/>
      <c r="D262" s="16"/>
      <c r="E262" s="17"/>
      <c r="F262" s="17"/>
      <c r="G262" s="17"/>
      <c r="H262" s="17"/>
      <c r="I262" s="17"/>
      <c r="J262" s="17"/>
      <c r="K262" s="17"/>
      <c r="L262" s="17"/>
      <c r="M262" s="16"/>
      <c r="Q262" s="1" t="s">
        <v>389</v>
      </c>
    </row>
    <row r="263" spans="1:48" ht="30" customHeight="1" x14ac:dyDescent="0.3">
      <c r="A263" s="16"/>
      <c r="B263" s="16"/>
      <c r="C263" s="16"/>
      <c r="D263" s="16"/>
      <c r="E263" s="17"/>
      <c r="F263" s="17"/>
      <c r="G263" s="17"/>
      <c r="H263" s="17"/>
      <c r="I263" s="17"/>
      <c r="J263" s="17"/>
      <c r="K263" s="17"/>
      <c r="L263" s="17"/>
      <c r="M263" s="16"/>
      <c r="Q263" s="1" t="s">
        <v>389</v>
      </c>
    </row>
    <row r="264" spans="1:48" ht="30" customHeight="1" x14ac:dyDescent="0.3">
      <c r="A264" s="16"/>
      <c r="B264" s="16"/>
      <c r="C264" s="16"/>
      <c r="D264" s="16"/>
      <c r="E264" s="17"/>
      <c r="F264" s="17"/>
      <c r="G264" s="17"/>
      <c r="H264" s="17"/>
      <c r="I264" s="17"/>
      <c r="J264" s="17"/>
      <c r="K264" s="17"/>
      <c r="L264" s="17"/>
      <c r="M264" s="16"/>
      <c r="Q264" s="1" t="s">
        <v>389</v>
      </c>
    </row>
    <row r="265" spans="1:48" ht="30" customHeight="1" x14ac:dyDescent="0.3">
      <c r="A265" s="16"/>
      <c r="B265" s="16"/>
      <c r="C265" s="16"/>
      <c r="D265" s="16"/>
      <c r="E265" s="17"/>
      <c r="F265" s="17"/>
      <c r="G265" s="17"/>
      <c r="H265" s="17"/>
      <c r="I265" s="17"/>
      <c r="J265" s="17"/>
      <c r="K265" s="17"/>
      <c r="L265" s="17"/>
      <c r="M265" s="16"/>
      <c r="Q265" s="1" t="s">
        <v>389</v>
      </c>
    </row>
    <row r="266" spans="1:48" ht="30" customHeight="1" x14ac:dyDescent="0.3">
      <c r="A266" s="16"/>
      <c r="B266" s="16"/>
      <c r="C266" s="16"/>
      <c r="D266" s="16"/>
      <c r="E266" s="17"/>
      <c r="F266" s="17"/>
      <c r="G266" s="17"/>
      <c r="H266" s="17"/>
      <c r="I266" s="17"/>
      <c r="J266" s="17"/>
      <c r="K266" s="17"/>
      <c r="L266" s="17"/>
      <c r="M266" s="16"/>
      <c r="Q266" s="1" t="s">
        <v>389</v>
      </c>
    </row>
    <row r="267" spans="1:48" ht="30" customHeight="1" x14ac:dyDescent="0.3">
      <c r="A267" s="18" t="s">
        <v>84</v>
      </c>
      <c r="B267" s="16"/>
      <c r="C267" s="16"/>
      <c r="D267" s="16"/>
      <c r="E267" s="17"/>
      <c r="F267" s="17"/>
      <c r="G267" s="17"/>
      <c r="H267" s="17"/>
      <c r="I267" s="17"/>
      <c r="J267" s="17"/>
      <c r="K267" s="17"/>
      <c r="L267" s="17"/>
      <c r="M267" s="16"/>
      <c r="N267" t="s">
        <v>85</v>
      </c>
    </row>
    <row r="268" spans="1:48" ht="30" customHeight="1" x14ac:dyDescent="0.3">
      <c r="A268" s="18" t="s">
        <v>399</v>
      </c>
      <c r="B268" s="18" t="s">
        <v>52</v>
      </c>
      <c r="C268" s="16"/>
      <c r="D268" s="16"/>
      <c r="E268" s="17"/>
      <c r="F268" s="17"/>
      <c r="G268" s="17"/>
      <c r="H268" s="17"/>
      <c r="I268" s="17"/>
      <c r="J268" s="17"/>
      <c r="K268" s="17"/>
      <c r="L268" s="17"/>
      <c r="M268" s="16"/>
      <c r="N268" s="3"/>
      <c r="O268" s="3"/>
      <c r="P268" s="3"/>
      <c r="Q268" s="2" t="s">
        <v>400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8" t="s">
        <v>402</v>
      </c>
      <c r="B269" s="18" t="s">
        <v>52</v>
      </c>
      <c r="C269" s="18" t="s">
        <v>403</v>
      </c>
      <c r="D269" s="16">
        <v>72</v>
      </c>
      <c r="E269" s="17"/>
      <c r="F269" s="17"/>
      <c r="G269" s="17"/>
      <c r="H269" s="17"/>
      <c r="I269" s="17"/>
      <c r="J269" s="17"/>
      <c r="K269" s="17"/>
      <c r="L269" s="17"/>
      <c r="M269" s="18"/>
      <c r="N269" s="2" t="s">
        <v>404</v>
      </c>
      <c r="O269" s="2" t="s">
        <v>52</v>
      </c>
      <c r="P269" s="2" t="s">
        <v>52</v>
      </c>
      <c r="Q269" s="2" t="s">
        <v>400</v>
      </c>
      <c r="R269" s="2" t="s">
        <v>63</v>
      </c>
      <c r="S269" s="2" t="s">
        <v>63</v>
      </c>
      <c r="T269" s="2" t="s">
        <v>62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405</v>
      </c>
      <c r="AV269" s="3">
        <v>84</v>
      </c>
    </row>
    <row r="270" spans="1:48" ht="30" customHeight="1" x14ac:dyDescent="0.3">
      <c r="A270" s="18" t="s">
        <v>406</v>
      </c>
      <c r="B270" s="18" t="s">
        <v>407</v>
      </c>
      <c r="C270" s="18" t="s">
        <v>403</v>
      </c>
      <c r="D270" s="16">
        <v>37</v>
      </c>
      <c r="E270" s="17"/>
      <c r="F270" s="17"/>
      <c r="G270" s="17"/>
      <c r="H270" s="17"/>
      <c r="I270" s="17"/>
      <c r="J270" s="17"/>
      <c r="K270" s="17"/>
      <c r="L270" s="17"/>
      <c r="M270" s="18"/>
      <c r="N270" s="2" t="s">
        <v>408</v>
      </c>
      <c r="O270" s="2" t="s">
        <v>52</v>
      </c>
      <c r="P270" s="2" t="s">
        <v>52</v>
      </c>
      <c r="Q270" s="2" t="s">
        <v>400</v>
      </c>
      <c r="R270" s="2" t="s">
        <v>63</v>
      </c>
      <c r="S270" s="2" t="s">
        <v>63</v>
      </c>
      <c r="T270" s="2" t="s">
        <v>62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409</v>
      </c>
      <c r="AV270" s="3">
        <v>85</v>
      </c>
    </row>
    <row r="271" spans="1:48" ht="30" customHeight="1" x14ac:dyDescent="0.3">
      <c r="A271" s="16"/>
      <c r="B271" s="16"/>
      <c r="C271" s="16"/>
      <c r="D271" s="16"/>
      <c r="E271" s="17"/>
      <c r="F271" s="17"/>
      <c r="G271" s="17"/>
      <c r="H271" s="17"/>
      <c r="I271" s="17"/>
      <c r="J271" s="17"/>
      <c r="K271" s="17"/>
      <c r="L271" s="17"/>
      <c r="M271" s="16"/>
      <c r="Q271" s="1" t="s">
        <v>400</v>
      </c>
    </row>
    <row r="272" spans="1:48" ht="30" customHeight="1" x14ac:dyDescent="0.3">
      <c r="A272" s="16"/>
      <c r="B272" s="16"/>
      <c r="C272" s="16"/>
      <c r="D272" s="16"/>
      <c r="E272" s="17"/>
      <c r="F272" s="17"/>
      <c r="G272" s="17"/>
      <c r="H272" s="17"/>
      <c r="I272" s="17"/>
      <c r="J272" s="17"/>
      <c r="K272" s="17"/>
      <c r="L272" s="17"/>
      <c r="M272" s="16"/>
      <c r="Q272" s="1" t="s">
        <v>400</v>
      </c>
    </row>
    <row r="273" spans="1:17" ht="30" customHeight="1" x14ac:dyDescent="0.3">
      <c r="A273" s="16"/>
      <c r="B273" s="16"/>
      <c r="C273" s="16"/>
      <c r="D273" s="16"/>
      <c r="E273" s="17"/>
      <c r="F273" s="17"/>
      <c r="G273" s="17"/>
      <c r="H273" s="17"/>
      <c r="I273" s="17"/>
      <c r="J273" s="17"/>
      <c r="K273" s="17"/>
      <c r="L273" s="17"/>
      <c r="M273" s="16"/>
      <c r="Q273" s="1" t="s">
        <v>400</v>
      </c>
    </row>
    <row r="274" spans="1:17" ht="30" customHeight="1" x14ac:dyDescent="0.3">
      <c r="A274" s="16"/>
      <c r="B274" s="16"/>
      <c r="C274" s="16"/>
      <c r="D274" s="16"/>
      <c r="E274" s="17"/>
      <c r="F274" s="17"/>
      <c r="G274" s="17"/>
      <c r="H274" s="17"/>
      <c r="I274" s="17"/>
      <c r="J274" s="17"/>
      <c r="K274" s="17"/>
      <c r="L274" s="17"/>
      <c r="M274" s="16"/>
      <c r="Q274" s="1" t="s">
        <v>400</v>
      </c>
    </row>
    <row r="275" spans="1:17" ht="30" customHeight="1" x14ac:dyDescent="0.3">
      <c r="A275" s="16"/>
      <c r="B275" s="16"/>
      <c r="C275" s="16"/>
      <c r="D275" s="16"/>
      <c r="E275" s="17"/>
      <c r="F275" s="17"/>
      <c r="G275" s="17"/>
      <c r="H275" s="17"/>
      <c r="I275" s="17"/>
      <c r="J275" s="17"/>
      <c r="K275" s="17"/>
      <c r="L275" s="17"/>
      <c r="M275" s="16"/>
      <c r="Q275" s="1" t="s">
        <v>400</v>
      </c>
    </row>
    <row r="276" spans="1:17" ht="30" customHeight="1" x14ac:dyDescent="0.3">
      <c r="A276" s="16"/>
      <c r="B276" s="16"/>
      <c r="C276" s="16"/>
      <c r="D276" s="16"/>
      <c r="E276" s="17"/>
      <c r="F276" s="17"/>
      <c r="G276" s="17"/>
      <c r="H276" s="17"/>
      <c r="I276" s="17"/>
      <c r="J276" s="17"/>
      <c r="K276" s="17"/>
      <c r="L276" s="17"/>
      <c r="M276" s="16"/>
      <c r="Q276" s="1" t="s">
        <v>400</v>
      </c>
    </row>
    <row r="277" spans="1:17" ht="30" customHeight="1" x14ac:dyDescent="0.3">
      <c r="A277" s="16"/>
      <c r="B277" s="16"/>
      <c r="C277" s="16"/>
      <c r="D277" s="16"/>
      <c r="E277" s="17"/>
      <c r="F277" s="17"/>
      <c r="G277" s="17"/>
      <c r="H277" s="17"/>
      <c r="I277" s="17"/>
      <c r="J277" s="17"/>
      <c r="K277" s="17"/>
      <c r="L277" s="17"/>
      <c r="M277" s="16"/>
      <c r="Q277" s="1" t="s">
        <v>400</v>
      </c>
    </row>
    <row r="278" spans="1:17" ht="30" customHeight="1" x14ac:dyDescent="0.3">
      <c r="A278" s="16"/>
      <c r="B278" s="16"/>
      <c r="C278" s="16"/>
      <c r="D278" s="16"/>
      <c r="E278" s="17"/>
      <c r="F278" s="17"/>
      <c r="G278" s="17"/>
      <c r="H278" s="17"/>
      <c r="I278" s="17"/>
      <c r="J278" s="17"/>
      <c r="K278" s="17"/>
      <c r="L278" s="17"/>
      <c r="M278" s="16"/>
      <c r="Q278" s="1" t="s">
        <v>400</v>
      </c>
    </row>
    <row r="279" spans="1:17" ht="30" customHeight="1" x14ac:dyDescent="0.3">
      <c r="A279" s="16"/>
      <c r="B279" s="16"/>
      <c r="C279" s="16"/>
      <c r="D279" s="16"/>
      <c r="E279" s="17"/>
      <c r="F279" s="17"/>
      <c r="G279" s="17"/>
      <c r="H279" s="17"/>
      <c r="I279" s="17"/>
      <c r="J279" s="17"/>
      <c r="K279" s="17"/>
      <c r="L279" s="17"/>
      <c r="M279" s="16"/>
      <c r="Q279" s="1" t="s">
        <v>400</v>
      </c>
    </row>
    <row r="280" spans="1:17" ht="30" customHeight="1" x14ac:dyDescent="0.3">
      <c r="A280" s="16"/>
      <c r="B280" s="16"/>
      <c r="C280" s="16"/>
      <c r="D280" s="16"/>
      <c r="E280" s="17"/>
      <c r="F280" s="17"/>
      <c r="G280" s="17"/>
      <c r="H280" s="17"/>
      <c r="I280" s="17"/>
      <c r="J280" s="17"/>
      <c r="K280" s="17"/>
      <c r="L280" s="17"/>
      <c r="M280" s="16"/>
      <c r="Q280" s="1" t="s">
        <v>400</v>
      </c>
    </row>
    <row r="281" spans="1:17" ht="30" customHeight="1" x14ac:dyDescent="0.3">
      <c r="A281" s="16"/>
      <c r="B281" s="16"/>
      <c r="C281" s="16"/>
      <c r="D281" s="16"/>
      <c r="E281" s="17"/>
      <c r="F281" s="17"/>
      <c r="G281" s="17"/>
      <c r="H281" s="17"/>
      <c r="I281" s="17"/>
      <c r="J281" s="17"/>
      <c r="K281" s="17"/>
      <c r="L281" s="17"/>
      <c r="M281" s="16"/>
      <c r="Q281" s="1" t="s">
        <v>400</v>
      </c>
    </row>
    <row r="282" spans="1:17" ht="30" customHeight="1" x14ac:dyDescent="0.3">
      <c r="A282" s="16"/>
      <c r="B282" s="16"/>
      <c r="C282" s="16"/>
      <c r="D282" s="16"/>
      <c r="E282" s="17"/>
      <c r="F282" s="17"/>
      <c r="G282" s="17"/>
      <c r="H282" s="17"/>
      <c r="I282" s="17"/>
      <c r="J282" s="17"/>
      <c r="K282" s="17"/>
      <c r="L282" s="17"/>
      <c r="M282" s="16"/>
      <c r="Q282" s="1" t="s">
        <v>400</v>
      </c>
    </row>
    <row r="283" spans="1:17" ht="30" customHeight="1" x14ac:dyDescent="0.3">
      <c r="A283" s="16"/>
      <c r="B283" s="16"/>
      <c r="C283" s="16"/>
      <c r="D283" s="16"/>
      <c r="E283" s="17"/>
      <c r="F283" s="17"/>
      <c r="G283" s="17"/>
      <c r="H283" s="17"/>
      <c r="I283" s="17"/>
      <c r="J283" s="17"/>
      <c r="K283" s="17"/>
      <c r="L283" s="17"/>
      <c r="M283" s="16"/>
      <c r="Q283" s="1" t="s">
        <v>400</v>
      </c>
    </row>
    <row r="284" spans="1:17" ht="30" customHeight="1" x14ac:dyDescent="0.3">
      <c r="A284" s="16"/>
      <c r="B284" s="16"/>
      <c r="C284" s="16"/>
      <c r="D284" s="16"/>
      <c r="E284" s="17"/>
      <c r="F284" s="17"/>
      <c r="G284" s="17"/>
      <c r="H284" s="17"/>
      <c r="I284" s="17"/>
      <c r="J284" s="17"/>
      <c r="K284" s="17"/>
      <c r="L284" s="17"/>
      <c r="M284" s="16"/>
      <c r="Q284" s="1" t="s">
        <v>400</v>
      </c>
    </row>
    <row r="285" spans="1:17" ht="30" customHeight="1" x14ac:dyDescent="0.3">
      <c r="A285" s="16"/>
      <c r="B285" s="16"/>
      <c r="C285" s="16"/>
      <c r="D285" s="16"/>
      <c r="E285" s="17"/>
      <c r="F285" s="17"/>
      <c r="G285" s="17"/>
      <c r="H285" s="17"/>
      <c r="I285" s="17"/>
      <c r="J285" s="17"/>
      <c r="K285" s="17"/>
      <c r="L285" s="17"/>
      <c r="M285" s="16"/>
      <c r="Q285" s="1" t="s">
        <v>400</v>
      </c>
    </row>
    <row r="286" spans="1:17" ht="30" customHeight="1" x14ac:dyDescent="0.3">
      <c r="A286" s="16"/>
      <c r="B286" s="16"/>
      <c r="C286" s="16"/>
      <c r="D286" s="16"/>
      <c r="E286" s="17"/>
      <c r="F286" s="17"/>
      <c r="G286" s="17"/>
      <c r="H286" s="17"/>
      <c r="I286" s="17"/>
      <c r="J286" s="17"/>
      <c r="K286" s="17"/>
      <c r="L286" s="17"/>
      <c r="M286" s="16"/>
      <c r="Q286" s="1" t="s">
        <v>400</v>
      </c>
    </row>
    <row r="287" spans="1:17" ht="30" customHeight="1" x14ac:dyDescent="0.3">
      <c r="A287" s="16"/>
      <c r="B287" s="16"/>
      <c r="C287" s="16"/>
      <c r="D287" s="16"/>
      <c r="E287" s="17"/>
      <c r="F287" s="17"/>
      <c r="G287" s="17"/>
      <c r="H287" s="17"/>
      <c r="I287" s="17"/>
      <c r="J287" s="17"/>
      <c r="K287" s="17"/>
      <c r="L287" s="17"/>
      <c r="M287" s="16"/>
      <c r="Q287" s="1" t="s">
        <v>400</v>
      </c>
    </row>
    <row r="288" spans="1:17" ht="30" customHeight="1" x14ac:dyDescent="0.3">
      <c r="A288" s="16"/>
      <c r="B288" s="16"/>
      <c r="C288" s="16"/>
      <c r="D288" s="16"/>
      <c r="E288" s="17"/>
      <c r="F288" s="17"/>
      <c r="G288" s="17"/>
      <c r="H288" s="17"/>
      <c r="I288" s="17"/>
      <c r="J288" s="17"/>
      <c r="K288" s="17"/>
      <c r="L288" s="17"/>
      <c r="M288" s="16"/>
      <c r="Q288" s="1" t="s">
        <v>400</v>
      </c>
    </row>
    <row r="289" spans="1:48" ht="30" customHeight="1" x14ac:dyDescent="0.3">
      <c r="A289" s="16"/>
      <c r="B289" s="16"/>
      <c r="C289" s="16"/>
      <c r="D289" s="16"/>
      <c r="E289" s="17"/>
      <c r="F289" s="17"/>
      <c r="G289" s="17"/>
      <c r="H289" s="17"/>
      <c r="I289" s="17"/>
      <c r="J289" s="17"/>
      <c r="K289" s="17"/>
      <c r="L289" s="17"/>
      <c r="M289" s="16"/>
      <c r="Q289" s="1" t="s">
        <v>400</v>
      </c>
    </row>
    <row r="290" spans="1:48" ht="30" customHeight="1" x14ac:dyDescent="0.3">
      <c r="A290" s="16"/>
      <c r="B290" s="16"/>
      <c r="C290" s="16"/>
      <c r="D290" s="16"/>
      <c r="E290" s="17"/>
      <c r="F290" s="17"/>
      <c r="G290" s="17"/>
      <c r="H290" s="17"/>
      <c r="I290" s="17"/>
      <c r="J290" s="17"/>
      <c r="K290" s="17"/>
      <c r="L290" s="17"/>
      <c r="M290" s="16"/>
      <c r="Q290" s="1" t="s">
        <v>400</v>
      </c>
    </row>
    <row r="291" spans="1:48" ht="30" customHeight="1" x14ac:dyDescent="0.3">
      <c r="A291" s="18" t="s">
        <v>84</v>
      </c>
      <c r="B291" s="16"/>
      <c r="C291" s="16"/>
      <c r="D291" s="16"/>
      <c r="E291" s="17"/>
      <c r="F291" s="17"/>
      <c r="G291" s="17"/>
      <c r="H291" s="17"/>
      <c r="I291" s="17"/>
      <c r="J291" s="17"/>
      <c r="K291" s="17"/>
      <c r="L291" s="17"/>
      <c r="M291" s="16"/>
      <c r="N291" t="s">
        <v>85</v>
      </c>
    </row>
    <row r="292" spans="1:48" ht="30" customHeight="1" x14ac:dyDescent="0.3">
      <c r="A292" s="18" t="s">
        <v>410</v>
      </c>
      <c r="B292" s="18" t="s">
        <v>52</v>
      </c>
      <c r="C292" s="16"/>
      <c r="D292" s="16"/>
      <c r="E292" s="17"/>
      <c r="F292" s="17"/>
      <c r="G292" s="17"/>
      <c r="H292" s="17"/>
      <c r="I292" s="17"/>
      <c r="J292" s="17"/>
      <c r="K292" s="17"/>
      <c r="L292" s="17"/>
      <c r="M292" s="16"/>
      <c r="N292" s="3"/>
      <c r="O292" s="3"/>
      <c r="P292" s="3"/>
      <c r="Q292" s="2" t="s">
        <v>411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3">
      <c r="A293" s="18" t="s">
        <v>413</v>
      </c>
      <c r="B293" s="18" t="s">
        <v>52</v>
      </c>
      <c r="C293" s="18" t="s">
        <v>52</v>
      </c>
      <c r="D293" s="16"/>
      <c r="E293" s="17"/>
      <c r="F293" s="17"/>
      <c r="G293" s="17"/>
      <c r="H293" s="17"/>
      <c r="I293" s="17"/>
      <c r="J293" s="17"/>
      <c r="K293" s="17"/>
      <c r="L293" s="17"/>
      <c r="M293" s="18"/>
      <c r="N293" s="2" t="s">
        <v>414</v>
      </c>
      <c r="O293" s="2" t="s">
        <v>52</v>
      </c>
      <c r="P293" s="2" t="s">
        <v>52</v>
      </c>
      <c r="Q293" s="2" t="s">
        <v>411</v>
      </c>
      <c r="R293" s="2" t="s">
        <v>63</v>
      </c>
      <c r="S293" s="2" t="s">
        <v>63</v>
      </c>
      <c r="T293" s="2" t="s">
        <v>62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415</v>
      </c>
      <c r="AV293" s="3">
        <v>205</v>
      </c>
    </row>
    <row r="294" spans="1:48" ht="30" customHeight="1" x14ac:dyDescent="0.3">
      <c r="A294" s="18" t="s">
        <v>416</v>
      </c>
      <c r="B294" s="18" t="s">
        <v>417</v>
      </c>
      <c r="C294" s="18" t="s">
        <v>418</v>
      </c>
      <c r="D294" s="16">
        <v>1</v>
      </c>
      <c r="E294" s="17"/>
      <c r="F294" s="17"/>
      <c r="G294" s="17"/>
      <c r="H294" s="17"/>
      <c r="I294" s="17"/>
      <c r="J294" s="17"/>
      <c r="K294" s="17"/>
      <c r="L294" s="17"/>
      <c r="M294" s="18"/>
      <c r="N294" s="2" t="s">
        <v>419</v>
      </c>
      <c r="O294" s="2" t="s">
        <v>52</v>
      </c>
      <c r="P294" s="2" t="s">
        <v>52</v>
      </c>
      <c r="Q294" s="2" t="s">
        <v>411</v>
      </c>
      <c r="R294" s="2" t="s">
        <v>62</v>
      </c>
      <c r="S294" s="2" t="s">
        <v>63</v>
      </c>
      <c r="T294" s="2" t="s">
        <v>63</v>
      </c>
      <c r="U294" s="3"/>
      <c r="V294" s="3"/>
      <c r="W294" s="3"/>
      <c r="X294" s="3">
        <v>1</v>
      </c>
      <c r="Y294" s="3">
        <v>2</v>
      </c>
      <c r="Z294" s="3">
        <v>3</v>
      </c>
      <c r="AA294" s="3">
        <v>4</v>
      </c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420</v>
      </c>
      <c r="AV294" s="3">
        <v>157</v>
      </c>
    </row>
    <row r="295" spans="1:48" ht="30" customHeight="1" x14ac:dyDescent="0.3">
      <c r="A295" s="18" t="s">
        <v>416</v>
      </c>
      <c r="B295" s="18" t="s">
        <v>421</v>
      </c>
      <c r="C295" s="18" t="s">
        <v>418</v>
      </c>
      <c r="D295" s="16">
        <v>1</v>
      </c>
      <c r="E295" s="17"/>
      <c r="F295" s="17"/>
      <c r="G295" s="17"/>
      <c r="H295" s="17"/>
      <c r="I295" s="17"/>
      <c r="J295" s="17"/>
      <c r="K295" s="17"/>
      <c r="L295" s="17"/>
      <c r="M295" s="18"/>
      <c r="N295" s="2" t="s">
        <v>422</v>
      </c>
      <c r="O295" s="2" t="s">
        <v>52</v>
      </c>
      <c r="P295" s="2" t="s">
        <v>52</v>
      </c>
      <c r="Q295" s="2" t="s">
        <v>411</v>
      </c>
      <c r="R295" s="2" t="s">
        <v>62</v>
      </c>
      <c r="S295" s="2" t="s">
        <v>63</v>
      </c>
      <c r="T295" s="2" t="s">
        <v>63</v>
      </c>
      <c r="U295" s="3"/>
      <c r="V295" s="3"/>
      <c r="W295" s="3"/>
      <c r="X295" s="3">
        <v>1</v>
      </c>
      <c r="Y295" s="3">
        <v>2</v>
      </c>
      <c r="Z295" s="3">
        <v>3</v>
      </c>
      <c r="AA295" s="3">
        <v>4</v>
      </c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423</v>
      </c>
      <c r="AV295" s="3">
        <v>158</v>
      </c>
    </row>
    <row r="296" spans="1:48" ht="30" customHeight="1" x14ac:dyDescent="0.3">
      <c r="A296" s="18" t="s">
        <v>416</v>
      </c>
      <c r="B296" s="18" t="s">
        <v>424</v>
      </c>
      <c r="C296" s="18" t="s">
        <v>418</v>
      </c>
      <c r="D296" s="16">
        <v>1</v>
      </c>
      <c r="E296" s="17"/>
      <c r="F296" s="17"/>
      <c r="G296" s="17"/>
      <c r="H296" s="17"/>
      <c r="I296" s="17"/>
      <c r="J296" s="17"/>
      <c r="K296" s="17"/>
      <c r="L296" s="17"/>
      <c r="M296" s="18"/>
      <c r="N296" s="2" t="s">
        <v>425</v>
      </c>
      <c r="O296" s="2" t="s">
        <v>52</v>
      </c>
      <c r="P296" s="2" t="s">
        <v>52</v>
      </c>
      <c r="Q296" s="2" t="s">
        <v>411</v>
      </c>
      <c r="R296" s="2" t="s">
        <v>62</v>
      </c>
      <c r="S296" s="2" t="s">
        <v>63</v>
      </c>
      <c r="T296" s="2" t="s">
        <v>63</v>
      </c>
      <c r="U296" s="3"/>
      <c r="V296" s="3"/>
      <c r="W296" s="3"/>
      <c r="X296" s="3">
        <v>1</v>
      </c>
      <c r="Y296" s="3">
        <v>2</v>
      </c>
      <c r="Z296" s="3">
        <v>3</v>
      </c>
      <c r="AA296" s="3">
        <v>4</v>
      </c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426</v>
      </c>
      <c r="AV296" s="3">
        <v>159</v>
      </c>
    </row>
    <row r="297" spans="1:48" ht="30" customHeight="1" x14ac:dyDescent="0.3">
      <c r="A297" s="18" t="s">
        <v>416</v>
      </c>
      <c r="B297" s="18" t="s">
        <v>427</v>
      </c>
      <c r="C297" s="18" t="s">
        <v>418</v>
      </c>
      <c r="D297" s="16">
        <v>1</v>
      </c>
      <c r="E297" s="17"/>
      <c r="F297" s="17"/>
      <c r="G297" s="17"/>
      <c r="H297" s="17"/>
      <c r="I297" s="17"/>
      <c r="J297" s="17"/>
      <c r="K297" s="17"/>
      <c r="L297" s="17"/>
      <c r="M297" s="18"/>
      <c r="N297" s="2" t="s">
        <v>428</v>
      </c>
      <c r="O297" s="2" t="s">
        <v>52</v>
      </c>
      <c r="P297" s="2" t="s">
        <v>52</v>
      </c>
      <c r="Q297" s="2" t="s">
        <v>411</v>
      </c>
      <c r="R297" s="2" t="s">
        <v>62</v>
      </c>
      <c r="S297" s="2" t="s">
        <v>63</v>
      </c>
      <c r="T297" s="2" t="s">
        <v>63</v>
      </c>
      <c r="U297" s="3"/>
      <c r="V297" s="3"/>
      <c r="W297" s="3"/>
      <c r="X297" s="3">
        <v>1</v>
      </c>
      <c r="Y297" s="3">
        <v>2</v>
      </c>
      <c r="Z297" s="3">
        <v>3</v>
      </c>
      <c r="AA297" s="3">
        <v>4</v>
      </c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429</v>
      </c>
      <c r="AV297" s="3">
        <v>160</v>
      </c>
    </row>
    <row r="298" spans="1:48" ht="30" customHeight="1" x14ac:dyDescent="0.3">
      <c r="A298" s="18" t="s">
        <v>416</v>
      </c>
      <c r="B298" s="18" t="s">
        <v>430</v>
      </c>
      <c r="C298" s="18" t="s">
        <v>418</v>
      </c>
      <c r="D298" s="16">
        <v>1</v>
      </c>
      <c r="E298" s="17"/>
      <c r="F298" s="17"/>
      <c r="G298" s="17"/>
      <c r="H298" s="17"/>
      <c r="I298" s="17"/>
      <c r="J298" s="17"/>
      <c r="K298" s="17"/>
      <c r="L298" s="17"/>
      <c r="M298" s="18"/>
      <c r="N298" s="2" t="s">
        <v>431</v>
      </c>
      <c r="O298" s="2" t="s">
        <v>52</v>
      </c>
      <c r="P298" s="2" t="s">
        <v>52</v>
      </c>
      <c r="Q298" s="2" t="s">
        <v>411</v>
      </c>
      <c r="R298" s="2" t="s">
        <v>62</v>
      </c>
      <c r="S298" s="2" t="s">
        <v>63</v>
      </c>
      <c r="T298" s="2" t="s">
        <v>63</v>
      </c>
      <c r="U298" s="3"/>
      <c r="V298" s="3"/>
      <c r="W298" s="3"/>
      <c r="X298" s="3">
        <v>1</v>
      </c>
      <c r="Y298" s="3">
        <v>2</v>
      </c>
      <c r="Z298" s="3">
        <v>3</v>
      </c>
      <c r="AA298" s="3">
        <v>4</v>
      </c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52</v>
      </c>
      <c r="AS298" s="2" t="s">
        <v>52</v>
      </c>
      <c r="AT298" s="3"/>
      <c r="AU298" s="2" t="s">
        <v>432</v>
      </c>
      <c r="AV298" s="3">
        <v>161</v>
      </c>
    </row>
    <row r="299" spans="1:48" ht="30" customHeight="1" x14ac:dyDescent="0.3">
      <c r="A299" s="18" t="s">
        <v>416</v>
      </c>
      <c r="B299" s="18" t="s">
        <v>433</v>
      </c>
      <c r="C299" s="18" t="s">
        <v>418</v>
      </c>
      <c r="D299" s="16">
        <v>1</v>
      </c>
      <c r="E299" s="17"/>
      <c r="F299" s="17"/>
      <c r="G299" s="17"/>
      <c r="H299" s="17"/>
      <c r="I299" s="17"/>
      <c r="J299" s="17"/>
      <c r="K299" s="17"/>
      <c r="L299" s="17"/>
      <c r="M299" s="18"/>
      <c r="N299" s="2" t="s">
        <v>434</v>
      </c>
      <c r="O299" s="2" t="s">
        <v>52</v>
      </c>
      <c r="P299" s="2" t="s">
        <v>52</v>
      </c>
      <c r="Q299" s="2" t="s">
        <v>411</v>
      </c>
      <c r="R299" s="2" t="s">
        <v>62</v>
      </c>
      <c r="S299" s="2" t="s">
        <v>63</v>
      </c>
      <c r="T299" s="2" t="s">
        <v>63</v>
      </c>
      <c r="U299" s="3"/>
      <c r="V299" s="3"/>
      <c r="W299" s="3"/>
      <c r="X299" s="3">
        <v>1</v>
      </c>
      <c r="Y299" s="3">
        <v>2</v>
      </c>
      <c r="Z299" s="3">
        <v>3</v>
      </c>
      <c r="AA299" s="3">
        <v>4</v>
      </c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52</v>
      </c>
      <c r="AS299" s="2" t="s">
        <v>52</v>
      </c>
      <c r="AT299" s="3"/>
      <c r="AU299" s="2" t="s">
        <v>435</v>
      </c>
      <c r="AV299" s="3">
        <v>162</v>
      </c>
    </row>
    <row r="300" spans="1:48" ht="30" customHeight="1" x14ac:dyDescent="0.3">
      <c r="A300" s="18" t="s">
        <v>416</v>
      </c>
      <c r="B300" s="18" t="s">
        <v>436</v>
      </c>
      <c r="C300" s="18" t="s">
        <v>418</v>
      </c>
      <c r="D300" s="16">
        <v>1</v>
      </c>
      <c r="E300" s="17"/>
      <c r="F300" s="17"/>
      <c r="G300" s="17"/>
      <c r="H300" s="17"/>
      <c r="I300" s="17"/>
      <c r="J300" s="17"/>
      <c r="K300" s="17"/>
      <c r="L300" s="17"/>
      <c r="M300" s="18"/>
      <c r="N300" s="2" t="s">
        <v>437</v>
      </c>
      <c r="O300" s="2" t="s">
        <v>52</v>
      </c>
      <c r="P300" s="2" t="s">
        <v>52</v>
      </c>
      <c r="Q300" s="2" t="s">
        <v>411</v>
      </c>
      <c r="R300" s="2" t="s">
        <v>62</v>
      </c>
      <c r="S300" s="2" t="s">
        <v>63</v>
      </c>
      <c r="T300" s="2" t="s">
        <v>63</v>
      </c>
      <c r="U300" s="3"/>
      <c r="V300" s="3"/>
      <c r="W300" s="3"/>
      <c r="X300" s="3">
        <v>1</v>
      </c>
      <c r="Y300" s="3">
        <v>2</v>
      </c>
      <c r="Z300" s="3">
        <v>3</v>
      </c>
      <c r="AA300" s="3">
        <v>4</v>
      </c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52</v>
      </c>
      <c r="AS300" s="2" t="s">
        <v>52</v>
      </c>
      <c r="AT300" s="3"/>
      <c r="AU300" s="2" t="s">
        <v>438</v>
      </c>
      <c r="AV300" s="3">
        <v>163</v>
      </c>
    </row>
    <row r="301" spans="1:48" ht="30" customHeight="1" x14ac:dyDescent="0.3">
      <c r="A301" s="18" t="s">
        <v>416</v>
      </c>
      <c r="B301" s="18" t="s">
        <v>439</v>
      </c>
      <c r="C301" s="18" t="s">
        <v>418</v>
      </c>
      <c r="D301" s="16">
        <v>1</v>
      </c>
      <c r="E301" s="17"/>
      <c r="F301" s="17"/>
      <c r="G301" s="17"/>
      <c r="H301" s="17"/>
      <c r="I301" s="17"/>
      <c r="J301" s="17"/>
      <c r="K301" s="17"/>
      <c r="L301" s="17"/>
      <c r="M301" s="18"/>
      <c r="N301" s="2" t="s">
        <v>440</v>
      </c>
      <c r="O301" s="2" t="s">
        <v>52</v>
      </c>
      <c r="P301" s="2" t="s">
        <v>52</v>
      </c>
      <c r="Q301" s="2" t="s">
        <v>411</v>
      </c>
      <c r="R301" s="2" t="s">
        <v>62</v>
      </c>
      <c r="S301" s="2" t="s">
        <v>63</v>
      </c>
      <c r="T301" s="2" t="s">
        <v>63</v>
      </c>
      <c r="U301" s="3"/>
      <c r="V301" s="3"/>
      <c r="W301" s="3"/>
      <c r="X301" s="3">
        <v>1</v>
      </c>
      <c r="Y301" s="3">
        <v>2</v>
      </c>
      <c r="Z301" s="3">
        <v>3</v>
      </c>
      <c r="AA301" s="3">
        <v>4</v>
      </c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52</v>
      </c>
      <c r="AS301" s="2" t="s">
        <v>52</v>
      </c>
      <c r="AT301" s="3"/>
      <c r="AU301" s="2" t="s">
        <v>441</v>
      </c>
      <c r="AV301" s="3">
        <v>164</v>
      </c>
    </row>
    <row r="302" spans="1:48" ht="30" customHeight="1" x14ac:dyDescent="0.3">
      <c r="A302" s="18" t="s">
        <v>416</v>
      </c>
      <c r="B302" s="18" t="s">
        <v>442</v>
      </c>
      <c r="C302" s="18" t="s">
        <v>418</v>
      </c>
      <c r="D302" s="16">
        <v>1</v>
      </c>
      <c r="E302" s="17"/>
      <c r="F302" s="17"/>
      <c r="G302" s="17"/>
      <c r="H302" s="17"/>
      <c r="I302" s="17"/>
      <c r="J302" s="17"/>
      <c r="K302" s="17"/>
      <c r="L302" s="17"/>
      <c r="M302" s="18"/>
      <c r="N302" s="2" t="s">
        <v>443</v>
      </c>
      <c r="O302" s="2" t="s">
        <v>52</v>
      </c>
      <c r="P302" s="2" t="s">
        <v>52</v>
      </c>
      <c r="Q302" s="2" t="s">
        <v>411</v>
      </c>
      <c r="R302" s="2" t="s">
        <v>62</v>
      </c>
      <c r="S302" s="2" t="s">
        <v>63</v>
      </c>
      <c r="T302" s="2" t="s">
        <v>63</v>
      </c>
      <c r="U302" s="3"/>
      <c r="V302" s="3"/>
      <c r="W302" s="3"/>
      <c r="X302" s="3">
        <v>1</v>
      </c>
      <c r="Y302" s="3">
        <v>2</v>
      </c>
      <c r="Z302" s="3">
        <v>3</v>
      </c>
      <c r="AA302" s="3">
        <v>4</v>
      </c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52</v>
      </c>
      <c r="AS302" s="2" t="s">
        <v>52</v>
      </c>
      <c r="AT302" s="3"/>
      <c r="AU302" s="2" t="s">
        <v>444</v>
      </c>
      <c r="AV302" s="3">
        <v>165</v>
      </c>
    </row>
    <row r="303" spans="1:48" ht="30" customHeight="1" x14ac:dyDescent="0.3">
      <c r="A303" s="18" t="s">
        <v>445</v>
      </c>
      <c r="B303" s="18" t="s">
        <v>446</v>
      </c>
      <c r="C303" s="18" t="s">
        <v>418</v>
      </c>
      <c r="D303" s="16">
        <v>1</v>
      </c>
      <c r="E303" s="17"/>
      <c r="F303" s="17"/>
      <c r="G303" s="17"/>
      <c r="H303" s="17"/>
      <c r="I303" s="17"/>
      <c r="J303" s="17"/>
      <c r="K303" s="17"/>
      <c r="L303" s="17"/>
      <c r="M303" s="18"/>
      <c r="N303" s="2" t="s">
        <v>447</v>
      </c>
      <c r="O303" s="2" t="s">
        <v>52</v>
      </c>
      <c r="P303" s="2" t="s">
        <v>52</v>
      </c>
      <c r="Q303" s="2" t="s">
        <v>411</v>
      </c>
      <c r="R303" s="2" t="s">
        <v>62</v>
      </c>
      <c r="S303" s="2" t="s">
        <v>63</v>
      </c>
      <c r="T303" s="2" t="s">
        <v>63</v>
      </c>
      <c r="U303" s="3"/>
      <c r="V303" s="3"/>
      <c r="W303" s="3"/>
      <c r="X303" s="3">
        <v>1</v>
      </c>
      <c r="Y303" s="3">
        <v>2</v>
      </c>
      <c r="Z303" s="3">
        <v>3</v>
      </c>
      <c r="AA303" s="3">
        <v>4</v>
      </c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52</v>
      </c>
      <c r="AS303" s="2" t="s">
        <v>52</v>
      </c>
      <c r="AT303" s="3"/>
      <c r="AU303" s="2" t="s">
        <v>448</v>
      </c>
      <c r="AV303" s="3">
        <v>166</v>
      </c>
    </row>
    <row r="304" spans="1:48" ht="30" customHeight="1" x14ac:dyDescent="0.3">
      <c r="A304" s="18" t="s">
        <v>445</v>
      </c>
      <c r="B304" s="18" t="s">
        <v>449</v>
      </c>
      <c r="C304" s="18" t="s">
        <v>418</v>
      </c>
      <c r="D304" s="16">
        <v>1</v>
      </c>
      <c r="E304" s="17"/>
      <c r="F304" s="17"/>
      <c r="G304" s="17"/>
      <c r="H304" s="17"/>
      <c r="I304" s="17"/>
      <c r="J304" s="17"/>
      <c r="K304" s="17"/>
      <c r="L304" s="17"/>
      <c r="M304" s="18"/>
      <c r="N304" s="2" t="s">
        <v>450</v>
      </c>
      <c r="O304" s="2" t="s">
        <v>52</v>
      </c>
      <c r="P304" s="2" t="s">
        <v>52</v>
      </c>
      <c r="Q304" s="2" t="s">
        <v>411</v>
      </c>
      <c r="R304" s="2" t="s">
        <v>62</v>
      </c>
      <c r="S304" s="2" t="s">
        <v>63</v>
      </c>
      <c r="T304" s="2" t="s">
        <v>63</v>
      </c>
      <c r="U304" s="3"/>
      <c r="V304" s="3"/>
      <c r="W304" s="3"/>
      <c r="X304" s="3">
        <v>1</v>
      </c>
      <c r="Y304" s="3">
        <v>2</v>
      </c>
      <c r="Z304" s="3">
        <v>3</v>
      </c>
      <c r="AA304" s="3">
        <v>4</v>
      </c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52</v>
      </c>
      <c r="AS304" s="2" t="s">
        <v>52</v>
      </c>
      <c r="AT304" s="3"/>
      <c r="AU304" s="2" t="s">
        <v>451</v>
      </c>
      <c r="AV304" s="3">
        <v>167</v>
      </c>
    </row>
    <row r="305" spans="1:48" ht="30" customHeight="1" x14ac:dyDescent="0.3">
      <c r="A305" s="18" t="s">
        <v>445</v>
      </c>
      <c r="B305" s="18" t="s">
        <v>452</v>
      </c>
      <c r="C305" s="18" t="s">
        <v>418</v>
      </c>
      <c r="D305" s="16">
        <v>1</v>
      </c>
      <c r="E305" s="17"/>
      <c r="F305" s="17"/>
      <c r="G305" s="17"/>
      <c r="H305" s="17"/>
      <c r="I305" s="17"/>
      <c r="J305" s="17"/>
      <c r="K305" s="17"/>
      <c r="L305" s="17"/>
      <c r="M305" s="18"/>
      <c r="N305" s="2" t="s">
        <v>453</v>
      </c>
      <c r="O305" s="2" t="s">
        <v>52</v>
      </c>
      <c r="P305" s="2" t="s">
        <v>52</v>
      </c>
      <c r="Q305" s="2" t="s">
        <v>411</v>
      </c>
      <c r="R305" s="2" t="s">
        <v>62</v>
      </c>
      <c r="S305" s="2" t="s">
        <v>63</v>
      </c>
      <c r="T305" s="2" t="s">
        <v>63</v>
      </c>
      <c r="U305" s="3"/>
      <c r="V305" s="3"/>
      <c r="W305" s="3"/>
      <c r="X305" s="3">
        <v>1</v>
      </c>
      <c r="Y305" s="3">
        <v>2</v>
      </c>
      <c r="Z305" s="3">
        <v>3</v>
      </c>
      <c r="AA305" s="3">
        <v>4</v>
      </c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52</v>
      </c>
      <c r="AS305" s="2" t="s">
        <v>52</v>
      </c>
      <c r="AT305" s="3"/>
      <c r="AU305" s="2" t="s">
        <v>454</v>
      </c>
      <c r="AV305" s="3">
        <v>168</v>
      </c>
    </row>
    <row r="306" spans="1:48" ht="30" customHeight="1" x14ac:dyDescent="0.3">
      <c r="A306" s="18" t="s">
        <v>445</v>
      </c>
      <c r="B306" s="18" t="s">
        <v>455</v>
      </c>
      <c r="C306" s="18" t="s">
        <v>418</v>
      </c>
      <c r="D306" s="16">
        <v>1</v>
      </c>
      <c r="E306" s="17"/>
      <c r="F306" s="17"/>
      <c r="G306" s="17"/>
      <c r="H306" s="17"/>
      <c r="I306" s="17"/>
      <c r="J306" s="17"/>
      <c r="K306" s="17"/>
      <c r="L306" s="17"/>
      <c r="M306" s="18"/>
      <c r="N306" s="2" t="s">
        <v>456</v>
      </c>
      <c r="O306" s="2" t="s">
        <v>52</v>
      </c>
      <c r="P306" s="2" t="s">
        <v>52</v>
      </c>
      <c r="Q306" s="2" t="s">
        <v>411</v>
      </c>
      <c r="R306" s="2" t="s">
        <v>62</v>
      </c>
      <c r="S306" s="2" t="s">
        <v>63</v>
      </c>
      <c r="T306" s="2" t="s">
        <v>63</v>
      </c>
      <c r="U306" s="3"/>
      <c r="V306" s="3"/>
      <c r="W306" s="3"/>
      <c r="X306" s="3">
        <v>1</v>
      </c>
      <c r="Y306" s="3">
        <v>2</v>
      </c>
      <c r="Z306" s="3">
        <v>3</v>
      </c>
      <c r="AA306" s="3">
        <v>4</v>
      </c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52</v>
      </c>
      <c r="AS306" s="2" t="s">
        <v>52</v>
      </c>
      <c r="AT306" s="3"/>
      <c r="AU306" s="2" t="s">
        <v>457</v>
      </c>
      <c r="AV306" s="3">
        <v>170</v>
      </c>
    </row>
    <row r="307" spans="1:48" ht="30" customHeight="1" x14ac:dyDescent="0.3">
      <c r="A307" s="18" t="s">
        <v>458</v>
      </c>
      <c r="B307" s="18" t="s">
        <v>459</v>
      </c>
      <c r="C307" s="18" t="s">
        <v>418</v>
      </c>
      <c r="D307" s="16">
        <v>1</v>
      </c>
      <c r="E307" s="17"/>
      <c r="F307" s="17"/>
      <c r="G307" s="17"/>
      <c r="H307" s="17"/>
      <c r="I307" s="17"/>
      <c r="J307" s="17"/>
      <c r="K307" s="17"/>
      <c r="L307" s="17"/>
      <c r="M307" s="18"/>
      <c r="N307" s="2" t="s">
        <v>460</v>
      </c>
      <c r="O307" s="2" t="s">
        <v>52</v>
      </c>
      <c r="P307" s="2" t="s">
        <v>52</v>
      </c>
      <c r="Q307" s="2" t="s">
        <v>411</v>
      </c>
      <c r="R307" s="2" t="s">
        <v>62</v>
      </c>
      <c r="S307" s="2" t="s">
        <v>63</v>
      </c>
      <c r="T307" s="2" t="s">
        <v>63</v>
      </c>
      <c r="U307" s="3"/>
      <c r="V307" s="3"/>
      <c r="W307" s="3"/>
      <c r="X307" s="3">
        <v>1</v>
      </c>
      <c r="Y307" s="3">
        <v>2</v>
      </c>
      <c r="Z307" s="3">
        <v>3</v>
      </c>
      <c r="AA307" s="3">
        <v>4</v>
      </c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52</v>
      </c>
      <c r="AS307" s="2" t="s">
        <v>52</v>
      </c>
      <c r="AT307" s="3"/>
      <c r="AU307" s="2" t="s">
        <v>461</v>
      </c>
      <c r="AV307" s="3">
        <v>172</v>
      </c>
    </row>
    <row r="308" spans="1:48" ht="30" customHeight="1" x14ac:dyDescent="0.3">
      <c r="A308" s="18" t="s">
        <v>458</v>
      </c>
      <c r="B308" s="18" t="s">
        <v>462</v>
      </c>
      <c r="C308" s="18" t="s">
        <v>418</v>
      </c>
      <c r="D308" s="16">
        <v>1</v>
      </c>
      <c r="E308" s="17"/>
      <c r="F308" s="17"/>
      <c r="G308" s="17"/>
      <c r="H308" s="17"/>
      <c r="I308" s="17"/>
      <c r="J308" s="17"/>
      <c r="K308" s="17"/>
      <c r="L308" s="17"/>
      <c r="M308" s="18"/>
      <c r="N308" s="2" t="s">
        <v>463</v>
      </c>
      <c r="O308" s="2" t="s">
        <v>52</v>
      </c>
      <c r="P308" s="2" t="s">
        <v>52</v>
      </c>
      <c r="Q308" s="2" t="s">
        <v>411</v>
      </c>
      <c r="R308" s="2" t="s">
        <v>62</v>
      </c>
      <c r="S308" s="2" t="s">
        <v>63</v>
      </c>
      <c r="T308" s="2" t="s">
        <v>63</v>
      </c>
      <c r="U308" s="3"/>
      <c r="V308" s="3"/>
      <c r="W308" s="3"/>
      <c r="X308" s="3">
        <v>1</v>
      </c>
      <c r="Y308" s="3">
        <v>2</v>
      </c>
      <c r="Z308" s="3">
        <v>3</v>
      </c>
      <c r="AA308" s="3">
        <v>4</v>
      </c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 t="s">
        <v>52</v>
      </c>
      <c r="AS308" s="2" t="s">
        <v>52</v>
      </c>
      <c r="AT308" s="3"/>
      <c r="AU308" s="2" t="s">
        <v>464</v>
      </c>
      <c r="AV308" s="3">
        <v>173</v>
      </c>
    </row>
    <row r="309" spans="1:48" ht="30" customHeight="1" x14ac:dyDescent="0.3">
      <c r="A309" s="18" t="s">
        <v>458</v>
      </c>
      <c r="B309" s="18" t="s">
        <v>465</v>
      </c>
      <c r="C309" s="18" t="s">
        <v>418</v>
      </c>
      <c r="D309" s="16">
        <v>1</v>
      </c>
      <c r="E309" s="17"/>
      <c r="F309" s="17"/>
      <c r="G309" s="17"/>
      <c r="H309" s="17"/>
      <c r="I309" s="17"/>
      <c r="J309" s="17"/>
      <c r="K309" s="17"/>
      <c r="L309" s="17"/>
      <c r="M309" s="18"/>
      <c r="N309" s="2" t="s">
        <v>466</v>
      </c>
      <c r="O309" s="2" t="s">
        <v>52</v>
      </c>
      <c r="P309" s="2" t="s">
        <v>52</v>
      </c>
      <c r="Q309" s="2" t="s">
        <v>411</v>
      </c>
      <c r="R309" s="2" t="s">
        <v>62</v>
      </c>
      <c r="S309" s="2" t="s">
        <v>63</v>
      </c>
      <c r="T309" s="2" t="s">
        <v>63</v>
      </c>
      <c r="U309" s="3"/>
      <c r="V309" s="3"/>
      <c r="W309" s="3"/>
      <c r="X309" s="3">
        <v>1</v>
      </c>
      <c r="Y309" s="3">
        <v>2</v>
      </c>
      <c r="Z309" s="3">
        <v>3</v>
      </c>
      <c r="AA309" s="3">
        <v>4</v>
      </c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2" t="s">
        <v>52</v>
      </c>
      <c r="AS309" s="2" t="s">
        <v>52</v>
      </c>
      <c r="AT309" s="3"/>
      <c r="AU309" s="2" t="s">
        <v>467</v>
      </c>
      <c r="AV309" s="3">
        <v>175</v>
      </c>
    </row>
    <row r="310" spans="1:48" ht="30" customHeight="1" x14ac:dyDescent="0.3">
      <c r="A310" s="18" t="s">
        <v>458</v>
      </c>
      <c r="B310" s="18" t="s">
        <v>468</v>
      </c>
      <c r="C310" s="18" t="s">
        <v>418</v>
      </c>
      <c r="D310" s="16">
        <v>1</v>
      </c>
      <c r="E310" s="17"/>
      <c r="F310" s="17"/>
      <c r="G310" s="17"/>
      <c r="H310" s="17"/>
      <c r="I310" s="17"/>
      <c r="J310" s="17"/>
      <c r="K310" s="17"/>
      <c r="L310" s="17"/>
      <c r="M310" s="18"/>
      <c r="N310" s="2" t="s">
        <v>469</v>
      </c>
      <c r="O310" s="2" t="s">
        <v>52</v>
      </c>
      <c r="P310" s="2" t="s">
        <v>52</v>
      </c>
      <c r="Q310" s="2" t="s">
        <v>411</v>
      </c>
      <c r="R310" s="2" t="s">
        <v>62</v>
      </c>
      <c r="S310" s="2" t="s">
        <v>63</v>
      </c>
      <c r="T310" s="2" t="s">
        <v>63</v>
      </c>
      <c r="U310" s="3"/>
      <c r="V310" s="3"/>
      <c r="W310" s="3"/>
      <c r="X310" s="3">
        <v>1</v>
      </c>
      <c r="Y310" s="3">
        <v>2</v>
      </c>
      <c r="Z310" s="3">
        <v>3</v>
      </c>
      <c r="AA310" s="3">
        <v>4</v>
      </c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2" t="s">
        <v>52</v>
      </c>
      <c r="AS310" s="2" t="s">
        <v>52</v>
      </c>
      <c r="AT310" s="3"/>
      <c r="AU310" s="2" t="s">
        <v>470</v>
      </c>
      <c r="AV310" s="3">
        <v>176</v>
      </c>
    </row>
    <row r="311" spans="1:48" ht="30" customHeight="1" x14ac:dyDescent="0.3">
      <c r="A311" s="18" t="s">
        <v>458</v>
      </c>
      <c r="B311" s="18" t="s">
        <v>471</v>
      </c>
      <c r="C311" s="18" t="s">
        <v>418</v>
      </c>
      <c r="D311" s="16">
        <v>1</v>
      </c>
      <c r="E311" s="17"/>
      <c r="F311" s="17"/>
      <c r="G311" s="17"/>
      <c r="H311" s="17"/>
      <c r="I311" s="17"/>
      <c r="J311" s="17"/>
      <c r="K311" s="17"/>
      <c r="L311" s="17"/>
      <c r="M311" s="18"/>
      <c r="N311" s="2" t="s">
        <v>472</v>
      </c>
      <c r="O311" s="2" t="s">
        <v>52</v>
      </c>
      <c r="P311" s="2" t="s">
        <v>52</v>
      </c>
      <c r="Q311" s="2" t="s">
        <v>411</v>
      </c>
      <c r="R311" s="2" t="s">
        <v>62</v>
      </c>
      <c r="S311" s="2" t="s">
        <v>63</v>
      </c>
      <c r="T311" s="2" t="s">
        <v>63</v>
      </c>
      <c r="U311" s="3"/>
      <c r="V311" s="3"/>
      <c r="W311" s="3"/>
      <c r="X311" s="3">
        <v>1</v>
      </c>
      <c r="Y311" s="3">
        <v>2</v>
      </c>
      <c r="Z311" s="3">
        <v>3</v>
      </c>
      <c r="AA311" s="3">
        <v>4</v>
      </c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2" t="s">
        <v>52</v>
      </c>
      <c r="AS311" s="2" t="s">
        <v>52</v>
      </c>
      <c r="AT311" s="3"/>
      <c r="AU311" s="2" t="s">
        <v>473</v>
      </c>
      <c r="AV311" s="3">
        <v>178</v>
      </c>
    </row>
    <row r="312" spans="1:48" ht="30" customHeight="1" x14ac:dyDescent="0.3">
      <c r="A312" s="18" t="s">
        <v>458</v>
      </c>
      <c r="B312" s="18" t="s">
        <v>474</v>
      </c>
      <c r="C312" s="18" t="s">
        <v>418</v>
      </c>
      <c r="D312" s="16">
        <v>1</v>
      </c>
      <c r="E312" s="17"/>
      <c r="F312" s="17"/>
      <c r="G312" s="17"/>
      <c r="H312" s="17"/>
      <c r="I312" s="17"/>
      <c r="J312" s="17"/>
      <c r="K312" s="17"/>
      <c r="L312" s="17"/>
      <c r="M312" s="18"/>
      <c r="N312" s="2" t="s">
        <v>475</v>
      </c>
      <c r="O312" s="2" t="s">
        <v>52</v>
      </c>
      <c r="P312" s="2" t="s">
        <v>52</v>
      </c>
      <c r="Q312" s="2" t="s">
        <v>411</v>
      </c>
      <c r="R312" s="2" t="s">
        <v>62</v>
      </c>
      <c r="S312" s="2" t="s">
        <v>63</v>
      </c>
      <c r="T312" s="2" t="s">
        <v>63</v>
      </c>
      <c r="U312" s="3"/>
      <c r="V312" s="3"/>
      <c r="W312" s="3"/>
      <c r="X312" s="3">
        <v>1</v>
      </c>
      <c r="Y312" s="3">
        <v>2</v>
      </c>
      <c r="Z312" s="3">
        <v>3</v>
      </c>
      <c r="AA312" s="3">
        <v>4</v>
      </c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2" t="s">
        <v>52</v>
      </c>
      <c r="AS312" s="2" t="s">
        <v>52</v>
      </c>
      <c r="AT312" s="3"/>
      <c r="AU312" s="2" t="s">
        <v>476</v>
      </c>
      <c r="AV312" s="3">
        <v>179</v>
      </c>
    </row>
    <row r="313" spans="1:48" ht="30" customHeight="1" x14ac:dyDescent="0.3">
      <c r="A313" s="18" t="s">
        <v>477</v>
      </c>
      <c r="B313" s="18" t="s">
        <v>478</v>
      </c>
      <c r="C313" s="18" t="s">
        <v>418</v>
      </c>
      <c r="D313" s="16">
        <v>1</v>
      </c>
      <c r="E313" s="17"/>
      <c r="F313" s="17"/>
      <c r="G313" s="17"/>
      <c r="H313" s="17"/>
      <c r="I313" s="17"/>
      <c r="J313" s="17"/>
      <c r="K313" s="17"/>
      <c r="L313" s="17"/>
      <c r="M313" s="18"/>
      <c r="N313" s="2" t="s">
        <v>479</v>
      </c>
      <c r="O313" s="2" t="s">
        <v>52</v>
      </c>
      <c r="P313" s="2" t="s">
        <v>52</v>
      </c>
      <c r="Q313" s="2" t="s">
        <v>411</v>
      </c>
      <c r="R313" s="2" t="s">
        <v>62</v>
      </c>
      <c r="S313" s="2" t="s">
        <v>63</v>
      </c>
      <c r="T313" s="2" t="s">
        <v>63</v>
      </c>
      <c r="U313" s="3"/>
      <c r="V313" s="3"/>
      <c r="W313" s="3"/>
      <c r="X313" s="3">
        <v>1</v>
      </c>
      <c r="Y313" s="3">
        <v>2</v>
      </c>
      <c r="Z313" s="3">
        <v>3</v>
      </c>
      <c r="AA313" s="3">
        <v>4</v>
      </c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 t="s">
        <v>52</v>
      </c>
      <c r="AS313" s="2" t="s">
        <v>52</v>
      </c>
      <c r="AT313" s="3"/>
      <c r="AU313" s="2" t="s">
        <v>480</v>
      </c>
      <c r="AV313" s="3">
        <v>191</v>
      </c>
    </row>
    <row r="314" spans="1:48" ht="30" customHeight="1" x14ac:dyDescent="0.3">
      <c r="A314" s="18" t="s">
        <v>477</v>
      </c>
      <c r="B314" s="18" t="s">
        <v>481</v>
      </c>
      <c r="C314" s="18" t="s">
        <v>418</v>
      </c>
      <c r="D314" s="16">
        <v>1</v>
      </c>
      <c r="E314" s="17"/>
      <c r="F314" s="17"/>
      <c r="G314" s="17"/>
      <c r="H314" s="17"/>
      <c r="I314" s="17"/>
      <c r="J314" s="17"/>
      <c r="K314" s="17"/>
      <c r="L314" s="17"/>
      <c r="M314" s="18"/>
      <c r="N314" s="2" t="s">
        <v>482</v>
      </c>
      <c r="O314" s="2" t="s">
        <v>52</v>
      </c>
      <c r="P314" s="2" t="s">
        <v>52</v>
      </c>
      <c r="Q314" s="2" t="s">
        <v>411</v>
      </c>
      <c r="R314" s="2" t="s">
        <v>62</v>
      </c>
      <c r="S314" s="2" t="s">
        <v>63</v>
      </c>
      <c r="T314" s="2" t="s">
        <v>63</v>
      </c>
      <c r="U314" s="3"/>
      <c r="V314" s="3"/>
      <c r="W314" s="3"/>
      <c r="X314" s="3">
        <v>1</v>
      </c>
      <c r="Y314" s="3">
        <v>2</v>
      </c>
      <c r="Z314" s="3">
        <v>3</v>
      </c>
      <c r="AA314" s="3">
        <v>4</v>
      </c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 t="s">
        <v>52</v>
      </c>
      <c r="AS314" s="2" t="s">
        <v>52</v>
      </c>
      <c r="AT314" s="3"/>
      <c r="AU314" s="2" t="s">
        <v>483</v>
      </c>
      <c r="AV314" s="3">
        <v>192</v>
      </c>
    </row>
    <row r="315" spans="1:48" ht="30" customHeight="1" x14ac:dyDescent="0.3">
      <c r="A315" s="18" t="s">
        <v>477</v>
      </c>
      <c r="B315" s="18" t="s">
        <v>484</v>
      </c>
      <c r="C315" s="18" t="s">
        <v>418</v>
      </c>
      <c r="D315" s="16">
        <v>1</v>
      </c>
      <c r="E315" s="17"/>
      <c r="F315" s="17"/>
      <c r="G315" s="17"/>
      <c r="H315" s="17"/>
      <c r="I315" s="17"/>
      <c r="J315" s="17"/>
      <c r="K315" s="17"/>
      <c r="L315" s="17"/>
      <c r="M315" s="18"/>
      <c r="N315" s="2" t="s">
        <v>485</v>
      </c>
      <c r="O315" s="2" t="s">
        <v>52</v>
      </c>
      <c r="P315" s="2" t="s">
        <v>52</v>
      </c>
      <c r="Q315" s="2" t="s">
        <v>411</v>
      </c>
      <c r="R315" s="2" t="s">
        <v>62</v>
      </c>
      <c r="S315" s="2" t="s">
        <v>63</v>
      </c>
      <c r="T315" s="2" t="s">
        <v>63</v>
      </c>
      <c r="U315" s="3"/>
      <c r="V315" s="3"/>
      <c r="W315" s="3"/>
      <c r="X315" s="3">
        <v>1</v>
      </c>
      <c r="Y315" s="3">
        <v>2</v>
      </c>
      <c r="Z315" s="3">
        <v>3</v>
      </c>
      <c r="AA315" s="3">
        <v>4</v>
      </c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 t="s">
        <v>52</v>
      </c>
      <c r="AS315" s="2" t="s">
        <v>52</v>
      </c>
      <c r="AT315" s="3"/>
      <c r="AU315" s="2" t="s">
        <v>486</v>
      </c>
      <c r="AV315" s="3">
        <v>193</v>
      </c>
    </row>
    <row r="316" spans="1:48" ht="30" customHeight="1" x14ac:dyDescent="0.3">
      <c r="A316" s="18" t="s">
        <v>477</v>
      </c>
      <c r="B316" s="18" t="s">
        <v>487</v>
      </c>
      <c r="C316" s="18" t="s">
        <v>418</v>
      </c>
      <c r="D316" s="16">
        <v>1</v>
      </c>
      <c r="E316" s="17"/>
      <c r="F316" s="17"/>
      <c r="G316" s="17"/>
      <c r="H316" s="17"/>
      <c r="I316" s="17"/>
      <c r="J316" s="17"/>
      <c r="K316" s="17"/>
      <c r="L316" s="17"/>
      <c r="M316" s="18"/>
      <c r="N316" s="2" t="s">
        <v>488</v>
      </c>
      <c r="O316" s="2" t="s">
        <v>52</v>
      </c>
      <c r="P316" s="2" t="s">
        <v>52</v>
      </c>
      <c r="Q316" s="2" t="s">
        <v>411</v>
      </c>
      <c r="R316" s="2" t="s">
        <v>62</v>
      </c>
      <c r="S316" s="2" t="s">
        <v>63</v>
      </c>
      <c r="T316" s="2" t="s">
        <v>63</v>
      </c>
      <c r="U316" s="3"/>
      <c r="V316" s="3"/>
      <c r="W316" s="3"/>
      <c r="X316" s="3">
        <v>1</v>
      </c>
      <c r="Y316" s="3">
        <v>2</v>
      </c>
      <c r="Z316" s="3">
        <v>3</v>
      </c>
      <c r="AA316" s="3">
        <v>4</v>
      </c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 t="s">
        <v>52</v>
      </c>
      <c r="AS316" s="2" t="s">
        <v>52</v>
      </c>
      <c r="AT316" s="3"/>
      <c r="AU316" s="2" t="s">
        <v>489</v>
      </c>
      <c r="AV316" s="3">
        <v>194</v>
      </c>
    </row>
    <row r="317" spans="1:48" ht="30" customHeight="1" x14ac:dyDescent="0.3">
      <c r="A317" s="18" t="s">
        <v>477</v>
      </c>
      <c r="B317" s="18" t="s">
        <v>490</v>
      </c>
      <c r="C317" s="18" t="s">
        <v>418</v>
      </c>
      <c r="D317" s="16">
        <v>1</v>
      </c>
      <c r="E317" s="17"/>
      <c r="F317" s="17"/>
      <c r="G317" s="17"/>
      <c r="H317" s="17"/>
      <c r="I317" s="17"/>
      <c r="J317" s="17"/>
      <c r="K317" s="17"/>
      <c r="L317" s="17"/>
      <c r="M317" s="18"/>
      <c r="N317" s="2" t="s">
        <v>491</v>
      </c>
      <c r="O317" s="2" t="s">
        <v>52</v>
      </c>
      <c r="P317" s="2" t="s">
        <v>52</v>
      </c>
      <c r="Q317" s="2" t="s">
        <v>411</v>
      </c>
      <c r="R317" s="2" t="s">
        <v>62</v>
      </c>
      <c r="S317" s="2" t="s">
        <v>63</v>
      </c>
      <c r="T317" s="2" t="s">
        <v>63</v>
      </c>
      <c r="U317" s="3"/>
      <c r="V317" s="3"/>
      <c r="W317" s="3"/>
      <c r="X317" s="3">
        <v>1</v>
      </c>
      <c r="Y317" s="3">
        <v>2</v>
      </c>
      <c r="Z317" s="3">
        <v>3</v>
      </c>
      <c r="AA317" s="3">
        <v>4</v>
      </c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492</v>
      </c>
      <c r="AV317" s="3">
        <v>195</v>
      </c>
    </row>
    <row r="318" spans="1:48" ht="30" customHeight="1" x14ac:dyDescent="0.3">
      <c r="A318" s="18" t="s">
        <v>477</v>
      </c>
      <c r="B318" s="18" t="s">
        <v>493</v>
      </c>
      <c r="C318" s="18" t="s">
        <v>418</v>
      </c>
      <c r="D318" s="16">
        <v>1</v>
      </c>
      <c r="E318" s="17"/>
      <c r="F318" s="17"/>
      <c r="G318" s="17"/>
      <c r="H318" s="17"/>
      <c r="I318" s="17"/>
      <c r="J318" s="17"/>
      <c r="K318" s="17"/>
      <c r="L318" s="17"/>
      <c r="M318" s="18"/>
      <c r="N318" s="2" t="s">
        <v>494</v>
      </c>
      <c r="O318" s="2" t="s">
        <v>52</v>
      </c>
      <c r="P318" s="2" t="s">
        <v>52</v>
      </c>
      <c r="Q318" s="2" t="s">
        <v>411</v>
      </c>
      <c r="R318" s="2" t="s">
        <v>62</v>
      </c>
      <c r="S318" s="2" t="s">
        <v>63</v>
      </c>
      <c r="T318" s="2" t="s">
        <v>63</v>
      </c>
      <c r="U318" s="3"/>
      <c r="V318" s="3"/>
      <c r="W318" s="3"/>
      <c r="X318" s="3">
        <v>1</v>
      </c>
      <c r="Y318" s="3">
        <v>2</v>
      </c>
      <c r="Z318" s="3">
        <v>3</v>
      </c>
      <c r="AA318" s="3">
        <v>4</v>
      </c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495</v>
      </c>
      <c r="AV318" s="3">
        <v>196</v>
      </c>
    </row>
    <row r="319" spans="1:48" ht="30" customHeight="1" x14ac:dyDescent="0.3">
      <c r="A319" s="18" t="s">
        <v>477</v>
      </c>
      <c r="B319" s="18" t="s">
        <v>496</v>
      </c>
      <c r="C319" s="18" t="s">
        <v>418</v>
      </c>
      <c r="D319" s="16">
        <v>1</v>
      </c>
      <c r="E319" s="17"/>
      <c r="F319" s="17"/>
      <c r="G319" s="17"/>
      <c r="H319" s="17"/>
      <c r="I319" s="17"/>
      <c r="J319" s="17"/>
      <c r="K319" s="17"/>
      <c r="L319" s="17"/>
      <c r="M319" s="18"/>
      <c r="N319" s="2" t="s">
        <v>497</v>
      </c>
      <c r="O319" s="2" t="s">
        <v>52</v>
      </c>
      <c r="P319" s="2" t="s">
        <v>52</v>
      </c>
      <c r="Q319" s="2" t="s">
        <v>411</v>
      </c>
      <c r="R319" s="2" t="s">
        <v>62</v>
      </c>
      <c r="S319" s="2" t="s">
        <v>63</v>
      </c>
      <c r="T319" s="2" t="s">
        <v>63</v>
      </c>
      <c r="U319" s="3"/>
      <c r="V319" s="3"/>
      <c r="W319" s="3"/>
      <c r="X319" s="3">
        <v>1</v>
      </c>
      <c r="Y319" s="3">
        <v>2</v>
      </c>
      <c r="Z319" s="3">
        <v>3</v>
      </c>
      <c r="AA319" s="3">
        <v>4</v>
      </c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52</v>
      </c>
      <c r="AS319" s="2" t="s">
        <v>52</v>
      </c>
      <c r="AT319" s="3"/>
      <c r="AU319" s="2" t="s">
        <v>498</v>
      </c>
      <c r="AV319" s="3">
        <v>197</v>
      </c>
    </row>
    <row r="320" spans="1:48" ht="30" customHeight="1" x14ac:dyDescent="0.3">
      <c r="A320" s="18" t="s">
        <v>477</v>
      </c>
      <c r="B320" s="18" t="s">
        <v>499</v>
      </c>
      <c r="C320" s="18" t="s">
        <v>418</v>
      </c>
      <c r="D320" s="16">
        <v>1</v>
      </c>
      <c r="E320" s="17"/>
      <c r="F320" s="17"/>
      <c r="G320" s="17"/>
      <c r="H320" s="17"/>
      <c r="I320" s="17"/>
      <c r="J320" s="17"/>
      <c r="K320" s="17"/>
      <c r="L320" s="17"/>
      <c r="M320" s="18"/>
      <c r="N320" s="2" t="s">
        <v>500</v>
      </c>
      <c r="O320" s="2" t="s">
        <v>52</v>
      </c>
      <c r="P320" s="2" t="s">
        <v>52</v>
      </c>
      <c r="Q320" s="2" t="s">
        <v>411</v>
      </c>
      <c r="R320" s="2" t="s">
        <v>62</v>
      </c>
      <c r="S320" s="2" t="s">
        <v>63</v>
      </c>
      <c r="T320" s="2" t="s">
        <v>63</v>
      </c>
      <c r="U320" s="3"/>
      <c r="V320" s="3"/>
      <c r="W320" s="3"/>
      <c r="X320" s="3">
        <v>1</v>
      </c>
      <c r="Y320" s="3">
        <v>2</v>
      </c>
      <c r="Z320" s="3">
        <v>3</v>
      </c>
      <c r="AA320" s="3">
        <v>4</v>
      </c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52</v>
      </c>
      <c r="AS320" s="2" t="s">
        <v>52</v>
      </c>
      <c r="AT320" s="3"/>
      <c r="AU320" s="2" t="s">
        <v>501</v>
      </c>
      <c r="AV320" s="3">
        <v>198</v>
      </c>
    </row>
    <row r="321" spans="1:48" ht="30" customHeight="1" x14ac:dyDescent="0.3">
      <c r="A321" s="18" t="s">
        <v>477</v>
      </c>
      <c r="B321" s="18" t="s">
        <v>502</v>
      </c>
      <c r="C321" s="18" t="s">
        <v>418</v>
      </c>
      <c r="D321" s="16">
        <v>1</v>
      </c>
      <c r="E321" s="17"/>
      <c r="F321" s="17"/>
      <c r="G321" s="17"/>
      <c r="H321" s="17"/>
      <c r="I321" s="17"/>
      <c r="J321" s="17"/>
      <c r="K321" s="17"/>
      <c r="L321" s="17"/>
      <c r="M321" s="18"/>
      <c r="N321" s="2" t="s">
        <v>503</v>
      </c>
      <c r="O321" s="2" t="s">
        <v>52</v>
      </c>
      <c r="P321" s="2" t="s">
        <v>52</v>
      </c>
      <c r="Q321" s="2" t="s">
        <v>411</v>
      </c>
      <c r="R321" s="2" t="s">
        <v>62</v>
      </c>
      <c r="S321" s="2" t="s">
        <v>63</v>
      </c>
      <c r="T321" s="2" t="s">
        <v>63</v>
      </c>
      <c r="U321" s="3"/>
      <c r="V321" s="3"/>
      <c r="W321" s="3"/>
      <c r="X321" s="3">
        <v>1</v>
      </c>
      <c r="Y321" s="3">
        <v>2</v>
      </c>
      <c r="Z321" s="3">
        <v>3</v>
      </c>
      <c r="AA321" s="3">
        <v>4</v>
      </c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52</v>
      </c>
      <c r="AS321" s="2" t="s">
        <v>52</v>
      </c>
      <c r="AT321" s="3"/>
      <c r="AU321" s="2" t="s">
        <v>504</v>
      </c>
      <c r="AV321" s="3">
        <v>199</v>
      </c>
    </row>
    <row r="322" spans="1:48" ht="30" customHeight="1" x14ac:dyDescent="0.3">
      <c r="A322" s="18" t="s">
        <v>477</v>
      </c>
      <c r="B322" s="18" t="s">
        <v>505</v>
      </c>
      <c r="C322" s="18" t="s">
        <v>418</v>
      </c>
      <c r="D322" s="16">
        <v>1</v>
      </c>
      <c r="E322" s="17"/>
      <c r="F322" s="17"/>
      <c r="G322" s="17"/>
      <c r="H322" s="17"/>
      <c r="I322" s="17"/>
      <c r="J322" s="17"/>
      <c r="K322" s="17"/>
      <c r="L322" s="17"/>
      <c r="M322" s="18"/>
      <c r="N322" s="2" t="s">
        <v>506</v>
      </c>
      <c r="O322" s="2" t="s">
        <v>52</v>
      </c>
      <c r="P322" s="2" t="s">
        <v>52</v>
      </c>
      <c r="Q322" s="2" t="s">
        <v>411</v>
      </c>
      <c r="R322" s="2" t="s">
        <v>62</v>
      </c>
      <c r="S322" s="2" t="s">
        <v>63</v>
      </c>
      <c r="T322" s="2" t="s">
        <v>63</v>
      </c>
      <c r="U322" s="3"/>
      <c r="V322" s="3"/>
      <c r="W322" s="3"/>
      <c r="X322" s="3">
        <v>1</v>
      </c>
      <c r="Y322" s="3">
        <v>2</v>
      </c>
      <c r="Z322" s="3">
        <v>3</v>
      </c>
      <c r="AA322" s="3">
        <v>4</v>
      </c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52</v>
      </c>
      <c r="AS322" s="2" t="s">
        <v>52</v>
      </c>
      <c r="AT322" s="3"/>
      <c r="AU322" s="2" t="s">
        <v>507</v>
      </c>
      <c r="AV322" s="3">
        <v>200</v>
      </c>
    </row>
    <row r="323" spans="1:48" ht="30" customHeight="1" x14ac:dyDescent="0.3">
      <c r="A323" s="18" t="s">
        <v>477</v>
      </c>
      <c r="B323" s="18" t="s">
        <v>508</v>
      </c>
      <c r="C323" s="18" t="s">
        <v>418</v>
      </c>
      <c r="D323" s="16">
        <v>1</v>
      </c>
      <c r="E323" s="17"/>
      <c r="F323" s="17"/>
      <c r="G323" s="17"/>
      <c r="H323" s="17"/>
      <c r="I323" s="17"/>
      <c r="J323" s="17"/>
      <c r="K323" s="17"/>
      <c r="L323" s="17"/>
      <c r="M323" s="18"/>
      <c r="N323" s="2" t="s">
        <v>509</v>
      </c>
      <c r="O323" s="2" t="s">
        <v>52</v>
      </c>
      <c r="P323" s="2" t="s">
        <v>52</v>
      </c>
      <c r="Q323" s="2" t="s">
        <v>411</v>
      </c>
      <c r="R323" s="2" t="s">
        <v>62</v>
      </c>
      <c r="S323" s="2" t="s">
        <v>63</v>
      </c>
      <c r="T323" s="2" t="s">
        <v>63</v>
      </c>
      <c r="U323" s="3"/>
      <c r="V323" s="3"/>
      <c r="W323" s="3"/>
      <c r="X323" s="3">
        <v>1</v>
      </c>
      <c r="Y323" s="3">
        <v>2</v>
      </c>
      <c r="Z323" s="3">
        <v>3</v>
      </c>
      <c r="AA323" s="3">
        <v>4</v>
      </c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52</v>
      </c>
      <c r="AS323" s="2" t="s">
        <v>52</v>
      </c>
      <c r="AT323" s="3"/>
      <c r="AU323" s="2" t="s">
        <v>510</v>
      </c>
      <c r="AV323" s="3">
        <v>201</v>
      </c>
    </row>
    <row r="324" spans="1:48" ht="30" customHeight="1" x14ac:dyDescent="0.3">
      <c r="A324" s="18" t="s">
        <v>477</v>
      </c>
      <c r="B324" s="18" t="s">
        <v>511</v>
      </c>
      <c r="C324" s="18" t="s">
        <v>418</v>
      </c>
      <c r="D324" s="16">
        <v>1</v>
      </c>
      <c r="E324" s="17"/>
      <c r="F324" s="17"/>
      <c r="G324" s="17"/>
      <c r="H324" s="17"/>
      <c r="I324" s="17"/>
      <c r="J324" s="17"/>
      <c r="K324" s="17"/>
      <c r="L324" s="17"/>
      <c r="M324" s="18"/>
      <c r="N324" s="2" t="s">
        <v>512</v>
      </c>
      <c r="O324" s="2" t="s">
        <v>52</v>
      </c>
      <c r="P324" s="2" t="s">
        <v>52</v>
      </c>
      <c r="Q324" s="2" t="s">
        <v>411</v>
      </c>
      <c r="R324" s="2" t="s">
        <v>62</v>
      </c>
      <c r="S324" s="2" t="s">
        <v>63</v>
      </c>
      <c r="T324" s="2" t="s">
        <v>63</v>
      </c>
      <c r="U324" s="3"/>
      <c r="V324" s="3"/>
      <c r="W324" s="3"/>
      <c r="X324" s="3">
        <v>1</v>
      </c>
      <c r="Y324" s="3">
        <v>2</v>
      </c>
      <c r="Z324" s="3">
        <v>3</v>
      </c>
      <c r="AA324" s="3">
        <v>4</v>
      </c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 t="s">
        <v>52</v>
      </c>
      <c r="AS324" s="2" t="s">
        <v>52</v>
      </c>
      <c r="AT324" s="3"/>
      <c r="AU324" s="2" t="s">
        <v>513</v>
      </c>
      <c r="AV324" s="3">
        <v>202</v>
      </c>
    </row>
    <row r="325" spans="1:48" ht="30" customHeight="1" x14ac:dyDescent="0.3">
      <c r="A325" s="18" t="s">
        <v>477</v>
      </c>
      <c r="B325" s="18" t="s">
        <v>514</v>
      </c>
      <c r="C325" s="18" t="s">
        <v>418</v>
      </c>
      <c r="D325" s="16">
        <v>1</v>
      </c>
      <c r="E325" s="17"/>
      <c r="F325" s="17"/>
      <c r="G325" s="17"/>
      <c r="H325" s="17"/>
      <c r="I325" s="17"/>
      <c r="J325" s="17"/>
      <c r="K325" s="17"/>
      <c r="L325" s="17"/>
      <c r="M325" s="18"/>
      <c r="N325" s="2" t="s">
        <v>515</v>
      </c>
      <c r="O325" s="2" t="s">
        <v>52</v>
      </c>
      <c r="P325" s="2" t="s">
        <v>52</v>
      </c>
      <c r="Q325" s="2" t="s">
        <v>411</v>
      </c>
      <c r="R325" s="2" t="s">
        <v>62</v>
      </c>
      <c r="S325" s="2" t="s">
        <v>63</v>
      </c>
      <c r="T325" s="2" t="s">
        <v>63</v>
      </c>
      <c r="U325" s="3"/>
      <c r="V325" s="3"/>
      <c r="W325" s="3"/>
      <c r="X325" s="3">
        <v>1</v>
      </c>
      <c r="Y325" s="3">
        <v>2</v>
      </c>
      <c r="Z325" s="3">
        <v>3</v>
      </c>
      <c r="AA325" s="3">
        <v>4</v>
      </c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2" t="s">
        <v>52</v>
      </c>
      <c r="AS325" s="2" t="s">
        <v>52</v>
      </c>
      <c r="AT325" s="3"/>
      <c r="AU325" s="2" t="s">
        <v>516</v>
      </c>
      <c r="AV325" s="3">
        <v>204</v>
      </c>
    </row>
    <row r="326" spans="1:48" ht="30" customHeight="1" x14ac:dyDescent="0.3">
      <c r="A326" s="18" t="s">
        <v>517</v>
      </c>
      <c r="B326" s="18" t="s">
        <v>518</v>
      </c>
      <c r="C326" s="18" t="s">
        <v>418</v>
      </c>
      <c r="D326" s="16">
        <v>1</v>
      </c>
      <c r="E326" s="17"/>
      <c r="F326" s="17"/>
      <c r="G326" s="17"/>
      <c r="H326" s="17"/>
      <c r="I326" s="17"/>
      <c r="J326" s="17"/>
      <c r="K326" s="17"/>
      <c r="L326" s="17"/>
      <c r="M326" s="18"/>
      <c r="N326" s="2" t="s">
        <v>519</v>
      </c>
      <c r="O326" s="2" t="s">
        <v>52</v>
      </c>
      <c r="P326" s="2" t="s">
        <v>52</v>
      </c>
      <c r="Q326" s="2" t="s">
        <v>411</v>
      </c>
      <c r="R326" s="2" t="s">
        <v>62</v>
      </c>
      <c r="S326" s="2" t="s">
        <v>63</v>
      </c>
      <c r="T326" s="2" t="s">
        <v>63</v>
      </c>
      <c r="U326" s="3"/>
      <c r="V326" s="3"/>
      <c r="W326" s="3"/>
      <c r="X326" s="3">
        <v>1</v>
      </c>
      <c r="Y326" s="3">
        <v>2</v>
      </c>
      <c r="Z326" s="3">
        <v>3</v>
      </c>
      <c r="AA326" s="3">
        <v>4</v>
      </c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2" t="s">
        <v>52</v>
      </c>
      <c r="AS326" s="2" t="s">
        <v>52</v>
      </c>
      <c r="AT326" s="3"/>
      <c r="AU326" s="2" t="s">
        <v>520</v>
      </c>
      <c r="AV326" s="3">
        <v>147</v>
      </c>
    </row>
    <row r="327" spans="1:48" ht="30" customHeight="1" x14ac:dyDescent="0.3">
      <c r="A327" s="18" t="s">
        <v>517</v>
      </c>
      <c r="B327" s="18" t="s">
        <v>521</v>
      </c>
      <c r="C327" s="18" t="s">
        <v>418</v>
      </c>
      <c r="D327" s="16">
        <v>1</v>
      </c>
      <c r="E327" s="17"/>
      <c r="F327" s="17"/>
      <c r="G327" s="17"/>
      <c r="H327" s="17"/>
      <c r="I327" s="17"/>
      <c r="J327" s="17"/>
      <c r="K327" s="17"/>
      <c r="L327" s="17"/>
      <c r="M327" s="18"/>
      <c r="N327" s="2" t="s">
        <v>522</v>
      </c>
      <c r="O327" s="2" t="s">
        <v>52</v>
      </c>
      <c r="P327" s="2" t="s">
        <v>52</v>
      </c>
      <c r="Q327" s="2" t="s">
        <v>411</v>
      </c>
      <c r="R327" s="2" t="s">
        <v>62</v>
      </c>
      <c r="S327" s="2" t="s">
        <v>63</v>
      </c>
      <c r="T327" s="2" t="s">
        <v>63</v>
      </c>
      <c r="U327" s="3"/>
      <c r="V327" s="3"/>
      <c r="W327" s="3"/>
      <c r="X327" s="3">
        <v>1</v>
      </c>
      <c r="Y327" s="3">
        <v>2</v>
      </c>
      <c r="Z327" s="3">
        <v>3</v>
      </c>
      <c r="AA327" s="3">
        <v>4</v>
      </c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52</v>
      </c>
      <c r="AS327" s="2" t="s">
        <v>52</v>
      </c>
      <c r="AT327" s="3"/>
      <c r="AU327" s="2" t="s">
        <v>523</v>
      </c>
      <c r="AV327" s="3">
        <v>148</v>
      </c>
    </row>
    <row r="328" spans="1:48" ht="30" customHeight="1" x14ac:dyDescent="0.3">
      <c r="A328" s="18" t="s">
        <v>517</v>
      </c>
      <c r="B328" s="18" t="s">
        <v>524</v>
      </c>
      <c r="C328" s="18" t="s">
        <v>418</v>
      </c>
      <c r="D328" s="16">
        <v>1</v>
      </c>
      <c r="E328" s="17"/>
      <c r="F328" s="17"/>
      <c r="G328" s="17"/>
      <c r="H328" s="17"/>
      <c r="I328" s="17"/>
      <c r="J328" s="17"/>
      <c r="K328" s="17"/>
      <c r="L328" s="17"/>
      <c r="M328" s="18"/>
      <c r="N328" s="2" t="s">
        <v>525</v>
      </c>
      <c r="O328" s="2" t="s">
        <v>52</v>
      </c>
      <c r="P328" s="2" t="s">
        <v>52</v>
      </c>
      <c r="Q328" s="2" t="s">
        <v>411</v>
      </c>
      <c r="R328" s="2" t="s">
        <v>62</v>
      </c>
      <c r="S328" s="2" t="s">
        <v>63</v>
      </c>
      <c r="T328" s="2" t="s">
        <v>63</v>
      </c>
      <c r="U328" s="3"/>
      <c r="V328" s="3"/>
      <c r="W328" s="3"/>
      <c r="X328" s="3">
        <v>1</v>
      </c>
      <c r="Y328" s="3">
        <v>2</v>
      </c>
      <c r="Z328" s="3">
        <v>3</v>
      </c>
      <c r="AA328" s="3">
        <v>4</v>
      </c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52</v>
      </c>
      <c r="AS328" s="2" t="s">
        <v>52</v>
      </c>
      <c r="AT328" s="3"/>
      <c r="AU328" s="2" t="s">
        <v>526</v>
      </c>
      <c r="AV328" s="3">
        <v>149</v>
      </c>
    </row>
    <row r="329" spans="1:48" ht="30" customHeight="1" x14ac:dyDescent="0.3">
      <c r="A329" s="18" t="s">
        <v>517</v>
      </c>
      <c r="B329" s="18" t="s">
        <v>527</v>
      </c>
      <c r="C329" s="18" t="s">
        <v>418</v>
      </c>
      <c r="D329" s="16">
        <v>1</v>
      </c>
      <c r="E329" s="17"/>
      <c r="F329" s="17"/>
      <c r="G329" s="17"/>
      <c r="H329" s="17"/>
      <c r="I329" s="17"/>
      <c r="J329" s="17"/>
      <c r="K329" s="17"/>
      <c r="L329" s="17"/>
      <c r="M329" s="18"/>
      <c r="N329" s="2" t="s">
        <v>528</v>
      </c>
      <c r="O329" s="2" t="s">
        <v>52</v>
      </c>
      <c r="P329" s="2" t="s">
        <v>52</v>
      </c>
      <c r="Q329" s="2" t="s">
        <v>411</v>
      </c>
      <c r="R329" s="2" t="s">
        <v>62</v>
      </c>
      <c r="S329" s="2" t="s">
        <v>63</v>
      </c>
      <c r="T329" s="2" t="s">
        <v>63</v>
      </c>
      <c r="U329" s="3"/>
      <c r="V329" s="3"/>
      <c r="W329" s="3"/>
      <c r="X329" s="3">
        <v>1</v>
      </c>
      <c r="Y329" s="3">
        <v>2</v>
      </c>
      <c r="Z329" s="3">
        <v>3</v>
      </c>
      <c r="AA329" s="3">
        <v>4</v>
      </c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52</v>
      </c>
      <c r="AS329" s="2" t="s">
        <v>52</v>
      </c>
      <c r="AT329" s="3"/>
      <c r="AU329" s="2" t="s">
        <v>529</v>
      </c>
      <c r="AV329" s="3">
        <v>150</v>
      </c>
    </row>
    <row r="330" spans="1:48" ht="30" customHeight="1" x14ac:dyDescent="0.3">
      <c r="A330" s="18" t="s">
        <v>517</v>
      </c>
      <c r="B330" s="18" t="s">
        <v>530</v>
      </c>
      <c r="C330" s="18" t="s">
        <v>418</v>
      </c>
      <c r="D330" s="16">
        <v>1</v>
      </c>
      <c r="E330" s="17"/>
      <c r="F330" s="17"/>
      <c r="G330" s="17"/>
      <c r="H330" s="17"/>
      <c r="I330" s="17"/>
      <c r="J330" s="17"/>
      <c r="K330" s="17"/>
      <c r="L330" s="17"/>
      <c r="M330" s="18"/>
      <c r="N330" s="2" t="s">
        <v>531</v>
      </c>
      <c r="O330" s="2" t="s">
        <v>52</v>
      </c>
      <c r="P330" s="2" t="s">
        <v>52</v>
      </c>
      <c r="Q330" s="2" t="s">
        <v>411</v>
      </c>
      <c r="R330" s="2" t="s">
        <v>62</v>
      </c>
      <c r="S330" s="2" t="s">
        <v>63</v>
      </c>
      <c r="T330" s="2" t="s">
        <v>63</v>
      </c>
      <c r="U330" s="3"/>
      <c r="V330" s="3"/>
      <c r="W330" s="3"/>
      <c r="X330" s="3">
        <v>1</v>
      </c>
      <c r="Y330" s="3">
        <v>2</v>
      </c>
      <c r="Z330" s="3">
        <v>3</v>
      </c>
      <c r="AA330" s="3">
        <v>4</v>
      </c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52</v>
      </c>
      <c r="AS330" s="2" t="s">
        <v>52</v>
      </c>
      <c r="AT330" s="3"/>
      <c r="AU330" s="2" t="s">
        <v>532</v>
      </c>
      <c r="AV330" s="3">
        <v>151</v>
      </c>
    </row>
    <row r="331" spans="1:48" ht="30" customHeight="1" x14ac:dyDescent="0.3">
      <c r="A331" s="18" t="s">
        <v>517</v>
      </c>
      <c r="B331" s="18" t="s">
        <v>533</v>
      </c>
      <c r="C331" s="18" t="s">
        <v>418</v>
      </c>
      <c r="D331" s="16">
        <v>1</v>
      </c>
      <c r="E331" s="17"/>
      <c r="F331" s="17"/>
      <c r="G331" s="17"/>
      <c r="H331" s="17"/>
      <c r="I331" s="17"/>
      <c r="J331" s="17"/>
      <c r="K331" s="17"/>
      <c r="L331" s="17"/>
      <c r="M331" s="18"/>
      <c r="N331" s="2" t="s">
        <v>534</v>
      </c>
      <c r="O331" s="2" t="s">
        <v>52</v>
      </c>
      <c r="P331" s="2" t="s">
        <v>52</v>
      </c>
      <c r="Q331" s="2" t="s">
        <v>411</v>
      </c>
      <c r="R331" s="2" t="s">
        <v>62</v>
      </c>
      <c r="S331" s="2" t="s">
        <v>63</v>
      </c>
      <c r="T331" s="2" t="s">
        <v>63</v>
      </c>
      <c r="U331" s="3"/>
      <c r="V331" s="3"/>
      <c r="W331" s="3"/>
      <c r="X331" s="3">
        <v>1</v>
      </c>
      <c r="Y331" s="3">
        <v>2</v>
      </c>
      <c r="Z331" s="3">
        <v>3</v>
      </c>
      <c r="AA331" s="3">
        <v>4</v>
      </c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52</v>
      </c>
      <c r="AS331" s="2" t="s">
        <v>52</v>
      </c>
      <c r="AT331" s="3"/>
      <c r="AU331" s="2" t="s">
        <v>535</v>
      </c>
      <c r="AV331" s="3">
        <v>152</v>
      </c>
    </row>
    <row r="332" spans="1:48" ht="30" customHeight="1" x14ac:dyDescent="0.3">
      <c r="A332" s="18" t="s">
        <v>536</v>
      </c>
      <c r="B332" s="18" t="s">
        <v>537</v>
      </c>
      <c r="C332" s="18" t="s">
        <v>538</v>
      </c>
      <c r="D332" s="16">
        <v>1</v>
      </c>
      <c r="E332" s="17"/>
      <c r="F332" s="17"/>
      <c r="G332" s="17"/>
      <c r="H332" s="17"/>
      <c r="I332" s="17"/>
      <c r="J332" s="17"/>
      <c r="K332" s="17"/>
      <c r="L332" s="17"/>
      <c r="M332" s="18"/>
      <c r="N332" s="2" t="s">
        <v>539</v>
      </c>
      <c r="O332" s="2" t="s">
        <v>52</v>
      </c>
      <c r="P332" s="2" t="s">
        <v>52</v>
      </c>
      <c r="Q332" s="2" t="s">
        <v>411</v>
      </c>
      <c r="R332" s="2" t="s">
        <v>63</v>
      </c>
      <c r="S332" s="2" t="s">
        <v>63</v>
      </c>
      <c r="T332" s="2" t="s">
        <v>63</v>
      </c>
      <c r="U332" s="3"/>
      <c r="V332" s="3"/>
      <c r="W332" s="3"/>
      <c r="X332" s="3"/>
      <c r="Y332" s="3"/>
      <c r="Z332" s="3"/>
      <c r="AA332" s="3">
        <v>4</v>
      </c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52</v>
      </c>
      <c r="AS332" s="2" t="s">
        <v>52</v>
      </c>
      <c r="AT332" s="3"/>
      <c r="AU332" s="2" t="s">
        <v>540</v>
      </c>
      <c r="AV332" s="3">
        <v>206</v>
      </c>
    </row>
    <row r="333" spans="1:48" ht="30" customHeight="1" x14ac:dyDescent="0.3">
      <c r="A333" s="18" t="s">
        <v>541</v>
      </c>
      <c r="B333" s="18" t="s">
        <v>542</v>
      </c>
      <c r="C333" s="18" t="s">
        <v>538</v>
      </c>
      <c r="D333" s="16">
        <v>1</v>
      </c>
      <c r="E333" s="17"/>
      <c r="F333" s="17"/>
      <c r="G333" s="17"/>
      <c r="H333" s="17"/>
      <c r="I333" s="17"/>
      <c r="J333" s="17"/>
      <c r="K333" s="17"/>
      <c r="L333" s="17"/>
      <c r="M333" s="18"/>
      <c r="N333" s="2" t="s">
        <v>543</v>
      </c>
      <c r="O333" s="2" t="s">
        <v>52</v>
      </c>
      <c r="P333" s="2" t="s">
        <v>52</v>
      </c>
      <c r="Q333" s="2" t="s">
        <v>411</v>
      </c>
      <c r="R333" s="2" t="s">
        <v>63</v>
      </c>
      <c r="S333" s="2" t="s">
        <v>63</v>
      </c>
      <c r="T333" s="2" t="s">
        <v>63</v>
      </c>
      <c r="U333" s="3"/>
      <c r="V333" s="3"/>
      <c r="W333" s="3"/>
      <c r="X333" s="3"/>
      <c r="Y333" s="3"/>
      <c r="Z333" s="3"/>
      <c r="AA333" s="3">
        <v>4</v>
      </c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 t="s">
        <v>52</v>
      </c>
      <c r="AS333" s="2" t="s">
        <v>52</v>
      </c>
      <c r="AT333" s="3"/>
      <c r="AU333" s="2" t="s">
        <v>544</v>
      </c>
      <c r="AV333" s="3">
        <v>207</v>
      </c>
    </row>
    <row r="334" spans="1:48" ht="30" customHeight="1" x14ac:dyDescent="0.3">
      <c r="A334" s="18" t="s">
        <v>545</v>
      </c>
      <c r="B334" s="18" t="s">
        <v>546</v>
      </c>
      <c r="C334" s="18" t="s">
        <v>538</v>
      </c>
      <c r="D334" s="16">
        <v>1</v>
      </c>
      <c r="E334" s="17"/>
      <c r="F334" s="17"/>
      <c r="G334" s="17"/>
      <c r="H334" s="17"/>
      <c r="I334" s="17"/>
      <c r="J334" s="17"/>
      <c r="K334" s="17"/>
      <c r="L334" s="17"/>
      <c r="M334" s="18"/>
      <c r="N334" s="2" t="s">
        <v>547</v>
      </c>
      <c r="O334" s="2" t="s">
        <v>52</v>
      </c>
      <c r="P334" s="2" t="s">
        <v>52</v>
      </c>
      <c r="Q334" s="2" t="s">
        <v>411</v>
      </c>
      <c r="R334" s="2" t="s">
        <v>63</v>
      </c>
      <c r="S334" s="2" t="s">
        <v>63</v>
      </c>
      <c r="T334" s="2" t="s">
        <v>63</v>
      </c>
      <c r="U334" s="3"/>
      <c r="V334" s="3"/>
      <c r="W334" s="3"/>
      <c r="X334" s="3"/>
      <c r="Y334" s="3"/>
      <c r="Z334" s="3"/>
      <c r="AA334" s="3">
        <v>4</v>
      </c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2" t="s">
        <v>52</v>
      </c>
      <c r="AS334" s="2" t="s">
        <v>52</v>
      </c>
      <c r="AT334" s="3"/>
      <c r="AU334" s="2" t="s">
        <v>548</v>
      </c>
      <c r="AV334" s="3">
        <v>208</v>
      </c>
    </row>
    <row r="335" spans="1:48" ht="30" customHeight="1" x14ac:dyDescent="0.3">
      <c r="A335" s="18" t="s">
        <v>549</v>
      </c>
      <c r="B335" s="18" t="s">
        <v>52</v>
      </c>
      <c r="C335" s="18" t="s">
        <v>52</v>
      </c>
      <c r="D335" s="16"/>
      <c r="E335" s="17"/>
      <c r="F335" s="17"/>
      <c r="G335" s="17"/>
      <c r="H335" s="17"/>
      <c r="I335" s="17"/>
      <c r="J335" s="17"/>
      <c r="K335" s="17"/>
      <c r="L335" s="17"/>
      <c r="M335" s="18"/>
      <c r="N335" s="2" t="s">
        <v>550</v>
      </c>
      <c r="O335" s="2" t="s">
        <v>52</v>
      </c>
      <c r="P335" s="2" t="s">
        <v>52</v>
      </c>
      <c r="Q335" s="2" t="s">
        <v>411</v>
      </c>
      <c r="R335" s="2" t="s">
        <v>63</v>
      </c>
      <c r="S335" s="2" t="s">
        <v>63</v>
      </c>
      <c r="T335" s="2" t="s">
        <v>62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2" t="s">
        <v>52</v>
      </c>
      <c r="AS335" s="2" t="s">
        <v>52</v>
      </c>
      <c r="AT335" s="3"/>
      <c r="AU335" s="2" t="s">
        <v>551</v>
      </c>
      <c r="AV335" s="3">
        <v>209</v>
      </c>
    </row>
    <row r="336" spans="1:48" ht="30" customHeight="1" x14ac:dyDescent="0.3">
      <c r="A336" s="18" t="s">
        <v>552</v>
      </c>
      <c r="B336" s="18" t="s">
        <v>553</v>
      </c>
      <c r="C336" s="18" t="s">
        <v>554</v>
      </c>
      <c r="D336" s="16">
        <v>1.5</v>
      </c>
      <c r="E336" s="17"/>
      <c r="F336" s="17"/>
      <c r="G336" s="17"/>
      <c r="H336" s="17"/>
      <c r="I336" s="17"/>
      <c r="J336" s="17"/>
      <c r="K336" s="17"/>
      <c r="L336" s="17"/>
      <c r="M336" s="18"/>
      <c r="N336" s="2" t="s">
        <v>555</v>
      </c>
      <c r="O336" s="2" t="s">
        <v>52</v>
      </c>
      <c r="P336" s="2" t="s">
        <v>52</v>
      </c>
      <c r="Q336" s="2" t="s">
        <v>411</v>
      </c>
      <c r="R336" s="2" t="s">
        <v>62</v>
      </c>
      <c r="S336" s="2" t="s">
        <v>63</v>
      </c>
      <c r="T336" s="2" t="s">
        <v>63</v>
      </c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2" t="s">
        <v>52</v>
      </c>
      <c r="AS336" s="2" t="s">
        <v>52</v>
      </c>
      <c r="AT336" s="3"/>
      <c r="AU336" s="2" t="s">
        <v>556</v>
      </c>
      <c r="AV336" s="3">
        <v>210</v>
      </c>
    </row>
    <row r="337" spans="1:48" ht="30" customHeight="1" x14ac:dyDescent="0.3">
      <c r="A337" s="18" t="s">
        <v>557</v>
      </c>
      <c r="B337" s="18" t="s">
        <v>558</v>
      </c>
      <c r="C337" s="18" t="s">
        <v>538</v>
      </c>
      <c r="D337" s="16">
        <v>1</v>
      </c>
      <c r="E337" s="17"/>
      <c r="F337" s="17"/>
      <c r="G337" s="17"/>
      <c r="H337" s="17"/>
      <c r="I337" s="17"/>
      <c r="J337" s="17"/>
      <c r="K337" s="17"/>
      <c r="L337" s="17"/>
      <c r="M337" s="18"/>
      <c r="N337" s="2" t="s">
        <v>559</v>
      </c>
      <c r="O337" s="2" t="s">
        <v>52</v>
      </c>
      <c r="P337" s="2" t="s">
        <v>52</v>
      </c>
      <c r="Q337" s="2" t="s">
        <v>411</v>
      </c>
      <c r="R337" s="2" t="s">
        <v>62</v>
      </c>
      <c r="S337" s="2" t="s">
        <v>63</v>
      </c>
      <c r="T337" s="2" t="s">
        <v>63</v>
      </c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2" t="s">
        <v>52</v>
      </c>
      <c r="AS337" s="2" t="s">
        <v>52</v>
      </c>
      <c r="AT337" s="3"/>
      <c r="AU337" s="2" t="s">
        <v>560</v>
      </c>
      <c r="AV337" s="3">
        <v>211</v>
      </c>
    </row>
    <row r="338" spans="1:48" ht="30" customHeight="1" x14ac:dyDescent="0.3">
      <c r="A338" s="18" t="s">
        <v>561</v>
      </c>
      <c r="B338" s="18" t="s">
        <v>558</v>
      </c>
      <c r="C338" s="18" t="s">
        <v>538</v>
      </c>
      <c r="D338" s="16">
        <v>1</v>
      </c>
      <c r="E338" s="17"/>
      <c r="F338" s="17"/>
      <c r="G338" s="17"/>
      <c r="H338" s="17"/>
      <c r="I338" s="17"/>
      <c r="J338" s="17"/>
      <c r="K338" s="17"/>
      <c r="L338" s="17"/>
      <c r="M338" s="18"/>
      <c r="N338" s="2" t="s">
        <v>562</v>
      </c>
      <c r="O338" s="2" t="s">
        <v>52</v>
      </c>
      <c r="P338" s="2" t="s">
        <v>52</v>
      </c>
      <c r="Q338" s="2" t="s">
        <v>411</v>
      </c>
      <c r="R338" s="2" t="s">
        <v>62</v>
      </c>
      <c r="S338" s="2" t="s">
        <v>63</v>
      </c>
      <c r="T338" s="2" t="s">
        <v>63</v>
      </c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2" t="s">
        <v>52</v>
      </c>
      <c r="AS338" s="2" t="s">
        <v>52</v>
      </c>
      <c r="AT338" s="3"/>
      <c r="AU338" s="2" t="s">
        <v>563</v>
      </c>
      <c r="AV338" s="3">
        <v>212</v>
      </c>
    </row>
    <row r="339" spans="1:48" ht="30" customHeight="1" x14ac:dyDescent="0.3">
      <c r="A339" s="18" t="s">
        <v>564</v>
      </c>
      <c r="B339" s="18" t="s">
        <v>565</v>
      </c>
      <c r="C339" s="18" t="s">
        <v>538</v>
      </c>
      <c r="D339" s="16">
        <v>1</v>
      </c>
      <c r="E339" s="17"/>
      <c r="F339" s="17"/>
      <c r="G339" s="17"/>
      <c r="H339" s="17"/>
      <c r="I339" s="17"/>
      <c r="J339" s="17"/>
      <c r="K339" s="17"/>
      <c r="L339" s="17"/>
      <c r="M339" s="18"/>
      <c r="N339" s="2" t="s">
        <v>566</v>
      </c>
      <c r="O339" s="2" t="s">
        <v>52</v>
      </c>
      <c r="P339" s="2" t="s">
        <v>52</v>
      </c>
      <c r="Q339" s="2" t="s">
        <v>411</v>
      </c>
      <c r="R339" s="2" t="s">
        <v>63</v>
      </c>
      <c r="S339" s="2" t="s">
        <v>63</v>
      </c>
      <c r="T339" s="2" t="s">
        <v>63</v>
      </c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2" t="s">
        <v>52</v>
      </c>
      <c r="AS339" s="2" t="s">
        <v>52</v>
      </c>
      <c r="AT339" s="3"/>
      <c r="AU339" s="2" t="s">
        <v>567</v>
      </c>
      <c r="AV339" s="3">
        <v>214</v>
      </c>
    </row>
    <row r="340" spans="1:48" ht="30" customHeight="1" x14ac:dyDescent="0.3">
      <c r="A340" s="18" t="s">
        <v>568</v>
      </c>
      <c r="B340" s="18" t="s">
        <v>569</v>
      </c>
      <c r="C340" s="18" t="s">
        <v>538</v>
      </c>
      <c r="D340" s="16">
        <v>1</v>
      </c>
      <c r="E340" s="17"/>
      <c r="F340" s="17"/>
      <c r="G340" s="17"/>
      <c r="H340" s="17"/>
      <c r="I340" s="17"/>
      <c r="J340" s="17"/>
      <c r="K340" s="17"/>
      <c r="L340" s="17"/>
      <c r="M340" s="18"/>
      <c r="N340" s="2" t="s">
        <v>570</v>
      </c>
      <c r="O340" s="2" t="s">
        <v>52</v>
      </c>
      <c r="P340" s="2" t="s">
        <v>52</v>
      </c>
      <c r="Q340" s="2" t="s">
        <v>411</v>
      </c>
      <c r="R340" s="2" t="s">
        <v>62</v>
      </c>
      <c r="S340" s="2" t="s">
        <v>63</v>
      </c>
      <c r="T340" s="2" t="s">
        <v>63</v>
      </c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2" t="s">
        <v>52</v>
      </c>
      <c r="AS340" s="2" t="s">
        <v>52</v>
      </c>
      <c r="AT340" s="3"/>
      <c r="AU340" s="2" t="s">
        <v>571</v>
      </c>
      <c r="AV340" s="3">
        <v>213</v>
      </c>
    </row>
    <row r="341" spans="1:48" ht="30" customHeight="1" x14ac:dyDescent="0.3">
      <c r="A341" s="16"/>
      <c r="B341" s="16"/>
      <c r="C341" s="16"/>
      <c r="D341" s="16"/>
      <c r="E341" s="17"/>
      <c r="F341" s="17"/>
      <c r="G341" s="17"/>
      <c r="H341" s="17"/>
      <c r="I341" s="17"/>
      <c r="J341" s="17"/>
      <c r="K341" s="17"/>
      <c r="L341" s="17"/>
      <c r="M341" s="16"/>
      <c r="Q341" s="1" t="s">
        <v>411</v>
      </c>
    </row>
    <row r="342" spans="1:48" ht="30" customHeight="1" x14ac:dyDescent="0.3">
      <c r="A342" s="16"/>
      <c r="B342" s="16"/>
      <c r="C342" s="16"/>
      <c r="D342" s="16"/>
      <c r="E342" s="17"/>
      <c r="F342" s="17"/>
      <c r="G342" s="17"/>
      <c r="H342" s="17"/>
      <c r="I342" s="17"/>
      <c r="J342" s="17"/>
      <c r="K342" s="17"/>
      <c r="L342" s="17"/>
      <c r="M342" s="16"/>
      <c r="Q342" s="1" t="s">
        <v>411</v>
      </c>
    </row>
    <row r="343" spans="1:48" ht="30" customHeight="1" x14ac:dyDescent="0.3">
      <c r="A343" s="16"/>
      <c r="B343" s="16"/>
      <c r="C343" s="16"/>
      <c r="D343" s="16"/>
      <c r="E343" s="17"/>
      <c r="F343" s="17"/>
      <c r="G343" s="17"/>
      <c r="H343" s="17"/>
      <c r="I343" s="17"/>
      <c r="J343" s="17"/>
      <c r="K343" s="17"/>
      <c r="L343" s="17"/>
      <c r="M343" s="16"/>
      <c r="Q343" s="1" t="s">
        <v>411</v>
      </c>
    </row>
    <row r="344" spans="1:48" ht="30" customHeight="1" x14ac:dyDescent="0.3">
      <c r="A344" s="16"/>
      <c r="B344" s="16"/>
      <c r="C344" s="16"/>
      <c r="D344" s="16"/>
      <c r="E344" s="17"/>
      <c r="F344" s="17"/>
      <c r="G344" s="17"/>
      <c r="H344" s="17"/>
      <c r="I344" s="17"/>
      <c r="J344" s="17"/>
      <c r="K344" s="17"/>
      <c r="L344" s="17"/>
      <c r="M344" s="16"/>
      <c r="Q344" s="1" t="s">
        <v>411</v>
      </c>
    </row>
    <row r="345" spans="1:48" ht="30" customHeight="1" x14ac:dyDescent="0.3">
      <c r="A345" s="16"/>
      <c r="B345" s="16"/>
      <c r="C345" s="16"/>
      <c r="D345" s="16"/>
      <c r="E345" s="17"/>
      <c r="F345" s="17"/>
      <c r="G345" s="17"/>
      <c r="H345" s="17"/>
      <c r="I345" s="17"/>
      <c r="J345" s="17"/>
      <c r="K345" s="17"/>
      <c r="L345" s="17"/>
      <c r="M345" s="16"/>
      <c r="Q345" s="1" t="s">
        <v>411</v>
      </c>
    </row>
    <row r="346" spans="1:48" ht="30" customHeight="1" x14ac:dyDescent="0.3">
      <c r="A346" s="16"/>
      <c r="B346" s="16"/>
      <c r="C346" s="16"/>
      <c r="D346" s="16"/>
      <c r="E346" s="17"/>
      <c r="F346" s="17"/>
      <c r="G346" s="17"/>
      <c r="H346" s="17"/>
      <c r="I346" s="17"/>
      <c r="J346" s="17"/>
      <c r="K346" s="17"/>
      <c r="L346" s="17"/>
      <c r="M346" s="16"/>
      <c r="Q346" s="1" t="s">
        <v>411</v>
      </c>
    </row>
    <row r="347" spans="1:48" ht="30" customHeight="1" x14ac:dyDescent="0.3">
      <c r="A347" s="16"/>
      <c r="B347" s="16"/>
      <c r="C347" s="16"/>
      <c r="D347" s="16"/>
      <c r="E347" s="17"/>
      <c r="F347" s="17"/>
      <c r="G347" s="17"/>
      <c r="H347" s="17"/>
      <c r="I347" s="17"/>
      <c r="J347" s="17"/>
      <c r="K347" s="17"/>
      <c r="L347" s="17"/>
      <c r="M347" s="16"/>
      <c r="Q347" s="1" t="s">
        <v>411</v>
      </c>
    </row>
    <row r="348" spans="1:48" ht="30" customHeight="1" x14ac:dyDescent="0.3">
      <c r="A348" s="16"/>
      <c r="B348" s="16"/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6"/>
      <c r="Q348" s="1" t="s">
        <v>411</v>
      </c>
    </row>
    <row r="349" spans="1:48" ht="30" customHeight="1" x14ac:dyDescent="0.3">
      <c r="A349" s="16"/>
      <c r="B349" s="16"/>
      <c r="C349" s="16"/>
      <c r="D349" s="16"/>
      <c r="E349" s="17"/>
      <c r="F349" s="17"/>
      <c r="G349" s="17"/>
      <c r="H349" s="17"/>
      <c r="I349" s="17"/>
      <c r="J349" s="17"/>
      <c r="K349" s="17"/>
      <c r="L349" s="17"/>
      <c r="M349" s="16"/>
      <c r="Q349" s="1" t="s">
        <v>411</v>
      </c>
    </row>
    <row r="350" spans="1:48" ht="30" customHeight="1" x14ac:dyDescent="0.3">
      <c r="A350" s="16"/>
      <c r="B350" s="16"/>
      <c r="C350" s="16"/>
      <c r="D350" s="16"/>
      <c r="E350" s="17"/>
      <c r="F350" s="17"/>
      <c r="G350" s="17"/>
      <c r="H350" s="17"/>
      <c r="I350" s="17"/>
      <c r="J350" s="17"/>
      <c r="K350" s="17"/>
      <c r="L350" s="17"/>
      <c r="M350" s="16"/>
      <c r="Q350" s="1" t="s">
        <v>411</v>
      </c>
    </row>
    <row r="351" spans="1:48" ht="30" customHeight="1" x14ac:dyDescent="0.3">
      <c r="A351" s="16"/>
      <c r="B351" s="16"/>
      <c r="C351" s="16"/>
      <c r="D351" s="16"/>
      <c r="E351" s="17"/>
      <c r="F351" s="17"/>
      <c r="G351" s="17"/>
      <c r="H351" s="17"/>
      <c r="I351" s="17"/>
      <c r="J351" s="17"/>
      <c r="K351" s="17"/>
      <c r="L351" s="17"/>
      <c r="M351" s="16"/>
      <c r="Q351" s="1" t="s">
        <v>411</v>
      </c>
    </row>
    <row r="352" spans="1:48" ht="30" customHeight="1" x14ac:dyDescent="0.3">
      <c r="A352" s="16"/>
      <c r="B352" s="16"/>
      <c r="C352" s="16"/>
      <c r="D352" s="16"/>
      <c r="E352" s="17"/>
      <c r="F352" s="17"/>
      <c r="G352" s="17"/>
      <c r="H352" s="17"/>
      <c r="I352" s="17"/>
      <c r="J352" s="17"/>
      <c r="K352" s="17"/>
      <c r="L352" s="17"/>
      <c r="M352" s="16"/>
      <c r="Q352" s="1" t="s">
        <v>411</v>
      </c>
    </row>
    <row r="353" spans="1:48" ht="30" customHeight="1" x14ac:dyDescent="0.3">
      <c r="A353" s="16"/>
      <c r="B353" s="16"/>
      <c r="C353" s="16"/>
      <c r="D353" s="16"/>
      <c r="E353" s="17"/>
      <c r="F353" s="17"/>
      <c r="G353" s="17"/>
      <c r="H353" s="17"/>
      <c r="I353" s="17"/>
      <c r="J353" s="17"/>
      <c r="K353" s="17"/>
      <c r="L353" s="17"/>
      <c r="M353" s="16"/>
      <c r="Q353" s="1" t="s">
        <v>411</v>
      </c>
    </row>
    <row r="354" spans="1:48" ht="30" customHeight="1" x14ac:dyDescent="0.3">
      <c r="A354" s="16"/>
      <c r="B354" s="16"/>
      <c r="C354" s="16"/>
      <c r="D354" s="16"/>
      <c r="E354" s="17"/>
      <c r="F354" s="17"/>
      <c r="G354" s="17"/>
      <c r="H354" s="17"/>
      <c r="I354" s="17"/>
      <c r="J354" s="17"/>
      <c r="K354" s="17"/>
      <c r="L354" s="17"/>
      <c r="M354" s="16"/>
      <c r="Q354" s="1" t="s">
        <v>411</v>
      </c>
    </row>
    <row r="355" spans="1:48" ht="30" customHeight="1" x14ac:dyDescent="0.3">
      <c r="A355" s="16"/>
      <c r="B355" s="16"/>
      <c r="C355" s="16"/>
      <c r="D355" s="16"/>
      <c r="E355" s="17"/>
      <c r="F355" s="17"/>
      <c r="G355" s="17"/>
      <c r="H355" s="17"/>
      <c r="I355" s="17"/>
      <c r="J355" s="17"/>
      <c r="K355" s="17"/>
      <c r="L355" s="17"/>
      <c r="M355" s="16"/>
      <c r="Q355" s="1" t="s">
        <v>411</v>
      </c>
    </row>
    <row r="356" spans="1:48" ht="30" customHeight="1" x14ac:dyDescent="0.3">
      <c r="A356" s="16"/>
      <c r="B356" s="16"/>
      <c r="C356" s="16"/>
      <c r="D356" s="16"/>
      <c r="E356" s="17"/>
      <c r="F356" s="17"/>
      <c r="G356" s="17"/>
      <c r="H356" s="17"/>
      <c r="I356" s="17"/>
      <c r="J356" s="17"/>
      <c r="K356" s="17"/>
      <c r="L356" s="17"/>
      <c r="M356" s="16"/>
      <c r="Q356" s="1" t="s">
        <v>411</v>
      </c>
    </row>
    <row r="357" spans="1:48" ht="30" customHeight="1" x14ac:dyDescent="0.3">
      <c r="A357" s="16"/>
      <c r="B357" s="16"/>
      <c r="C357" s="16"/>
      <c r="D357" s="16"/>
      <c r="E357" s="17"/>
      <c r="F357" s="17"/>
      <c r="G357" s="17"/>
      <c r="H357" s="17"/>
      <c r="I357" s="17"/>
      <c r="J357" s="17"/>
      <c r="K357" s="17"/>
      <c r="L357" s="17"/>
      <c r="M357" s="16"/>
      <c r="Q357" s="1" t="s">
        <v>411</v>
      </c>
    </row>
    <row r="358" spans="1:48" ht="30" customHeight="1" x14ac:dyDescent="0.3">
      <c r="A358" s="16"/>
      <c r="B358" s="16"/>
      <c r="C358" s="16"/>
      <c r="D358" s="16"/>
      <c r="E358" s="17"/>
      <c r="F358" s="17"/>
      <c r="G358" s="17"/>
      <c r="H358" s="17"/>
      <c r="I358" s="17"/>
      <c r="J358" s="17"/>
      <c r="K358" s="17"/>
      <c r="L358" s="17"/>
      <c r="M358" s="16"/>
      <c r="Q358" s="1" t="s">
        <v>411</v>
      </c>
    </row>
    <row r="359" spans="1:48" ht="30" customHeight="1" x14ac:dyDescent="0.3">
      <c r="A359" s="16"/>
      <c r="B359" s="16"/>
      <c r="C359" s="16"/>
      <c r="D359" s="16"/>
      <c r="E359" s="17"/>
      <c r="F359" s="17"/>
      <c r="G359" s="17"/>
      <c r="H359" s="17"/>
      <c r="I359" s="17"/>
      <c r="J359" s="17"/>
      <c r="K359" s="17"/>
      <c r="L359" s="17"/>
      <c r="M359" s="16"/>
      <c r="Q359" s="1" t="s">
        <v>411</v>
      </c>
    </row>
    <row r="360" spans="1:48" ht="30" customHeight="1" x14ac:dyDescent="0.3">
      <c r="A360" s="16"/>
      <c r="B360" s="16"/>
      <c r="C360" s="16"/>
      <c r="D360" s="16"/>
      <c r="E360" s="17"/>
      <c r="F360" s="17"/>
      <c r="G360" s="17"/>
      <c r="H360" s="17"/>
      <c r="I360" s="17"/>
      <c r="J360" s="17"/>
      <c r="K360" s="17"/>
      <c r="L360" s="17"/>
      <c r="M360" s="16"/>
      <c r="Q360" s="1" t="s">
        <v>411</v>
      </c>
    </row>
    <row r="361" spans="1:48" ht="30" customHeight="1" x14ac:dyDescent="0.3">
      <c r="A361" s="16"/>
      <c r="B361" s="16"/>
      <c r="C361" s="16"/>
      <c r="D361" s="16"/>
      <c r="E361" s="17"/>
      <c r="F361" s="17"/>
      <c r="G361" s="17"/>
      <c r="H361" s="17"/>
      <c r="I361" s="17"/>
      <c r="J361" s="17"/>
      <c r="K361" s="17"/>
      <c r="L361" s="17"/>
      <c r="M361" s="16"/>
      <c r="Q361" s="1" t="s">
        <v>411</v>
      </c>
    </row>
    <row r="362" spans="1:48" ht="30" customHeight="1" x14ac:dyDescent="0.3">
      <c r="A362" s="16"/>
      <c r="B362" s="16"/>
      <c r="C362" s="16"/>
      <c r="D362" s="16"/>
      <c r="E362" s="17"/>
      <c r="F362" s="17"/>
      <c r="G362" s="17"/>
      <c r="H362" s="17"/>
      <c r="I362" s="17"/>
      <c r="J362" s="17"/>
      <c r="K362" s="17"/>
      <c r="L362" s="17"/>
      <c r="M362" s="16"/>
      <c r="Q362" s="1" t="s">
        <v>411</v>
      </c>
    </row>
    <row r="363" spans="1:48" ht="30" customHeight="1" x14ac:dyDescent="0.3">
      <c r="A363" s="18" t="s">
        <v>84</v>
      </c>
      <c r="B363" s="16"/>
      <c r="C363" s="16"/>
      <c r="D363" s="16"/>
      <c r="E363" s="17"/>
      <c r="F363" s="17"/>
      <c r="G363" s="17"/>
      <c r="H363" s="17"/>
      <c r="I363" s="17"/>
      <c r="J363" s="17"/>
      <c r="K363" s="17"/>
      <c r="L363" s="17"/>
      <c r="M363" s="16"/>
      <c r="N363" t="s">
        <v>85</v>
      </c>
    </row>
    <row r="364" spans="1:48" ht="30" customHeight="1" x14ac:dyDescent="0.3">
      <c r="A364" s="18" t="s">
        <v>572</v>
      </c>
      <c r="B364" s="18" t="s">
        <v>52</v>
      </c>
      <c r="C364" s="16"/>
      <c r="D364" s="16"/>
      <c r="E364" s="17"/>
      <c r="F364" s="17"/>
      <c r="G364" s="17"/>
      <c r="H364" s="17"/>
      <c r="I364" s="17"/>
      <c r="J364" s="17"/>
      <c r="K364" s="17"/>
      <c r="L364" s="17"/>
      <c r="M364" s="16"/>
      <c r="N364" s="3"/>
      <c r="O364" s="3"/>
      <c r="P364" s="3"/>
      <c r="Q364" s="2" t="s">
        <v>573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 x14ac:dyDescent="0.3">
      <c r="A365" s="18" t="s">
        <v>575</v>
      </c>
      <c r="B365" s="18" t="s">
        <v>576</v>
      </c>
      <c r="C365" s="18" t="s">
        <v>577</v>
      </c>
      <c r="D365" s="16">
        <v>-676</v>
      </c>
      <c r="E365" s="17"/>
      <c r="F365" s="17"/>
      <c r="G365" s="17"/>
      <c r="H365" s="17"/>
      <c r="I365" s="17"/>
      <c r="J365" s="17"/>
      <c r="K365" s="17"/>
      <c r="L365" s="17"/>
      <c r="M365" s="18"/>
      <c r="N365" s="2" t="s">
        <v>578</v>
      </c>
      <c r="O365" s="2" t="s">
        <v>52</v>
      </c>
      <c r="P365" s="2" t="s">
        <v>52</v>
      </c>
      <c r="Q365" s="2" t="s">
        <v>573</v>
      </c>
      <c r="R365" s="2" t="s">
        <v>63</v>
      </c>
      <c r="S365" s="2" t="s">
        <v>63</v>
      </c>
      <c r="T365" s="2" t="s">
        <v>62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579</v>
      </c>
      <c r="AV365" s="3">
        <v>89</v>
      </c>
    </row>
    <row r="366" spans="1:48" ht="30" customHeight="1" x14ac:dyDescent="0.3">
      <c r="A366" s="16"/>
      <c r="B366" s="16"/>
      <c r="C366" s="16"/>
      <c r="D366" s="16"/>
      <c r="E366" s="17"/>
      <c r="F366" s="17"/>
      <c r="G366" s="17"/>
      <c r="H366" s="17"/>
      <c r="I366" s="17"/>
      <c r="J366" s="17"/>
      <c r="K366" s="17"/>
      <c r="L366" s="17"/>
      <c r="M366" s="16"/>
      <c r="Q366" s="1" t="s">
        <v>573</v>
      </c>
    </row>
    <row r="367" spans="1:48" ht="30" customHeight="1" x14ac:dyDescent="0.3">
      <c r="A367" s="16"/>
      <c r="B367" s="16"/>
      <c r="C367" s="16"/>
      <c r="D367" s="16"/>
      <c r="E367" s="17"/>
      <c r="F367" s="17"/>
      <c r="G367" s="17"/>
      <c r="H367" s="17"/>
      <c r="I367" s="17"/>
      <c r="J367" s="17"/>
      <c r="K367" s="17"/>
      <c r="L367" s="17"/>
      <c r="M367" s="16"/>
      <c r="Q367" s="1" t="s">
        <v>573</v>
      </c>
    </row>
    <row r="368" spans="1:48" ht="30" customHeight="1" x14ac:dyDescent="0.3">
      <c r="A368" s="16"/>
      <c r="B368" s="16"/>
      <c r="C368" s="16"/>
      <c r="D368" s="16"/>
      <c r="E368" s="17"/>
      <c r="F368" s="17"/>
      <c r="G368" s="17"/>
      <c r="H368" s="17"/>
      <c r="I368" s="17"/>
      <c r="J368" s="17"/>
      <c r="K368" s="17"/>
      <c r="L368" s="17"/>
      <c r="M368" s="16"/>
      <c r="Q368" s="1" t="s">
        <v>573</v>
      </c>
    </row>
    <row r="369" spans="1:17" ht="30" customHeight="1" x14ac:dyDescent="0.3">
      <c r="A369" s="16"/>
      <c r="B369" s="16"/>
      <c r="C369" s="16"/>
      <c r="D369" s="16"/>
      <c r="E369" s="17"/>
      <c r="F369" s="17"/>
      <c r="G369" s="17"/>
      <c r="H369" s="17"/>
      <c r="I369" s="17"/>
      <c r="J369" s="17"/>
      <c r="K369" s="17"/>
      <c r="L369" s="17"/>
      <c r="M369" s="16"/>
      <c r="Q369" s="1" t="s">
        <v>573</v>
      </c>
    </row>
    <row r="370" spans="1:17" ht="30" customHeight="1" x14ac:dyDescent="0.3">
      <c r="A370" s="16"/>
      <c r="B370" s="16"/>
      <c r="C370" s="16"/>
      <c r="D370" s="16"/>
      <c r="E370" s="17"/>
      <c r="F370" s="17"/>
      <c r="G370" s="17"/>
      <c r="H370" s="17"/>
      <c r="I370" s="17"/>
      <c r="J370" s="17"/>
      <c r="K370" s="17"/>
      <c r="L370" s="17"/>
      <c r="M370" s="16"/>
      <c r="Q370" s="1" t="s">
        <v>573</v>
      </c>
    </row>
    <row r="371" spans="1:17" ht="30" customHeight="1" x14ac:dyDescent="0.3">
      <c r="A371" s="16"/>
      <c r="B371" s="16"/>
      <c r="C371" s="16"/>
      <c r="D371" s="16"/>
      <c r="E371" s="17"/>
      <c r="F371" s="17"/>
      <c r="G371" s="17"/>
      <c r="H371" s="17"/>
      <c r="I371" s="17"/>
      <c r="J371" s="17"/>
      <c r="K371" s="17"/>
      <c r="L371" s="17"/>
      <c r="M371" s="16"/>
      <c r="Q371" s="1" t="s">
        <v>573</v>
      </c>
    </row>
    <row r="372" spans="1:17" ht="30" customHeight="1" x14ac:dyDescent="0.3">
      <c r="A372" s="16"/>
      <c r="B372" s="16"/>
      <c r="C372" s="16"/>
      <c r="D372" s="16"/>
      <c r="E372" s="17"/>
      <c r="F372" s="17"/>
      <c r="G372" s="17"/>
      <c r="H372" s="17"/>
      <c r="I372" s="17"/>
      <c r="J372" s="17"/>
      <c r="K372" s="17"/>
      <c r="L372" s="17"/>
      <c r="M372" s="16"/>
      <c r="Q372" s="1" t="s">
        <v>573</v>
      </c>
    </row>
    <row r="373" spans="1:17" ht="30" customHeight="1" x14ac:dyDescent="0.3">
      <c r="A373" s="16"/>
      <c r="B373" s="16"/>
      <c r="C373" s="16"/>
      <c r="D373" s="16"/>
      <c r="E373" s="17"/>
      <c r="F373" s="17"/>
      <c r="G373" s="17"/>
      <c r="H373" s="17"/>
      <c r="I373" s="17"/>
      <c r="J373" s="17"/>
      <c r="K373" s="17"/>
      <c r="L373" s="17"/>
      <c r="M373" s="16"/>
      <c r="Q373" s="1" t="s">
        <v>573</v>
      </c>
    </row>
    <row r="374" spans="1:17" ht="30" customHeight="1" x14ac:dyDescent="0.3">
      <c r="A374" s="16"/>
      <c r="B374" s="16"/>
      <c r="C374" s="16"/>
      <c r="D374" s="16"/>
      <c r="E374" s="17"/>
      <c r="F374" s="17"/>
      <c r="G374" s="17"/>
      <c r="H374" s="17"/>
      <c r="I374" s="17"/>
      <c r="J374" s="17"/>
      <c r="K374" s="17"/>
      <c r="L374" s="17"/>
      <c r="M374" s="16"/>
      <c r="Q374" s="1" t="s">
        <v>573</v>
      </c>
    </row>
    <row r="375" spans="1:17" ht="30" customHeight="1" x14ac:dyDescent="0.3">
      <c r="A375" s="16"/>
      <c r="B375" s="16"/>
      <c r="C375" s="16"/>
      <c r="D375" s="16"/>
      <c r="E375" s="17"/>
      <c r="F375" s="17"/>
      <c r="G375" s="17"/>
      <c r="H375" s="17"/>
      <c r="I375" s="17"/>
      <c r="J375" s="17"/>
      <c r="K375" s="17"/>
      <c r="L375" s="17"/>
      <c r="M375" s="16"/>
      <c r="Q375" s="1" t="s">
        <v>573</v>
      </c>
    </row>
    <row r="376" spans="1:17" ht="30" customHeight="1" x14ac:dyDescent="0.3">
      <c r="A376" s="16"/>
      <c r="B376" s="16"/>
      <c r="C376" s="16"/>
      <c r="D376" s="16"/>
      <c r="E376" s="17"/>
      <c r="F376" s="17"/>
      <c r="G376" s="17"/>
      <c r="H376" s="17"/>
      <c r="I376" s="17"/>
      <c r="J376" s="17"/>
      <c r="K376" s="17"/>
      <c r="L376" s="17"/>
      <c r="M376" s="16"/>
      <c r="Q376" s="1" t="s">
        <v>573</v>
      </c>
    </row>
    <row r="377" spans="1:17" ht="30" customHeight="1" x14ac:dyDescent="0.3">
      <c r="A377" s="16"/>
      <c r="B377" s="16"/>
      <c r="C377" s="16"/>
      <c r="D377" s="16"/>
      <c r="E377" s="17"/>
      <c r="F377" s="17"/>
      <c r="G377" s="17"/>
      <c r="H377" s="17"/>
      <c r="I377" s="17"/>
      <c r="J377" s="17"/>
      <c r="K377" s="17"/>
      <c r="L377" s="17"/>
      <c r="M377" s="16"/>
      <c r="Q377" s="1" t="s">
        <v>573</v>
      </c>
    </row>
    <row r="378" spans="1:17" ht="30" customHeight="1" x14ac:dyDescent="0.3">
      <c r="A378" s="16"/>
      <c r="B378" s="16"/>
      <c r="C378" s="16"/>
      <c r="D378" s="16"/>
      <c r="E378" s="17"/>
      <c r="F378" s="17"/>
      <c r="G378" s="17"/>
      <c r="H378" s="17"/>
      <c r="I378" s="17"/>
      <c r="J378" s="17"/>
      <c r="K378" s="17"/>
      <c r="L378" s="17"/>
      <c r="M378" s="16"/>
      <c r="Q378" s="1" t="s">
        <v>573</v>
      </c>
    </row>
    <row r="379" spans="1:17" ht="30" customHeight="1" x14ac:dyDescent="0.3">
      <c r="A379" s="16"/>
      <c r="B379" s="16"/>
      <c r="C379" s="16"/>
      <c r="D379" s="16"/>
      <c r="E379" s="17"/>
      <c r="F379" s="17"/>
      <c r="G379" s="17"/>
      <c r="H379" s="17"/>
      <c r="I379" s="17"/>
      <c r="J379" s="17"/>
      <c r="K379" s="17"/>
      <c r="L379" s="17"/>
      <c r="M379" s="16"/>
      <c r="Q379" s="1" t="s">
        <v>573</v>
      </c>
    </row>
    <row r="380" spans="1:17" ht="30" customHeight="1" x14ac:dyDescent="0.3">
      <c r="A380" s="16"/>
      <c r="B380" s="16"/>
      <c r="C380" s="16"/>
      <c r="D380" s="16"/>
      <c r="E380" s="17"/>
      <c r="F380" s="17"/>
      <c r="G380" s="17"/>
      <c r="H380" s="17"/>
      <c r="I380" s="17"/>
      <c r="J380" s="17"/>
      <c r="K380" s="17"/>
      <c r="L380" s="17"/>
      <c r="M380" s="16"/>
      <c r="Q380" s="1" t="s">
        <v>573</v>
      </c>
    </row>
    <row r="381" spans="1:17" ht="30" customHeight="1" x14ac:dyDescent="0.3">
      <c r="A381" s="16"/>
      <c r="B381" s="16"/>
      <c r="C381" s="16"/>
      <c r="D381" s="16"/>
      <c r="E381" s="17"/>
      <c r="F381" s="17"/>
      <c r="G381" s="17"/>
      <c r="H381" s="17"/>
      <c r="I381" s="17"/>
      <c r="J381" s="17"/>
      <c r="K381" s="17"/>
      <c r="L381" s="17"/>
      <c r="M381" s="16"/>
      <c r="Q381" s="1" t="s">
        <v>573</v>
      </c>
    </row>
    <row r="382" spans="1:17" ht="30" customHeight="1" x14ac:dyDescent="0.3">
      <c r="A382" s="16"/>
      <c r="B382" s="16"/>
      <c r="C382" s="16"/>
      <c r="D382" s="16"/>
      <c r="E382" s="17"/>
      <c r="F382" s="17"/>
      <c r="G382" s="17"/>
      <c r="H382" s="17"/>
      <c r="I382" s="17"/>
      <c r="J382" s="17"/>
      <c r="K382" s="17"/>
      <c r="L382" s="17"/>
      <c r="M382" s="16"/>
      <c r="Q382" s="1" t="s">
        <v>573</v>
      </c>
    </row>
    <row r="383" spans="1:17" ht="30" customHeight="1" x14ac:dyDescent="0.3">
      <c r="A383" s="16"/>
      <c r="B383" s="16"/>
      <c r="C383" s="16"/>
      <c r="D383" s="16"/>
      <c r="E383" s="17"/>
      <c r="F383" s="17"/>
      <c r="G383" s="17"/>
      <c r="H383" s="17"/>
      <c r="I383" s="17"/>
      <c r="J383" s="17"/>
      <c r="K383" s="17"/>
      <c r="L383" s="17"/>
      <c r="M383" s="16"/>
      <c r="Q383" s="1" t="s">
        <v>573</v>
      </c>
    </row>
    <row r="384" spans="1:17" ht="30" customHeight="1" x14ac:dyDescent="0.3">
      <c r="A384" s="16"/>
      <c r="B384" s="16"/>
      <c r="C384" s="16"/>
      <c r="D384" s="16"/>
      <c r="E384" s="17"/>
      <c r="F384" s="17"/>
      <c r="G384" s="17"/>
      <c r="H384" s="17"/>
      <c r="I384" s="17"/>
      <c r="J384" s="17"/>
      <c r="K384" s="17"/>
      <c r="L384" s="17"/>
      <c r="M384" s="16"/>
      <c r="Q384" s="1" t="s">
        <v>573</v>
      </c>
    </row>
    <row r="385" spans="1:48" ht="30" customHeight="1" x14ac:dyDescent="0.3">
      <c r="A385" s="16"/>
      <c r="B385" s="16"/>
      <c r="C385" s="16"/>
      <c r="D385" s="16"/>
      <c r="E385" s="17"/>
      <c r="F385" s="17"/>
      <c r="G385" s="17"/>
      <c r="H385" s="17"/>
      <c r="I385" s="17"/>
      <c r="J385" s="17"/>
      <c r="K385" s="17"/>
      <c r="L385" s="17"/>
      <c r="M385" s="16"/>
      <c r="Q385" s="1" t="s">
        <v>573</v>
      </c>
    </row>
    <row r="386" spans="1:48" ht="30" customHeight="1" x14ac:dyDescent="0.3">
      <c r="A386" s="16"/>
      <c r="B386" s="16"/>
      <c r="C386" s="16"/>
      <c r="D386" s="16"/>
      <c r="E386" s="17"/>
      <c r="F386" s="17"/>
      <c r="G386" s="17"/>
      <c r="H386" s="17"/>
      <c r="I386" s="17"/>
      <c r="J386" s="17"/>
      <c r="K386" s="17"/>
      <c r="L386" s="17"/>
      <c r="M386" s="16"/>
      <c r="Q386" s="1" t="s">
        <v>573</v>
      </c>
    </row>
    <row r="387" spans="1:48" ht="30" customHeight="1" x14ac:dyDescent="0.3">
      <c r="A387" s="18" t="s">
        <v>84</v>
      </c>
      <c r="B387" s="16"/>
      <c r="C387" s="16"/>
      <c r="D387" s="16"/>
      <c r="E387" s="17"/>
      <c r="F387" s="17"/>
      <c r="G387" s="17"/>
      <c r="H387" s="17"/>
      <c r="I387" s="17"/>
      <c r="J387" s="17"/>
      <c r="K387" s="17"/>
      <c r="L387" s="17"/>
      <c r="M387" s="16"/>
      <c r="N387" t="s">
        <v>85</v>
      </c>
    </row>
    <row r="388" spans="1:48" ht="30" customHeight="1" x14ac:dyDescent="0.3">
      <c r="A388" s="19" t="s">
        <v>580</v>
      </c>
      <c r="B388" s="19" t="s">
        <v>582</v>
      </c>
      <c r="C388" s="20"/>
      <c r="D388" s="20"/>
      <c r="E388" s="21"/>
      <c r="F388" s="21"/>
      <c r="G388" s="21"/>
      <c r="H388" s="21"/>
      <c r="I388" s="21"/>
      <c r="J388" s="21"/>
      <c r="K388" s="21"/>
      <c r="L388" s="21"/>
      <c r="M388" s="20"/>
      <c r="N388" s="13"/>
      <c r="O388" s="13"/>
      <c r="P388" s="13"/>
      <c r="Q388" s="12" t="s">
        <v>581</v>
      </c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</row>
    <row r="389" spans="1:48" ht="30" customHeight="1" x14ac:dyDescent="0.3">
      <c r="A389" s="18" t="s">
        <v>584</v>
      </c>
      <c r="B389" s="18" t="s">
        <v>585</v>
      </c>
      <c r="C389" s="18" t="s">
        <v>403</v>
      </c>
      <c r="D389" s="16">
        <v>72</v>
      </c>
      <c r="E389" s="17"/>
      <c r="F389" s="17"/>
      <c r="G389" s="17"/>
      <c r="H389" s="17"/>
      <c r="I389" s="17"/>
      <c r="J389" s="17"/>
      <c r="K389" s="17"/>
      <c r="L389" s="17"/>
      <c r="M389" s="18"/>
      <c r="N389" s="2" t="s">
        <v>586</v>
      </c>
      <c r="O389" s="2" t="s">
        <v>52</v>
      </c>
      <c r="P389" s="2" t="s">
        <v>52</v>
      </c>
      <c r="Q389" s="2" t="s">
        <v>581</v>
      </c>
      <c r="R389" s="2" t="s">
        <v>63</v>
      </c>
      <c r="S389" s="2" t="s">
        <v>63</v>
      </c>
      <c r="T389" s="2" t="s">
        <v>62</v>
      </c>
      <c r="U389" s="3"/>
      <c r="V389" s="3"/>
      <c r="W389" s="3"/>
      <c r="X389" s="3">
        <v>1</v>
      </c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52</v>
      </c>
      <c r="AS389" s="2" t="s">
        <v>52</v>
      </c>
      <c r="AT389" s="3"/>
      <c r="AU389" s="2" t="s">
        <v>587</v>
      </c>
      <c r="AV389" s="3">
        <v>90</v>
      </c>
    </row>
    <row r="390" spans="1:48" ht="30" customHeight="1" x14ac:dyDescent="0.3">
      <c r="A390" s="18" t="s">
        <v>588</v>
      </c>
      <c r="B390" s="18" t="s">
        <v>589</v>
      </c>
      <c r="C390" s="18" t="s">
        <v>403</v>
      </c>
      <c r="D390" s="16">
        <v>37</v>
      </c>
      <c r="E390" s="17"/>
      <c r="F390" s="17"/>
      <c r="G390" s="17"/>
      <c r="H390" s="17"/>
      <c r="I390" s="17"/>
      <c r="J390" s="17"/>
      <c r="K390" s="17"/>
      <c r="L390" s="17"/>
      <c r="M390" s="18"/>
      <c r="N390" s="2" t="s">
        <v>590</v>
      </c>
      <c r="O390" s="2" t="s">
        <v>52</v>
      </c>
      <c r="P390" s="2" t="s">
        <v>52</v>
      </c>
      <c r="Q390" s="2" t="s">
        <v>581</v>
      </c>
      <c r="R390" s="2" t="s">
        <v>63</v>
      </c>
      <c r="S390" s="2" t="s">
        <v>63</v>
      </c>
      <c r="T390" s="2" t="s">
        <v>62</v>
      </c>
      <c r="U390" s="3"/>
      <c r="V390" s="3"/>
      <c r="W390" s="3"/>
      <c r="X390" s="3">
        <v>1</v>
      </c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52</v>
      </c>
      <c r="AS390" s="2" t="s">
        <v>52</v>
      </c>
      <c r="AT390" s="3"/>
      <c r="AU390" s="2" t="s">
        <v>591</v>
      </c>
      <c r="AV390" s="3">
        <v>91</v>
      </c>
    </row>
    <row r="391" spans="1:48" ht="30" customHeight="1" x14ac:dyDescent="0.3">
      <c r="A391" s="18" t="s">
        <v>592</v>
      </c>
      <c r="B391" s="18" t="s">
        <v>593</v>
      </c>
      <c r="C391" s="18" t="s">
        <v>403</v>
      </c>
      <c r="D391" s="16">
        <v>72</v>
      </c>
      <c r="E391" s="17"/>
      <c r="F391" s="17"/>
      <c r="G391" s="17"/>
      <c r="H391" s="17"/>
      <c r="I391" s="17"/>
      <c r="J391" s="17"/>
      <c r="K391" s="17"/>
      <c r="L391" s="17"/>
      <c r="M391" s="18"/>
      <c r="N391" s="2" t="s">
        <v>594</v>
      </c>
      <c r="O391" s="2" t="s">
        <v>52</v>
      </c>
      <c r="P391" s="2" t="s">
        <v>52</v>
      </c>
      <c r="Q391" s="2" t="s">
        <v>581</v>
      </c>
      <c r="R391" s="2" t="s">
        <v>63</v>
      </c>
      <c r="S391" s="2" t="s">
        <v>63</v>
      </c>
      <c r="T391" s="2" t="s">
        <v>62</v>
      </c>
      <c r="U391" s="3"/>
      <c r="V391" s="3"/>
      <c r="W391" s="3"/>
      <c r="X391" s="3">
        <v>1</v>
      </c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52</v>
      </c>
      <c r="AS391" s="2" t="s">
        <v>52</v>
      </c>
      <c r="AT391" s="3"/>
      <c r="AU391" s="2" t="s">
        <v>595</v>
      </c>
      <c r="AV391" s="3">
        <v>92</v>
      </c>
    </row>
    <row r="392" spans="1:48" ht="30" customHeight="1" x14ac:dyDescent="0.3">
      <c r="A392" s="18" t="s">
        <v>596</v>
      </c>
      <c r="B392" s="18" t="s">
        <v>597</v>
      </c>
      <c r="C392" s="18" t="s">
        <v>403</v>
      </c>
      <c r="D392" s="16">
        <v>37</v>
      </c>
      <c r="E392" s="17"/>
      <c r="F392" s="17"/>
      <c r="G392" s="17"/>
      <c r="H392" s="17"/>
      <c r="I392" s="17"/>
      <c r="J392" s="17"/>
      <c r="K392" s="17"/>
      <c r="L392" s="17"/>
      <c r="M392" s="18"/>
      <c r="N392" s="2" t="s">
        <v>598</v>
      </c>
      <c r="O392" s="2" t="s">
        <v>52</v>
      </c>
      <c r="P392" s="2" t="s">
        <v>52</v>
      </c>
      <c r="Q392" s="2" t="s">
        <v>581</v>
      </c>
      <c r="R392" s="2" t="s">
        <v>63</v>
      </c>
      <c r="S392" s="2" t="s">
        <v>63</v>
      </c>
      <c r="T392" s="2" t="s">
        <v>62</v>
      </c>
      <c r="U392" s="3"/>
      <c r="V392" s="3"/>
      <c r="W392" s="3"/>
      <c r="X392" s="3">
        <v>1</v>
      </c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2" t="s">
        <v>52</v>
      </c>
      <c r="AS392" s="2" t="s">
        <v>52</v>
      </c>
      <c r="AT392" s="3"/>
      <c r="AU392" s="2" t="s">
        <v>599</v>
      </c>
      <c r="AV392" s="3">
        <v>93</v>
      </c>
    </row>
    <row r="393" spans="1:48" ht="30" customHeight="1" x14ac:dyDescent="0.3">
      <c r="A393" s="18" t="s">
        <v>600</v>
      </c>
      <c r="B393" s="18" t="s">
        <v>601</v>
      </c>
      <c r="C393" s="18" t="s">
        <v>538</v>
      </c>
      <c r="D393" s="16">
        <v>1</v>
      </c>
      <c r="E393" s="17"/>
      <c r="F393" s="17"/>
      <c r="G393" s="17"/>
      <c r="H393" s="17"/>
      <c r="I393" s="17"/>
      <c r="J393" s="17"/>
      <c r="K393" s="17"/>
      <c r="L393" s="17"/>
      <c r="M393" s="18"/>
      <c r="N393" s="2" t="s">
        <v>539</v>
      </c>
      <c r="O393" s="2" t="s">
        <v>52</v>
      </c>
      <c r="P393" s="2" t="s">
        <v>52</v>
      </c>
      <c r="Q393" s="2" t="s">
        <v>581</v>
      </c>
      <c r="R393" s="2" t="s">
        <v>63</v>
      </c>
      <c r="S393" s="2" t="s">
        <v>63</v>
      </c>
      <c r="T393" s="2" t="s">
        <v>63</v>
      </c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2" t="s">
        <v>52</v>
      </c>
      <c r="AS393" s="2" t="s">
        <v>52</v>
      </c>
      <c r="AT393" s="3"/>
      <c r="AU393" s="2" t="s">
        <v>602</v>
      </c>
      <c r="AV393" s="3">
        <v>94</v>
      </c>
    </row>
    <row r="394" spans="1:48" ht="30" customHeight="1" x14ac:dyDescent="0.3">
      <c r="A394" s="16" t="s">
        <v>684</v>
      </c>
      <c r="B394" s="16"/>
      <c r="C394" s="16" t="s">
        <v>685</v>
      </c>
      <c r="D394" s="16">
        <v>-1</v>
      </c>
      <c r="E394" s="17"/>
      <c r="F394" s="17"/>
      <c r="G394" s="17"/>
      <c r="H394" s="17"/>
      <c r="I394" s="17"/>
      <c r="J394" s="17"/>
      <c r="K394" s="17"/>
      <c r="L394" s="17"/>
      <c r="M394" s="16"/>
      <c r="Q394" s="1" t="s">
        <v>581</v>
      </c>
    </row>
    <row r="395" spans="1:48" ht="30" customHeight="1" x14ac:dyDescent="0.3">
      <c r="A395" s="16"/>
      <c r="B395" s="16"/>
      <c r="C395" s="16"/>
      <c r="D395" s="16"/>
      <c r="E395" s="17"/>
      <c r="F395" s="17"/>
      <c r="G395" s="17"/>
      <c r="H395" s="17"/>
      <c r="I395" s="17"/>
      <c r="J395" s="17"/>
      <c r="K395" s="17"/>
      <c r="L395" s="17"/>
      <c r="M395" s="16"/>
      <c r="Q395" s="1" t="s">
        <v>581</v>
      </c>
    </row>
    <row r="396" spans="1:48" ht="30" customHeight="1" x14ac:dyDescent="0.3">
      <c r="A396" s="16"/>
      <c r="B396" s="16"/>
      <c r="C396" s="16"/>
      <c r="D396" s="16"/>
      <c r="E396" s="17"/>
      <c r="F396" s="17"/>
      <c r="G396" s="17"/>
      <c r="H396" s="17"/>
      <c r="I396" s="17"/>
      <c r="J396" s="17"/>
      <c r="K396" s="17"/>
      <c r="L396" s="17"/>
      <c r="M396" s="16"/>
      <c r="Q396" s="1" t="s">
        <v>581</v>
      </c>
    </row>
    <row r="397" spans="1:48" ht="30" customHeight="1" x14ac:dyDescent="0.3">
      <c r="A397" s="16"/>
      <c r="B397" s="16"/>
      <c r="C397" s="16"/>
      <c r="D397" s="16"/>
      <c r="E397" s="17"/>
      <c r="F397" s="17"/>
      <c r="G397" s="17"/>
      <c r="H397" s="17"/>
      <c r="I397" s="17"/>
      <c r="J397" s="17"/>
      <c r="K397" s="17"/>
      <c r="L397" s="17"/>
      <c r="M397" s="16"/>
      <c r="Q397" s="1" t="s">
        <v>581</v>
      </c>
    </row>
    <row r="398" spans="1:48" ht="30" customHeight="1" x14ac:dyDescent="0.3">
      <c r="A398" s="16"/>
      <c r="B398" s="16"/>
      <c r="C398" s="16"/>
      <c r="D398" s="16"/>
      <c r="E398" s="17"/>
      <c r="F398" s="17"/>
      <c r="G398" s="17"/>
      <c r="H398" s="17"/>
      <c r="I398" s="17"/>
      <c r="J398" s="17"/>
      <c r="K398" s="17"/>
      <c r="L398" s="17"/>
      <c r="M398" s="16"/>
      <c r="Q398" s="1" t="s">
        <v>581</v>
      </c>
    </row>
    <row r="399" spans="1:48" ht="30" customHeight="1" x14ac:dyDescent="0.3">
      <c r="A399" s="16"/>
      <c r="B399" s="16"/>
      <c r="C399" s="16"/>
      <c r="D399" s="16"/>
      <c r="E399" s="17"/>
      <c r="F399" s="17"/>
      <c r="G399" s="17"/>
      <c r="H399" s="17"/>
      <c r="I399" s="17"/>
      <c r="J399" s="17"/>
      <c r="K399" s="17"/>
      <c r="L399" s="17"/>
      <c r="M399" s="16"/>
      <c r="Q399" s="1" t="s">
        <v>581</v>
      </c>
    </row>
    <row r="400" spans="1:48" ht="30" customHeight="1" x14ac:dyDescent="0.3">
      <c r="A400" s="16"/>
      <c r="B400" s="16"/>
      <c r="C400" s="16"/>
      <c r="D400" s="16"/>
      <c r="E400" s="17"/>
      <c r="F400" s="17"/>
      <c r="G400" s="17"/>
      <c r="H400" s="17"/>
      <c r="I400" s="17"/>
      <c r="J400" s="17"/>
      <c r="K400" s="17"/>
      <c r="L400" s="17"/>
      <c r="M400" s="16"/>
      <c r="Q400" s="1" t="s">
        <v>581</v>
      </c>
    </row>
    <row r="401" spans="1:48" ht="30" customHeight="1" x14ac:dyDescent="0.3">
      <c r="A401" s="16"/>
      <c r="B401" s="16"/>
      <c r="C401" s="16"/>
      <c r="D401" s="16"/>
      <c r="E401" s="17"/>
      <c r="F401" s="17"/>
      <c r="G401" s="17"/>
      <c r="H401" s="17"/>
      <c r="I401" s="17"/>
      <c r="J401" s="17"/>
      <c r="K401" s="17"/>
      <c r="L401" s="17"/>
      <c r="M401" s="16"/>
      <c r="Q401" s="1" t="s">
        <v>581</v>
      </c>
    </row>
    <row r="402" spans="1:48" ht="30" customHeight="1" x14ac:dyDescent="0.3">
      <c r="A402" s="16"/>
      <c r="B402" s="16"/>
      <c r="C402" s="16"/>
      <c r="D402" s="16"/>
      <c r="E402" s="17"/>
      <c r="F402" s="17"/>
      <c r="G402" s="17"/>
      <c r="H402" s="17"/>
      <c r="I402" s="17"/>
      <c r="J402" s="17"/>
      <c r="K402" s="17"/>
      <c r="L402" s="17"/>
      <c r="M402" s="16"/>
      <c r="Q402" s="1" t="s">
        <v>581</v>
      </c>
    </row>
    <row r="403" spans="1:48" ht="30" customHeight="1" x14ac:dyDescent="0.3">
      <c r="A403" s="16"/>
      <c r="B403" s="16"/>
      <c r="C403" s="16"/>
      <c r="D403" s="16"/>
      <c r="E403" s="17"/>
      <c r="F403" s="17"/>
      <c r="G403" s="17"/>
      <c r="H403" s="17"/>
      <c r="I403" s="17"/>
      <c r="J403" s="17"/>
      <c r="K403" s="17"/>
      <c r="L403" s="17"/>
      <c r="M403" s="16"/>
      <c r="Q403" s="1" t="s">
        <v>581</v>
      </c>
    </row>
    <row r="404" spans="1:48" ht="30" customHeight="1" x14ac:dyDescent="0.3">
      <c r="A404" s="16"/>
      <c r="B404" s="16"/>
      <c r="C404" s="16"/>
      <c r="D404" s="16"/>
      <c r="E404" s="17"/>
      <c r="F404" s="17"/>
      <c r="G404" s="17"/>
      <c r="H404" s="17"/>
      <c r="I404" s="17"/>
      <c r="J404" s="17"/>
      <c r="K404" s="17"/>
      <c r="L404" s="17"/>
      <c r="M404" s="16"/>
      <c r="Q404" s="1" t="s">
        <v>581</v>
      </c>
    </row>
    <row r="405" spans="1:48" ht="30" customHeight="1" x14ac:dyDescent="0.3">
      <c r="A405" s="16"/>
      <c r="B405" s="16"/>
      <c r="C405" s="16"/>
      <c r="D405" s="16"/>
      <c r="E405" s="17"/>
      <c r="F405" s="17"/>
      <c r="G405" s="17"/>
      <c r="H405" s="17"/>
      <c r="I405" s="17"/>
      <c r="J405" s="17"/>
      <c r="K405" s="17"/>
      <c r="L405" s="17"/>
      <c r="M405" s="16"/>
      <c r="Q405" s="1" t="s">
        <v>581</v>
      </c>
    </row>
    <row r="406" spans="1:48" ht="30" customHeight="1" x14ac:dyDescent="0.3">
      <c r="A406" s="16"/>
      <c r="B406" s="16"/>
      <c r="C406" s="16"/>
      <c r="D406" s="16"/>
      <c r="E406" s="17"/>
      <c r="F406" s="17"/>
      <c r="G406" s="17"/>
      <c r="H406" s="17"/>
      <c r="I406" s="17"/>
      <c r="J406" s="17"/>
      <c r="K406" s="17"/>
      <c r="L406" s="17"/>
      <c r="M406" s="16"/>
      <c r="Q406" s="1" t="s">
        <v>581</v>
      </c>
    </row>
    <row r="407" spans="1:48" ht="30" customHeight="1" x14ac:dyDescent="0.3">
      <c r="A407" s="16"/>
      <c r="B407" s="16"/>
      <c r="C407" s="16"/>
      <c r="D407" s="16"/>
      <c r="E407" s="17"/>
      <c r="F407" s="17"/>
      <c r="G407" s="17"/>
      <c r="H407" s="17"/>
      <c r="I407" s="17"/>
      <c r="J407" s="17"/>
      <c r="K407" s="17"/>
      <c r="L407" s="17"/>
      <c r="M407" s="16"/>
      <c r="Q407" s="1" t="s">
        <v>581</v>
      </c>
    </row>
    <row r="408" spans="1:48" ht="30" customHeight="1" x14ac:dyDescent="0.3">
      <c r="A408" s="16"/>
      <c r="B408" s="16"/>
      <c r="C408" s="16"/>
      <c r="D408" s="16"/>
      <c r="E408" s="17"/>
      <c r="F408" s="17"/>
      <c r="G408" s="17"/>
      <c r="H408" s="17"/>
      <c r="I408" s="17"/>
      <c r="J408" s="17"/>
      <c r="K408" s="17"/>
      <c r="L408" s="17"/>
      <c r="M408" s="16"/>
      <c r="Q408" s="1" t="s">
        <v>581</v>
      </c>
    </row>
    <row r="409" spans="1:48" ht="30" customHeight="1" x14ac:dyDescent="0.3">
      <c r="A409" s="16"/>
      <c r="B409" s="16"/>
      <c r="C409" s="16"/>
      <c r="D409" s="16"/>
      <c r="E409" s="17"/>
      <c r="F409" s="17"/>
      <c r="G409" s="17"/>
      <c r="H409" s="17"/>
      <c r="I409" s="17"/>
      <c r="J409" s="17"/>
      <c r="K409" s="17"/>
      <c r="L409" s="17"/>
      <c r="M409" s="16"/>
      <c r="Q409" s="1" t="s">
        <v>581</v>
      </c>
    </row>
    <row r="410" spans="1:48" ht="30" customHeight="1" x14ac:dyDescent="0.3">
      <c r="A410" s="16"/>
      <c r="B410" s="16"/>
      <c r="C410" s="16"/>
      <c r="D410" s="16"/>
      <c r="E410" s="17"/>
      <c r="F410" s="17"/>
      <c r="G410" s="17"/>
      <c r="H410" s="17"/>
      <c r="I410" s="17"/>
      <c r="J410" s="17"/>
      <c r="K410" s="17"/>
      <c r="L410" s="17"/>
      <c r="M410" s="16"/>
      <c r="Q410" s="1" t="s">
        <v>581</v>
      </c>
    </row>
    <row r="411" spans="1:48" ht="30" customHeight="1" x14ac:dyDescent="0.3">
      <c r="A411" s="18" t="s">
        <v>84</v>
      </c>
      <c r="B411" s="16"/>
      <c r="C411" s="16"/>
      <c r="D411" s="16"/>
      <c r="E411" s="17"/>
      <c r="F411" s="17"/>
      <c r="G411" s="17"/>
      <c r="H411" s="17"/>
      <c r="I411" s="17"/>
      <c r="J411" s="17"/>
      <c r="K411" s="17"/>
      <c r="L411" s="17"/>
      <c r="M411" s="16"/>
      <c r="N411" t="s">
        <v>85</v>
      </c>
    </row>
    <row r="412" spans="1:48" ht="30" customHeight="1" x14ac:dyDescent="0.3">
      <c r="A412" s="18" t="s">
        <v>603</v>
      </c>
      <c r="B412" s="18" t="s">
        <v>52</v>
      </c>
      <c r="C412" s="16"/>
      <c r="D412" s="16"/>
      <c r="E412" s="17"/>
      <c r="F412" s="17"/>
      <c r="G412" s="17"/>
      <c r="H412" s="17"/>
      <c r="I412" s="17"/>
      <c r="J412" s="17"/>
      <c r="K412" s="17"/>
      <c r="L412" s="17"/>
      <c r="M412" s="16"/>
      <c r="N412" s="3"/>
      <c r="O412" s="3"/>
      <c r="P412" s="3"/>
      <c r="Q412" s="2" t="s">
        <v>604</v>
      </c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</row>
    <row r="413" spans="1:48" ht="30" customHeight="1" x14ac:dyDescent="0.3">
      <c r="A413" s="18" t="s">
        <v>606</v>
      </c>
      <c r="B413" s="18" t="s">
        <v>607</v>
      </c>
      <c r="C413" s="18" t="s">
        <v>608</v>
      </c>
      <c r="D413" s="16">
        <v>1</v>
      </c>
      <c r="E413" s="17"/>
      <c r="F413" s="17"/>
      <c r="G413" s="17"/>
      <c r="H413" s="17"/>
      <c r="I413" s="17"/>
      <c r="J413" s="17"/>
      <c r="K413" s="17"/>
      <c r="L413" s="17"/>
      <c r="M413" s="18"/>
      <c r="N413" s="2" t="s">
        <v>609</v>
      </c>
      <c r="O413" s="2" t="s">
        <v>52</v>
      </c>
      <c r="P413" s="2" t="s">
        <v>52</v>
      </c>
      <c r="Q413" s="2" t="s">
        <v>604</v>
      </c>
      <c r="R413" s="2" t="s">
        <v>63</v>
      </c>
      <c r="S413" s="2" t="s">
        <v>63</v>
      </c>
      <c r="T413" s="2" t="s">
        <v>62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52</v>
      </c>
      <c r="AS413" s="2" t="s">
        <v>52</v>
      </c>
      <c r="AT413" s="3"/>
      <c r="AU413" s="2" t="s">
        <v>610</v>
      </c>
      <c r="AV413" s="3">
        <v>222</v>
      </c>
    </row>
    <row r="414" spans="1:48" ht="30" customHeight="1" x14ac:dyDescent="0.3">
      <c r="A414" s="18" t="s">
        <v>611</v>
      </c>
      <c r="B414" s="18" t="s">
        <v>612</v>
      </c>
      <c r="C414" s="18" t="s">
        <v>608</v>
      </c>
      <c r="D414" s="16">
        <v>1</v>
      </c>
      <c r="E414" s="17"/>
      <c r="F414" s="17"/>
      <c r="G414" s="17"/>
      <c r="H414" s="17"/>
      <c r="I414" s="17"/>
      <c r="J414" s="17"/>
      <c r="K414" s="17"/>
      <c r="L414" s="17"/>
      <c r="M414" s="18"/>
      <c r="N414" s="2" t="s">
        <v>613</v>
      </c>
      <c r="O414" s="2" t="s">
        <v>52</v>
      </c>
      <c r="P414" s="2" t="s">
        <v>52</v>
      </c>
      <c r="Q414" s="2" t="s">
        <v>604</v>
      </c>
      <c r="R414" s="2" t="s">
        <v>63</v>
      </c>
      <c r="S414" s="2" t="s">
        <v>63</v>
      </c>
      <c r="T414" s="2" t="s">
        <v>62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52</v>
      </c>
      <c r="AS414" s="2" t="s">
        <v>52</v>
      </c>
      <c r="AT414" s="3"/>
      <c r="AU414" s="2" t="s">
        <v>614</v>
      </c>
      <c r="AV414" s="3">
        <v>223</v>
      </c>
    </row>
    <row r="415" spans="1:48" ht="30" customHeight="1" x14ac:dyDescent="0.3">
      <c r="A415" s="18" t="s">
        <v>615</v>
      </c>
      <c r="B415" s="18" t="s">
        <v>616</v>
      </c>
      <c r="C415" s="18" t="s">
        <v>60</v>
      </c>
      <c r="D415" s="16">
        <v>107</v>
      </c>
      <c r="E415" s="17"/>
      <c r="F415" s="17"/>
      <c r="G415" s="17"/>
      <c r="H415" s="17"/>
      <c r="I415" s="17"/>
      <c r="J415" s="17"/>
      <c r="K415" s="17"/>
      <c r="L415" s="17"/>
      <c r="M415" s="18"/>
      <c r="N415" s="2" t="s">
        <v>617</v>
      </c>
      <c r="O415" s="2" t="s">
        <v>52</v>
      </c>
      <c r="P415" s="2" t="s">
        <v>52</v>
      </c>
      <c r="Q415" s="2" t="s">
        <v>604</v>
      </c>
      <c r="R415" s="2" t="s">
        <v>63</v>
      </c>
      <c r="S415" s="2" t="s">
        <v>63</v>
      </c>
      <c r="T415" s="2" t="s">
        <v>62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52</v>
      </c>
      <c r="AS415" s="2" t="s">
        <v>52</v>
      </c>
      <c r="AT415" s="3"/>
      <c r="AU415" s="2" t="s">
        <v>618</v>
      </c>
      <c r="AV415" s="3">
        <v>226</v>
      </c>
    </row>
    <row r="416" spans="1:48" ht="30" customHeight="1" x14ac:dyDescent="0.3">
      <c r="A416" s="16"/>
      <c r="B416" s="16"/>
      <c r="C416" s="16"/>
      <c r="D416" s="16"/>
      <c r="E416" s="17"/>
      <c r="F416" s="17"/>
      <c r="G416" s="17"/>
      <c r="H416" s="17"/>
      <c r="I416" s="17"/>
      <c r="J416" s="17"/>
      <c r="K416" s="17"/>
      <c r="L416" s="17"/>
      <c r="M416" s="16"/>
      <c r="Q416" s="1" t="s">
        <v>604</v>
      </c>
    </row>
    <row r="417" spans="1:17" ht="30" customHeight="1" x14ac:dyDescent="0.3">
      <c r="A417" s="16"/>
      <c r="B417" s="16"/>
      <c r="C417" s="16"/>
      <c r="D417" s="16"/>
      <c r="E417" s="17"/>
      <c r="F417" s="17"/>
      <c r="G417" s="17"/>
      <c r="H417" s="17"/>
      <c r="I417" s="17"/>
      <c r="J417" s="17"/>
      <c r="K417" s="17"/>
      <c r="L417" s="17"/>
      <c r="M417" s="16"/>
      <c r="Q417" s="1" t="s">
        <v>604</v>
      </c>
    </row>
    <row r="418" spans="1:17" ht="30" customHeight="1" x14ac:dyDescent="0.3">
      <c r="A418" s="16"/>
      <c r="B418" s="16"/>
      <c r="C418" s="16"/>
      <c r="D418" s="16"/>
      <c r="E418" s="17"/>
      <c r="F418" s="17"/>
      <c r="G418" s="17"/>
      <c r="H418" s="17"/>
      <c r="I418" s="17"/>
      <c r="J418" s="17"/>
      <c r="K418" s="17"/>
      <c r="L418" s="17"/>
      <c r="M418" s="16"/>
      <c r="Q418" s="1" t="s">
        <v>604</v>
      </c>
    </row>
    <row r="419" spans="1:17" ht="30" customHeight="1" x14ac:dyDescent="0.3">
      <c r="A419" s="16"/>
      <c r="B419" s="16"/>
      <c r="C419" s="16"/>
      <c r="D419" s="16"/>
      <c r="E419" s="17"/>
      <c r="F419" s="17"/>
      <c r="G419" s="17"/>
      <c r="H419" s="17"/>
      <c r="I419" s="17"/>
      <c r="J419" s="17"/>
      <c r="K419" s="17"/>
      <c r="L419" s="17"/>
      <c r="M419" s="16"/>
      <c r="Q419" s="1" t="s">
        <v>604</v>
      </c>
    </row>
    <row r="420" spans="1:17" ht="30" customHeight="1" x14ac:dyDescent="0.3">
      <c r="A420" s="16"/>
      <c r="B420" s="16"/>
      <c r="C420" s="16"/>
      <c r="D420" s="16"/>
      <c r="E420" s="17"/>
      <c r="F420" s="17"/>
      <c r="G420" s="17"/>
      <c r="H420" s="17"/>
      <c r="I420" s="17"/>
      <c r="J420" s="17"/>
      <c r="K420" s="17"/>
      <c r="L420" s="17"/>
      <c r="M420" s="16"/>
      <c r="Q420" s="1" t="s">
        <v>604</v>
      </c>
    </row>
    <row r="421" spans="1:17" ht="30" customHeight="1" x14ac:dyDescent="0.3">
      <c r="A421" s="16"/>
      <c r="B421" s="16"/>
      <c r="C421" s="16"/>
      <c r="D421" s="16"/>
      <c r="E421" s="17"/>
      <c r="F421" s="17"/>
      <c r="G421" s="17"/>
      <c r="H421" s="17"/>
      <c r="I421" s="17"/>
      <c r="J421" s="17"/>
      <c r="K421" s="17"/>
      <c r="L421" s="17"/>
      <c r="M421" s="16"/>
      <c r="Q421" s="1" t="s">
        <v>604</v>
      </c>
    </row>
    <row r="422" spans="1:17" ht="30" customHeight="1" x14ac:dyDescent="0.3">
      <c r="A422" s="16"/>
      <c r="B422" s="16"/>
      <c r="C422" s="16"/>
      <c r="D422" s="16"/>
      <c r="E422" s="17"/>
      <c r="F422" s="17"/>
      <c r="G422" s="17"/>
      <c r="H422" s="17"/>
      <c r="I422" s="17"/>
      <c r="J422" s="17"/>
      <c r="K422" s="17"/>
      <c r="L422" s="17"/>
      <c r="M422" s="16"/>
      <c r="Q422" s="1" t="s">
        <v>604</v>
      </c>
    </row>
    <row r="423" spans="1:17" ht="30" customHeight="1" x14ac:dyDescent="0.3">
      <c r="A423" s="16"/>
      <c r="B423" s="16"/>
      <c r="C423" s="16"/>
      <c r="D423" s="16"/>
      <c r="E423" s="17"/>
      <c r="F423" s="17"/>
      <c r="G423" s="17"/>
      <c r="H423" s="17"/>
      <c r="I423" s="17"/>
      <c r="J423" s="17"/>
      <c r="K423" s="17"/>
      <c r="L423" s="17"/>
      <c r="M423" s="16"/>
      <c r="Q423" s="1" t="s">
        <v>604</v>
      </c>
    </row>
    <row r="424" spans="1:17" ht="30" customHeight="1" x14ac:dyDescent="0.3">
      <c r="A424" s="16"/>
      <c r="B424" s="16"/>
      <c r="C424" s="16"/>
      <c r="D424" s="16"/>
      <c r="E424" s="17"/>
      <c r="F424" s="17"/>
      <c r="G424" s="17"/>
      <c r="H424" s="17"/>
      <c r="I424" s="17"/>
      <c r="J424" s="17"/>
      <c r="K424" s="17"/>
      <c r="L424" s="17"/>
      <c r="M424" s="16"/>
      <c r="Q424" s="1" t="s">
        <v>604</v>
      </c>
    </row>
    <row r="425" spans="1:17" ht="30" customHeight="1" x14ac:dyDescent="0.3">
      <c r="A425" s="16"/>
      <c r="B425" s="16"/>
      <c r="C425" s="16"/>
      <c r="D425" s="16"/>
      <c r="E425" s="17"/>
      <c r="F425" s="17"/>
      <c r="G425" s="17"/>
      <c r="H425" s="17"/>
      <c r="I425" s="17"/>
      <c r="J425" s="17"/>
      <c r="K425" s="17"/>
      <c r="L425" s="17"/>
      <c r="M425" s="16"/>
      <c r="Q425" s="1" t="s">
        <v>604</v>
      </c>
    </row>
    <row r="426" spans="1:17" ht="30" customHeight="1" x14ac:dyDescent="0.3">
      <c r="A426" s="16"/>
      <c r="B426" s="16"/>
      <c r="C426" s="16"/>
      <c r="D426" s="16"/>
      <c r="E426" s="17"/>
      <c r="F426" s="17"/>
      <c r="G426" s="17"/>
      <c r="H426" s="17"/>
      <c r="I426" s="17"/>
      <c r="J426" s="17"/>
      <c r="K426" s="17"/>
      <c r="L426" s="17"/>
      <c r="M426" s="16"/>
      <c r="Q426" s="1" t="s">
        <v>604</v>
      </c>
    </row>
    <row r="427" spans="1:17" ht="30" customHeight="1" x14ac:dyDescent="0.3">
      <c r="A427" s="16"/>
      <c r="B427" s="16"/>
      <c r="C427" s="16"/>
      <c r="D427" s="16"/>
      <c r="E427" s="17"/>
      <c r="F427" s="17"/>
      <c r="G427" s="17"/>
      <c r="H427" s="17"/>
      <c r="I427" s="17"/>
      <c r="J427" s="17"/>
      <c r="K427" s="17"/>
      <c r="L427" s="17"/>
      <c r="M427" s="16"/>
      <c r="Q427" s="1" t="s">
        <v>604</v>
      </c>
    </row>
    <row r="428" spans="1:17" ht="30" customHeight="1" x14ac:dyDescent="0.3">
      <c r="A428" s="16"/>
      <c r="B428" s="16"/>
      <c r="C428" s="16"/>
      <c r="D428" s="16"/>
      <c r="E428" s="17"/>
      <c r="F428" s="17"/>
      <c r="G428" s="17"/>
      <c r="H428" s="17"/>
      <c r="I428" s="17"/>
      <c r="J428" s="17"/>
      <c r="K428" s="17"/>
      <c r="L428" s="17"/>
      <c r="M428" s="16"/>
      <c r="Q428" s="1" t="s">
        <v>604</v>
      </c>
    </row>
    <row r="429" spans="1:17" ht="30" customHeight="1" x14ac:dyDescent="0.3">
      <c r="A429" s="16"/>
      <c r="B429" s="16"/>
      <c r="C429" s="16"/>
      <c r="D429" s="16"/>
      <c r="E429" s="17"/>
      <c r="F429" s="17"/>
      <c r="G429" s="17"/>
      <c r="H429" s="17"/>
      <c r="I429" s="17"/>
      <c r="J429" s="17"/>
      <c r="K429" s="17"/>
      <c r="L429" s="17"/>
      <c r="M429" s="16"/>
      <c r="Q429" s="1" t="s">
        <v>604</v>
      </c>
    </row>
    <row r="430" spans="1:17" ht="30" customHeight="1" x14ac:dyDescent="0.3">
      <c r="A430" s="16"/>
      <c r="B430" s="16"/>
      <c r="C430" s="16"/>
      <c r="D430" s="16"/>
      <c r="E430" s="17"/>
      <c r="F430" s="17"/>
      <c r="G430" s="17"/>
      <c r="H430" s="17"/>
      <c r="I430" s="17"/>
      <c r="J430" s="17"/>
      <c r="K430" s="17"/>
      <c r="L430" s="17"/>
      <c r="M430" s="16"/>
      <c r="Q430" s="1" t="s">
        <v>604</v>
      </c>
    </row>
    <row r="431" spans="1:17" ht="30" customHeight="1" x14ac:dyDescent="0.3">
      <c r="A431" s="16"/>
      <c r="B431" s="16"/>
      <c r="C431" s="16"/>
      <c r="D431" s="16"/>
      <c r="E431" s="17"/>
      <c r="F431" s="17"/>
      <c r="G431" s="17"/>
      <c r="H431" s="17"/>
      <c r="I431" s="17"/>
      <c r="J431" s="17"/>
      <c r="K431" s="17"/>
      <c r="L431" s="17"/>
      <c r="M431" s="16"/>
      <c r="Q431" s="1" t="s">
        <v>604</v>
      </c>
    </row>
    <row r="432" spans="1:17" ht="30" customHeight="1" x14ac:dyDescent="0.3">
      <c r="A432" s="16"/>
      <c r="B432" s="16"/>
      <c r="C432" s="16"/>
      <c r="D432" s="16"/>
      <c r="E432" s="17"/>
      <c r="F432" s="17"/>
      <c r="G432" s="17"/>
      <c r="H432" s="17"/>
      <c r="I432" s="17"/>
      <c r="J432" s="17"/>
      <c r="K432" s="17"/>
      <c r="L432" s="17"/>
      <c r="M432" s="16"/>
      <c r="Q432" s="1" t="s">
        <v>604</v>
      </c>
    </row>
    <row r="433" spans="1:17" ht="30" customHeight="1" x14ac:dyDescent="0.3">
      <c r="A433" s="16"/>
      <c r="B433" s="16"/>
      <c r="C433" s="16"/>
      <c r="D433" s="16"/>
      <c r="E433" s="17"/>
      <c r="F433" s="17"/>
      <c r="G433" s="17"/>
      <c r="H433" s="17"/>
      <c r="I433" s="17"/>
      <c r="J433" s="17"/>
      <c r="K433" s="17"/>
      <c r="L433" s="17"/>
      <c r="M433" s="16"/>
      <c r="Q433" s="1" t="s">
        <v>604</v>
      </c>
    </row>
    <row r="434" spans="1:17" ht="30" customHeight="1" x14ac:dyDescent="0.3">
      <c r="A434" s="16"/>
      <c r="B434" s="16"/>
      <c r="C434" s="16"/>
      <c r="D434" s="16"/>
      <c r="E434" s="17"/>
      <c r="F434" s="17"/>
      <c r="G434" s="17"/>
      <c r="H434" s="17"/>
      <c r="I434" s="17"/>
      <c r="J434" s="17"/>
      <c r="K434" s="17"/>
      <c r="L434" s="17"/>
      <c r="M434" s="16"/>
      <c r="Q434" s="1" t="s">
        <v>604</v>
      </c>
    </row>
    <row r="435" spans="1:17" ht="30" customHeight="1" x14ac:dyDescent="0.3">
      <c r="A435" s="18" t="s">
        <v>84</v>
      </c>
      <c r="B435" s="16"/>
      <c r="C435" s="16"/>
      <c r="D435" s="16"/>
      <c r="E435" s="17"/>
      <c r="F435" s="17"/>
      <c r="G435" s="17"/>
      <c r="H435" s="17"/>
      <c r="I435" s="17"/>
      <c r="J435" s="17"/>
      <c r="K435" s="17"/>
      <c r="L435" s="17"/>
      <c r="M435" s="16"/>
      <c r="N435" t="s">
        <v>85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16" manualBreakCount="16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63" max="16383" man="1"/>
    <brk id="387" max="16383" man="1"/>
    <brk id="411" max="16383" man="1"/>
    <brk id="4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원가계산서(본공사)</vt:lpstr>
      <vt:lpstr>공종별집계표</vt:lpstr>
      <vt:lpstr>공종별내역서</vt:lpstr>
      <vt:lpstr>공종별내역서!Print_Area</vt:lpstr>
      <vt:lpstr>공종별집계표!Print_Area</vt:lpstr>
      <vt:lpstr>'원가계산서(본공사)'!Print_Area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</dc:creator>
  <cp:lastModifiedBy>USER</cp:lastModifiedBy>
  <dcterms:created xsi:type="dcterms:W3CDTF">2026-07-13T04:57:58Z</dcterms:created>
  <dcterms:modified xsi:type="dcterms:W3CDTF">2026-08-13T07:45:51Z</dcterms:modified>
</cp:coreProperties>
</file>