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4B9929D1-B4E3-4E30-A8E6-35E90E4F6283}" xr6:coauthVersionLast="47" xr6:coauthVersionMax="47" xr10:uidLastSave="{00000000-0000-0000-0000-000000000000}"/>
  <bookViews>
    <workbookView xWindow="28680" yWindow="-1845" windowWidth="29040" windowHeight="15720" xr2:uid="{00000000-000D-0000-FFFF-FFFF00000000}"/>
  </bookViews>
  <sheets>
    <sheet name="견적경쟁" sheetId="1" r:id="rId1"/>
    <sheet name="Sheet1" sheetId="2" r:id="rId2"/>
  </sheets>
  <definedNames>
    <definedName name="_xlnm.Print_Area" localSheetId="0">견적경쟁!$A$1:$I$76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6" i="2" l="1"/>
  <c r="E2" i="2" l="1"/>
  <c r="F2" i="2" s="1"/>
  <c r="D2" i="2"/>
  <c r="B6" i="2"/>
  <c r="F6" i="2"/>
  <c r="D6" i="2"/>
  <c r="O2" i="2" l="1"/>
  <c r="N2" i="2"/>
  <c r="P7" i="2"/>
  <c r="O7" i="2"/>
  <c r="N7" i="2"/>
  <c r="D27" i="1"/>
  <c r="D26" i="1" s="1"/>
  <c r="D25" i="1" s="1"/>
  <c r="C6" i="2" l="1"/>
  <c r="P2" i="2"/>
  <c r="B2" i="2"/>
  <c r="M21" i="1" l="1"/>
  <c r="L1" i="1"/>
  <c r="D23" i="1" l="1"/>
  <c r="D22" i="1" s="1"/>
  <c r="D21" i="1" s="1"/>
  <c r="C2" i="2" l="1"/>
  <c r="D33" i="1" l="1"/>
  <c r="D34" i="1" s="1"/>
</calcChain>
</file>

<file path=xl/sharedStrings.xml><?xml version="1.0" encoding="utf-8"?>
<sst xmlns="http://schemas.openxmlformats.org/spreadsheetml/2006/main" count="107" uniqueCount="101">
  <si>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</si>
  <si>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</si>
  <si>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</si>
  <si>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</si>
  <si>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</si>
  <si>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</si>
  <si>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</si>
  <si>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</si>
  <si>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</si>
  <si>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</si>
  <si>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</si>
  <si>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</si>
  <si>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</si>
  <si>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</si>
  <si>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</si>
  <si>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</si>
  <si>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</si>
  <si>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</si>
  <si>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</si>
  <si>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</si>
  <si>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</si>
  <si>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</si>
  <si>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</si>
  <si>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</si>
  <si>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</si>
  <si>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</si>
  <si>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</si>
  <si>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</si>
  <si>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</si>
  <si>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</si>
  <si>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</si>
  <si>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</si>
  <si>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</si>
  <si>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</si>
  <si>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</si>
  <si>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</si>
  <si>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</si>
  <si>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</si>
  <si>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</si>
  <si>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</si>
  <si>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</si>
  <si>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</si>
  <si>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</si>
  <si>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</si>
  <si>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</si>
  <si>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</si>
  <si>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</si>
  <si>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</si>
  <si>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</si>
  <si>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</si>
  <si>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</si>
  <si>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</si>
  <si>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</si>
  <si>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</si>
  <si>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</si>
  <si>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</si>
  <si>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</si>
  <si>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</si>
  <si>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</si>
  <si>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</si>
  <si>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</si>
  <si>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</si>
  <si>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</si>
  <si>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</si>
  <si>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</si>
  <si>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</si>
  <si>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</si>
  <si>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</si>
  <si>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</si>
  <si>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</si>
  <si>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</si>
  <si>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</si>
  <si>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</si>
  <si>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</si>
  <si>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</si>
  <si>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</si>
  <si>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</si>
  <si>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</si>
  <si>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</si>
  <si>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</si>
  <si>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t xml:space="preserve">  ○ 기성대가 및 준공대가 청구시 보험료 등에 대한 정산서와 납입확인서(하도급공사 포함)를 첨부하여 대가를 청구하여야 합니다.
</t>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</si>
  <si>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</si>
  <si>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</si>
  <si>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</si>
  <si>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</si>
  <si>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</si>
  <si>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</si>
  <si>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</si>
  <si>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(법령·계약예규 등) 국가법령정보센터(http://www.law.go.kr)에서 검색</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</si>
  <si>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</si>
  <si>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t>
    </r>
    <r>
      <rPr>
        <b/>
        <sz val="14"/>
        <color rgb="FF0000FF"/>
        <rFont val="맑은 고딕"/>
        <family val="3"/>
        <charset val="129"/>
        <scheme val="minor"/>
      </rPr>
      <t>* 주력분야를 등록하지 않은 자(건설산업기본법에 따른 전문공사만 해당)는 견적가격을 낙찰하한율 이상 최저가격으로 제출하였더라도 
       계약체결 대상에서 제외합니다.</t>
    </r>
    <phoneticPr fontId="8" type="noConversion"/>
  </si>
  <si>
    <t>전문공사</t>
    <phoneticPr fontId="8" type="noConversion"/>
  </si>
  <si>
    <t>동학농민혁명기념재단진입로확포장공사</t>
    <phoneticPr fontId="8" type="noConversion"/>
  </si>
  <si>
    <t>건설과</t>
    <phoneticPr fontId="8" type="noConversion"/>
  </si>
  <si>
    <t>건설행정</t>
    <phoneticPr fontId="8" type="noConversion"/>
  </si>
  <si>
    <t>국치호</t>
    <phoneticPr fontId="8" type="noConversion"/>
  </si>
  <si>
    <r>
      <t xml:space="preserve">지반조성·포장공사업
</t>
    </r>
    <r>
      <rPr>
        <b/>
        <sz val="14"/>
        <color rgb="FFFF0000"/>
        <rFont val="맑은 고딕"/>
        <family val="3"/>
        <charset val="129"/>
        <scheme val="minor"/>
      </rPr>
      <t>(주력:포장공사)</t>
    </r>
    <phoneticPr fontId="8" type="noConversion"/>
  </si>
  <si>
    <t>산외면구장마을안길낙석방지책설치공사</t>
    <phoneticPr fontId="8" type="noConversion"/>
  </si>
  <si>
    <t>지역개발</t>
    <phoneticPr fontId="8" type="noConversion"/>
  </si>
  <si>
    <t>곽수종</t>
    <phoneticPr fontId="8" type="noConversion"/>
  </si>
  <si>
    <r>
      <t xml:space="preserve">금속창호·지붕건축물조립공사업
</t>
    </r>
    <r>
      <rPr>
        <b/>
        <sz val="14"/>
        <color rgb="FFFF0000"/>
        <rFont val="맑은 고딕"/>
        <family val="3"/>
        <charset val="129"/>
        <scheme val="minor"/>
      </rPr>
      <t>(주력:금속구조물·창호·온실공사)</t>
    </r>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</si>
</sst>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5">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179" fontId="17" fillId="0" borderId="1" xfId="0" applyNumberFormat="1" applyFont="1" applyBorder="1" applyAlignment="1">
      <alignment horizontal="center" vertical="center" shrinkToFi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0" fontId="12" fillId="0" borderId="0" xfId="0" applyFont="1" applyAlignment="1">
      <alignment horizontal="left" vertical="top" wrapText="1"/>
    </xf>
    <xf numFmtId="0" fontId="18" fillId="0" borderId="0" xfId="0" applyFont="1" applyAlignment="1">
      <alignment horizontal="center" vertical="top"/>
    </xf>
    <xf numFmtId="31" fontId="9" fillId="0" borderId="0" xfId="0" applyNumberFormat="1" applyFont="1" applyAlignment="1">
      <alignment horizontal="center" vertical="center" wrapText="1"/>
    </xf>
    <xf numFmtId="0" fontId="6" fillId="0" borderId="0" xfId="0" applyFont="1" applyAlignment="1">
      <alignment horizontal="left" vertical="top" wrapText="1"/>
    </xf>
    <xf numFmtId="0" fontId="13" fillId="0" borderId="0" xfId="0" applyFont="1" applyBorder="1" applyAlignment="1">
      <alignment horizontal="left" vertical="top" wrapText="1"/>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272142</xdr:colOff>
          <xdr:row>45</xdr:row>
          <xdr:rowOff>421821</xdr:rowOff>
        </xdr:from>
        <xdr:to>
          <xdr:col>8</xdr:col>
          <xdr:colOff>2503714</xdr:colOff>
          <xdr:row>46</xdr:row>
          <xdr:rowOff>3088822</xdr:rowOff>
        </xdr:to>
        <xdr:pic>
          <xdr:nvPicPr>
            <xdr:cNvPr id="4" name="그림 3">
              <a:extLst>
                <a:ext uri="{FF2B5EF4-FFF2-40B4-BE49-F238E27FC236}">
                  <a16:creationId xmlns:a16="http://schemas.microsoft.com/office/drawing/2014/main" id="{BD9A4D57-073D-4D79-BAE3-05D2BC6A5B67}"/>
                </a:ext>
              </a:extLst>
            </xdr:cNvPr>
            <xdr:cNvPicPr>
              <a:picLocks noChangeAspect="1" noChangeArrowheads="1"/>
              <a:extLst>
                <a:ext uri="{84589F7E-364E-4C9E-8A38-B11213B215E9}">
                  <a14:cameraTool cellRange="Sheet1!$B$1:$J$9" spid="_x0000_s2875"/>
                </a:ext>
              </a:extLst>
            </xdr:cNvPicPr>
          </xdr:nvPicPr>
          <xdr:blipFill>
            <a:blip xmlns:r="http://schemas.openxmlformats.org/officeDocument/2006/relationships" r:embed="rId1"/>
            <a:srcRect/>
            <a:stretch>
              <a:fillRect/>
            </a:stretch>
          </xdr:blipFill>
          <xdr:spPr bwMode="auto">
            <a:xfrm>
              <a:off x="272142" y="19539857"/>
              <a:ext cx="11851822" cy="3102429"/>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76"/>
  <sheetViews>
    <sheetView showGridLines="0" tabSelected="1" showOutlineSymbols="0" view="pageBreakPreview" zoomScale="70" zoomScaleNormal="70" zoomScaleSheetLayoutView="70" zoomScalePageLayoutView="25" workbookViewId="0">
      <selection activeCell="A3" sqref="A3:I3"/>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68" t="s">
        <v>79</v>
      </c>
      <c r="B1" s="68"/>
      <c r="C1" s="13">
        <v>1527</v>
      </c>
      <c r="D1" s="12"/>
      <c r="L1" s="27" t="str">
        <f>$A$1&amp;$C$1&amp;"호"</f>
        <v>정읍시 공고 제2026-1527호</v>
      </c>
    </row>
    <row r="2" spans="1:12" ht="21.75" hidden="1" customHeight="1" x14ac:dyDescent="0.3">
      <c r="A2" s="1" t="s">
        <v>0</v>
      </c>
    </row>
    <row r="3" spans="1:12" ht="35.25" customHeight="1" x14ac:dyDescent="0.3">
      <c r="A3" s="69" t="s">
        <v>20</v>
      </c>
      <c r="B3" s="69"/>
      <c r="C3" s="69"/>
      <c r="D3" s="69"/>
      <c r="E3" s="69"/>
      <c r="F3" s="69"/>
      <c r="G3" s="69"/>
      <c r="H3" s="69"/>
      <c r="I3" s="69"/>
    </row>
    <row r="4" spans="1:12" ht="24.75" customHeight="1" x14ac:dyDescent="0.3">
      <c r="A4" s="16"/>
      <c r="B4" s="16"/>
      <c r="C4" s="16"/>
      <c r="D4" s="16"/>
      <c r="E4" s="16"/>
      <c r="F4" s="16"/>
      <c r="G4" s="16"/>
      <c r="H4" s="16"/>
      <c r="I4" s="16"/>
    </row>
    <row r="5" spans="1:12" ht="23.25" customHeight="1" x14ac:dyDescent="0.3">
      <c r="A5" s="72" t="s">
        <v>86</v>
      </c>
      <c r="B5" s="73"/>
      <c r="C5" s="73"/>
      <c r="D5" s="73"/>
      <c r="E5" s="73"/>
      <c r="F5" s="73"/>
      <c r="G5" s="73"/>
      <c r="H5" s="73"/>
      <c r="I5" s="74"/>
    </row>
    <row r="6" spans="1:12" ht="20.25" customHeight="1" x14ac:dyDescent="0.3">
      <c r="A6" s="75" t="s">
        <v>36</v>
      </c>
      <c r="B6" s="76"/>
      <c r="C6" s="76"/>
      <c r="D6" s="76"/>
      <c r="E6" s="76"/>
      <c r="F6" s="76"/>
      <c r="G6" s="76"/>
      <c r="H6" s="76"/>
      <c r="I6" s="77"/>
    </row>
    <row r="7" spans="1:12" ht="24" customHeight="1" x14ac:dyDescent="0.3">
      <c r="A7" s="46" t="s">
        <v>72</v>
      </c>
      <c r="B7" s="47"/>
      <c r="C7" s="47"/>
      <c r="D7" s="47"/>
      <c r="E7" s="47"/>
      <c r="F7" s="47"/>
      <c r="G7" s="47"/>
      <c r="H7" s="47"/>
      <c r="I7" s="48"/>
    </row>
    <row r="8" spans="1:12" ht="24" customHeight="1" x14ac:dyDescent="0.3">
      <c r="A8" s="46" t="s">
        <v>40</v>
      </c>
      <c r="B8" s="47"/>
      <c r="C8" s="47"/>
      <c r="D8" s="47"/>
      <c r="E8" s="47"/>
      <c r="F8" s="47"/>
      <c r="G8" s="47"/>
      <c r="H8" s="47"/>
      <c r="I8" s="48"/>
    </row>
    <row r="9" spans="1:12" ht="24" customHeight="1" x14ac:dyDescent="0.3">
      <c r="A9" s="46" t="s">
        <v>41</v>
      </c>
      <c r="B9" s="47"/>
      <c r="C9" s="47"/>
      <c r="D9" s="47"/>
      <c r="E9" s="47"/>
      <c r="F9" s="47"/>
      <c r="G9" s="47"/>
      <c r="H9" s="47"/>
      <c r="I9" s="48"/>
    </row>
    <row r="10" spans="1:12" ht="24" customHeight="1" x14ac:dyDescent="0.3">
      <c r="A10" s="46" t="s">
        <v>42</v>
      </c>
      <c r="B10" s="47"/>
      <c r="C10" s="47"/>
      <c r="D10" s="47"/>
      <c r="E10" s="47"/>
      <c r="F10" s="47"/>
      <c r="G10" s="47"/>
      <c r="H10" s="47"/>
      <c r="I10" s="48"/>
    </row>
    <row r="11" spans="1:12" ht="24" customHeight="1" x14ac:dyDescent="0.3">
      <c r="A11" s="46" t="s">
        <v>43</v>
      </c>
      <c r="B11" s="47"/>
      <c r="C11" s="47"/>
      <c r="D11" s="47"/>
      <c r="E11" s="47"/>
      <c r="F11" s="47"/>
      <c r="G11" s="47"/>
      <c r="H11" s="47"/>
      <c r="I11" s="48"/>
    </row>
    <row r="12" spans="1:12" ht="28.5" customHeight="1" x14ac:dyDescent="0.3">
      <c r="A12" s="56" t="s">
        <v>39</v>
      </c>
      <c r="B12" s="57"/>
      <c r="C12" s="57"/>
      <c r="D12" s="57"/>
      <c r="E12" s="57"/>
      <c r="F12" s="57"/>
      <c r="G12" s="57"/>
      <c r="H12" s="57"/>
      <c r="I12" s="58"/>
    </row>
    <row r="13" spans="1:12" ht="22.5" customHeight="1" x14ac:dyDescent="0.3">
      <c r="A13" s="59" t="s">
        <v>88</v>
      </c>
      <c r="B13" s="60"/>
      <c r="C13" s="60"/>
      <c r="D13" s="60"/>
      <c r="E13" s="60"/>
      <c r="F13" s="60"/>
      <c r="G13" s="60"/>
      <c r="H13" s="60"/>
      <c r="I13" s="61"/>
    </row>
    <row r="14" spans="1:12" ht="22.5" customHeight="1" x14ac:dyDescent="0.3">
      <c r="A14" s="59" t="s">
        <v>37</v>
      </c>
      <c r="B14" s="60"/>
      <c r="C14" s="60"/>
      <c r="D14" s="60"/>
      <c r="E14" s="60"/>
      <c r="F14" s="60"/>
      <c r="G14" s="60"/>
      <c r="H14" s="60"/>
      <c r="I14" s="61"/>
    </row>
    <row r="15" spans="1:12" ht="22.5" customHeight="1" x14ac:dyDescent="0.3">
      <c r="A15" s="59" t="s">
        <v>60</v>
      </c>
      <c r="B15" s="60"/>
      <c r="C15" s="60"/>
      <c r="D15" s="60"/>
      <c r="E15" s="60"/>
      <c r="F15" s="60"/>
      <c r="G15" s="60"/>
      <c r="H15" s="60"/>
      <c r="I15" s="61"/>
    </row>
    <row r="16" spans="1:12" ht="22.5" customHeight="1" x14ac:dyDescent="0.3">
      <c r="A16" s="56" t="s">
        <v>38</v>
      </c>
      <c r="B16" s="57"/>
      <c r="C16" s="57"/>
      <c r="D16" s="57"/>
      <c r="E16" s="57"/>
      <c r="F16" s="57"/>
      <c r="G16" s="57"/>
      <c r="H16" s="57"/>
      <c r="I16" s="58"/>
    </row>
    <row r="17" spans="1:13" ht="22.5" customHeight="1" x14ac:dyDescent="0.3">
      <c r="A17" s="49" t="s">
        <v>44</v>
      </c>
      <c r="B17" s="50"/>
      <c r="C17" s="50"/>
      <c r="D17" s="50"/>
      <c r="E17" s="50"/>
      <c r="F17" s="50"/>
      <c r="G17" s="50"/>
      <c r="H17" s="50"/>
      <c r="I17" s="51"/>
    </row>
    <row r="18" spans="1:13" ht="35.25" customHeight="1" x14ac:dyDescent="0.3">
      <c r="A18" s="2" t="s">
        <v>50</v>
      </c>
      <c r="B18" s="4"/>
      <c r="C18" s="4"/>
      <c r="D18" s="4"/>
      <c r="E18" s="4"/>
      <c r="F18" s="4"/>
      <c r="G18" s="4"/>
      <c r="H18" s="4"/>
      <c r="I18" s="4"/>
    </row>
    <row r="19" spans="1:13" ht="20.25" x14ac:dyDescent="0.3">
      <c r="A19" s="70" t="s">
        <v>24</v>
      </c>
      <c r="B19" s="70" t="s">
        <v>1</v>
      </c>
      <c r="C19" s="70" t="s">
        <v>2</v>
      </c>
      <c r="D19" s="70"/>
      <c r="E19" s="70" t="s">
        <v>17</v>
      </c>
      <c r="F19" s="70"/>
      <c r="G19" s="15" t="s">
        <v>18</v>
      </c>
      <c r="H19" s="71" t="s">
        <v>5</v>
      </c>
      <c r="I19" s="70" t="s">
        <v>52</v>
      </c>
    </row>
    <row r="20" spans="1:13" ht="20.25" x14ac:dyDescent="0.3">
      <c r="A20" s="70"/>
      <c r="B20" s="70"/>
      <c r="C20" s="70"/>
      <c r="D20" s="70"/>
      <c r="E20" s="70"/>
      <c r="F20" s="70"/>
      <c r="G20" s="15" t="s">
        <v>19</v>
      </c>
      <c r="H20" s="71"/>
      <c r="I20" s="70"/>
    </row>
    <row r="21" spans="1:13" ht="20.25" customHeight="1" x14ac:dyDescent="0.3">
      <c r="A21" s="44" t="s">
        <v>91</v>
      </c>
      <c r="B21" s="41" t="s">
        <v>92</v>
      </c>
      <c r="C21" s="8" t="s">
        <v>11</v>
      </c>
      <c r="D21" s="10">
        <f>SUM(D22:D24)</f>
        <v>148516000</v>
      </c>
      <c r="E21" s="53">
        <v>91656000</v>
      </c>
      <c r="F21" s="53"/>
      <c r="G21" s="54"/>
      <c r="H21" s="20" t="s">
        <v>93</v>
      </c>
      <c r="I21" s="30" t="s">
        <v>96</v>
      </c>
      <c r="M21" s="27" t="str">
        <f>$A$1&amp;$C$1&amp;"호"</f>
        <v>정읍시 공고 제2026-1527호</v>
      </c>
    </row>
    <row r="22" spans="1:13" ht="20.25" outlineLevel="1" x14ac:dyDescent="0.3">
      <c r="A22" s="45"/>
      <c r="B22" s="42"/>
      <c r="C22" s="8" t="s">
        <v>9</v>
      </c>
      <c r="D22" s="9">
        <f>D23*10</f>
        <v>83323636.363636374</v>
      </c>
      <c r="E22" s="53"/>
      <c r="F22" s="53"/>
      <c r="G22" s="55"/>
      <c r="H22" s="20" t="s">
        <v>94</v>
      </c>
      <c r="I22" s="31"/>
    </row>
    <row r="23" spans="1:13" ht="20.25" outlineLevel="1" x14ac:dyDescent="0.3">
      <c r="A23" s="45"/>
      <c r="B23" s="42"/>
      <c r="C23" s="8" t="s">
        <v>12</v>
      </c>
      <c r="D23" s="9">
        <f>E21/11</f>
        <v>8332363.6363636367</v>
      </c>
      <c r="E23" s="53"/>
      <c r="F23" s="53"/>
      <c r="G23" s="52">
        <v>60</v>
      </c>
      <c r="H23" s="20" t="s">
        <v>95</v>
      </c>
      <c r="I23" s="31"/>
    </row>
    <row r="24" spans="1:13" ht="20.25" outlineLevel="1" x14ac:dyDescent="0.3">
      <c r="A24" s="45"/>
      <c r="B24" s="43"/>
      <c r="C24" s="8" t="s">
        <v>10</v>
      </c>
      <c r="D24" s="9">
        <v>56860000</v>
      </c>
      <c r="E24" s="53"/>
      <c r="F24" s="53"/>
      <c r="G24" s="52"/>
      <c r="H24" s="14">
        <v>5822</v>
      </c>
      <c r="I24" s="32"/>
    </row>
    <row r="25" spans="1:13" ht="20.25" customHeight="1" x14ac:dyDescent="0.3">
      <c r="A25" s="44" t="s">
        <v>91</v>
      </c>
      <c r="B25" s="41" t="s">
        <v>97</v>
      </c>
      <c r="C25" s="8" t="s">
        <v>11</v>
      </c>
      <c r="D25" s="10">
        <f>SUM(D26:D28)</f>
        <v>51800000</v>
      </c>
      <c r="E25" s="35">
        <v>35310000</v>
      </c>
      <c r="F25" s="36"/>
      <c r="G25" s="33"/>
      <c r="H25" s="28" t="s">
        <v>93</v>
      </c>
      <c r="I25" s="30" t="s">
        <v>100</v>
      </c>
      <c r="M25" s="27"/>
    </row>
    <row r="26" spans="1:13" ht="20.25" outlineLevel="1" x14ac:dyDescent="0.3">
      <c r="A26" s="45"/>
      <c r="B26" s="42"/>
      <c r="C26" s="8" t="s">
        <v>9</v>
      </c>
      <c r="D26" s="9">
        <f>D27*10</f>
        <v>32100000</v>
      </c>
      <c r="E26" s="37"/>
      <c r="F26" s="38"/>
      <c r="G26" s="34"/>
      <c r="H26" s="28" t="s">
        <v>98</v>
      </c>
      <c r="I26" s="31"/>
    </row>
    <row r="27" spans="1:13" ht="20.25" outlineLevel="1" x14ac:dyDescent="0.3">
      <c r="A27" s="45"/>
      <c r="B27" s="42"/>
      <c r="C27" s="8" t="s">
        <v>12</v>
      </c>
      <c r="D27" s="9">
        <f>E25/11</f>
        <v>3210000</v>
      </c>
      <c r="E27" s="37"/>
      <c r="F27" s="38"/>
      <c r="G27" s="52">
        <v>45</v>
      </c>
      <c r="H27" s="28" t="s">
        <v>99</v>
      </c>
      <c r="I27" s="31"/>
    </row>
    <row r="28" spans="1:13" ht="20.25" outlineLevel="1" x14ac:dyDescent="0.3">
      <c r="A28" s="45"/>
      <c r="B28" s="43"/>
      <c r="C28" s="8" t="s">
        <v>10</v>
      </c>
      <c r="D28" s="9">
        <v>16490000</v>
      </c>
      <c r="E28" s="39"/>
      <c r="F28" s="40"/>
      <c r="G28" s="52"/>
      <c r="H28" s="14">
        <v>5873</v>
      </c>
      <c r="I28" s="32"/>
    </row>
    <row r="29" spans="1:13" ht="12.75" customHeight="1" outlineLevel="1" x14ac:dyDescent="0.3">
      <c r="A29" s="7"/>
      <c r="B29" s="11"/>
      <c r="C29" s="21"/>
      <c r="D29" s="22"/>
      <c r="E29" s="23"/>
      <c r="F29" s="23"/>
      <c r="G29" s="24"/>
      <c r="H29" s="25"/>
      <c r="I29" s="26"/>
    </row>
    <row r="30" spans="1:13" ht="27.75" customHeight="1" x14ac:dyDescent="0.3">
      <c r="A30" s="5" t="s">
        <v>7</v>
      </c>
      <c r="I30" s="6">
        <v>2</v>
      </c>
    </row>
    <row r="31" spans="1:13" ht="26.25" customHeight="1" x14ac:dyDescent="0.3">
      <c r="A31" s="62" t="s">
        <v>3</v>
      </c>
      <c r="B31" s="63"/>
      <c r="C31" s="64"/>
      <c r="D31" s="65" t="s">
        <v>13</v>
      </c>
      <c r="E31" s="67"/>
      <c r="F31" s="67"/>
      <c r="G31" s="66"/>
      <c r="H31" s="65" t="s">
        <v>14</v>
      </c>
      <c r="I31" s="66"/>
    </row>
    <row r="32" spans="1:13" ht="26.25" customHeight="1" x14ac:dyDescent="0.3">
      <c r="A32" s="93" t="s">
        <v>15</v>
      </c>
      <c r="B32" s="94"/>
      <c r="C32" s="95"/>
      <c r="D32" s="96">
        <v>46253</v>
      </c>
      <c r="E32" s="97"/>
      <c r="F32" s="97"/>
      <c r="G32" s="98"/>
      <c r="H32" s="91">
        <v>0.375</v>
      </c>
      <c r="I32" s="92"/>
    </row>
    <row r="33" spans="1:9" ht="26.25" customHeight="1" x14ac:dyDescent="0.3">
      <c r="A33" s="93" t="s">
        <v>16</v>
      </c>
      <c r="B33" s="94"/>
      <c r="C33" s="95"/>
      <c r="D33" s="96">
        <f>D32+I30</f>
        <v>46255</v>
      </c>
      <c r="E33" s="97"/>
      <c r="F33" s="97"/>
      <c r="G33" s="98"/>
      <c r="H33" s="91">
        <v>0.58333333333333337</v>
      </c>
      <c r="I33" s="92"/>
    </row>
    <row r="34" spans="1:9" ht="26.25" customHeight="1" x14ac:dyDescent="0.3">
      <c r="A34" s="86" t="s">
        <v>4</v>
      </c>
      <c r="B34" s="87"/>
      <c r="C34" s="88"/>
      <c r="D34" s="83">
        <f>D33</f>
        <v>46255</v>
      </c>
      <c r="E34" s="84"/>
      <c r="F34" s="84"/>
      <c r="G34" s="85"/>
      <c r="H34" s="89">
        <v>0.625</v>
      </c>
      <c r="I34" s="90"/>
    </row>
    <row r="35" spans="1:9" ht="12.75" customHeight="1" x14ac:dyDescent="0.3">
      <c r="A35" s="3"/>
      <c r="B35" s="3"/>
    </row>
    <row r="36" spans="1:9" ht="43.5" customHeight="1" x14ac:dyDescent="0.3">
      <c r="A36" s="78" t="s">
        <v>21</v>
      </c>
      <c r="B36" s="78"/>
      <c r="C36" s="78"/>
      <c r="D36" s="78"/>
      <c r="E36" s="78"/>
      <c r="F36" s="78"/>
      <c r="G36" s="78"/>
      <c r="H36" s="78"/>
      <c r="I36" s="78"/>
    </row>
    <row r="37" spans="1:9" ht="25.5" customHeight="1" x14ac:dyDescent="0.3">
      <c r="A37" s="78" t="s">
        <v>22</v>
      </c>
      <c r="B37" s="78"/>
      <c r="C37" s="78"/>
      <c r="D37" s="78"/>
      <c r="E37" s="78"/>
      <c r="F37" s="78"/>
      <c r="G37" s="78"/>
      <c r="H37" s="78"/>
      <c r="I37" s="78"/>
    </row>
    <row r="38" spans="1:9" ht="35.25" customHeight="1" x14ac:dyDescent="0.3">
      <c r="A38" s="78" t="s">
        <v>23</v>
      </c>
      <c r="B38" s="78"/>
      <c r="C38" s="78"/>
      <c r="D38" s="78"/>
      <c r="E38" s="78"/>
      <c r="F38" s="78"/>
      <c r="G38" s="78"/>
      <c r="H38" s="78"/>
      <c r="I38" s="78"/>
    </row>
    <row r="39" spans="1:9" ht="63.75" customHeight="1" x14ac:dyDescent="0.3">
      <c r="A39" s="78" t="s">
        <v>89</v>
      </c>
      <c r="B39" s="78"/>
      <c r="C39" s="78"/>
      <c r="D39" s="78"/>
      <c r="E39" s="78"/>
      <c r="F39" s="78"/>
      <c r="G39" s="78"/>
      <c r="H39" s="78"/>
      <c r="I39" s="78"/>
    </row>
    <row r="40" spans="1:9" ht="101.25" customHeight="1" x14ac:dyDescent="0.3">
      <c r="A40" s="78" t="s">
        <v>90</v>
      </c>
      <c r="B40" s="78"/>
      <c r="C40" s="78"/>
      <c r="D40" s="78"/>
      <c r="E40" s="78"/>
      <c r="F40" s="78"/>
      <c r="G40" s="78"/>
      <c r="H40" s="78"/>
      <c r="I40" s="78"/>
    </row>
    <row r="41" spans="1:9" ht="60.75" customHeight="1" x14ac:dyDescent="0.3">
      <c r="A41" s="78" t="s">
        <v>85</v>
      </c>
      <c r="B41" s="78"/>
      <c r="C41" s="78"/>
      <c r="D41" s="78"/>
      <c r="E41" s="78"/>
      <c r="F41" s="78"/>
      <c r="G41" s="78"/>
      <c r="H41" s="78"/>
      <c r="I41" s="78"/>
    </row>
    <row r="42" spans="1:9" ht="50.25" customHeight="1" x14ac:dyDescent="0.3">
      <c r="A42" s="78" t="s">
        <v>87</v>
      </c>
      <c r="B42" s="78"/>
      <c r="C42" s="78"/>
      <c r="D42" s="78"/>
      <c r="E42" s="78"/>
      <c r="F42" s="78"/>
      <c r="G42" s="78"/>
      <c r="H42" s="78"/>
      <c r="I42" s="78"/>
    </row>
    <row r="43" spans="1:9" ht="49.5" customHeight="1" x14ac:dyDescent="0.3">
      <c r="A43" s="78" t="s">
        <v>6</v>
      </c>
      <c r="B43" s="78"/>
      <c r="C43" s="78"/>
      <c r="D43" s="78"/>
      <c r="E43" s="78"/>
      <c r="F43" s="78"/>
      <c r="G43" s="78"/>
      <c r="H43" s="78"/>
      <c r="I43" s="78"/>
    </row>
    <row r="44" spans="1:9" ht="72.75" customHeight="1" x14ac:dyDescent="0.3">
      <c r="A44" s="78" t="s">
        <v>58</v>
      </c>
      <c r="B44" s="78"/>
      <c r="C44" s="78"/>
      <c r="D44" s="78"/>
      <c r="E44" s="78"/>
      <c r="F44" s="78"/>
      <c r="G44" s="78"/>
      <c r="H44" s="78"/>
      <c r="I44" s="78"/>
    </row>
    <row r="45" spans="1:9" ht="114.75" customHeight="1" x14ac:dyDescent="0.3">
      <c r="A45" s="78" t="s">
        <v>73</v>
      </c>
      <c r="B45" s="78"/>
      <c r="C45" s="78"/>
      <c r="D45" s="78"/>
      <c r="E45" s="78"/>
      <c r="F45" s="78"/>
      <c r="G45" s="78"/>
      <c r="H45" s="78"/>
      <c r="I45" s="78"/>
    </row>
    <row r="46" spans="1:9" ht="34.5" customHeight="1" x14ac:dyDescent="0.3">
      <c r="A46" s="82" t="s">
        <v>71</v>
      </c>
      <c r="B46" s="82"/>
      <c r="C46" s="82"/>
      <c r="D46" s="82"/>
      <c r="E46" s="82"/>
      <c r="F46" s="82"/>
      <c r="G46" s="82"/>
      <c r="H46" s="82"/>
      <c r="I46" s="82"/>
    </row>
    <row r="47" spans="1:9" ht="252" customHeight="1" x14ac:dyDescent="0.3">
      <c r="B47" s="29"/>
      <c r="C47" s="29"/>
      <c r="D47" s="29"/>
      <c r="E47" s="29"/>
      <c r="F47" s="29"/>
      <c r="G47" s="29"/>
      <c r="H47" s="29"/>
      <c r="I47" s="29"/>
    </row>
    <row r="48" spans="1:9" ht="74.25" customHeight="1" x14ac:dyDescent="0.3">
      <c r="A48" s="78" t="s">
        <v>51</v>
      </c>
      <c r="B48" s="78"/>
      <c r="C48" s="78"/>
      <c r="D48" s="78"/>
      <c r="E48" s="78"/>
      <c r="F48" s="78"/>
      <c r="G48" s="78"/>
      <c r="H48" s="78"/>
      <c r="I48" s="78"/>
    </row>
    <row r="49" spans="1:9" ht="32.25" customHeight="1" x14ac:dyDescent="0.3">
      <c r="A49" s="78" t="s">
        <v>25</v>
      </c>
      <c r="B49" s="78"/>
      <c r="C49" s="78"/>
      <c r="D49" s="78"/>
      <c r="E49" s="78"/>
      <c r="F49" s="78"/>
      <c r="G49" s="78"/>
      <c r="H49" s="78"/>
      <c r="I49" s="78"/>
    </row>
    <row r="50" spans="1:9" ht="68.25" customHeight="1" x14ac:dyDescent="0.3">
      <c r="A50" s="78" t="s">
        <v>26</v>
      </c>
      <c r="B50" s="78"/>
      <c r="C50" s="78"/>
      <c r="D50" s="78"/>
      <c r="E50" s="78"/>
      <c r="F50" s="78"/>
      <c r="G50" s="78"/>
      <c r="H50" s="78"/>
      <c r="I50" s="78"/>
    </row>
    <row r="51" spans="1:9" ht="46.5" customHeight="1" x14ac:dyDescent="0.3">
      <c r="A51" s="78" t="s">
        <v>27</v>
      </c>
      <c r="B51" s="78"/>
      <c r="C51" s="78"/>
      <c r="D51" s="78"/>
      <c r="E51" s="78"/>
      <c r="F51" s="78"/>
      <c r="G51" s="78"/>
      <c r="H51" s="78"/>
      <c r="I51" s="78"/>
    </row>
    <row r="52" spans="1:9" ht="38.25" customHeight="1" x14ac:dyDescent="0.3">
      <c r="A52" s="78" t="s">
        <v>54</v>
      </c>
      <c r="B52" s="78"/>
      <c r="C52" s="78"/>
      <c r="D52" s="78"/>
      <c r="E52" s="78"/>
      <c r="F52" s="78"/>
      <c r="G52" s="78"/>
      <c r="H52" s="78"/>
      <c r="I52" s="78"/>
    </row>
    <row r="53" spans="1:9" ht="67.5" customHeight="1" x14ac:dyDescent="0.3">
      <c r="A53" s="78" t="s">
        <v>28</v>
      </c>
      <c r="B53" s="78"/>
      <c r="C53" s="78"/>
      <c r="D53" s="78"/>
      <c r="E53" s="78"/>
      <c r="F53" s="78"/>
      <c r="G53" s="78"/>
      <c r="H53" s="78"/>
      <c r="I53" s="78"/>
    </row>
    <row r="54" spans="1:9" ht="46.5" customHeight="1" x14ac:dyDescent="0.3">
      <c r="A54" s="78" t="s">
        <v>29</v>
      </c>
      <c r="B54" s="78"/>
      <c r="C54" s="78"/>
      <c r="D54" s="78"/>
      <c r="E54" s="78"/>
      <c r="F54" s="78"/>
      <c r="G54" s="78"/>
      <c r="H54" s="78"/>
      <c r="I54" s="78"/>
    </row>
    <row r="55" spans="1:9" ht="51.75" customHeight="1" x14ac:dyDescent="0.3">
      <c r="A55" s="78" t="s">
        <v>30</v>
      </c>
      <c r="B55" s="78"/>
      <c r="C55" s="78"/>
      <c r="D55" s="78"/>
      <c r="E55" s="78"/>
      <c r="F55" s="78"/>
      <c r="G55" s="78"/>
      <c r="H55" s="78"/>
      <c r="I55" s="78"/>
    </row>
    <row r="56" spans="1:9" ht="66" customHeight="1" x14ac:dyDescent="0.3">
      <c r="A56" s="78" t="s">
        <v>31</v>
      </c>
      <c r="B56" s="78"/>
      <c r="C56" s="78"/>
      <c r="D56" s="78"/>
      <c r="E56" s="78"/>
      <c r="F56" s="78"/>
      <c r="G56" s="78"/>
      <c r="H56" s="78"/>
      <c r="I56" s="78"/>
    </row>
    <row r="57" spans="1:9" ht="70.5" customHeight="1" x14ac:dyDescent="0.3">
      <c r="A57" s="78" t="s">
        <v>32</v>
      </c>
      <c r="B57" s="78"/>
      <c r="C57" s="78"/>
      <c r="D57" s="78"/>
      <c r="E57" s="78"/>
      <c r="F57" s="78"/>
      <c r="G57" s="78"/>
      <c r="H57" s="78"/>
      <c r="I57" s="78"/>
    </row>
    <row r="58" spans="1:9" ht="67.5" customHeight="1" x14ac:dyDescent="0.3">
      <c r="A58" s="78" t="s">
        <v>45</v>
      </c>
      <c r="B58" s="78"/>
      <c r="C58" s="78"/>
      <c r="D58" s="78"/>
      <c r="E58" s="78"/>
      <c r="F58" s="78"/>
      <c r="G58" s="78"/>
      <c r="H58" s="78"/>
      <c r="I58" s="78"/>
    </row>
    <row r="59" spans="1:9" ht="48.75" customHeight="1" x14ac:dyDescent="0.3">
      <c r="A59" s="78" t="s">
        <v>59</v>
      </c>
      <c r="B59" s="78"/>
      <c r="C59" s="78"/>
      <c r="D59" s="78"/>
      <c r="E59" s="78"/>
      <c r="F59" s="78"/>
      <c r="G59" s="78"/>
      <c r="H59" s="78"/>
      <c r="I59" s="78"/>
    </row>
    <row r="60" spans="1:9" ht="27.75" customHeight="1" x14ac:dyDescent="0.3">
      <c r="A60" s="78" t="s">
        <v>80</v>
      </c>
      <c r="B60" s="78"/>
      <c r="C60" s="78"/>
      <c r="D60" s="78"/>
      <c r="E60" s="78"/>
      <c r="F60" s="78"/>
      <c r="G60" s="78"/>
      <c r="H60" s="78"/>
      <c r="I60" s="78"/>
    </row>
    <row r="61" spans="1:9" ht="51" customHeight="1" x14ac:dyDescent="0.3">
      <c r="A61" s="81" t="s">
        <v>81</v>
      </c>
      <c r="B61" s="81"/>
      <c r="C61" s="81"/>
      <c r="D61" s="81"/>
      <c r="E61" s="81"/>
      <c r="F61" s="81"/>
      <c r="G61" s="81"/>
      <c r="H61" s="81"/>
      <c r="I61" s="81"/>
    </row>
    <row r="62" spans="1:9" ht="82.5" customHeight="1" x14ac:dyDescent="0.3">
      <c r="A62" s="78" t="s">
        <v>46</v>
      </c>
      <c r="B62" s="78"/>
      <c r="C62" s="78"/>
      <c r="D62" s="78"/>
      <c r="E62" s="78"/>
      <c r="F62" s="78"/>
      <c r="G62" s="78"/>
      <c r="H62" s="78"/>
      <c r="I62" s="78"/>
    </row>
    <row r="63" spans="1:9" ht="88.5" customHeight="1" x14ac:dyDescent="0.3">
      <c r="A63" s="78" t="s">
        <v>55</v>
      </c>
      <c r="B63" s="78"/>
      <c r="C63" s="78"/>
      <c r="D63" s="78"/>
      <c r="E63" s="78"/>
      <c r="F63" s="78"/>
      <c r="G63" s="78"/>
      <c r="H63" s="78"/>
      <c r="I63" s="78"/>
    </row>
    <row r="64" spans="1:9" ht="47.25" customHeight="1" x14ac:dyDescent="0.3">
      <c r="A64" s="78" t="s">
        <v>56</v>
      </c>
      <c r="B64" s="78"/>
      <c r="C64" s="78"/>
      <c r="D64" s="78"/>
      <c r="E64" s="78"/>
      <c r="F64" s="78"/>
      <c r="G64" s="78"/>
      <c r="H64" s="78"/>
      <c r="I64" s="78"/>
    </row>
    <row r="65" spans="1:9" ht="69" customHeight="1" x14ac:dyDescent="0.3">
      <c r="A65" s="78" t="s">
        <v>47</v>
      </c>
      <c r="B65" s="78"/>
      <c r="C65" s="78"/>
      <c r="D65" s="78"/>
      <c r="E65" s="78"/>
      <c r="F65" s="78"/>
      <c r="G65" s="78"/>
      <c r="H65" s="78"/>
      <c r="I65" s="78"/>
    </row>
    <row r="66" spans="1:9" ht="37.5" customHeight="1" x14ac:dyDescent="0.3">
      <c r="A66" s="78" t="s">
        <v>48</v>
      </c>
      <c r="B66" s="78"/>
      <c r="C66" s="78"/>
      <c r="D66" s="78"/>
      <c r="E66" s="78"/>
      <c r="F66" s="78"/>
      <c r="G66" s="78"/>
      <c r="H66" s="78"/>
      <c r="I66" s="78"/>
    </row>
    <row r="67" spans="1:9" ht="82.5" customHeight="1" x14ac:dyDescent="0.3">
      <c r="A67" s="78" t="s">
        <v>49</v>
      </c>
      <c r="B67" s="78"/>
      <c r="C67" s="78"/>
      <c r="D67" s="78"/>
      <c r="E67" s="78"/>
      <c r="F67" s="78"/>
      <c r="G67" s="78"/>
      <c r="H67" s="78"/>
      <c r="I67" s="78"/>
    </row>
    <row r="68" spans="1:9" ht="100.5" customHeight="1" x14ac:dyDescent="0.3">
      <c r="A68" s="78" t="s">
        <v>57</v>
      </c>
      <c r="B68" s="78"/>
      <c r="C68" s="78"/>
      <c r="D68" s="78"/>
      <c r="E68" s="78"/>
      <c r="F68" s="78"/>
      <c r="G68" s="78"/>
      <c r="H68" s="78"/>
      <c r="I68" s="78"/>
    </row>
    <row r="69" spans="1:9" ht="67.5" customHeight="1" x14ac:dyDescent="0.3">
      <c r="A69" s="78" t="s">
        <v>53</v>
      </c>
      <c r="B69" s="78"/>
      <c r="C69" s="78"/>
      <c r="D69" s="78"/>
      <c r="E69" s="78"/>
      <c r="F69" s="78"/>
      <c r="G69" s="78"/>
      <c r="H69" s="78"/>
      <c r="I69" s="78"/>
    </row>
    <row r="70" spans="1:9" ht="49.5" customHeight="1" x14ac:dyDescent="0.3">
      <c r="A70" s="78" t="s">
        <v>61</v>
      </c>
      <c r="B70" s="78"/>
      <c r="C70" s="78"/>
      <c r="D70" s="78"/>
      <c r="E70" s="78"/>
      <c r="F70" s="78"/>
      <c r="G70" s="78"/>
      <c r="H70" s="78"/>
      <c r="I70" s="78"/>
    </row>
    <row r="71" spans="1:9" ht="60.75" customHeight="1" x14ac:dyDescent="0.3">
      <c r="A71" s="78" t="s">
        <v>33</v>
      </c>
      <c r="B71" s="78"/>
      <c r="C71" s="78"/>
      <c r="D71" s="78"/>
      <c r="E71" s="78"/>
      <c r="F71" s="78"/>
      <c r="G71" s="78"/>
      <c r="H71" s="78"/>
      <c r="I71" s="78"/>
    </row>
    <row r="72" spans="1:9" ht="27" customHeight="1" x14ac:dyDescent="0.3">
      <c r="A72" s="78" t="s">
        <v>34</v>
      </c>
      <c r="B72" s="78"/>
      <c r="C72" s="78"/>
      <c r="D72" s="78"/>
      <c r="E72" s="78"/>
      <c r="F72" s="78"/>
      <c r="G72" s="78"/>
      <c r="H72" s="78"/>
      <c r="I72" s="78"/>
    </row>
    <row r="73" spans="1:9" ht="92.25" customHeight="1" x14ac:dyDescent="0.3">
      <c r="A73" s="78" t="s">
        <v>35</v>
      </c>
      <c r="B73" s="78"/>
      <c r="C73" s="78"/>
      <c r="D73" s="78"/>
      <c r="E73" s="78"/>
      <c r="F73" s="78"/>
      <c r="G73" s="78"/>
      <c r="H73" s="78"/>
      <c r="I73" s="78"/>
    </row>
    <row r="74" spans="1:9" ht="70.5" customHeight="1" x14ac:dyDescent="0.3">
      <c r="A74" s="78" t="s">
        <v>74</v>
      </c>
      <c r="B74" s="78"/>
      <c r="C74" s="78"/>
      <c r="D74" s="78"/>
      <c r="E74" s="78"/>
      <c r="F74" s="78"/>
      <c r="G74" s="78"/>
      <c r="H74" s="78"/>
      <c r="I74" s="78"/>
    </row>
    <row r="75" spans="1:9" ht="30" customHeight="1" x14ac:dyDescent="0.3">
      <c r="A75" s="80">
        <v>46248</v>
      </c>
      <c r="B75" s="80"/>
      <c r="C75" s="80"/>
      <c r="D75" s="80"/>
      <c r="E75" s="80"/>
      <c r="F75" s="80"/>
      <c r="G75" s="80"/>
      <c r="H75" s="80"/>
      <c r="I75" s="80"/>
    </row>
    <row r="76" spans="1:9" ht="48" customHeight="1" x14ac:dyDescent="0.3">
      <c r="A76" s="79" t="s">
        <v>8</v>
      </c>
      <c r="B76" s="79"/>
      <c r="C76" s="79"/>
      <c r="D76" s="79"/>
      <c r="E76" s="79"/>
      <c r="F76" s="79"/>
      <c r="G76" s="79"/>
      <c r="H76" s="79"/>
      <c r="I76" s="79"/>
    </row>
  </sheetData>
  <mergeCells count="85">
    <mergeCell ref="H32:I32"/>
    <mergeCell ref="A32:C32"/>
    <mergeCell ref="D32:G32"/>
    <mergeCell ref="A33:C33"/>
    <mergeCell ref="H33:I33"/>
    <mergeCell ref="D33:G33"/>
    <mergeCell ref="A36:I36"/>
    <mergeCell ref="A38:I38"/>
    <mergeCell ref="A37:I37"/>
    <mergeCell ref="D34:G34"/>
    <mergeCell ref="A34:C34"/>
    <mergeCell ref="H34:I34"/>
    <mergeCell ref="A40:I40"/>
    <mergeCell ref="A39:I39"/>
    <mergeCell ref="A43:I43"/>
    <mergeCell ref="A64:I64"/>
    <mergeCell ref="A62:I62"/>
    <mergeCell ref="A61:I61"/>
    <mergeCell ref="A41:I41"/>
    <mergeCell ref="A44:I44"/>
    <mergeCell ref="A49:I49"/>
    <mergeCell ref="A54:I54"/>
    <mergeCell ref="A53:I53"/>
    <mergeCell ref="A52:I52"/>
    <mergeCell ref="A42:I42"/>
    <mergeCell ref="A46:I46"/>
    <mergeCell ref="A51:I51"/>
    <mergeCell ref="A55:I55"/>
    <mergeCell ref="A48:I48"/>
    <mergeCell ref="A50:I50"/>
    <mergeCell ref="A45:I45"/>
    <mergeCell ref="A76:I76"/>
    <mergeCell ref="A56:I56"/>
    <mergeCell ref="A57:I57"/>
    <mergeCell ref="A72:I72"/>
    <mergeCell ref="A71:I71"/>
    <mergeCell ref="A69:I69"/>
    <mergeCell ref="A60:I60"/>
    <mergeCell ref="A74:I74"/>
    <mergeCell ref="A67:I67"/>
    <mergeCell ref="A59:I59"/>
    <mergeCell ref="A75:I75"/>
    <mergeCell ref="A73:I73"/>
    <mergeCell ref="A68:I68"/>
    <mergeCell ref="A70:I70"/>
    <mergeCell ref="A58:I58"/>
    <mergeCell ref="A65:I65"/>
    <mergeCell ref="A66:I66"/>
    <mergeCell ref="A63:I63"/>
    <mergeCell ref="A31:C31"/>
    <mergeCell ref="H31:I31"/>
    <mergeCell ref="D31:G31"/>
    <mergeCell ref="G27:G28"/>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I21:I24"/>
    <mergeCell ref="G23:G24"/>
    <mergeCell ref="A21:A24"/>
    <mergeCell ref="B21:B24"/>
    <mergeCell ref="E21:F24"/>
    <mergeCell ref="G21:G22"/>
    <mergeCell ref="A12:I12"/>
    <mergeCell ref="A13:I13"/>
    <mergeCell ref="A14:I14"/>
    <mergeCell ref="A15:I15"/>
    <mergeCell ref="A16:I16"/>
    <mergeCell ref="I25:I28"/>
    <mergeCell ref="G25:G26"/>
    <mergeCell ref="E25:F28"/>
    <mergeCell ref="B25:B28"/>
    <mergeCell ref="A25:A28"/>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3" manualBreakCount="3">
    <brk id="44" max="8" man="1"/>
    <brk id="64" max="8" man="1"/>
    <brk id="78"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21"/>
  <sheetViews>
    <sheetView zoomScale="85" zoomScaleNormal="85" workbookViewId="0">
      <pane ySplit="1" topLeftCell="A2" activePane="bottomLeft" state="frozen"/>
      <selection pane="bottomLeft" activeCell="G6" sqref="G6:G9"/>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26057754</v>
      </c>
      <c r="B2" s="102" t="str">
        <f>견적경쟁!B21</f>
        <v>동학농민혁명기념재단진입로확포장공사</v>
      </c>
      <c r="C2" s="103">
        <f>SUM(D2:J5)</f>
        <v>4467712</v>
      </c>
      <c r="D2" s="99">
        <f>ROUND(A2*$M$2,0)</f>
        <v>1237743</v>
      </c>
      <c r="E2" s="99">
        <f>ROUND($A2*$M$3,0)</f>
        <v>936776</v>
      </c>
      <c r="F2" s="99">
        <f>ROUND($E2*$M$4,0)</f>
        <v>123092</v>
      </c>
      <c r="G2" s="99">
        <v>599328</v>
      </c>
      <c r="H2" s="99">
        <v>1570773</v>
      </c>
      <c r="I2" s="99">
        <v>0</v>
      </c>
      <c r="J2" s="99">
        <v>0</v>
      </c>
      <c r="L2" t="s">
        <v>75</v>
      </c>
      <c r="M2" s="19">
        <v>4.7500000000000001E-2</v>
      </c>
      <c r="N2" s="99">
        <f>ROUND(K2*$M$2,0)</f>
        <v>0</v>
      </c>
      <c r="O2" s="99">
        <f>ROUND($A2*$M$3,0)</f>
        <v>936776</v>
      </c>
      <c r="P2" s="99">
        <f>ROUND($E2*$M$4,0)</f>
        <v>123092</v>
      </c>
      <c r="Q2" s="99">
        <v>617127</v>
      </c>
      <c r="R2" s="99">
        <v>1829566</v>
      </c>
      <c r="S2" s="99">
        <v>0</v>
      </c>
      <c r="T2" s="99">
        <v>0</v>
      </c>
    </row>
    <row r="3" spans="1:20" ht="15" customHeight="1" x14ac:dyDescent="0.3">
      <c r="B3" s="102"/>
      <c r="C3" s="104"/>
      <c r="D3" s="100"/>
      <c r="E3" s="100"/>
      <c r="F3" s="100"/>
      <c r="G3" s="100"/>
      <c r="H3" s="100"/>
      <c r="I3" s="100"/>
      <c r="J3" s="100"/>
      <c r="L3" t="s">
        <v>76</v>
      </c>
      <c r="M3" s="19">
        <v>3.5950000000000003E-2</v>
      </c>
      <c r="N3" s="100"/>
      <c r="O3" s="100"/>
      <c r="P3" s="100"/>
      <c r="Q3" s="100"/>
      <c r="R3" s="100"/>
      <c r="S3" s="100"/>
      <c r="T3" s="100"/>
    </row>
    <row r="4" spans="1:20" ht="15" customHeight="1" x14ac:dyDescent="0.3">
      <c r="B4" s="102"/>
      <c r="C4" s="104"/>
      <c r="D4" s="100"/>
      <c r="E4" s="100"/>
      <c r="F4" s="100"/>
      <c r="G4" s="100"/>
      <c r="H4" s="100"/>
      <c r="I4" s="100"/>
      <c r="J4" s="100"/>
      <c r="L4" t="s">
        <v>77</v>
      </c>
      <c r="M4" s="19">
        <v>0.13139999999999999</v>
      </c>
      <c r="N4" s="100"/>
      <c r="O4" s="100"/>
      <c r="P4" s="100"/>
      <c r="Q4" s="100"/>
      <c r="R4" s="100"/>
      <c r="S4" s="100"/>
      <c r="T4" s="100"/>
    </row>
    <row r="5" spans="1:20" ht="15" customHeight="1" x14ac:dyDescent="0.3">
      <c r="B5" s="102"/>
      <c r="C5" s="104"/>
      <c r="D5" s="101"/>
      <c r="E5" s="101"/>
      <c r="F5" s="101"/>
      <c r="G5" s="101"/>
      <c r="H5" s="101"/>
      <c r="I5" s="101"/>
      <c r="J5" s="101"/>
      <c r="L5" t="s">
        <v>78</v>
      </c>
      <c r="M5" s="19">
        <v>2.3E-2</v>
      </c>
      <c r="N5" s="101"/>
      <c r="O5" s="101"/>
      <c r="P5" s="101"/>
      <c r="Q5" s="101"/>
      <c r="R5" s="101"/>
      <c r="S5" s="101"/>
      <c r="T5" s="101"/>
    </row>
    <row r="6" spans="1:20" ht="16.5" customHeight="1" x14ac:dyDescent="0.3">
      <c r="A6" s="19">
        <v>15146087</v>
      </c>
      <c r="B6" s="102" t="str">
        <f>견적경쟁!B25</f>
        <v>산외면구장마을안길낙석방지책설치공사</v>
      </c>
      <c r="C6" s="103">
        <f>SUM(D6:J9)</f>
        <v>1967533</v>
      </c>
      <c r="D6" s="99">
        <f>ROUND(A6*$M$2,0)</f>
        <v>719439</v>
      </c>
      <c r="E6" s="99">
        <f>ROUND($A6*$M$3,0)-1</f>
        <v>544501</v>
      </c>
      <c r="F6" s="99">
        <f>ROUND($E6*$M$4,0)</f>
        <v>71547</v>
      </c>
      <c r="G6" s="99">
        <v>0</v>
      </c>
      <c r="H6" s="99">
        <v>632046</v>
      </c>
      <c r="I6" s="99">
        <v>0</v>
      </c>
      <c r="J6" s="99">
        <v>0</v>
      </c>
    </row>
    <row r="7" spans="1:20" ht="16.5" customHeight="1" x14ac:dyDescent="0.3">
      <c r="B7" s="102"/>
      <c r="C7" s="104"/>
      <c r="D7" s="100"/>
      <c r="E7" s="100"/>
      <c r="F7" s="100"/>
      <c r="G7" s="100"/>
      <c r="H7" s="100"/>
      <c r="I7" s="100"/>
      <c r="J7" s="100"/>
      <c r="N7" s="99">
        <f>ROUND(K7*$M$2,0)</f>
        <v>0</v>
      </c>
      <c r="O7" s="99">
        <f>ROUND($A7*$M$3,0)</f>
        <v>0</v>
      </c>
      <c r="P7" s="99">
        <f>ROUND($E7*$M$4,0)</f>
        <v>0</v>
      </c>
      <c r="Q7" s="99">
        <v>617127</v>
      </c>
      <c r="R7" s="99">
        <v>1829566</v>
      </c>
      <c r="S7" s="99">
        <v>0</v>
      </c>
      <c r="T7" s="99">
        <v>0</v>
      </c>
    </row>
    <row r="8" spans="1:20" ht="16.5" customHeight="1" x14ac:dyDescent="0.3">
      <c r="B8" s="102"/>
      <c r="C8" s="104"/>
      <c r="D8" s="100"/>
      <c r="E8" s="100"/>
      <c r="F8" s="100"/>
      <c r="G8" s="100"/>
      <c r="H8" s="100"/>
      <c r="I8" s="100"/>
      <c r="J8" s="100"/>
      <c r="N8" s="100"/>
      <c r="O8" s="100"/>
      <c r="P8" s="100"/>
      <c r="Q8" s="100"/>
      <c r="R8" s="100"/>
      <c r="S8" s="100"/>
      <c r="T8" s="100"/>
    </row>
    <row r="9" spans="1:20" ht="16.5" customHeight="1" x14ac:dyDescent="0.3">
      <c r="B9" s="102"/>
      <c r="C9" s="104"/>
      <c r="D9" s="101"/>
      <c r="E9" s="101"/>
      <c r="F9" s="101"/>
      <c r="G9" s="101"/>
      <c r="H9" s="101"/>
      <c r="I9" s="101"/>
      <c r="J9" s="101"/>
      <c r="N9" s="100"/>
      <c r="O9" s="100"/>
      <c r="P9" s="100"/>
      <c r="Q9" s="100"/>
      <c r="R9" s="100"/>
      <c r="S9" s="100"/>
      <c r="T9" s="100"/>
    </row>
    <row r="10" spans="1:20" ht="16.5" customHeight="1" x14ac:dyDescent="0.3"/>
    <row r="11" spans="1:20" ht="16.5" customHeight="1" x14ac:dyDescent="0.3">
      <c r="N11" t="s">
        <v>82</v>
      </c>
    </row>
    <row r="12" spans="1:20" ht="16.5" customHeight="1" x14ac:dyDescent="0.3">
      <c r="N12" t="s">
        <v>83</v>
      </c>
    </row>
    <row r="13" spans="1:20" ht="16.5" customHeight="1" x14ac:dyDescent="0.3">
      <c r="N13" t="s">
        <v>84</v>
      </c>
    </row>
    <row r="14" spans="1:20" ht="16.5" customHeight="1" x14ac:dyDescent="0.3"/>
    <row r="15" spans="1:20" ht="16.5" customHeight="1" x14ac:dyDescent="0.3"/>
    <row r="16" spans="1:20" ht="16.5" customHeight="1" x14ac:dyDescent="0.3"/>
    <row r="17" ht="16.5" customHeight="1" x14ac:dyDescent="0.3"/>
    <row r="18" ht="16.5" customHeight="1" x14ac:dyDescent="0.3"/>
    <row r="19" ht="16.5" customHeight="1" x14ac:dyDescent="0.3"/>
    <row r="20" ht="16.5" customHeight="1" x14ac:dyDescent="0.3"/>
    <row r="21" ht="16.5" customHeight="1" x14ac:dyDescent="0.3"/>
  </sheetData>
  <mergeCells count="32">
    <mergeCell ref="S7:S9"/>
    <mergeCell ref="T7:T9"/>
    <mergeCell ref="N7:N9"/>
    <mergeCell ref="O7:O9"/>
    <mergeCell ref="P7:P9"/>
    <mergeCell ref="Q7:Q9"/>
    <mergeCell ref="R7:R9"/>
    <mergeCell ref="T2:T5"/>
    <mergeCell ref="S2:S5"/>
    <mergeCell ref="R2:R5"/>
    <mergeCell ref="Q2:Q5"/>
    <mergeCell ref="N2:N5"/>
    <mergeCell ref="O2:O5"/>
    <mergeCell ref="P2:P5"/>
    <mergeCell ref="B6:B9"/>
    <mergeCell ref="C6:C9"/>
    <mergeCell ref="D6:D9"/>
    <mergeCell ref="E6:E9"/>
    <mergeCell ref="F6:F9"/>
    <mergeCell ref="B2:B5"/>
    <mergeCell ref="C2:C5"/>
    <mergeCell ref="D2:D5"/>
    <mergeCell ref="E2:E5"/>
    <mergeCell ref="F2:F5"/>
    <mergeCell ref="J2:J5"/>
    <mergeCell ref="H2:H5"/>
    <mergeCell ref="I2:I5"/>
    <mergeCell ref="G2:G5"/>
    <mergeCell ref="J6:J9"/>
    <mergeCell ref="G6:G9"/>
    <mergeCell ref="H6:H9"/>
    <mergeCell ref="I6:I9"/>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2026-07-24T02:07:24Z</cp:lastPrinted>
  <dcterms:created xsi:type="dcterms:W3CDTF">2015-03-26T23:58:32Z</dcterms:created>
  <dcterms:modified xsi:type="dcterms:W3CDTF">2026-08-14T07:40:45Z</dcterms:modified>
</cp:coreProperties>
</file>