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arget="docProps/custom.xml" Type="http://schemas.openxmlformats.org/officeDocument/2006/relationships/custom-properties"/></Relationships>
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3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#단위사업\##공사\2026년 공사\농축기 교체\전기공사\발주\"/>
    </mc:Choice>
  </mc:AlternateContent>
  <x:bookViews>
    <x:workbookView xWindow="0" yWindow="0" windowWidth="28545" windowHeight="11790" tabRatio="779" activeTab="6"/>
  </x:bookViews>
  <x:sheets>
    <x:sheet name="00.1 표지" sheetId="1" r:id="rId4"/>
    <x:sheet name="01. 사업설명서" sheetId="2" r:id="rId5"/>
    <x:sheet name="02. 예정공정표" sheetId="3" r:id="rId6"/>
    <x:sheet name="03.1 일반시방서" sheetId="4" r:id="rId7"/>
    <x:sheet name="03.2 특별시방서" sheetId="5" r:id="rId8"/>
    <x:sheet name="04.1 설계서용지(갑)" sheetId="6" r:id="rId9"/>
    <x:sheet name="04.2 원가계산서" sheetId="7" r:id="rId10"/>
    <x:sheet name="05.1 설계내역서 총괄" sheetId="8" r:id="rId11"/>
    <x:sheet name="05.2 설계내역서" sheetId="9" r:id="rId12"/>
    <x:sheet name="06. 수량산출서" sheetId="10" r:id="rId13"/>
    <x:sheet name="07. 가격조사표" sheetId="11" r:id="rId14"/>
    <x:sheet name="08. 일위대가표" sheetId="12" r:id="rId15"/>
    <x:sheet name="09. 시중노임표" sheetId="13" r:id="rId16"/>
    <x:sheet name="10. 도면" sheetId="14" state="hidden" r:id="rId17"/>
  </x:sheets>
  <x:definedNames>
    <x:definedName name="_xlnm._FilterDatabase" localSheetId="8" hidden="1">'05.2 설계내역서'!#REF!</x:definedName>
    <x:definedName name="_xlnm._FilterDatabase" localSheetId="9" hidden="1">'06. 수량산출서'!#REF!</x:definedName>
    <x:definedName name="_xlnm._FilterDatabase" localSheetId="10" hidden="1">'07. 가격조사표'!#REF!</x:definedName>
    <x:definedName name="_xlnm.Print_Area" localSheetId="0">'00.1 표지'!$A$1:$L$24</x:definedName>
    <x:definedName name="_xlnm.Print_Area" localSheetId="1">'01. 사업설명서'!$A$1:$L$24</x:definedName>
    <x:definedName name="_xlnm.Print_Area" localSheetId="2">'02. 예정공정표'!$A$1:$O$26</x:definedName>
    <x:definedName name="_xlnm.Print_Area" localSheetId="3">'03.1 일반시방서'!$A$1:$M$98</x:definedName>
    <x:definedName name="_xlnm.Print_Area" localSheetId="4">'03.2 특별시방서'!$A$1:$M$71</x:definedName>
    <x:definedName name="_xlnm.Print_Area" localSheetId="5">'04.1 설계서용지(갑)'!$A$1:$M$23</x:definedName>
    <x:definedName name="_xlnm.Print_Area" localSheetId="6">'04.2 원가계산서'!$A$1:$E$33</x:definedName>
    <x:definedName name="_xlnm.Print_Area" localSheetId="7">'05.1 설계내역서 총괄'!$A$1:$L$21</x:definedName>
    <x:definedName name="_xlnm.Print_Area" localSheetId="8">'05.2 설계내역서'!$A$1:$L$33</x:definedName>
    <x:definedName name="_xlnm.Print_Area" localSheetId="9">'06. 수량산출서'!$A$1:$H$35</x:definedName>
    <x:definedName name="_xlnm.Print_Area" localSheetId="10">'07. 가격조사표'!$A$1:$M$34</x:definedName>
    <x:definedName name="_xlnm.Print_Area" localSheetId="11">'08. 일위대가표'!$A$1:$L$26</x:definedName>
    <x:definedName name="_xlnm.Print_Area" localSheetId="12">'09. 시중노임표'!$A$1:$D$25</x:definedName>
    <x:definedName name="_xlnm.Print_Area" localSheetId="13">'10. 도면'!$A$1:$E$9</x:definedName>
    <x:definedName name="_xlnm.Print_Titles" localSheetId="5">'04.1 설계서용지(갑)'!$1:$2</x:definedName>
    <x:definedName name="_xlnm.Print_Titles" localSheetId="6">'04.2 원가계산서'!$1:$2</x:definedName>
    <x:definedName name="_xlnm.Print_Titles" localSheetId="7">'05.1 설계내역서 총괄'!$1:$2</x:definedName>
    <x:definedName name="_xlnm.Print_Titles" localSheetId="8">'05.2 설계내역서'!$1:$2</x:definedName>
    <x:definedName name="_xlnm.Print_Titles" localSheetId="9">'06. 수량산출서'!$1:$2</x:definedName>
    <x:definedName name="_xlnm.Print_Titles" localSheetId="10">'07. 가격조사표'!$1:$2</x:definedName>
    <x:definedName name="_xlnm.Print_Titles" localSheetId="11">'08. 일위대가표'!$1:$2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<x:sst xmlns:r="http://schemas.openxmlformats.org/officeDocument/2006/relationships" xmlns:c="http://schemas.openxmlformats.org/drawingml/2006/chart" xmlns:x="http://schemas.openxmlformats.org/spreadsheetml/2006/main" count="663" uniqueCount="400">
  <x:si>
    <x:t xml:space="preserve">9) 가이드 파이프 STS 304을 사용한다.      </x:t>
  </x:si>
  <x:si>
    <x:t xml:space="preserve">나. 지질, 용수 등 현장의 상태가 설계서와 다를 경우 </x:t>
  </x:si>
  <x:si>
    <x:t>- 모든 전선을 설계도면에 명시된 종류와 그 규격을 사용하여 접속 및 단말처리 등 기타 모든 사항에 대해 전기설비</x:t>
  </x:si>
  <x:si>
    <x:t>다. 설치 후 현장관리자가 운용할 수 있도록 각 설비의 운전지침 및 유지관리지침서등을 작성·제출 하여야 한다.</x:t>
  </x:si>
  <x:si>
    <x:t>일어나거나 그로 인한 사고 발생의 징조를 발견하였을 때에는 응급조치를 취하고 발주처에게 즉시 보고하여야 한다.</x:t>
  </x:si>
  <x:si>
    <x:t>나. 기기의 종류와 배치 및 배선 계통은 설계 도면과 같이 시공하되 착공전 현장여건을 감안하여 변경이 생길 경우</x:t>
  </x:si>
  <x:si>
    <x:t xml:space="preserve">                                공        기
        공        정</x:t>
  </x:si>
  <x:si>
    <x:t>가. 시방서와 설계도면에 부합되도록 시공하여야 하며, 계약자는 사업 전반에 대하여 발주처와 협의하여 시공한다.</x:t>
  </x:si>
  <x:si>
    <x:t>바. 계약자가 작업 내용상 불가피하여 야간작업을 하고자 하는 때에는 미리 발주처의 승인을 받아야 한다.</x:t>
  </x:si>
  <x:si>
    <x:t>- Tray 상호, Tray와 Junction Box, Box와 금속관 등의 접속은 완전하게 시공한다.</x:t>
  </x:si>
  <x:si>
    <x:t>3) 발주처은 계약자가 제출한 승인도서 검토 후 검토결과(승인, 조건부 승인)를 계약자에게 알려준다.</x:t>
  </x:si>
  <x:si>
    <x:t>본 시방서는 "난지 위생처리장 2농축기동 원심농축기 설치 (전기공사)"의 일반사항에 관하여 적용한다.</x:t>
  </x:si>
  <x:si>
    <x:t>가. 전기공사 - 원심농축기 1차 전기공사, 슬러지 및 폴리머 인버터 구매,  HMI 및 RCS 수정</x:t>
  </x:si>
  <x:si>
    <x:t>목적으로 타 국가의 표준규격을 준용할 수 있으나 이때는 본 시방서의 표준규격 품질과 동등하거나 그 이상의 것이어야 한다.</x:t>
  </x:si>
  <x:si>
    <x:t>나. 계약자는 당해 사업의 목적물을 발주처에 인도하기 전에 아래와 같이 발생한 사고에 대한 민·형사상 모든 책임을 진다.</x:t>
  </x:si>
  <x:si>
    <x:t xml:space="preserve">모든 사업의 완료시에는 기기별 성능검사서를 작성 후 시운전과 조정계획을 수립하여 발주처에게 보고하여야 하며, 그 결과를 </x:t>
  </x:si>
  <x:si>
    <x:t>- 본 작업은 안전사고 예방과 모든 설비보호를 위해 필요한 개소마다 과전류차단기 등의 적정 보안설비를 시설하고 전로에</x:t>
  </x:si>
  <x:si>
    <x:t>가. 계약자는 본건의 수행에 있어 당해 건과 관련된 법률 및 우리 관내에서 정하고 있는 제규정 등을 준수하여야 한다.</x:t>
  </x:si>
  <x:si>
    <x:t xml:space="preserve">본 작업은 원심농축기 및 부대설비의 전기공사에 그 목적을 두고 있으며, 원심농축기 및 부대설비의 연동운전(자동제어) </x:t>
  </x:si>
  <x:si>
    <x:t>본 설비는 난지물재생센터 위생처리장 2농축기동 운영에 있어 중요한 장비로써 공급하는 업체가 직접 제작·설치 하여야 한다.</x:t>
  </x:si>
  <x:si>
    <x:t>본 작업은 원심농축기 부대공사로서 원심탈수기 설치 및 운영이 원활할 수 있도록 감독관 및 원심탈수기 업체와 협의하여</x:t>
  </x:si>
  <x:si>
    <x:t xml:space="preserve">- MCC와 배관자재와의 접속은 터미널 단자에서 압착터미널을 사용하여 시행하며 전선이 노출되는 부분은 절연 튜브로 </x:t>
  </x:si>
  <x:si>
    <x:t>- 모든 전선 및 Cable은 K.S 규격품을 사용하여야 하며 용도에 맞는 전선 및 Cable을 선전 시공하여야 한다.</x:t>
  </x:si>
  <x:si>
    <x:t>슬러지 농축시설을 개선하여 슬러지 처리에 만전을 기하고자 함</x:t>
  </x:si>
  <x:si>
    <x:t xml:space="preserve">라. 기타 언급되지 않은 사항은 감독관과 협의하여 시공한다. </x:t>
  </x:si>
  <x:si>
    <x:t xml:space="preserve">  단 양자 간을 완전한 격리구조로 격리된 것은 예외로 한다.</x:t>
  </x:si>
  <x:si>
    <x:t>10) 동력 케이블 길이는 현장여건에 맞추어 10M로 한다.</x:t>
  </x:si>
  <x:si>
    <x:t>100M 1대 (UTP-CAT-5E/CM0.511MMX4P</x:t>
  </x:si>
  <x:si>
    <x:t>7) 탈착밴드 및 슬라이딩 브라켓은 GC 250을 사용한다.</x:t>
  </x:si>
  <x:si>
    <x:t>모터 펌프의 몸체에는 다음 사항을 표시한 명판을 부착합니다.</x:t>
  </x:si>
  <x:si>
    <x:t>보통인부</x:t>
  </x:si>
  <x:si>
    <x:t>1) 시방서</x:t>
  </x:si>
  <x:si>
    <x:t>간접재료비</x:t>
  </x:si>
  <x:si>
    <x:t>적용단가</x:t>
  </x:si>
  <x:si>
    <x:t>비  고</x:t>
  </x:si>
  <x:si>
    <x:t>해당없음</x:t>
  </x:si>
  <x:si>
    <x:t>플랜트배관공</x:t>
  </x:si>
  <x:si>
    <x:t>표시사항</x:t>
  </x:si>
  <x:si>
    <x:t>직접재료비</x:t>
  </x:si>
  <x:si>
    <x:t>직접노무비</x:t>
  </x:si>
  <x:si>
    <x:t>다. 완료시</x:t>
  </x:si>
  <x:si>
    <x:t>고용보험료</x:t>
  </x:si>
  <x:si>
    <x:t>안전관리</x:t>
  </x:si>
  <x:si>
    <x:t>준공 및 검사</x:t>
  </x:si>
  <x:si>
    <x:t>특별인부</x:t>
  </x:si>
  <x:si>
    <x:t>기타경비</x:t>
  </x:si>
  <x:si>
    <x:t>플랜트전공</x:t>
  </x:si>
  <x:si>
    <x:t>Page</x:t>
  </x:si>
  <x:si>
    <x:t>수  량</x:t>
  </x:si>
  <x:si>
    <x:t>기계설비공</x:t>
  </x:si>
  <x:si>
    <x:t>연금보험료</x:t>
  </x:si>
  <x:si>
    <x:t>배전전공</x:t>
  </x:si>
  <x:si>
    <x:t>합  계</x:t>
  </x:si>
  <x:si>
    <x:t>저압케이블전공</x:t>
  </x:si>
  <x:si>
    <x:t>( % )</x:t>
  </x:si>
  <x:si>
    <x:t>할증(%)</x:t>
  </x:si>
  <x:si>
    <x:t>내선전공</x:t>
  </x:si>
  <x:si>
    <x:t>통신케이블공</x:t>
  </x:si>
  <x:si>
    <x:t>콘크리트공</x:t>
  </x:si>
  <x:si>
    <x:t>나. 승인도서</x:t>
  </x:si>
  <x:si>
    <x:t>가. 일반사항</x:t>
  </x:si>
  <x:si>
    <x:t>주요간선</x:t>
  </x:si>
  <x:si>
    <x:t>2) 설계도서</x:t>
  </x:si>
  <x:si>
    <x:t>적용범위</x:t>
  </x:si>
  <x:si>
    <x:t>전 압 종 별</x:t>
  </x:si>
  <x:si>
    <x:t>일반관리비</x:t>
  </x:si>
  <x:si>
    <x:t>전 기 방 식</x:t>
  </x:si>
  <x:si>
    <x:t>건강보험료</x:t>
  </x:si>
  <x:si>
    <x:t>3상 3선식</x:t>
  </x:si>
  <x:si>
    <x:t>흑,적,청</x:t>
  </x:si>
  <x:si>
    <x:t>간접노무비</x:t>
  </x:si>
  <x:si>
    <x:t>제출서류</x:t>
  </x:si>
  <x:si>
    <x:t>- 제조년월</x:t>
  </x:si>
  <x:si>
    <x:t>- 정격전류</x:t>
  </x:si>
  <x:si>
    <x:t>책임한계</x:t>
  </x:si>
  <x:si>
    <x:t>설계
년월일</x:t>
  </x:si>
  <x:si>
    <x:t>특기사항</x:t>
  </x:si>
  <x:si>
    <x:t>총공사원가</x:t>
  </x:si>
  <x:si>
    <x:t>도장 및 포장</x:t>
  </x:si>
  <x:si>
    <x:t>산재보험료</x:t>
  </x:si>
  <x:si>
    <x:t>도급예정액</x:t>
  </x:si>
  <x:si>
    <x:t>전기공사 범위</x:t>
  </x:si>
  <x:si>
    <x:t>- 모델명</x:t>
  </x:si>
  <x:si>
    <x:t>- 정격출력</x:t>
  </x:si>
  <x:si>
    <x:t>- 제조번호</x:t>
  </x:si>
  <x:si>
    <x:t>어구해석</x:t>
  </x:si>
  <x:si>
    <x:t>퇴직공제부금비</x:t>
  </x:si>
  <x:si>
    <x:t>순공사원가</x:t>
  </x:si>
  <x:si>
    <x:t>- 제조자명</x:t>
  </x:si>
  <x:si>
    <x:t>총사업비</x:t>
  </x:si>
  <x:si>
    <x:t>사고의 보고</x:t>
  </x:si>
  <x:si>
    <x:t>부가가치세</x:t>
  </x:si>
  <x:si>
    <x:t xml:space="preserve"> LOP연동</x:t>
  </x:si>
  <x:si>
    <x:t>임금채권부담금</x:t>
  </x:si>
  <x:si>
    <x:t>공통사항</x:t>
  </x:si>
  <x:si>
    <x:t>조달수수료포함</x:t>
  </x:si>
  <x:si>
    <x:t>100M 1대</x:t>
  </x:si>
  <x:si>
    <x:t>나. 보안설비</x:t>
  </x:si>
  <x:si>
    <x:t>POINT</x:t>
  </x:si>
  <x:si>
    <x:t>기자재비</x:t>
  </x:si>
  <x:si>
    <x:t>제어회로</x:t>
  </x:si>
  <x:si>
    <x:t>전기설비</x:t>
  </x:si>
  <x:si>
    <x:t>기타사항</x:t>
  </x:si>
  <x:si>
    <x:t>접 지 측</x:t>
  </x:si>
  <x:si>
    <x:t>기계산업기사</x:t>
  </x:si>
  <x:si>
    <x:t>사용의 목적</x:t>
  </x:si>
  <x:si>
    <x:t>관급기자재비</x:t>
  </x:si>
  <x:si>
    <x:t>25M X 4</x:t>
  </x:si>
  <x:si>
    <x:t>시운전과 조정</x:t>
  </x:si>
  <x:si>
    <x:t>600V 이하</x:t>
  </x:si>
  <x:si>
    <x:t>농축기금액</x:t>
  </x:si>
  <x:si>
    <x:t>3상 4선식</x:t>
  </x:si>
  <x:si>
    <x:t>전 압 측</x:t>
  </x:si>
  <x:si>
    <x:t>일반기계운전사</x:t>
  </x:si>
  <x:si>
    <x:t>LOP시그널</x:t>
  </x:si>
  <x:si>
    <x:t>석면분담금</x:t>
  </x:si>
  <x:si>
    <x:t>LOP 전원</x:t>
  </x:si>
  <x:si>
    <x:t>F-CVV</x:t>
  </x:si>
  <x:si>
    <x:t>최소단면적</x:t>
  </x:si>
  <x:si>
    <x:t>단수조정</x:t>
  </x:si>
  <x:si>
    <x:t>단  위</x:t>
  </x:si>
  <x:si>
    <x:t>산출근거</x:t>
  </x:si>
  <x:si>
    <x:t>배전설비 작업</x:t>
  </x:si>
  <x:si>
    <x:t>80M 1대</x:t>
  </x:si>
  <x:si>
    <x:r>
      <x:t>4mm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  <x:vertAlign val="superscript"/>
          </x:rPr>
        </mc:Fallback>
      </mc:AlternateContent>
      <x:t xml:space="preserve">2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이상</x:t>
    </x:r>
  </x:si>
  <x:si>
    <x:t>AWM VM-1</x:t>
  </x:si>
  <x:si>
    <x:t>기계 초급기술자</x:t>
  </x:si>
  <x:si>
    <x:t>간선 및 동력설비</x:t>
  </x:si>
  <x:si>
    <x:t>1억 이상 적용</x:t>
  </x:si>
  <x:si>
    <x:t>30일 이상 적용</x:t>
  </x:si>
  <x:si>
    <x:t>자재 제작 및 구입</x:t>
  </x:si>
  <x:si>
    <x:t>하자담보책임기간</x:t>
  </x:si>
  <x:si>
    <x:t>도서 검토 및 승인</x:t>
  </x:si>
  <x:si>
    <x:t>라. 전선의 색 구분</x:t>
  </x:si>
  <x:si>
    <x:t>적용기준 및 규격</x:t>
  </x:si>
  <x:si>
    <x:t>조달수수료 포함</x:t>
  </x:si>
  <x:si>
    <x:t>2천만원 이상 적용</x:t>
  </x:si>
  <x:si>
    <x:t>가. 기기 및 배선</x:t>
  </x:si>
  <x:si>
    <x:t>자재반입 및 검사</x:t>
  </x:si>
  <x:si>
    <x:t>PDF 파일 참조</x:t>
  </x:si>
  <x:si>
    <x:t>전압강하고려적용</x:t>
  </x:si>
  <x:si>
    <x:t>나. Tray 작업</x:t>
  </x:si>
  <x:si>
    <x:t>가. 배관, 배선</x:t>
  </x:si>
  <x:si>
    <x:t>HMI 개별화면</x:t>
  </x:si>
  <x:si>
    <x:t>HMI 표준화면</x:t>
  </x:si>
  <x:si>
    <x:t>RCS PLC 수정</x:t>
  </x:si>
  <x:si>
    <x:t>1차 메인전원 케이블</x:t>
  </x:si>
  <x:si>
    <x:t xml:space="preserve">나. 동력공사 </x:t>
  </x:si>
  <x:si>
    <x:t>1차전원 접지 케이블</x:t>
  </x:si>
  <x:si>
    <x:t>HMI 레포트화면</x:t>
  </x:si>
  <x:si>
    <x:t xml:space="preserve">RCS 통신 케이블 </x:t>
  </x:si>
  <x:si>
    <x:t>2. 인버터 구매</x:t>
  </x:si>
  <x:si>
    <x:t>HMI 트랜드화면</x:t>
  </x:si>
  <x:si>
    <x:t>적정 p1080</x:t>
  </x:si>
  <x:si>
    <x:t>슬러지 펌프 인버터</x:t>
  </x:si>
  <x:si>
    <x:t>HMI PROGRAM</x:t>
  </x:si>
  <x:si>
    <x:t>폴리머 펌프 인버터</x:t>
  </x:si>
  <x:si>
    <x:t>* 2026년 상반기</x:t>
  </x:si>
  <x:si>
    <x:t>적정 p1107</x:t>
  </x:si>
  <x:si>
    <x:t>2026년 04월</x:t>
  </x:si>
  <x:si>
    <x:t>슬러지유량계신호</x:t>
  </x:si>
  <x:si>
    <x:t>농축이송컨베이어 전원</x:t>
  </x:si>
  <x:si>
    <x:t>4C는 260%</x:t>
  </x:si>
  <x:si>
    <x:t>서울시 난지물재생센터</x:t>
  </x:si>
  <x:si>
    <x:t>적정 p1108</x:t>
  </x:si>
  <x:si>
    <x:t>폴리머유량계전원</x:t>
  </x:si>
  <x:si>
    <x:t>MCCB차단기교체</x:t>
  </x:si>
  <x:si>
    <x:t>폴리머유량계신호</x:t>
  </x:si>
  <x:si>
    <x:t>슬러지유량계전원</x:t>
  </x:si>
  <x:si>
    <x:t>UTP-CAT-5E</x:t>
  </x:si>
  <x:si>
    <x:t>설계변경조건  :</x:t>
  </x:si>
  <x:si>
    <x:t>작업설, 부산물</x:t>
  </x:si>
  <x:si>
    <x:t>- 극수 및 회전수</x:t>
  </x:si>
  <x:si>
    <x:t>산업안전보건관리비</x:t>
  </x:si>
  <x:si>
    <x:t>공정 및 현장관리</x:t>
  </x:si>
  <x:si>
    <x:t>- 전원 및 주파수</x:t>
  </x:si>
  <x:si>
    <x:t>법령 등의 준수</x:t>
  </x:si>
  <x:si>
    <x:t>2) 예정공정표</x:t>
  </x:si>
  <x:si>
    <x:t>2) 준공도서 3부</x:t>
  </x:si>
  <x:si>
    <x:t>가. 착수계 접수시</x:t>
  </x:si>
  <x:si>
    <x:t>예비품 및 부속품</x:t>
  </x:si>
  <x:si>
    <x:t>노인장기요양보험료</x:t>
  </x:si>
  <x:si>
    <x:t>3) 준공 CD 1매</x:t>
  </x:si>
  <x:si>
    <x:t>3) 수량산출서</x:t>
  </x:si>
  <x:si>
    <x:t>진행하여야 한다.</x:t>
  </x:si>
  <x:si>
    <x:t>순공사원가   합계</x:t>
  </x:si>
  <x:si>
    <x:t>비 고</x:t>
  </x:si>
  <x:si>
    <x:t>구분</x:t>
  </x:si>
  <x:si>
    <x:t>-</x:t>
  </x:si>
  <x:si>
    <x:t>소계</x:t>
  </x:si>
  <x:si>
    <x:t>금액</x:t>
  </x:si>
  <x:si>
    <x:t>합계</x:t>
  </x:si>
  <x:si>
    <x:t>전기공사</x:t>
  </x:si>
  <x:si>
    <x:t>기계공사</x:t>
  </x:si>
  <x:si>
    <x:t>다. 단말처리에는 가요전선관을 사용하고 기기에서 50cm을 넘지 않아야 한다.</x:t>
  </x:si>
  <x:si>
    <x:t>가. 적용범위 : 본 시방은 특기 사항을 제외하고는 배전설비에 적용한다.</x:t>
  </x:si>
  <x:si>
    <x:t>가. 설계서의 내용이 불분명하거나 누락, 오류, 상호모순되는 점이 있을 경우</x:t>
  </x:si>
  <x:si>
    <x:t xml:space="preserve">     이상의 제품을 감독관에게 제시하여 승인 후에 사용하여야 한다. </x:t>
  </x:si>
  <x:si>
    <x:t xml:space="preserve">                80μM이상충분한 방청 및 내식처리를 한다. </x:t>
  </x:si>
  <x:si>
    <x:t>가. 계약자는 현장대리인 등 당해 작업을 위하여 임명·지정·고용한 자 및 납품계약을 체결한 자의 행위와 결과에 대한 책임을 진다.</x:t>
  </x:si>
  <x:si>
    <x:t>- Cable Tray에서 인하되는 Cable은 전선관으로 보호되어야 하며, 전선관을 Cable Tray에 견고하게 지지되어야 한다.</x:t>
  </x:si>
  <x:si>
    <x:t>라. 계약자는 작업 시 주변 시설물이 훼손되지 않도록 필요한 조치를 강구하여야 하며 작업 현장 주변 정리정돈을 철저히 하여야 한다.</x:t>
  </x:si>
  <x:si>
    <x:t xml:space="preserve">2) 계약자는 발주처의 승인을 득하기 위하여 1)항의 승인용 도서를 작성하여 각 도서의 표지에 "승인용" 이라고 날인하여 3부를 </x:t>
  </x:si>
  <x:si>
    <x:t>난지물재생센터 위생처리장 2농축기동</x:t>
  </x:si>
  <x:si>
    <x:t>MCCB ABS 204C 250A</x:t>
  </x:si>
  <x:si>
    <x:t>라. HMI 및 RCS 수정작업</x:t>
  </x:si>
  <x:si>
    <x:t xml:space="preserve">TFR-CVV 1.5SQ 3C </x:t>
  </x:si>
  <x:si>
    <x:t>1. 1차 및 부대설비 전기공사</x:t>
  </x:si>
  <x:si>
    <x:t>TFR-CVVS 1.5SQ 15C</x:t>
  </x:si>
  <x:si>
    <x:t>목           적  :</x:t>
  </x:si>
  <x:si>
    <x:t>PLC ANALOG POINT</x:t>
  </x:si>
  <x:si>
    <x:t>원심탈수기 HMI 트랜드 수정</x:t>
  </x:si>
  <x:si>
    <x:t xml:space="preserve">  충전부를 보호하여야 한다. </x:t>
  </x:si>
  <x:si>
    <x:t>PLC DIGITAL POINT</x:t>
  </x:si>
  <x:si>
    <x:t>4) 기타 발주처에서 지시한 사항</x:t>
  </x:si>
  <x:si>
    <x:t>원심탈수기 HMI 레포트 수정</x:t>
  </x:si>
  <x:si>
    <x:t>바) 예비품 및 특수공구 목록</x:t>
  </x:si>
  <x:si>
    <x:t xml:space="preserve">    계약자가 부담하여야 한다.</x:t>
  </x:si>
  <x:si>
    <x:t>원심탈수기 HMI 개별화면 수정</x:t>
  </x:si>
  <x:si>
    <x:t>3) 기타 발주처에서 지정한 사항</x:t>
  </x:si>
  <x:si>
    <x:t>위           치  :</x:t>
  </x:si>
  <x:si>
    <x:t>TFR-CVV 1.5SQ 3C</x:t>
  </x:si>
  <x:si>
    <x:t>원심탈수기 HMI 표준화면 수정</x:t>
  </x:si>
  <x:si>
    <x:t>TFR-CVVSB 1.5SQ 5C</x:t>
  </x:si>
  <x:si>
    <x:t>나. 본 사업에 종사하는 근로자에 대한 제반 법령의 운용 및 적용은 계약자가 모든 책임을 진다.</x:t>
  </x:si>
  <x:si>
    <x:t>4) 시방서에 명기되지 않은 사항에 대하여 모순이 있을 경우에는 상호 협의하여 작업 할 수 있다.</x:t>
  </x:si>
  <x:si>
    <x:t xml:space="preserve">   득한 후 제작, 설치하여야 한다. 모든 기자재의 승인도서는 다음의 내용이 포함되어야 한다.</x:t>
  </x:si>
  <x:si>
    <x:t>나. 모든 작업에 있어서 강제전선관을 규격에 맞게 설치하고 내부공간을 40%를 넘지 않도록 한다.</x:t>
  </x:si>
  <x:si>
    <x:t>다. 전선의 종류 및 기타</x:t>
  </x:si>
  <x:si>
    <x:t>(금 사백육십일만육천원)</x:t>
  </x:si>
  <x:si>
    <x:t>슬러지 펌프 인버터 구성</x:t>
  </x:si>
  <x:si>
    <x:t xml:space="preserve">   제출하여야 한다.</x:t>
  </x:si>
  <x:si>
    <x:t>예  정  공  정  표</x:t>
  </x:si>
  <x:si>
    <x:t>특  별  시  방  서</x:t>
  </x:si>
  <x:si>
    <x:t>사  업  개  요 :</x:t>
  </x:si>
  <x:si>
    <x:t>LS_S100_2.2KW</x:t>
  </x:si>
  <x:si>
    <x:t>착수일로부터 28일 간</x:t>
  </x:si>
  <x:si>
    <x:t>3. HMI RCS 수정</x:t>
  </x:si>
  <x:si>
    <x:t>사  업  설  명  서</x:t>
  </x:si>
  <x:si>
    <x:t>원  가  계  산  서</x:t>
  </x:si>
  <x:si>
    <x:t>1) 현장대리인 선임계</x:t>
  </x:si>
  <x:si>
    <x:t>일  반  시  방  서</x:t>
  </x:si>
  <x:si>
    <x:t>원심탈수기 RCS 수정</x:t>
  </x:si>
  <x:si>
    <x:t>보고서로 제출해야 한다.</x:t>
  </x:si>
  <x:si>
    <x:t>사) 설치 및 운전지침서</x:t>
  </x:si>
  <x:si>
    <x:t xml:space="preserve">LS_S100_11KW </x:t>
  </x:si>
  <x:si>
    <x:t xml:space="preserve">나. 포   장 : 모터 펌프는 운반 및 보관에 안전하도록 단위별 포장하며 포장방법은 BUNDLE TYPE으로 견고하게 포장되도록 한다.
</x:t>
  </x:si>
  <x:si>
    <x:t>가. 케이블트레이는 현장확인 후 설치하되 감독관과 협의하여 결정한다.</x:t>
  </x:si>
  <x:si>
    <x:t>가. 설계도서에 상호 모순이 있을 경우에는 아래 순서에 따라 적용한다.</x:t>
  </x:si>
  <x:si>
    <x:t>마. 현장대리인은 작업공정에 대해 수시로 발주처에 보고하여야 한다.</x:t>
  </x:si>
  <x:si>
    <x:t>가. 설치 완료 후 시운전시 설치된 모든 기기는 정상 작동하여야 한다.</x:t>
  </x:si>
  <x:si>
    <x:t>라. 그 밖의 발주기관이 설계서를 변경할 필요가 있다고 인정할 경우</x:t>
  </x:si>
  <x:si>
    <x:t>가. 1차 전기공사 - 원심농축기 1차 전기배선 및 MCCB 교체</x:t>
  </x:si>
  <x:si>
    <x:t>2) 주의와 의무를 태만히 하여 발생한 안전사고(인명손상 등) 발생 시</x:t>
  </x:si>
  <x:si>
    <x:t xml:space="preserve">    사고 및 재해에 대하여 민·형사상의 모든 책임을 져야 한다.</x:t>
  </x:si>
  <x:si>
    <x:t>나. 작업현장에서는 개인 안전장구를 착용하고 작업에 임해야 한다.</x:t>
  </x:si>
  <x:si>
    <x:t>1) 본 사업 목적물의 파손, 오염, 분실, 변형 등으로 인한 피해 시</x:t>
  </x:si>
  <x:si>
    <x:t>나. 1차 전기공사 - 슬러지, 폴리머펌프 및 농축이송컨베이어 전원 외</x:t>
  </x:si>
  <x:si>
    <x:t>가. 도   장 : 모터 펌프 내외면에는 기초 도장으로 프라이머를 1회칠하고 마감 도장으로 에폭시 페인트를 2회 칠하여 도막두께</x:t>
  </x:si>
  <x:si>
    <x:t>가. 계약자는 제반 안전규정 및 법규를 엄수하여 안전사고가 발생하지 않도록 하여야 하며, 관리 소홀로 인하여 발생되는 모든 안전</x:t>
  </x:si>
  <x:si>
    <x:t>다. 계약자는 발주처가 자재검사를 하는데 지장이 없도록 편의를 제공하여야 하며, 각종 시험 및 검사에 소요되는 모든 비용은</x:t>
  </x:si>
  <x:si>
    <x:t>다. 배전반에 사용되는 모든 기자재는 K.S 표시품을 사용하여야 하고 K.S 제품이 없을 경우는 시중 최상품 또는 그와 동등</x:t>
  </x:si>
  <x:si>
    <x:t>다. 계약자는 현장 작업자에게 안전에 관한 사항을 교육하여야 하며 안전장구를 지급 착용토록 하여 안전사고 예방에 최선을 다한다.</x:t>
  </x:si>
  <x:si>
    <x:t>- 본 시방서는 저압의 옥내배선 및 구내 외선공사에 적용하며, 배선은 설계도면, 시방서에 따라 시설 장소에 최적의 방법으로</x:t>
  </x:si>
  <x:si>
    <x:t xml:space="preserve">본 시방서에 준하여 공급·설치되는 모든 자재 및 설비는 KS규격에 부합되어야 하며 제품의 일반적인 형상·형식 및 품질을 나타낼 </x:t>
  </x:si>
  <x:si>
    <x:t xml:space="preserve">가. 적용범위      :  본 시방은 전력간선, 각종 약전선로의 간선 및 펌프장 내의 관련된 고, 저압 동력설비에 적용한다. </x:t>
  </x:si>
  <x:si>
    <x:t>나. 계약자는 숙련을 요하는 작업에는 상당한 경험과 기술력을 겸비한 기술자를 배치하여 수행토록 하여야하며, 원활한 작업 진척을</x:t>
  </x:si>
  <x:si>
    <x:t>다. 본 사업은 예정공정표에 맞추어 수행하고 본 사업 수행 중 계획공정 대비 추진실적이 미흡하다고 발주처에서 판단시 계약자는</x:t>
  </x:si>
  <x:si>
    <x:t>1) 계약자는 착수 후 15일 이내에 설계도서 및 시방서의 요구조건을 만족하는 도면 및 설치도를 작성·제출하여 발주처의 승인을</x:t>
  </x:si>
  <x:si>
    <x:t>라. 모든 기기 및 재료 중 감독관이 인정하는 특수한 것을 제외한 모든 기자재는 지정시험기관의 시험에 합격한 것이어야 한다.</x:t>
  </x:si>
  <x:si>
    <x:t>- 본 작업에 사용되는 Cable Tray는 도면에 준하여 제작하되, 제작도를 작성하여 승인을 득한 후 제작에 착수하여야 한다.</x:t>
  </x:si>
  <x:si>
    <x:t xml:space="preserve">계약자는 가설물이나 구조물의 파손 또는 타 작업의 수행에 영향을 미치는 사고나 인명의 손상 또는 제3자에 피해를 미치는 사고가 </x:t>
  </x:si>
  <x:si>
    <x:t>1) 물품납품서(개략적인 전·중·후 사진 포함) 2부</x:t>
  </x:si>
  <x:si>
    <x:t>제어용 케이블 설치 : 2.5㎟이하 X 4C (m당)</x:t>
  </x:si>
  <x:si>
    <x:t>난지 위생처리장 2농축기동 원심농축기 설치 (전기공사)</x:t>
  </x:si>
  <x:si>
    <x:t>전력케이블 구내설치 : 150㎟이하 X 1C (m당)</x:t>
  </x:si>
  <x:si>
    <x:t>제어용 케이블 설치 : 2.5㎟이하 X 3C (m당)</x:t>
  </x:si>
  <x:si>
    <x:t>제어용 케이블 설치 : 2.5㎟이하 X 15C (m당)</x:t>
  </x:si>
  <x:si>
    <x:t>전력케이블 구내설치 : 100㎟이하 X 1C (m당)</x:t>
  </x:si>
  <x:si>
    <x:t>전력케이블 구내설치 : 16㎟이하 X 4C (m당)</x:t>
  </x:si>
  <x:si>
    <x:t>라. 계약자는 본 사업에 대한 제반 검사결과 처분지시가 있을 때에는 이에 따라야 한다.</x:t>
  </x:si>
  <x:si>
    <x:t>- 저압 옥내배선과 약 전류 전선을 동일 Tray 또는 동일 접속함 내에 수용할 수 없다.</x:t>
  </x:si>
  <x:si>
    <x:t>가) 설계 제원을 파악할 수 있는 내용(Data Sheet, Specification 등)</x:t>
  </x:si>
  <x:si>
    <x:t>- 모든 전선은 특기 사항이 없는 한 비닐 절연 전선의 경우 아래와 같은 색으로 구분한다.</x:t>
  </x:si>
  <x:si>
    <x:t>다. 새로운 기술, 공법 사용으로 사업비의 절감 및 사업기간의 단축 등의 효과가 현저할 경우</x:t>
  </x:si>
  <x:si>
    <x:t>가. 계약자는 자재를 현장에 반입하고자 하는 경우에는 사전에 발주처에게 통보하여야 한다.</x:t>
  </x:si>
  <x:si>
    <x:t xml:space="preserve">6) LIFTTING CHAIN은 STS 304을 사용하고 길이는 5M로 한다.    </x:t>
  </x:si>
  <x:si>
    <x:t>나. 슬러지 조건에 맞추어 케익 함수율 및 회수율이 만족하도록 제작·설치 하여야 한다.</x:t>
  </x:si>
  <x:si>
    <x:t>다. 동력용 전원  :  일반적으로 저압에서는 교류 단상 220V, 3상, 380V로 한다.</x:t>
  </x:si>
  <x:si>
    <x:t xml:space="preserve">나. 배선            :  전력간선은 Cable Tray를 이용하여 배선한다. </x:t>
  </x:si>
  <x:si>
    <x:t>- 본 작업의 범위, 기기, 배선방법 및 종별 배치 등은 설계도서에 의거 시공한다.</x:t>
  </x:si>
  <x:si>
    <x:t xml:space="preserve">  접지가 발생하였을 때 자동적으로 전로를 차단시킬 수 있는 차단기 등을 설치한다.</x:t>
  </x:si>
  <x:si>
    <x:t>- Box 및 인서트는 설치 면으로부터 돌출되거나 물이 침입하지 않도록 시공한다.</x:t>
  </x:si>
  <x:si>
    <x:t>나. 현장에 반입된 자재 및 장비는 발주처의 승인없이 장외로 반출하여서는 아니된다.</x:t>
  </x:si>
  <x:si>
    <x:t xml:space="preserve">    공정 만회 대책을 수립·제출하여야 한다.</x:t>
  </x:si>
  <x:si>
    <x:t>마) 조작반의 외형도, 내부상세도, 전기도면</x:t>
  </x:si>
  <x:si>
    <x:t>RCS - 원심탈수기 MOP E-NET 통신</x:t>
  </x:si>
  <x:si>
    <x:t xml:space="preserve">  시행하고 KS C IEC 60364에 따른다</x:t>
  </x:si>
  <x:si>
    <x:t>5) BOLT/NUT는 STS 304을 사용한다.</x:t>
  </x:si>
  <x:si>
    <x:t>건축산업설비 2026. 03. 13 입찰공고부터</x:t>
  </x:si>
  <x:si>
    <x:t xml:space="preserve">하자담보책임기간은 준공일로부터 2년으로 한다. </x:t>
  </x:si>
  <x:si>
    <x:t>주요자재 및 소요현황  :  설계내역서 참조</x:t>
  </x:si>
  <x:si>
    <x:t xml:space="preserve">8) 가이드 써포트 GC 250을 사용한다.  </x:t>
  </x:si>
  <x:si>
    <x:t xml:space="preserve">    위해 충분한 인원을 배치하여야 한다.</x:t>
  </x:si>
  <x:si>
    <x:r>
      <x:t>1.5mm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  <x:vertAlign val="superscript"/>
          </x:rPr>
        </mc:Fallback>
      </mc:AlternateContent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 이상</x:t>
    </x:r>
  </x:si>
  <x:si>
    <x:r>
      <x:t>2.5mm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  <x:vertAlign val="superscript"/>
          </x:rPr>
        </mc:Fallback>
      </mc:AlternateContent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 이상</x:t>
    </x:r>
  </x:si>
  <x:si>
    <x:t>소                  계</x:t>
  </x:si>
  <x:si>
    <x:t>3) 흡입카바는 GC 250을 사용한다.</x:t>
  </x:si>
  <x:si>
    <x:t>2) 임펠라는 SSC 13을 사용한다.</x:t>
  </x:si>
  <x:si>
    <x:t xml:space="preserve">     감독관과 협의 하에 시공한다.</x:t>
  </x:si>
  <x:si>
    <x:t>다) 기자재의 배치도 및 조립과 설계도면</x:t>
  </x:si>
  <x:si>
    <x:t>동력 및 감시제어용, 중요 신호 전송용</x:t>
  </x:si>
  <x:si>
    <x:t>다. 슬러지, 폴리머 펌프 인버터 구매</x:t>
  </x:si>
  <x:si>
    <x:t xml:space="preserve">  기준과 내선공사에 의거 시공한다.</x:t>
  </x:si>
  <x:si>
    <x:t>4) 펌프축은 STS 410을 사용 한다.</x:t>
  </x:si>
  <x:si>
    <x:t>나) 제작사명, 공급수량, 기기의 형식</x:t>
  </x:si>
  <x:si>
    <x:t>및 수동운전에 원활한 운영을 꾀한다.</x:t>
  </x:si>
  <x:si>
    <x:t>총계</x:t>
  </x:si>
  <x:si>
    <x:t xml:space="preserve"> </x:t>
  </x:si>
  <x:si>
    <x:t>경비</x:t>
  </x:si>
  <x:si>
    <x:t>재료비</x:t>
  </x:si>
  <x:si>
    <x:t>3.</x:t>
  </x:si>
  <x:si>
    <x:t>시운전</x:t>
  </x:si>
  <x:si>
    <x:t>4.</x:t>
  </x:si>
  <x:si>
    <x:t>총액</x:t>
  </x:si>
  <x:si>
    <x:t>5.</x:t>
  </x:si>
  <x:si>
    <x:t>이윤</x:t>
  </x:si>
  <x:si>
    <x:t>배관공</x:t>
  </x:si>
  <x:si>
    <x:t>비계공</x:t>
  </x:si>
  <x:si>
    <x:t>수량</x:t>
  </x:si>
  <x:si>
    <x:t>6.</x:t>
  </x:si>
  <x:si>
    <x:t>견적1</x:t>
  </x:si>
  <x:si>
    <x:t>견적2</x:t>
  </x:si>
  <x:si>
    <x:t>품명</x:t>
  </x:si>
  <x:si>
    <x:t>단위</x:t>
  </x:si>
  <x:si>
    <x:t>노무비</x:t>
  </x:si>
  <x:si>
    <x:t>공정율</x:t>
  </x:si>
  <x:si>
    <x:t>7.</x:t>
  </x:si>
  <x:si>
    <x:t>업체</x:t>
  </x:si>
  <x:si>
    <x:t>2.</x:t>
  </x:si>
  <x:si>
    <x:t>1.</x:t>
  </x:si>
  <x:si>
    <x:t>직종</x:t>
  </x:si>
  <x:si>
    <x:t>비고</x:t>
  </x:si>
  <x:si>
    <x:t>동 력</x:t>
  </x:si>
  <x:si>
    <x:t>인</x:t>
  </x:si>
  <x:si>
    <x:t>규격</x:t>
  </x:si>
  <x:si>
    <x:t>13.</x:t>
  </x:si>
  <x:si>
    <x:t>10.</x:t>
  </x:si>
  <x:si>
    <x:t>EA</x:t>
  </x:si>
  <x:si>
    <x:t>도장공</x:t>
  </x:si>
  <x:si>
    <x:t>설치</x:t>
  </x:si>
  <x:si>
    <x:t>14.</x:t>
  </x:si>
  <x:si>
    <x:t>화면</x:t>
  </x:si>
  <x:si>
    <x:t>예산</x:t>
  </x:si>
  <x:si>
    <x:t>11.</x:t>
  </x:si>
  <x:si>
    <x:t>종 류</x:t>
  </x:si>
  <x:si>
    <x:t>`</x:t>
  </x:si>
  <x:si>
    <x:t>과장</x:t>
  </x:si>
  <x:si>
    <x:t>녹</x:t>
  </x:si>
  <x:si>
    <x:t>심사자</x:t>
  </x:si>
  <x:si>
    <x:t>번호</x:t>
  </x:si>
  <x:si>
    <x:t>단가</x:t>
  </x:si>
  <x:si>
    <x:t>대</x:t>
  </x:si>
  <x:si>
    <x:t>미장공</x:t>
  </x:si>
  <x:si>
    <x:t>12.</x:t>
  </x:si>
  <x:si>
    <x:t>용접공</x:t>
  </x:si>
  <x:si>
    <x:t>9.</x:t>
  </x:si>
  <x:si>
    <x:t>저 압</x:t>
  </x:si>
  <x:si>
    <x:t>25M</x:t>
  </x:si>
  <x:si>
    <x:t>전 압</x:t>
  </x:si>
  <x:si>
    <x:t>호표</x:t>
  </x:si>
  <x:si>
    <x:t>철공</x:t>
  </x:si>
  <x:si>
    <x:t>착암공</x:t>
  </x:si>
  <x:si>
    <x:t>백</x:t>
  </x:si>
  <x:si>
    <x:t>계장공</x:t>
  </x:si>
  <x:si>
    <x:t>8.</x:t>
  </x:si>
  <x:si>
    <x:t>보온공</x:t>
  </x:si>
  <x:si>
    <x:t>비목</x:t>
  </x:si>
  <x:si>
    <x:t>설계자</x:t>
  </x:si>
  <x:si>
    <x:t>완료</x:t>
  </x:si>
  <x:si>
    <x:t>배선</x:t>
  </x:si>
  <x:si>
    <x:t>구 분</x:t>
  </x:si>
  <x:si>
    <x:t>M</x:t>
  </x:si>
  <x:si>
    <x:r>
      <x:t>2026년 04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월     일</x:t>
    </x:r>
  </x:si>
  <x:si>
    <x:r>
      <x:t xml:space="preserve">시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    설
관리담당</x:t>
    </x:r>
  </x:si>
  <x:si>
    <x:t>라) 기자재의 재질, 규격</x:t>
  </x:si>
  <x:si>
    <x:t>사    업    명  :</x:t>
  </x:si>
  <x:si>
    <x:t>사  업  기  간  :</x:t>
  </x:si>
  <x:si>
    <x:t>마. 전선 및 Cable</x:t>
  </x:si>
  <x:si>
    <x:t>폴리머 펌프 인버터 구성</x:t>
  </x:si>
  <x:si>
    <x:t>물가정보(2026. 04.)</x:t>
  </x:si>
  <x:si>
    <x:t>TFR-CV 95SQ 1C</x:t>
  </x:si>
  <x:si>
    <x:t>시  중  노  임  표</x:t>
  </x:si>
  <x:si>
    <x:t>(금 사천육백일십육만원)</x:t>
  </x:si>
  <x:si>
    <x:t>Ⅰ. 전기 및 계장공사</x:t>
  </x:si>
  <x:si>
    <x:t>(금 오천칠십칠만육천원)</x:t>
  </x:si>
  <x:si>
    <x:t>TfR-GV 50SQ 1C</x:t>
  </x:si>
  <x:si>
    <x:t>물가자료(2026. 04.)</x:t>
  </x:si>
  <x:si>
    <x:t>TFR-CV 2.5SQ 4C</x:t>
  </x:si>
  <x:si>
    <x:t>설  계  내  역  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</x:si>
</x:sst>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2">
    <x:numFmt numFmtId="164" formatCode="_ * #,##0_ ;_ * \-#,##0_ ;_ * &quot;-&quot;_ ;_ @_ "/>
    <x:numFmt numFmtId="165" formatCode="#,##0;[Red]#,##0"/>
    <x:numFmt numFmtId="166" formatCode="0.0%"/>
    <x:numFmt numFmtId="167" formatCode="#,##0_);[Red]\(#,##0\)"/>
    <x:numFmt numFmtId="168" formatCode="0.0_);[Red]\(0.0\)"/>
    <x:numFmt numFmtId="169" formatCode="#,##0_ "/>
    <x:numFmt numFmtId="170" formatCode="#,##0.000"/>
    <x:numFmt numFmtId="171" formatCode="yy\-mm\-dd\ h:mm"/>
    <x:numFmt numFmtId="172" formatCode="0.000%"/>
    <x:numFmt numFmtId="173" formatCode="0.000"/>
    <x:numFmt numFmtId="174" formatCode="_ * #,##0.00_ ;_ * \-#,##0.00_ ;_ * &quot;-&quot;??_ ;_ @_ "/>
    <x:numFmt numFmtId="175" formatCode="_ &quot;₩&quot;* #,##0_ ;_ &quot;₩&quot;* \-#,##0_ ;_ &quot;₩&quot;* &quot;-&quot;_ ;_ @_ "/>
    <x:numFmt numFmtId="176" formatCode="_ &quot;₩&quot;* #,##0.00_ ;_ &quot;₩&quot;* \-#,##0.00_ ;_ &quot;₩&quot;* &quot;-&quot;??_ ;_ @_ "/>
    <x:numFmt numFmtId="177" formatCode="#,##0\ &quot;F&quot;;[Red]\-#,##0\ &quot;F&quot;"/>
    <x:numFmt numFmtId="178" formatCode="#,##0.00\ &quot;F&quot;;[Red]\-#,##0.00\ &quot;F&quot;"/>
    <x:numFmt numFmtId="179" formatCode="#,##0.00_ "/>
    <x:numFmt numFmtId="180" formatCode="_-&quot;₩&quot;* #,##0.00_-;&quot;₩&quot;&quot;₩&quot;\-&quot;₩&quot;* #,##0.00_-;_-&quot;₩&quot;* &quot;-&quot;??_-;_-@_-"/>
    <x:numFmt numFmtId="181" formatCode="_-* #,##0.00_-;&quot;₩&quot;&quot;₩&quot;\-* #,##0.00_-;_-* &quot;-&quot;??_-;_-@_-"/>
    <x:numFmt numFmtId="182" formatCode="&quot;₩&quot;#,##0;&quot;₩&quot;&quot;₩&quot;&quot;₩&quot;&quot;₩&quot;\-#,##0"/>
    <x:numFmt numFmtId="183" formatCode="&quot;₩&quot;#,##0;[Red]&quot;₩&quot;&quot;₩&quot;&quot;₩&quot;&quot;₩&quot;\-#,##0"/>
    <x:numFmt numFmtId="184" formatCode="&quot;₩&quot;#,##0.00;&quot;₩&quot;&quot;₩&quot;&quot;₩&quot;&quot;₩&quot;\-#,##0.00"/>
    <x:numFmt numFmtId="185" formatCode="#,##0;[Red]&quot;-&quot;#,##0"/>
    <x:numFmt numFmtId="186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x:numFmt numFmtId="187" formatCode="#,##0;&quot;₩&quot;&quot;₩&quot;&quot;₩&quot;&quot;₩&quot;\(#,##0&quot;₩&quot;&quot;₩&quot;&quot;₩&quot;&quot;₩&quot;\)"/>
    <x:numFmt numFmtId="188" formatCode="0.000000000000"/>
    <x:numFmt numFmtId="189" formatCode="&quot;$&quot;#,##0_);\(&quot;$&quot;#,##0\)"/>
    <x:numFmt numFmtId="190" formatCode="&quot;₩&quot;#,##0;[Red]&quot;₩&quot;\-&quot;₩&quot;#,##0"/>
    <x:numFmt numFmtId="191" formatCode="#0.00%"/>
    <x:numFmt numFmtId="192" formatCode="#.00"/>
    <x:numFmt numFmtId="193" formatCode="#,##0."/>
    <x:numFmt numFmtId="194" formatCode="\$#."/>
    <x:numFmt numFmtId="195" formatCode="_ * #,##0_ ;_ * &quot;₩&quot;&quot;₩&quot;&quot;₩&quot;&quot;₩&quot;&quot;₩&quot;\-#,##0_ ;_ * &quot;-&quot;_ ;_ @_ "/>
    <x:numFmt numFmtId="196" formatCode="_-* #,##0_-;\-* #,##0_-;_-* &quot;-&quot;??_-;_-@_-"/>
    <x:numFmt numFmtId="197" formatCode="0.0"/>
    <x:numFmt numFmtId="198" formatCode="mm&quot;월&quot;\ dd&quot;일&quot;"/>
    <x:numFmt numFmtId="199" formatCode="_-* #,##0.0_-;\-* #,##0.0_-;_-* &quot;-&quot;??_-;_-@_-"/>
    <x:numFmt numFmtId="200" formatCode="#,##0.00;[Red]&quot;-&quot;#,##0.00"/>
    <x:numFmt numFmtId="201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x:numFmt numFmtId="202" formatCode="_(&quot;₩&quot;* #,##0_);_(&quot;₩&quot;* \(#,##0\);_(&quot;₩&quot;* &quot;-&quot;_);_(@_)"/>
    <x:numFmt numFmtId="203" formatCode="_(&quot;RM&quot;* #,##0_);_(&quot;RM&quot;* \(#,##0\);_(&quot;RM&quot;* &quot;-&quot;_);_(@_)"/>
    <x:numFmt numFmtId="204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x:numFmt numFmtId="205" formatCode="_(&quot;₩&quot;* #,##0.00_);_(&quot;₩&quot;* \(#,##0.00\);_(&quot;₩&quot;* &quot;-&quot;??_);_(@_)"/>
    <x:numFmt numFmtId="206" formatCode="_(&quot;RM&quot;* #,##0.00_);_(&quot;RM&quot;* \(#,##0.00\);_(&quot;RM&quot;* &quot;-&quot;??_);_(@_)"/>
    <x:numFmt numFmtId="207" formatCode="_ * #,##0_ ;_ * &quot;₩&quot;&quot;₩&quot;&quot;₩&quot;&quot;₩&quot;&quot;₩&quot;&quot;₩&quot;&quot;₩&quot;&quot;₩&quot;&quot;₩&quot;&quot;₩&quot;&quot;₩&quot;&quot;₩&quot;&quot;₩&quot;\-#,##0_ ;_ * &quot;-&quot;_ ;_ @_ "/>
    <x:numFmt numFmtId="208" formatCode="_ * #,##0.00_ ;_ * &quot;₩&quot;&quot;₩&quot;&quot;₩&quot;&quot;₩&quot;&quot;₩&quot;&quot;₩&quot;&quot;₩&quot;&quot;₩&quot;&quot;₩&quot;&quot;₩&quot;&quot;₩&quot;&quot;₩&quot;&quot;₩&quot;\-#,##0.00_ ;_ * &quot;-&quot;??_ ;_ @_ "/>
    <x:numFmt numFmtId="209" formatCode="_ * #,##0.000000_ ;_ * \-#,##0.000000_ ;_ * &quot;-&quot;_ ;_ @_ "/>
    <x:numFmt numFmtId="210" formatCode="#,##0;&quot;-&quot;#,##0"/>
    <x:numFmt numFmtId="211" formatCode="_ * #,##0_ ;_ * \-#,##0_ ;_ * &quot;-&quot;??_ ;_ @_ "/>
    <x:numFmt numFmtId="212" formatCode="0.0000000000000"/>
    <x:numFmt numFmtId="213" formatCode="_-[$€-2]* #,##0.00_-;\-[$€-2]* #,##0.00_-;_-[$€-2]* &quot;-&quot;??_-"/>
    <x:numFmt numFmtId="214" formatCode="mmmm\-yy"/>
    <x:numFmt numFmtId="215" formatCode="&quot;US$&quot;#,##0_);\(&quot;US$&quot;#,##0\)"/>
    <x:numFmt numFmtId="216" formatCode="&quot;₩&quot;\$#,##0.00_);[Red]&quot;₩&quot;\(&quot;₩&quot;\$#,##0.00&quot;₩&quot;\)"/>
    <x:numFmt numFmtId="217" formatCode="_-* #,##0.000_-;\-* #,##0.000_-;_-* &quot;-&quot;_-;_-@_-"/>
    <x:numFmt numFmtId="218" formatCode="&quot;US$&quot;#,##0_);[Red]\(&quot;US$&quot;#,##0\)"/>
    <x:numFmt numFmtId="219" formatCode="_-* #,##0.00_-;\-* #,##0.00_-;_-* &quot;-&quot;_-;_-@_-"/>
    <x:numFmt numFmtId="220" formatCode="&quot;₩&quot;#\!\,##0\!.00;&quot;₩&quot;&quot;₩&quot;&quot;₩&quot;&quot;₩&quot;&quot;₩&quot;&quot;₩&quot;&quot;₩&quot;&quot;₩&quot;&quot;₩&quot;&quot;₩&quot;\!\-#\!\,##0\!.00"/>
    <x:numFmt numFmtId="221" formatCode="#,##0.000;[Red]\(#,##0.000\)"/>
    <x:numFmt numFmtId="222" formatCode="\$#,##0\ ;\(\$#,##0\)"/>
    <x:numFmt numFmtId="223" formatCode="_ * #,##0.00_ ;_ * \-#,##0.00_ ;_ * &quot;-&quot;_ ;_ @_ "/>
    <x:numFmt numFmtId="224" formatCode="#,##0.0000;[Red]\(#,##0.0000\)"/>
    <x:numFmt numFmtId="225" formatCode="#,##0.0;[Red]&quot;-&quot;#,##0.0"/>
    <x:numFmt numFmtId="226" formatCode="#,##0.0"/>
    <x:numFmt numFmtId="227" formatCode="#,##0.00_);[Red]\(#,##0.00\)"/>
    <x:numFmt numFmtId="228" formatCode="#."/>
    <x:numFmt numFmtId="229" formatCode="&quot;₩&quot;#,##0.00;&quot;₩&quot;\-#,##0.00"/>
    <x:numFmt numFmtId="230" formatCode="yyyy\/m\/d"/>
    <x:numFmt numFmtId="231" formatCode="mmm\.yy"/>
    <x:numFmt numFmtId="232" formatCode="&quot;SFr.&quot;\ #,##0;&quot;SFr.&quot;\ \-#,##0"/>
    <x:numFmt numFmtId="233" formatCode="0_ "/>
    <x:numFmt numFmtId="234" formatCode="#,##0;\(#,##0\)"/>
    <x:numFmt numFmtId="235" formatCode="\(#,##0.000\)"/>
    <x:numFmt numFmtId="236" formatCode="0.00&quot;  &quot;"/>
    <x:numFmt numFmtId="237" formatCode="&quot;₩&quot;#,##0.00;\!\-&quot;₩&quot;#,##0.00"/>
    <x:numFmt numFmtId="238" formatCode="&quot;?#,##0;\-&quot;&quot;?&quot;#,##0"/>
    <x:numFmt numFmtId="239" formatCode="&quot;*&quot;#,##0\ &quot;일 (월)&quot;\ \ "/>
    <x:numFmt numFmtId="240" formatCode="&quot;?#,##0.00;\-&quot;&quot;?&quot;#,##0.00"/>
    <x:numFmt numFmtId="241" formatCode="yyyy&quot;年&quot;m&quot;月&quot;d&quot;日&quot;"/>
    <x:numFmt numFmtId="242" formatCode="yy&quot;년&quot;m&quot;월&quot;d&quot;일&quot;"/>
    <x:numFmt numFmtId="243" formatCode="h\:mm"/>
    <x:numFmt numFmtId="244" formatCode="%#.00"/>
    <x:numFmt numFmtId="245" formatCode="_-* #,##0.00\ _B_F_-;\-* #,##0.00\ _B_F_-;_-* &quot;-&quot;??\ _B_F_-;_-@_-"/>
    <x:numFmt numFmtId="246" formatCode="#,##0\ &quot;DM&quot;;\-#,##0\ &quot;DM&quot;"/>
    <x:numFmt numFmtId="247" formatCode="\$#.00"/>
    <x:numFmt numFmtId="248" formatCode="#,##0.00000000"/>
    <x:numFmt numFmtId="249" formatCode="#,##0.000000"/>
    <x:numFmt numFmtId="250" formatCode="0.0_)"/>
    <x:numFmt numFmtId="251" formatCode="_-* #,##0.0_-;\-* #,##0.0_-;_-* &quot;-&quot;_-;_-@_-"/>
    <x:numFmt numFmtId="252" formatCode="_ * #,##0_ ;_ * &quot;₩&quot;&quot;₩&quot;&quot;₩&quot;&quot;₩&quot;\-#,##0_ ;_ * &quot;-&quot;_ ;_ @_ "/>
    <x:numFmt numFmtId="253" formatCode="_*\ ??_-"/>
    <x:numFmt numFmtId="254" formatCode="#,##0.000_ "/>
    <x:numFmt numFmtId="255" formatCode="&quot;제&quot;\ ##&quot; 호표&quot;"/>
    <x:numFmt numFmtId="256" formatCode="&quot;기계실배관은 &quot;##&quot;% 가산&quot;"/>
    <x:numFmt numFmtId="257" formatCode="#,##0.0_);[Red]\(#,##0.0\)"/>
    <x:numFmt numFmtId="258" formatCode="&quot;p&quot;##"/>
    <x:numFmt numFmtId="259" formatCode="&quot;p&quot;#,###"/>
    <x:numFmt numFmtId="260" formatCode="#,##0.0_ "/>
    <x:numFmt numFmtId="261" formatCode="&quot;직접노무비 × &quot;#,##0.0&quot;%&quot;"/>
    <x:numFmt numFmtId="262" formatCode="&quot;(재료비 + 노무비 + 경비) × &quot;#,##0.0&quot;%&quot;"/>
    <x:numFmt numFmtId="263" formatCode="&quot;(재료비 + 노무비) × &quot;#,##0.0&quot;%&quot;"/>
    <x:numFmt numFmtId="264" formatCode="&quot;(공사원가) × &quot;#,##0.0&quot;%&quot;"/>
    <x:numFmt numFmtId="265" formatCode="&quot;금 &quot;#,###&quot;원&quot;"/>
    <x:numFmt numFmtId="266" formatCode="&quot;(노무비) × &quot;#,##0.00&quot;%&quot;"/>
    <x:numFmt numFmtId="267" formatCode="&quot;(건강보험료) × &quot;#,##0.00&quot;%&quot;"/>
    <x:numFmt numFmtId="268" formatCode="&quot;(직접노무비) × &quot;#,##0.0&quot;%&quot;"/>
    <x:numFmt numFmtId="269" formatCode="&quot;(재료비+직접노무비) × &quot;#,##0.00&quot;%&quot;"/>
    <x:numFmt numFmtId="270" formatCode="&quot;적정 p&quot;#,###"/>
    <x:numFmt numFmtId="271" formatCode="&quot;(직접노무비) × &quot;#,##0.000&quot;%&quot;"/>
    <x:numFmt numFmtId="272" formatCode="&quot;(노무비 + 경비 + 일반관리비) × &quot;#,##0.00&quot;%&quot;"/>
    <x:numFmt numFmtId="273" formatCode="0_);[Red]\(0\)"/>
    <x:numFmt numFmtId="274" formatCode="&quot;( 노무비) × &quot;#,##0.000&quot;%&quot;"/>
    <x:numFmt numFmtId="275" formatCode="&quot;(직접노무비) × &quot;#,##0.00&quot;%&quot;"/>
  </x:numFmts>
  <x:fonts count="16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바탕체"/>
      <x:sz val="12"/>
      <x:color rgb="ff000000"/>
    </x:font>
    <x:font>
      <x:name val="돋움체"/>
      <x:sz val="12"/>
      <x:color rgb="ff000000"/>
    </x:font>
    <x:font>
      <x:name val="MS Sans Serif"/>
      <x:sz val="10"/>
      <x:color rgb="ff000000"/>
    </x:font>
    <x:font>
      <x:name val="굴림체"/>
      <x:sz val="12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???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???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OUR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¾©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¾©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¾©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¾©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ourier Ne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ⓒoUAAA¨u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ⓒoUAAA¨u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￥i￠￢￠?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￥i￠￢￠?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µ¸¿ò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μ¸¿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A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μ¸¿oA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µ¸¿ò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Genev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Genev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±¼¸²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A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±¼¸²A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μ¸¿o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µ¸¿ò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8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8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ff00ff"/>
          <x:u/>
          <hs:underlineType val="1"/>
          <hs:underlineShape val="solid"/>
          <hs:underlineColor rgb="ffff00ff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ff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Univers (WN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Univers (WN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2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2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mall Fonts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Small Fonts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8"/>
          <x:color rgb="ff0000ff"/>
          <hs:size val="100"/>
          <hs:ratio val="100"/>
          <hs:spacing val="0"/>
          <hs:offset val="0"/>
        </x:font>
      </mc:Choice>
      <mc:Fallback>
        <x:font>
          <x:name val="MS Sans Serif"/>
          <x:sz val="1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ff"/>
          <x:b val="1"/>
          <x:i val="1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ff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9999ff"/>
          <x:i val="1"/>
          <x:outline val="1"/>
          <x:u/>
          <hs:underlineType val="1"/>
          <hs:underlineShape val="solid"/>
          <hs:underlineColor rgb="ff9999ff"/>
          <hs:outlineType val="solid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9999ff"/>
          <x:i val="1"/>
          <x:outline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궁서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(한)신중명조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(한)신중명조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큐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큐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뼻뮝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뼻뮝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(English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궁서(English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견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견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고딕"/>
          <x:sz val="10"/>
          <x:color rgb="ff0000ff"/>
          <x:b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고딕"/>
          <x:sz val="10"/>
          <x:color rgb="ff0000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4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4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ff00"/>
        <x:bgColor indexed="64"/>
      </x:patternFill>
    </x:fill>
  </x:fills>
  <x:borders count="37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>
        <x:color rgb="ff000000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rgb="ff000000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>
        <x:color rgb="ff000000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ashed">
        <x:color auto="1"/>
      </x:bottom>
    </x:border>
    <x:border>
      <x:left style="thin">
        <x:color auto="1"/>
      </x:left>
      <x:right style="thin">
        <x:color auto="1"/>
      </x:right>
      <x:top style="dashed">
        <x:color auto="1"/>
      </x:top>
      <x:bottom style="dashed">
        <x:color auto="1"/>
      </x:bottom>
    </x:border>
    <x:border>
      <x:left style="thin">
        <x:color auto="1"/>
      </x:left>
      <x:right style="thin">
        <x:color auto="1"/>
      </x:right>
      <x:top style="dashed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dashed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  <x:diagonal style="thin">
        <x:color auto="1"/>
      </x:diagonal>
    </x:border>
  </x:borders>
  <x:cellStyleXfs count="12">
    <x:xf numFmtId="0" fontId="0" fillId="0" borderId="0">
      <x:alignment horizontal="general" vertical="center"/>
    </x:xf>
    <x:xf numFmtId="9" fontId="10" fillId="0" borderId="0" applyFont="1" applyFill="1" applyBorder="1" applyAlignment="1" applyProtection="1">
      <x:alignment horizontal="general" vertical="bottom"/>
    </x:xf>
    <x:xf numFmtId="41" fontId="0" fillId="0" borderId="0" applyFont="1" applyFill="1" applyBorder="1" applyAlignment="1" applyProtection="1">
      <x:alignment horizontal="general" vertical="center"/>
    </x:xf>
    <x:xf numFmtId="164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0" fillId="0" borderId="0">
      <x:alignment horizontal="general" vertical="center"/>
    </x:xf>
    <x:xf numFmtId="0" fontId="6" fillId="0" borderId="0">
      <x:alignment horizontal="general" vertical="bottom"/>
    </x:xf>
    <x:xf numFmtId="0" fontId="10" fillId="0" borderId="0">
      <x:alignment horizontal="general" vertical="bottom"/>
    </x:xf>
    <x:xf numFmtId="0" fontId="10" fillId="0" borderId="0">
      <x:alignment horizontal="general" vertical="bottom"/>
    </x:xf>
    <x:xf numFmtId="0" fontId="26" fillId="0" borderId="0" applyBorder="1">
      <x:alignment horizontal="general" vertical="bottom"/>
    </x:xf>
    <x:xf numFmtId="0" fontId="82" fillId="0" borderId="0">
      <x:alignment horizontal="general" vertical="bottom"/>
    </x:xf>
    <x:xf numFmtId="0" fontId="6" fillId="0" borderId="0">
      <x:alignment horizontal="general" vertical="bottom"/>
    </x:xf>
  </x:cellStyleXfs>
  <x:cellXfs count="433"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150" fillId="0" borderId="0" xfId="0" applyNumberFormat="1" applyFont="1" applyBorder="1" applyAlignment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105" fillId="0" borderId="1" xfId="0" applyNumberFormat="1" applyFont="1" applyBorder="1">
      <x:alignment horizontal="general" vertical="center"/>
    </x:xf>
    <x:xf numFmtId="0" fontId="105" fillId="0" borderId="2" xfId="0" applyNumberFormat="1" applyFont="1" applyBorder="1">
      <x:alignment horizontal="general" vertical="center"/>
    </x:xf>
    <x:xf numFmtId="0" fontId="105" fillId="0" borderId="3" xfId="0" applyNumberFormat="1" applyFont="1" applyBorder="1">
      <x:alignment horizontal="general" vertical="center"/>
    </x:xf>
    <x:xf numFmtId="0" fontId="105" fillId="0" borderId="0" xfId="0" applyNumberFormat="1" applyFont="1">
      <x:alignment horizontal="general" vertical="center"/>
    </x:xf>
    <x:xf numFmtId="0" fontId="105" fillId="0" borderId="4" xfId="0" applyNumberFormat="1" applyFont="1" applyBorder="1">
      <x:alignment horizontal="general" vertical="center"/>
    </x:xf>
    <x:xf numFmtId="0" fontId="105" fillId="0" borderId="0" xfId="0" applyNumberFormat="1" applyFont="1" applyBorder="1">
      <x:alignment horizontal="general" vertical="center"/>
    </x:xf>
    <x:xf numFmtId="0" fontId="105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1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1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1" fillId="0" borderId="5" xfId="0" applyNumberFormat="1" applyFont="1" applyBorder="1" applyAlignment="1">
          <x:alignment horizontal="center" vertical="center"/>
        </x:xf>
      </mc:Fallback>
    </mc:AlternateContent>
    <x:xf numFmtId="0" fontId="105" fillId="0" borderId="6" xfId="0" applyNumberFormat="1" applyFont="1" applyBorder="1">
      <x:alignment horizontal="general" vertical="center"/>
    </x:xf>
    <x:xf numFmtId="0" fontId="105" fillId="0" borderId="7" xfId="0" applyNumberFormat="1" applyFont="1" applyBorder="1">
      <x:alignment horizontal="general" vertical="center"/>
    </x:xf>
    <x:xf numFmtId="0" fontId="105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5" fillId="0" borderId="0" xfId="0" applyNumberFormat="1" applyFont="1" applyBorder="1" applyAlignment="1">
          <x:alignment horizontal="right" vertical="center"/>
        </x:xf>
      </mc:Fallback>
    </mc:AlternateContent>
    <x:xf numFmtId="0" fontId="105" fillId="0" borderId="0" xfId="0" applyNumberFormat="1" applyFont="1" applyBorder="1" applyAlignment="1">
      <x:alignment horizontal="left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11" quotePrefix="1" applyNumberFormat="1" applyFont="1" applyAlignment="1">
      <x:alignment horizontal="general" vertical="center"/>
    </x:xf>
    <x:xf numFmtId="0" fontId="105" fillId="0" borderId="0" xfId="11" applyNumberFormat="1" applyFont="1" applyAlignment="1">
      <x:alignment horizontal="general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2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2" fillId="0" borderId="0" xfId="0" applyNumberFormat="1" applyFont="1" applyBorder="1" applyAlignment="1">
          <x:alignment horizontal="right" vertical="center"/>
        </x:xf>
      </mc:Fallback>
    </mc:AlternateContent>
    <x:xf numFmtId="0" fontId="152" fillId="0" borderId="0" xfId="0" applyNumberFormat="1" applyFont="1" applyBorder="1">
      <x:alignment horizontal="general" vertical="center"/>
    </x:xf>
    <x:xf numFmtId="0" fontId="152" fillId="0" borderId="0" xfId="0" applyNumberFormat="1" applyFont="1" applyBorder="1" applyAlignment="1">
      <x:alignment horizontal="general" vertical="center"/>
    </x:xf>
    <x:xf numFmtId="0" fontId="152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x:xf numFmtId="0" fontId="152" fillId="0" borderId="0" xfId="8" applyNumberFormat="1" applyFont="1" applyBorder="1" applyAlignment="1">
      <x:alignment horizontal="general" vertical="center"/>
    </x:xf>
    <x:xf numFmtId="0" fontId="105" fillId="0" borderId="0" xfId="8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8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8" quotePrefix="1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quotePrefix="1" applyNumberFormat="1" applyFont="1" applyBorder="1" applyAlignment="1">
          <x:alignment horizontal="left" vertical="center" indent="2"/>
        </x:xf>
      </mc:Fallback>
    </mc:AlternateContent>
    <x:xf numFmtId="0" fontId="152" fillId="0" borderId="0" xfId="8" applyNumberFormat="1" applyFont="1" applyBorder="1" applyAlignment="1">
      <x:alignment horizontal="left" vertical="center"/>
    </x:xf>
    <x:xf numFmtId="0" fontId="105" fillId="0" borderId="0" xfId="8" applyNumberFormat="1" applyFont="1" applyBorder="1" applyAlignment="1">
      <x:alignment horizontal="general" vertical="center"/>
    </x:xf>
    <x:xf numFmtId="0" fontId="152" fillId="0" borderId="0" xfId="8" applyNumberFormat="1" applyFont="1" applyBorder="1" applyAlignment="1">
      <x:alignment horizontal="general" vertical="center"/>
    </x:xf>
    <x:xf numFmtId="0" fontId="152" fillId="0" borderId="0" xfId="8" applyNumberFormat="1" applyFont="1" applyBorder="1" applyAlignment="1">
      <x:alignment horizontal="left" vertical="center"/>
    </x:xf>
    <x:xf numFmtId="9" fontId="105" fillId="0" borderId="0" xfId="1" applyNumberFormat="1" applyFont="1" applyBorder="1" applyAlignment="1">
      <x:alignment horizontal="general" vertical="center"/>
    </x:xf>
    <x:xf numFmtId="0" fontId="105" fillId="0" borderId="0" xfId="8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5" fillId="0" borderId="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5" fillId="0" borderId="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05" fillId="0" borderId="0" xfId="0" applyNumberFormat="1" applyFont="1" applyBorder="1" applyAlignment="1">
          <x:alignment horizontal="center" vertical="center"/>
        </x:xf>
      </mc:Fallback>
    </mc:AlternateContent>
    <x:xf numFmtId="169" fontId="103" fillId="0" borderId="15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0" applyNumberFormat="1" applyFont="1" applyBorder="1" applyAlignment="1">
          <x:alignment horizontal="center" vertical="center"/>
        </x:xf>
      </mc:Fallback>
    </mc:AlternateContent>
    <x:xf numFmtId="169" fontId="105" fillId="0" borderId="16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4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quotePrefix="1" applyNumberFormat="1" applyFont="1" applyBorder="1" applyAlignment="1">
          <x:alignment horizontal="center" vertical="center"/>
        </x:xf>
      </mc:Fallback>
    </mc:AlternateContent>
    <x:xf numFmtId="0" fontId="105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left" vertical="center" indent="5"/>
          <hs:parashape hs:leftMargin="5669"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left" vertical="center" indent="5"/>
        </x:xf>
      </mc:Fallback>
    </mc:AlternateContent>
    <x:xf numFmtId="0" fontId="30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Fill="1" applyBorder="1" applyAlignment="1">
          <x:alignment horizontal="right" vertical="center"/>
        </x:xf>
      </mc:Fallback>
    </mc:AlternateContent>
    <x:xf numFmtId="0" fontId="30" fillId="0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3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3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right" vertical="center"/>
        </x:xf>
      </mc:Fallback>
    </mc:AlternateContent>
    <x:xf numFmtId="0" fontId="105" fillId="0" borderId="0" xfId="0" applyNumberFormat="1" applyFont="1" applyBorder="1">
      <x:alignment horizontal="general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1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x:xf numFmtId="0" fontId="105" fillId="0" borderId="0" xfId="0" applyNumberFormat="1" applyFont="1" applyFill="1" applyBorder="1">
      <x:alignment horizontal="general" vertical="center"/>
    </x:xf>
    <x:xf numFmtId="0" fontId="105" fillId="0" borderId="0" xfId="11" quotePrefix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Fill="1" applyBorder="1" applyAlignment="1">
          <x:alignment horizontal="left" vertical="center" indent="1"/>
        </x:xf>
      </mc:Fallback>
    </mc:AlternateContent>
    <x:xf numFmtId="0" fontId="105" fillId="0" borderId="0" xfId="8" applyNumberFormat="1" applyFont="1" applyBorder="1" applyAlignment="1">
      <x:alignment horizontal="left" vertical="center"/>
    </x:xf>
    <x:xf numFmtId="0" fontId="105" fillId="0" borderId="0" xfId="8" applyNumberFormat="1" applyFont="1" applyBorder="1" applyAlignment="1" applyProtection="1">
      <x:alignment horizontal="left" vertical="center"/>
      <x:protection locked="0"/>
    </x:xf>
    <x:xf numFmtId="0" fontId="105" fillId="0" borderId="0" xfId="8" applyNumberFormat="1" applyFont="1" applyBorder="1" applyAlignment="1">
      <x:alignment horizontal="general" vertical="center"/>
    </x:xf>
    <x:xf numFmtId="0" fontId="10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54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 wrapText="1"/>
        </x:xf>
      </mc:Fallback>
    </mc:AlternateContent>
    <x:xf numFmtId="0" fontId="156" fillId="0" borderId="4" xfId="0" applyNumberFormat="1" applyFont="1" applyBorder="1" applyAlignment="1">
      <x:alignment horizontal="general" vertical="center"/>
    </x:xf>
    <x:xf numFmtId="0" fontId="156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2" fillId="0" borderId="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0" fontId="152" fillId="0" borderId="5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1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1" xfId="0" applyNumberFormat="1" applyFont="1" applyBorder="1" applyAlignment="1">
          <x:alignment horizontal="distributed" vertical="center"/>
        </x:xf>
      </mc:Fallback>
    </mc:AlternateContent>
    <x:xf numFmtId="41" fontId="105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8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105" fillId="0" borderId="0" xfId="0" applyNumberFormat="1" applyFont="1" applyFill="1" applyBorder="1">
      <x:alignment horizontal="general" vertical="center"/>
    </x:xf>
    <x:xf numFmtId="0" fontId="152" fillId="0" borderId="0" xfId="8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52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2" fillId="0" borderId="0" xfId="0" applyNumberFormat="1" applyFont="1" applyAlignment="1">
          <x:alignment horizontal="right" vertical="center"/>
        </x:xf>
      </mc:Fallback>
    </mc:AlternateContent>
    <x:xf numFmtId="0" fontId="152" fillId="0" borderId="0" xfId="8" applyNumberFormat="1" applyFont="1" applyAlignment="1">
      <x:alignment horizontal="left" vertical="center"/>
    </x:xf>
    <x:xf numFmtId="0" fontId="105" fillId="0" borderId="0" xfId="8" applyNumberFormat="1" applyFont="1" applyAlignment="1">
      <x:alignment horizontal="general" vertical="center"/>
    </x:xf>
    <x:xf numFmtId="0" fontId="105" fillId="0" borderId="0" xfId="8" applyNumberFormat="1" applyFont="1" applyAlignment="1">
      <x:alignment horizontal="left" vertical="center"/>
    </x:xf>
    <x:xf numFmtId="0" fontId="152" fillId="0" borderId="0" xfId="6" applyNumberFormat="1" applyFont="1" applyAlignment="1">
      <x:alignment horizontal="left" vertical="center"/>
    </x:xf>
    <x:xf numFmtId="0" fontId="105" fillId="0" borderId="0" xfId="0" applyNumberFormat="1" applyFont="1" applyAlignment="1">
      <x:alignment horizontal="left" vertical="center"/>
    </x:xf>
    <x:xf numFmtId="0" fontId="105" fillId="0" borderId="0" xfId="11" applyNumberFormat="1" applyFont="1" applyAlignment="1">
      <x:alignment horizontal="general" vertical="center"/>
    </x:xf>
    <x:xf numFmtId="0" fontId="153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3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0" applyNumberFormat="1" applyFont="1" applyFill="1" applyBorder="1" applyAlignment="1">
          <x:alignment horizontal="center" vertical="center"/>
        </x:xf>
      </mc:Fallback>
    </mc:AlternateContent>
    <x:xf numFmtId="0" fontId="105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22" xfId="1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22" xfId="1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1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1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1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1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22" xfId="0" applyNumberFormat="1" applyFont="1" applyFill="1" applyBorder="1" applyAlignment="1">
          <x:alignment horizontal="center" vertical="center"/>
        </x:xf>
      </mc:Fallback>
    </mc:AlternateContent>
    <x:xf numFmtId="0" fontId="152" fillId="0" borderId="0" xfId="0" applyNumberFormat="1" applyFont="1">
      <x:alignment horizontal="general" vertical="center"/>
    </x:xf>
    <x:xf numFmtId="0" fontId="105" fillId="0" borderId="0" xfId="7" applyNumberFormat="1" applyFont="1" applyAlignment="1">
      <x:alignment horizontal="general" vertical="center"/>
    </x:xf>
    <x:xf numFmtId="0" fontId="152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8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7" quotePrefix="1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7" quotePrefix="1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7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7" applyNumberFormat="1" applyFont="1" applyBorder="1" applyAlignment="1">
          <x:alignment horizontal="center" vertical="center"/>
        </x:xf>
      </mc:Fallback>
    </mc:AlternateContent>
    <x:xf numFmtId="0" fontId="105" fillId="0" borderId="0" xfId="7" quotePrefix="1" applyNumberFormat="1" applyFont="1" applyAlignment="1">
      <x:alignment horizontal="general" vertical="center"/>
    </x:xf>
    <x:xf numFmtId="0" fontId="154" fillId="2" borderId="20" xfId="0" applyNumberFormat="1" applyFont="1" applyFill="1" applyBorder="1" applyAlignment="1">
      <x:alignment horizontal="left" vertical="center"/>
    </x:xf>
    <x:xf numFmtId="0" fontId="105" fillId="0" borderId="0" xfId="11" quotePrefix="1" applyNumberFormat="1" applyFont="1" applyAlignment="1">
      <x:alignment horizontal="general" vertical="center"/>
    </x:xf>
    <x:xf numFmtId="41" fontId="105" fillId="0" borderId="0" xfId="2" applyNumberFormat="1" applyFont="1">
      <x:alignment horizontal="general" vertical="center"/>
    </x:xf>
    <x:xf numFmtId="41" fontId="10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30" fillId="2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9" xfId="0" applyNumberFormat="1" applyFont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9" xfId="0" applyNumberFormat="1" applyFont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53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4" fontId="153" fillId="0" borderId="9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4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153" fillId="4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53" fillId="4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4" fontId="153" fillId="4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5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153" fillId="5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3" fillId="5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53" fillId="5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4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4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4" xfId="0" applyNumberFormat="1" applyFont="1" applyFill="1" applyBorder="1" applyAlignment="1">
          <x:alignment horizontal="center" vertical="center"/>
        </x:xf>
      </mc:Fallback>
    </mc:AlternateContent>
    <x:xf numFmtId="167" fontId="36" fillId="0" borderId="24" xfId="2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30" fillId="0" borderId="25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5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5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distributed" vertical="center"/>
        </x:xf>
      </mc:Fallback>
    </mc:AlternateContent>
    <x:xf numFmtId="0" fontId="153" fillId="0" borderId="9" xfId="0" applyNumberFormat="1" applyFont="1" applyFill="1" applyBorder="1" applyAlignment="1">
      <x:alignment horizontal="left" vertical="center"/>
    </x:xf>
    <x:xf numFmtId="0" fontId="153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60" fontId="15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2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30" fillId="0" borderId="9" xfId="0" applyNumberFormat="1" applyFont="1" applyFill="1" applyBorder="1" applyAlignment="1">
      <x:alignment horizontal="general" vertical="center" shrinkToFit="1"/>
    </x:xf>
    <x:xf numFmtId="0" fontId="30" fillId="2" borderId="9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260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Fill="1" applyBorder="1" applyAlignment="1">
          <x:alignment horizontal="distributed" vertical="center"/>
        </x:xf>
      </mc:Fallback>
    </mc:AlternateContent>
    <x:xf numFmtId="0" fontId="153" fillId="0" borderId="9" xfId="0" applyNumberFormat="1" applyFont="1" applyFill="1" applyBorder="1" applyAlignment="1">
      <x:alignment horizontal="left" vertical="center" shrinkToFit="1"/>
    </x:xf>
    <x:xf numFmtId="0" fontId="30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3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3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9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9" fillId="0" borderId="9" xfId="0" applyNumberFormat="1" applyFont="1" applyFill="1" applyBorder="1" applyAlignment="1">
          <x:alignment horizontal="right" vertical="center"/>
        </x:xf>
      </mc:Fallback>
    </mc:AlternateContent>
    <x:xf numFmtId="0" fontId="153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0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5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5" xfId="0" applyNumberFormat="1" applyFont="1" applyFill="1" applyBorder="1" applyAlignment="1">
          <x:alignment horizontal="left" vertical="center" indent="1"/>
        </x:xf>
      </mc:Fallback>
    </mc:AlternateContent>
    <x:xf numFmtId="0" fontId="153" fillId="2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2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2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left" vertical="center" indent="1" shrinkToFit="1"/>
        </x:xf>
      </mc:Fallback>
    </mc:AlternateContent>
    <x:xf numFmtId="0" fontId="30" fillId="2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73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left" vertical="center" indent="1" shrinkToFit="1"/>
        </x:xf>
      </mc:Fallback>
    </mc:AlternateContent>
    <x:xf numFmtId="0" fontId="30" fillId="0" borderId="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3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9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left" vertical="center" indent="1" shrinkToFit="1"/>
        </x:xf>
      </mc:Fallback>
    </mc:AlternateContent>
    <x:xf numFmtId="0" fontId="30" fillId="0" borderId="9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3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3" fontId="30" fillId="0" borderId="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0" borderId="9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0" borderId="9" xfId="2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6" fillId="0" borderId="9" xfId="2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3" fontId="30" fillId="2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2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9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2" borderId="9" xfId="0" applyNumberFormat="1" applyFont="1" applyFill="1" applyBorder="1" applyAlignment="1">
          <x:alignment horizontal="left" vertical="center" indent="1"/>
        </x:xf>
      </mc:Fallback>
    </mc:AlternateContent>
    <x:xf numFmtId="0" fontId="30" fillId="2" borderId="9" xfId="0" applyNumberFormat="1" applyFont="1" applyFill="1" applyBorder="1" applyAlignment="1">
      <x:alignment horizontal="left" vertical="center"/>
    </x:xf>
    <x:xf numFmtId="0" fontId="30" fillId="0" borderId="2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9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9" applyNumberFormat="1" applyFont="1" applyFill="1" applyBorder="1" applyAlignment="1">
          <x:alignment horizontal="left" vertical="center" indent="1" shrinkToFit="1"/>
        </x:xf>
      </mc:Fallback>
    </mc:AlternateContent>
    <x:xf numFmtId="0" fontId="30" fillId="0" borderId="9" xfId="9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30" fillId="0" borderId="9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9" xfId="0" applyNumberFormat="1" applyFont="1" applyBorder="1" applyAlignment="1">
          <x:alignment horizontal="right" vertical="center" shrinkToFit="1"/>
        </x:xf>
      </mc:Fallback>
    </mc:AlternateContent>
    <x:xf numFmtId="0" fontId="30" fillId="0" borderId="9" xfId="9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9" xfId="9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9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5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5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5" xfId="0" applyNumberFormat="1" applyFont="1" applyFill="1" applyBorder="1" applyAlignment="1">
          <x:alignment horizontal="right" vertical="center"/>
        </x:xf>
      </mc:Fallback>
    </mc:AlternateContent>
    <x:xf numFmtId="256" fontId="153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4" fontId="153" fillId="0" borderId="9" xfId="11" quotePrefix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3" fillId="0" borderId="9" xfId="11" quotePrefix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8" fontId="16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58" fontId="16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9" xfId="11" quotePrefix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9" xfId="11" quotePrefix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1" fontId="30" fillId="0" borderId="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1" fontId="30" fillId="0" borderId="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15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15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3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3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9" xfId="0" applyNumberFormat="1" applyFont="1" applyBorder="1" applyAlignment="1">
          <x:alignment horizontal="distributed" vertical="center"/>
        </x:xf>
      </mc:Fallback>
    </mc:AlternateContent>
    <x:xf numFmtId="0" fontId="3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4" fontId="3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0" fontId="16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70" fontId="161" fillId="0" borderId="9" xfId="0" applyNumberFormat="1" applyFont="1" applyBorder="1" applyAlignment="1">
          <x:alignment horizontal="center" vertical="center" wrapText="1"/>
        </x:xf>
      </mc:Fallback>
    </mc:AlternateContent>
    <x:xf numFmtId="255" fontId="153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4" fontId="15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3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3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9" xfId="11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9" xfId="11" quotePrefix="1" applyNumberFormat="1" applyFont="1" applyBorder="1" applyAlignment="1">
          <x:alignment horizontal="right" vertical="center" shrinkToFit="1"/>
        </x:xf>
      </mc:Fallback>
    </mc:AlternateContent>
    <x:xf numFmtId="0" fontId="153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1" fontId="153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1" fontId="153" fillId="0" borderId="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3" fillId="5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3" fillId="5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2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6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6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9" xfId="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9" xfId="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9" xfId="1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9" xfId="1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9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9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9" xfId="6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9" xfId="6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2" borderId="9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2" borderId="9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2" borderId="26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26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6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6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7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7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2" borderId="27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27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7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7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3" fillId="0" borderId="2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3" fillId="0" borderId="2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8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8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2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2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62" fillId="0" borderId="28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62" fillId="0" borderId="28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62" fillId="0" borderId="2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62" fillId="0" borderId="2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1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1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5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5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7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7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8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8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62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62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62" fillId="0" borderId="9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62" fillId="0" borderId="9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62" fillId="4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62" fillId="4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62" fillId="4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4" fontId="162" fillId="4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28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28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7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7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1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1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6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6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9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9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4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4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3" fontId="162" fillId="0" borderId="27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3" fontId="162" fillId="0" borderId="27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3" fillId="0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153" fillId="0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9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9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2" fontId="162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2" fontId="162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2" fontId="162" fillId="0" borderId="9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2" fontId="162" fillId="0" borderId="9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4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4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5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5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4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4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3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4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7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7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1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1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Border="1" applyAlignment="1">
          <x:alignment horizontal="distributed" vertical="center"/>
        </x:xf>
      </mc:Fallback>
    </mc:AlternateContent>
    <x:xf numFmtId="0" fontId="105" fillId="0" borderId="31" xfId="0" applyNumberFormat="1" applyFont="1" applyBorder="1" applyAlignment="1">
      <x:alignment horizontal="general" vertical="center" wrapText="1"/>
    </x:xf>
    <x:xf numFmtId="0" fontId="105" fillId="0" borderId="32" xfId="0" applyNumberFormat="1" applyFont="1" applyBorder="1" applyAlignment="1">
      <x:alignment horizontal="general" vertical="center" wrapText="1"/>
    </x:xf>
    <x:xf numFmtId="0" fontId="105" fillId="0" borderId="33" xfId="0" applyNumberFormat="1" applyFont="1" applyBorder="1" applyAlignment="1">
      <x:alignment horizontal="general" vertical="center" wrapText="1"/>
    </x:xf>
    <x:xf numFmtId="0" fontId="105" fillId="0" borderId="34" xfId="0" applyNumberFormat="1" applyFont="1" applyBorder="1" applyAlignment="1">
      <x:alignment horizontal="general" vertical="center" wrapText="1"/>
    </x:xf>
    <x:xf numFmtId="0" fontId="105" fillId="0" borderId="35" xfId="0" applyNumberFormat="1" applyFont="1" applyBorder="1" applyAlignment="1">
      <x:alignment horizontal="general" vertical="center" wrapText="1"/>
    </x:xf>
    <x:xf numFmtId="0" fontId="105" fillId="0" borderId="3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5" fillId="0" borderId="30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30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2" fillId="0" borderId="30" xfId="7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2" fillId="0" borderId="30" xfId="7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2" fillId="0" borderId="15" xfId="7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2" fillId="0" borderId="15" xfId="7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2" fillId="0" borderId="16" xfId="7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2" fillId="0" borderId="16" xfId="7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3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3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3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3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1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1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5" fontId="103" fillId="0" borderId="30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265" fontId="103" fillId="0" borderId="30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5" fontId="103" fillId="0" borderId="1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265" fontId="103" fillId="0" borderId="15" xfId="0" applyNumberFormat="1" applyFont="1" applyBorder="1" applyAlignment="1">
          <x:alignment horizontal="right" vertical="center" indent="1"/>
        </x:xf>
      </mc:Fallback>
    </mc:AlternateContent>
    <x:xf numFmtId="0" fontId="153" fillId="0" borderId="30" xfId="0" applyNumberFormat="1" applyFont="1" applyFill="1" applyBorder="1" applyAlignment="1">
      <x:alignment horizontal="left" vertical="center"/>
    </x:xf>
    <x:xf numFmtId="0" fontId="153" fillId="0" borderId="1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3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4" borderId="9" xfId="0" applyNumberFormat="1" applyFont="1" applyFill="1" applyBorder="1" applyAlignment="1">
          <x:alignment horizontal="center" vertical="center"/>
        </x:xf>
      </mc:Fallback>
    </mc:AlternateContent>
    <x:xf numFmtId="0" fontId="153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60" fontId="153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3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166" fillId="0" borderId="9" xfId="2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53" fillId="4" borderId="9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4" borderId="9" xfId="0" applyNumberFormat="1" applyFont="1" applyFill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3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3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7" fillId="0" borderId="0" xfId="0" applyNumberFormat="1" applyFont="1" applyBorder="1" applyAlignment="1">
          <x:alignment horizontal="center" vertical="center"/>
        </x:xf>
      </mc:Fallback>
    </mc:AlternateContent>
  </x:cellXfs>
  <x:cellStyles count="12">
    <x:cellStyle name="표준" xfId="0" builtinId="0"/>
    <x:cellStyle name="백분율 2 3" xfId="1"/>
    <x:cellStyle name="콤마[0]" xfId="2" builtinId="6"/>
    <x:cellStyle name="쉼표 [0] 5" xfId="3"/>
    <x:cellStyle name="쉼표 [0] 6 2" xfId="4"/>
    <x:cellStyle name="표준 11" xfId="5"/>
    <x:cellStyle name="표준 15" xfId="6"/>
    <x:cellStyle name="표준 2 2" xfId="7"/>
    <x:cellStyle name="표준 2 2 2" xfId="8"/>
    <x:cellStyle name="표준_5.기계내역(기계식원심농축시설구입설치-1217)" xfId="9"/>
    <x:cellStyle name="표준_수량1,2(자재단가)" xfId="10"/>
    <x:cellStyle name="표준_여과포" xfId="11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3</xdr:col>
      <xdr:colOff>47625</xdr:colOff>
      <xdr:row>19</xdr:row>
      <xdr:rowOff>114300</xdr:rowOff>
    </xdr:from>
    <xdr:to>
      <xdr:col>3</xdr:col>
      <xdr:colOff>504825</xdr:colOff>
      <xdr:row>21</xdr:row>
      <xdr:rowOff>76200</xdr:rowOff>
    </xdr:to>
    <xdr:pic macro="" fPublished="0">
      <xdr:nvPicPr>
        <xdr:cNvPr id="1025" name="_x226421712"/>
        <xdr:cNvPicPr>
          <a:picLocks noChangeAspect="1"/>
        </xdr:cNvPicPr>
      </xdr:nvPicPr>
      <xdr:blipFill rotWithShape="1">
        <a:blip r:embed="rId1">
          <a:alphaModFix/>
        </a:blip>
        <a:srcRect/>
        <a:stretch>
          <a:fillRect/>
        </a:stretch>
      </xdr:blipFill>
      <xdr:spPr>
        <a:xfrm>
          <a:off x="2251363" y="5048250"/>
          <a:ext cx="467590" cy="484909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24"/>
  <x:sheetViews>
    <x:sheetView view="pageBreakPreview" topLeftCell="A1" zoomScale="110" zoomScaleNormal="100" zoomScaleSheetLayoutView="110" workbookViewId="0">
      <x:selection activeCell="B10" activeCellId="0" sqref="B10:B10"/>
    </x:sheetView>
  </x:sheetViews>
  <x:sheetFormatPr defaultColWidth="9.625" defaultRowHeight="20.100000000000001" customHeight="1"/>
  <x:cols>
    <x:col min="1" max="14" width="9.625" style="7"/>
    <x:col min="15" max="15" width="16" style="7" bestFit="1" customWidth="1"/>
    <x:col min="16" max="256" width="9.625" style="7"/>
  </x:cols>
  <x:sheetData>
    <x:row r="1" spans="1:12" customHeight="1">
      <x:c r="A1" s="4"/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6"/>
    </x:row>
    <x:row r="2" spans="1:12" customHeight="1">
      <x:c r="A2" s="8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10"/>
    </x:row>
    <x:row r="3" spans="1:12" customHeight="1">
      <x:c r="A3" s="8"/>
      <x:c r="B3" s="9"/>
      <x:c r="C3" s="9"/>
      <x:c r="D3" s="9"/>
      <x:c r="E3" s="9"/>
      <x:c r="F3" s="9"/>
      <x:c r="G3" s="9"/>
      <x:c r="H3" s="9"/>
      <x:c r="I3" s="9"/>
      <x:c r="J3" s="9"/>
      <x:c r="K3" s="9"/>
      <x:c r="L3" s="10"/>
    </x:row>
    <x:row r="4" spans="1:12" customHeight="1">
      <x:c r="A4" s="8"/>
      <x:c r="B4" s="9"/>
      <x:c r="C4" s="9"/>
      <x:c r="D4" s="9"/>
      <x:c r="E4" s="9"/>
      <x:c r="F4" s="9"/>
      <x:c r="G4" s="9"/>
      <x:c r="H4" s="9"/>
      <x:c r="I4" s="9"/>
      <x:c r="J4" s="9"/>
      <x:c r="K4" s="9"/>
      <x:c r="L4" s="10"/>
    </x:row>
    <x:row r="5" spans="1:12" customHeight="1">
      <x:c r="A5" s="365" t="s">
        <x:v>274</x:v>
      </x:c>
      <x:c r="B5" s="366"/>
      <x:c r="C5" s="366"/>
      <x:c r="D5" s="366"/>
      <x:c r="E5" s="366"/>
      <x:c r="F5" s="366"/>
      <x:c r="G5" s="366"/>
      <x:c r="H5" s="366"/>
      <x:c r="I5" s="366"/>
      <x:c r="J5" s="366"/>
      <x:c r="K5" s="366"/>
      <x:c r="L5" s="367"/>
    </x:row>
    <x:row r="6" spans="1:15" customHeight="1">
      <x:c r="A6" s="365"/>
      <x:c r="B6" s="366"/>
      <x:c r="C6" s="366"/>
      <x:c r="D6" s="366"/>
      <x:c r="E6" s="366"/>
      <x:c r="F6" s="366"/>
      <x:c r="G6" s="366"/>
      <x:c r="H6" s="366"/>
      <x:c r="I6" s="366"/>
      <x:c r="J6" s="366"/>
      <x:c r="K6" s="366"/>
      <x:c r="L6" s="367"/>
      <x:c r="O6" s="111"/>
    </x:row>
    <x:row r="7" spans="1:12" customHeight="1">
      <x:c r="A7" s="365"/>
      <x:c r="B7" s="366"/>
      <x:c r="C7" s="366"/>
      <x:c r="D7" s="366"/>
      <x:c r="E7" s="366"/>
      <x:c r="F7" s="366"/>
      <x:c r="G7" s="366"/>
      <x:c r="H7" s="366"/>
      <x:c r="I7" s="366"/>
      <x:c r="J7" s="366"/>
      <x:c r="K7" s="366"/>
      <x:c r="L7" s="367"/>
    </x:row>
    <x:row r="8" spans="1:12" customHeight="1">
      <x:c r="A8" s="8"/>
      <x:c r="B8" s="9"/>
      <x:c r="C8" s="9"/>
      <x:c r="D8" s="9"/>
      <x:c r="E8" s="9"/>
      <x:c r="F8" s="9"/>
      <x:c r="G8" s="9"/>
      <x:c r="H8" s="9"/>
      <x:c r="I8" s="9"/>
      <x:c r="J8" s="9"/>
      <x:c r="K8" s="9"/>
      <x:c r="L8" s="10"/>
    </x:row>
    <x:row r="9" spans="1:15" customHeight="1">
      <x:c r="A9" s="8"/>
      <x:c r="B9" s="9"/>
      <x:c r="C9" s="9"/>
      <x:c r="D9" s="9"/>
      <x:c r="E9" s="9"/>
      <x:c r="F9" s="9"/>
      <x:c r="G9" s="9"/>
      <x:c r="H9" s="9"/>
      <x:c r="I9" s="9"/>
      <x:c r="J9" s="9"/>
      <x:c r="K9" s="9"/>
      <x:c r="L9" s="10"/>
      <x:c r="N9" s="111" t="s">
        <x:v>353</x:v>
      </x:c>
      <x:c r="O9" s="168">
        <x:v>700000000</x:v>
      </x:c>
    </x:row>
    <x:row r="10" spans="1:16" customHeight="1">
      <x:c r="A10" s="8"/>
      <x:c r="B10" s="9"/>
      <x:c r="C10" s="9"/>
      <x:c r="D10" s="9"/>
      <x:c r="E10" s="9"/>
      <x:c r="F10" s="9"/>
      <x:c r="G10" s="9"/>
      <x:c r="H10" s="9"/>
      <x:c r="I10" s="9"/>
      <x:c r="J10" s="9"/>
      <x:c r="K10" s="9"/>
      <x:c r="L10" s="10"/>
      <x:c r="N10" s="111" t="s">
        <x:v>110</x:v>
      </x:c>
      <x:c r="O10" s="168">
        <x:v>593186000</x:v>
      </x:c>
      <x:c r="P10" s="111" t="s">
        <x:v>95</x:v>
      </x:c>
    </x:row>
    <x:row r="11" spans="1:15" customHeight="1">
      <x:c r="A11" s="8"/>
      <x:c r="B11" s="9"/>
      <x:c r="C11" s="9"/>
      <x:c r="D11" s="9"/>
      <x:c r="E11" s="9"/>
      <x:c r="F11" s="9"/>
      <x:c r="G11" s="9"/>
      <x:c r="H11" s="9"/>
      <x:c r="I11" s="9"/>
      <x:c r="J11" s="9"/>
      <x:c r="K11" s="9"/>
      <x:c r="L11" s="10"/>
      <x:c r="N11" s="111" t="s">
        <x:v>192</x:v>
      </x:c>
      <x:c r="O11" s="168">
        <x:f>'04.2 원가계산서'!D33</x:f>
        <x:v>50776000</x:v>
      </x:c>
    </x:row>
    <x:row r="12" spans="1:15" customHeight="1">
      <x:c r="A12" s="8"/>
      <x:c r="B12" s="9"/>
      <x:c r="C12" s="9"/>
      <x:c r="D12" s="9"/>
      <x:c r="E12" s="9"/>
      <x:c r="F12" s="9"/>
      <x:c r="G12" s="9"/>
      <x:c r="H12" s="9"/>
      <x:c r="I12" s="9"/>
      <x:c r="J12" s="9"/>
      <x:c r="K12" s="9"/>
      <x:c r="L12" s="10"/>
      <x:c r="N12" s="111" t="s">
        <x:v>193</x:v>
      </x:c>
      <x:c r="O12" s="168">
        <x:v>55066000</x:v>
      </x:c>
    </x:row>
    <x:row r="13" spans="1:15" customHeight="1">
      <x:c r="A13" s="8"/>
      <x:c r="B13" s="9"/>
      <x:c r="C13" s="9"/>
      <x:c r="D13" s="9"/>
      <x:c r="E13" s="9"/>
      <x:c r="F13" s="9"/>
      <x:c r="G13" s="9"/>
      <x:c r="H13" s="9"/>
      <x:c r="I13" s="9"/>
      <x:c r="J13" s="9"/>
      <x:c r="K13" s="9"/>
      <x:c r="L13" s="10"/>
      <x:c r="O13" s="169">
        <x:f>O9-O10-O11</x:f>
        <x:v>56038000</x:v>
      </x:c>
    </x:row>
    <x:row r="14" spans="1:12" customHeight="1">
      <x:c r="A14" s="8"/>
      <x:c r="B14" s="9"/>
      <x:c r="C14" s="9"/>
      <x:c r="D14" s="9"/>
      <x:c r="E14" s="9"/>
      <x:c r="F14" s="9"/>
      <x:c r="G14" s="9"/>
      <x:c r="H14" s="9"/>
      <x:c r="I14" s="9"/>
      <x:c r="J14" s="9"/>
      <x:c r="K14" s="9"/>
      <x:c r="L14" s="10"/>
    </x:row>
    <x:row r="15" spans="1:12" customHeight="1">
      <x:c r="A15" s="8"/>
      <x:c r="B15" s="9"/>
      <x:c r="C15" s="9"/>
      <x:c r="D15" s="9"/>
      <x:c r="E15" s="9"/>
      <x:c r="F15" s="9"/>
      <x:c r="G15" s="9"/>
      <x:c r="H15" s="9"/>
      <x:c r="I15" s="9"/>
      <x:c r="J15" s="9"/>
      <x:c r="K15" s="9"/>
      <x:c r="L15" s="10"/>
    </x:row>
    <x:row r="16" spans="1:15" customHeight="1">
      <x:c r="A16" s="368" t="s">
        <x:v>159</x:v>
      </x:c>
      <x:c r="B16" s="369"/>
      <x:c r="C16" s="369"/>
      <x:c r="D16" s="369"/>
      <x:c r="E16" s="369"/>
      <x:c r="F16" s="369"/>
      <x:c r="G16" s="369"/>
      <x:c r="H16" s="369"/>
      <x:c r="I16" s="369"/>
      <x:c r="J16" s="369"/>
      <x:c r="K16" s="369"/>
      <x:c r="L16" s="370"/>
      <x:c r="O16" s="169">
        <x:f>O10+O11+O12</x:f>
        <x:v>699028000</x:v>
      </x:c>
    </x:row>
    <x:row r="17" spans="1:12" customHeight="1">
      <x:c r="A17" s="368"/>
      <x:c r="B17" s="369"/>
      <x:c r="C17" s="369"/>
      <x:c r="D17" s="369"/>
      <x:c r="E17" s="369"/>
      <x:c r="F17" s="369"/>
      <x:c r="G17" s="369"/>
      <x:c r="H17" s="369"/>
      <x:c r="I17" s="369"/>
      <x:c r="J17" s="369"/>
      <x:c r="K17" s="369"/>
      <x:c r="L17" s="370"/>
    </x:row>
    <x:row r="18" spans="1:12" customHeight="1">
      <x:c r="A18" s="11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3" t="s">
        <x:v>318</x:v>
      </x:c>
    </x:row>
    <x:row r="19" spans="1:12" customHeight="1">
      <x:c r="A19" s="8"/>
      <x:c r="B19" s="9"/>
      <x:c r="C19" s="9"/>
      <x:c r="D19" s="9"/>
      <x:c r="E19" s="9"/>
      <x:c r="F19" s="9"/>
      <x:c r="G19" s="9"/>
      <x:c r="H19" s="9"/>
      <x:c r="I19" s="9"/>
      <x:c r="J19" s="9"/>
      <x:c r="K19" s="9"/>
      <x:c r="L19" s="10"/>
    </x:row>
    <x:row r="20" spans="1:12" customHeight="1">
      <x:c r="A20" s="371" t="s">
        <x:v>163</x:v>
      </x:c>
      <x:c r="B20" s="372"/>
      <x:c r="C20" s="372"/>
      <x:c r="D20" s="372"/>
      <x:c r="E20" s="372"/>
      <x:c r="F20" s="372"/>
      <x:c r="G20" s="372"/>
      <x:c r="H20" s="372"/>
      <x:c r="I20" s="372"/>
      <x:c r="J20" s="372"/>
      <x:c r="K20" s="372"/>
      <x:c r="L20" s="373"/>
    </x:row>
    <x:row r="21" spans="1:15" customHeight="1">
      <x:c r="A21" s="371"/>
      <x:c r="B21" s="372"/>
      <x:c r="C21" s="372"/>
      <x:c r="D21" s="372"/>
      <x:c r="E21" s="372"/>
      <x:c r="F21" s="372"/>
      <x:c r="G21" s="372"/>
      <x:c r="H21" s="372"/>
      <x:c r="I21" s="372"/>
      <x:c r="J21" s="372"/>
      <x:c r="K21" s="372"/>
      <x:c r="L21" s="373"/>
      <x:c r="O21"/>
    </x:row>
    <x:row r="22" spans="1:12" customHeight="1">
      <x:c r="A22" s="371"/>
      <x:c r="B22" s="372"/>
      <x:c r="C22" s="372"/>
      <x:c r="D22" s="372"/>
      <x:c r="E22" s="372"/>
      <x:c r="F22" s="372"/>
      <x:c r="G22" s="372"/>
      <x:c r="H22" s="372"/>
      <x:c r="I22" s="372"/>
      <x:c r="J22" s="372"/>
      <x:c r="K22" s="372"/>
      <x:c r="L22" s="373"/>
    </x:row>
    <x:row r="23" spans="1:12" customHeight="1">
      <x:c r="A23" s="122"/>
      <x:c r="B23" s="123"/>
      <x:c r="C23" s="123"/>
      <x:c r="D23" s="123"/>
      <x:c r="E23" s="123"/>
      <x:c r="F23" s="123"/>
      <x:c r="G23" s="123"/>
      <x:c r="H23" s="123"/>
      <x:c r="I23" s="123"/>
      <x:c r="J23" s="123"/>
      <x:c r="K23" s="123"/>
      <x:c r="L23" s="124"/>
    </x:row>
    <x:row r="24" spans="1:12" customHeight="1">
      <x:c r="A24" s="14"/>
      <x:c r="B24" s="15"/>
      <x:c r="C24" s="15"/>
      <x:c r="D24" s="15"/>
      <x:c r="E24" s="15"/>
      <x:c r="F24" s="15"/>
      <x:c r="G24" s="15"/>
      <x:c r="H24" s="15"/>
      <x:c r="I24" s="15"/>
      <x:c r="J24" s="15"/>
      <x:c r="K24" s="15"/>
      <x:c r="L24" s="16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3">
    <x:mergeCell ref="A5:L7"/>
    <x:mergeCell ref="A16:L17"/>
    <x:mergeCell ref="A20:L2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99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O24"/>
  <x:sheetViews>
    <x:sheetView view="pageBreakPreview" topLeftCell="A1" zoomScale="110" zoomScaleNormal="100" zoomScaleSheetLayoutView="110" workbookViewId="0">
      <x:selection activeCell="B19" activeCellId="0" sqref="B19:B19"/>
    </x:sheetView>
  </x:sheetViews>
  <x:sheetFormatPr defaultColWidth="9.625" defaultRowHeight="20.100000000000001" customHeight="1"/>
  <x:cols>
    <x:col min="1" max="1" width="5.625" style="18" customWidth="1"/>
    <x:col min="2" max="2" width="13.625" style="9" customWidth="1"/>
    <x:col min="3" max="256" width="9.625" style="9"/>
  </x:cols>
  <x:sheetData>
    <x:row r="1" spans="1:12" customHeight="1">
      <x:c r="A1" s="358" t="s">
        <x:v>238</x:v>
      </x:c>
      <x:c r="B1" s="358"/>
      <x:c r="C1" s="358"/>
      <x:c r="D1" s="358"/>
      <x:c r="E1" s="358"/>
      <x:c r="F1" s="358"/>
      <x:c r="G1" s="358"/>
      <x:c r="H1" s="358"/>
      <x:c r="I1" s="358"/>
      <x:c r="J1" s="358"/>
      <x:c r="K1" s="358"/>
      <x:c r="L1" s="358"/>
    </x:row>
    <x:row r="2" spans="1:12" customHeight="1">
      <x:c r="A2" s="358"/>
      <x:c r="B2" s="358"/>
      <x:c r="C2" s="358"/>
      <x:c r="D2" s="358"/>
      <x:c r="E2" s="358"/>
      <x:c r="F2" s="358"/>
      <x:c r="G2" s="358"/>
      <x:c r="H2" s="358"/>
      <x:c r="I2" s="358"/>
      <x:c r="J2" s="358"/>
      <x:c r="K2" s="358"/>
      <x:c r="L2" s="358"/>
    </x:row>
    <x:row r="4" spans="1:3" customHeight="1">
      <x:c r="A4" s="18" t="s">
        <x:v>340</x:v>
      </x:c>
      <x:c r="B4" s="9" t="s">
        <x:v>386</x:v>
      </x:c>
      <x:c r="C4" s="19" t="str">
        <x:f>'00.1 표지'!A5</x:f>
        <x:v>난지 위생처리장 2농축기동 원심농축기 설치 (전기공사)</x:v>
      </x:c>
    </x:row>
    <x:row r="6" spans="1:3" customHeight="1">
      <x:c r="A6" s="18" t="s">
        <x:v>339</x:v>
      </x:c>
      <x:c r="B6" s="9" t="s">
        <x:v>220</x:v>
      </x:c>
      <x:c r="C6" s="101" t="s">
        <x:v>203</x:v>
      </x:c>
    </x:row>
    <x:row r="7" spans="2:12" customHeight="1">
      <x:c r="B7" s="20"/>
      <x:c r="C7" s="20"/>
      <x:c r="D7" s="20"/>
      <x:c r="E7" s="20"/>
      <x:c r="F7" s="20"/>
      <x:c r="G7" s="20"/>
      <x:c r="H7" s="20"/>
      <x:c r="I7" s="20"/>
      <x:c r="J7" s="20"/>
      <x:c r="K7" s="20"/>
      <x:c r="L7" s="20"/>
    </x:row>
    <x:row r="8" spans="1:12" customHeight="1">
      <x:c r="A8" s="18" t="s">
        <x:v>321</x:v>
      </x:c>
      <x:c r="B8" s="20" t="s">
        <x:v>209</x:v>
      </x:c>
      <x:c r="C8" s="102" t="s">
        <x:v>23</x:v>
      </x:c>
      <x:c r="D8" s="20"/>
      <x:c r="E8" s="20"/>
      <x:c r="F8" s="20"/>
      <x:c r="G8" s="20"/>
      <x:c r="H8" s="20"/>
      <x:c r="I8" s="20"/>
      <x:c r="J8" s="20"/>
      <x:c r="K8" s="20"/>
      <x:c r="L8" s="20"/>
    </x:row>
    <x:row r="9" spans="2:12" customHeight="1">
      <x:c r="B9" s="20"/>
      <x:c r="C9" s="21"/>
      <x:c r="D9" s="20"/>
      <x:c r="E9" s="20"/>
      <x:c r="F9" s="20"/>
      <x:c r="G9" s="20"/>
      <x:c r="H9" s="20"/>
      <x:c r="I9" s="20"/>
      <x:c r="J9" s="20"/>
      <x:c r="K9" s="20"/>
      <x:c r="L9" s="20"/>
    </x:row>
    <x:row r="10" spans="1:14" customHeight="1">
      <x:c r="A10" s="18" t="s">
        <x:v>323</x:v>
      </x:c>
      <x:c r="B10" s="9" t="s">
        <x:v>234</x:v>
      </x:c>
      <x:c r="C10" s="167" t="s">
        <x:v>12</x:v>
      </x:c>
      <x:c r="D10" s="128"/>
      <x:c r="E10" s="128"/>
      <x:c r="N10" s="21"/>
    </x:row>
    <x:row r="11" spans="3:10" customHeight="1">
      <x:c r="C11" s="167"/>
      <x:c r="D11" s="24"/>
      <x:c r="E11" s="24"/>
      <x:c r="F11" s="24"/>
      <x:c r="G11" s="24"/>
      <x:c r="H11" s="24"/>
      <x:c r="I11" s="24"/>
      <x:c r="J11" s="24"/>
    </x:row>
    <x:row r="12" spans="1:5" customHeight="1">
      <x:c r="A12" s="18" t="s">
        <x:v>325</x:v>
      </x:c>
      <x:c r="B12" s="9" t="s">
        <x:v>301</x:v>
      </x:c>
      <x:c r="C12" s="128"/>
      <x:c r="D12" s="128"/>
      <x:c r="E12" s="128"/>
    </x:row>
    <x:row r="14" spans="1:3" customHeight="1">
      <x:c r="A14" s="18" t="s">
        <x:v>330</x:v>
      </x:c>
      <x:c r="B14" s="9" t="s">
        <x:v>387</x:v>
      </x:c>
      <x:c r="C14" s="101" t="s">
        <x:v>236</x:v>
      </x:c>
    </x:row>
    <x:row r="16" spans="1:12" customHeight="1">
      <x:c r="A16" s="18" t="s">
        <x:v>337</x:v>
      </x:c>
      <x:c r="B16" s="20" t="s">
        <x:v>170</x:v>
      </x:c>
      <x:c r="C16" s="22" t="s">
        <x:v>196</x:v>
      </x:c>
      <x:c r="D16" s="23"/>
      <x:c r="E16" s="23"/>
      <x:c r="F16" s="23"/>
      <x:c r="G16" s="23"/>
      <x:c r="H16" s="23"/>
      <x:c r="I16" s="23"/>
      <x:c r="J16" s="23"/>
      <x:c r="K16" s="20"/>
      <x:c r="L16" s="20"/>
    </x:row>
    <x:row r="17" spans="2:12" customHeight="1">
      <x:c r="B17" s="20"/>
      <x:c r="C17" s="22" t="s">
        <x:v>1</x:v>
      </x:c>
      <x:c r="D17" s="23"/>
      <x:c r="E17" s="23"/>
      <x:c r="F17" s="23"/>
      <x:c r="G17" s="23"/>
      <x:c r="H17" s="23"/>
      <x:c r="I17" s="23"/>
      <x:c r="J17" s="23"/>
      <x:c r="K17" s="20"/>
      <x:c r="L17" s="20"/>
    </x:row>
    <x:row r="18" spans="3:10" customHeight="1">
      <x:c r="C18" s="22" t="s">
        <x:v>284</x:v>
      </x:c>
      <x:c r="D18" s="24"/>
      <x:c r="E18" s="24"/>
      <x:c r="F18" s="24"/>
      <x:c r="G18" s="24"/>
      <x:c r="H18" s="24"/>
      <x:c r="I18" s="24"/>
      <x:c r="J18" s="24"/>
    </x:row>
    <x:row r="19" spans="3:10" customHeight="1">
      <x:c r="C19" s="22" t="s">
        <x:v>251</x:v>
      </x:c>
      <x:c r="D19" s="24"/>
      <x:c r="E19" s="24"/>
      <x:c r="F19" s="24"/>
      <x:c r="G19" s="24"/>
      <x:c r="H19" s="24"/>
      <x:c r="I19" s="24"/>
      <x:c r="J19" s="24"/>
    </x:row>
    <x:row r="20" spans="3:15" customHeight="1">
      <x:c r="C20" s="136"/>
      <x:c r="D20" s="128"/>
      <x:c r="E20" s="128"/>
      <x:c r="N20" s="21"/>
      <x:c r="O20" s="101"/>
    </x:row>
    <x:row r="21" spans="3:14" customHeight="1">
      <x:c r="C21" s="136"/>
      <x:c r="D21" s="128"/>
      <x:c r="E21" s="128"/>
      <x:c r="N21" s="21"/>
    </x:row>
    <x:row r="22" spans="3:14" customHeight="1">
      <x:c r="C22" s="167"/>
      <x:c r="D22" s="128"/>
      <x:c r="E22" s="128"/>
      <x:c r="N22" s="21"/>
    </x:row>
    <x:row r="23" spans="3:14" customHeight="1">
      <x:c r="C23" s="167"/>
      <x:c r="D23" s="128"/>
      <x:c r="E23" s="128"/>
      <x:c r="N23" s="21"/>
    </x:row>
    <x:row r="24" spans="3:10" customHeight="1">
      <x:c r="C24" s="22"/>
      <x:c r="D24" s="24"/>
      <x:c r="E24" s="24"/>
      <x:c r="F24" s="24"/>
      <x:c r="G24" s="24"/>
      <x:c r="H24" s="24"/>
      <x:c r="I24" s="24"/>
      <x:c r="J24" s="24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L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Q26"/>
  <x:sheetViews>
    <x:sheetView view="pageBreakPreview" topLeftCell="A1" zoomScale="110" zoomScaleNormal="100" zoomScaleSheetLayoutView="110" workbookViewId="0">
      <x:selection activeCell="G18" activeCellId="0" sqref="G18:G18"/>
    </x:sheetView>
  </x:sheetViews>
  <x:sheetFormatPr defaultColWidth="9.625" defaultRowHeight="20.100000000000001" customHeight="1"/>
  <x:cols>
    <x:col min="1" max="1" width="5.125" style="18" customWidth="1"/>
    <x:col min="2" max="2" width="13.625" style="9" customWidth="1"/>
    <x:col min="3" max="3" width="4.625" style="9" customWidth="1"/>
    <x:col min="4" max="4" width="9.625" style="9" customWidth="1"/>
    <x:col min="5" max="13" width="7.375" style="9" customWidth="1"/>
    <x:col min="14" max="256" width="9.625" style="9"/>
  </x:cols>
  <x:sheetData>
    <x:row r="1" spans="1:15" customHeight="1">
      <x:c r="A1" s="358" t="s">
        <x:v>232</x:v>
      </x:c>
      <x:c r="B1" s="358"/>
      <x:c r="C1" s="358"/>
      <x:c r="D1" s="358"/>
      <x:c r="E1" s="358"/>
      <x:c r="F1" s="358"/>
      <x:c r="G1" s="358"/>
      <x:c r="H1" s="358"/>
      <x:c r="I1" s="358"/>
      <x:c r="J1" s="358"/>
      <x:c r="K1" s="358"/>
      <x:c r="L1" s="358"/>
      <x:c r="M1" s="358"/>
      <x:c r="N1" s="358"/>
      <x:c r="O1" s="358"/>
    </x:row>
    <x:row r="2" spans="1:15" customHeight="1">
      <x:c r="A2" s="358"/>
      <x:c r="B2" s="358"/>
      <x:c r="C2" s="358"/>
      <x:c r="D2" s="358"/>
      <x:c r="E2" s="358"/>
      <x:c r="F2" s="358"/>
      <x:c r="G2" s="358"/>
      <x:c r="H2" s="358"/>
      <x:c r="I2" s="358"/>
      <x:c r="J2" s="358"/>
      <x:c r="K2" s="358"/>
      <x:c r="L2" s="358"/>
      <x:c r="M2" s="358"/>
      <x:c r="N2" s="358"/>
      <x:c r="O2" s="358"/>
    </x:row>
    <x:row r="4" spans="2:3" customHeight="1">
      <x:c r="B4" s="9" t="str">
        <x:f>'01. 사업설명서'!B4</x:f>
        <x:v>사    업    명  :</x:v>
      </x:c>
      <x:c r="C4" s="9" t="str">
        <x:f>'01. 사업설명서'!C4</x:f>
        <x:v>난지 위생처리장 2농축기동 원심농축기 설치 (전기공사)</x:v>
      </x:c>
    </x:row>
    <x:row r="6" spans="1:15" ht="20.449999999999999" customHeight="1">
      <x:c r="A6" s="390" t="s">
        <x:v>6</x:v>
      </x:c>
      <x:c r="B6" s="391"/>
      <x:c r="C6" s="391"/>
      <x:c r="D6" s="392"/>
      <x:c r="E6" s="386" t="str">
        <x:f>'01. 사업설명서'!C14</x:f>
        <x:v>착수일로부터 28일 간</x:v>
      </x:c>
      <x:c r="F6" s="387"/>
      <x:c r="G6" s="387"/>
      <x:c r="H6" s="387"/>
      <x:c r="I6" s="387"/>
      <x:c r="J6" s="387"/>
      <x:c r="K6" s="387"/>
      <x:c r="L6" s="387"/>
      <x:c r="M6" s="387"/>
      <x:c r="N6" s="125" t="s">
        <x:v>336</x:v>
      </x:c>
      <x:c r="O6" s="388" t="s">
        <x:v>342</x:v>
      </x:c>
    </x:row>
    <x:row r="7" spans="1:17" ht="20.449999999999999" customHeight="1">
      <x:c r="A7" s="393"/>
      <x:c r="B7" s="394"/>
      <x:c r="C7" s="394"/>
      <x:c r="D7" s="395"/>
      <x:c r="E7" s="150">
        <x:v>3</x:v>
      </x:c>
      <x:c r="F7" s="150">
        <x:v>6</x:v>
      </x:c>
      <x:c r="G7" s="150">
        <x:v>9</x:v>
      </x:c>
      <x:c r="H7" s="150">
        <x:v>12</x:v>
      </x:c>
      <x:c r="I7" s="150">
        <x:v>15</x:v>
      </x:c>
      <x:c r="J7" s="150">
        <x:v>18</x:v>
      </x:c>
      <x:c r="K7" s="150">
        <x:v>21</x:v>
      </x:c>
      <x:c r="L7" s="150">
        <x:v>24</x:v>
      </x:c>
      <x:c r="M7" s="150">
        <x:v>28</x:v>
      </x:c>
      <x:c r="N7" s="25" t="s">
        <x:v>54</x:v>
      </x:c>
      <x:c r="O7" s="389"/>
      <x:c r="Q7" s="101"/>
    </x:row>
    <x:row r="8" spans="1:15" ht="17.449999999999999" customHeight="1">
      <x:c r="A8" s="377" t="s">
        <x:v>132</x:v>
      </x:c>
      <x:c r="B8" s="378"/>
      <x:c r="C8" s="378"/>
      <x:c r="D8" s="379"/>
      <x:c r="E8" s="151"/>
      <x:c r="F8" s="151"/>
      <x:c r="G8" s="151"/>
      <x:c r="H8" s="151"/>
      <x:c r="I8" s="151"/>
      <x:c r="J8" s="151"/>
      <x:c r="K8" s="151"/>
      <x:c r="L8" s="151"/>
      <x:c r="M8" s="151"/>
      <x:c r="N8" s="374">
        <x:v>10</x:v>
      </x:c>
      <x:c r="O8" s="374"/>
    </x:row>
    <x:row r="9" spans="1:15" ht="17.449999999999999" customHeight="1">
      <x:c r="A9" s="380"/>
      <x:c r="B9" s="381"/>
      <x:c r="C9" s="381"/>
      <x:c r="D9" s="382"/>
      <x:c r="E9" s="152"/>
      <x:c r="F9" s="152"/>
      <x:c r="G9" s="153"/>
      <x:c r="H9" s="154"/>
      <x:c r="I9" s="154"/>
      <x:c r="J9" s="154"/>
      <x:c r="K9" s="154"/>
      <x:c r="L9" s="154"/>
      <x:c r="M9" s="154"/>
      <x:c r="N9" s="375"/>
      <x:c r="O9" s="375"/>
    </x:row>
    <x:row r="10" spans="1:15" ht="17.449999999999999" customHeight="1">
      <x:c r="A10" s="383"/>
      <x:c r="B10" s="384"/>
      <x:c r="C10" s="384"/>
      <x:c r="D10" s="385"/>
      <x:c r="E10" s="155"/>
      <x:c r="F10" s="155"/>
      <x:c r="G10" s="155"/>
      <x:c r="H10" s="156"/>
      <x:c r="I10" s="156"/>
      <x:c r="J10" s="156"/>
      <x:c r="K10" s="156"/>
      <x:c r="L10" s="156"/>
      <x:c r="M10" s="156"/>
      <x:c r="N10" s="376"/>
      <x:c r="O10" s="376"/>
    </x:row>
    <x:row r="11" spans="1:15" ht="17.449999999999999" customHeight="1">
      <x:c r="A11" s="377" t="s">
        <x:v>130</x:v>
      </x:c>
      <x:c r="B11" s="378"/>
      <x:c r="C11" s="378"/>
      <x:c r="D11" s="379"/>
      <x:c r="E11" s="151"/>
      <x:c r="F11" s="151"/>
      <x:c r="G11" s="151"/>
      <x:c r="H11" s="151"/>
      <x:c r="I11" s="151"/>
      <x:c r="J11" s="151"/>
      <x:c r="K11" s="151"/>
      <x:c r="L11" s="151"/>
      <x:c r="M11" s="151"/>
      <x:c r="N11" s="374">
        <x:v>60</x:v>
      </x:c>
      <x:c r="O11" s="374"/>
    </x:row>
    <x:row r="12" spans="1:15" ht="17.449999999999999" customHeight="1">
      <x:c r="A12" s="380"/>
      <x:c r="B12" s="381"/>
      <x:c r="C12" s="381"/>
      <x:c r="D12" s="382"/>
      <x:c r="E12" s="153"/>
      <x:c r="F12" s="157"/>
      <x:c r="G12" s="152"/>
      <x:c r="H12" s="152"/>
      <x:c r="I12" s="152"/>
      <x:c r="J12" s="152"/>
      <x:c r="K12" s="152"/>
      <x:c r="L12" s="154"/>
      <x:c r="M12" s="154"/>
      <x:c r="N12" s="375"/>
      <x:c r="O12" s="375"/>
    </x:row>
    <x:row r="13" spans="1:15" ht="17.449999999999999" customHeight="1">
      <x:c r="A13" s="383"/>
      <x:c r="B13" s="384"/>
      <x:c r="C13" s="384"/>
      <x:c r="D13" s="385"/>
      <x:c r="E13" s="155"/>
      <x:c r="F13" s="155"/>
      <x:c r="G13" s="155"/>
      <x:c r="H13" s="156"/>
      <x:c r="I13" s="156"/>
      <x:c r="J13" s="156"/>
      <x:c r="K13" s="156"/>
      <x:c r="L13" s="156"/>
      <x:c r="M13" s="156"/>
      <x:c r="N13" s="376"/>
      <x:c r="O13" s="376"/>
    </x:row>
    <x:row r="14" spans="1:15" ht="17.449999999999999" customHeight="1">
      <x:c r="A14" s="377" t="s">
        <x:v>350</x:v>
      </x:c>
      <x:c r="B14" s="378"/>
      <x:c r="C14" s="378"/>
      <x:c r="D14" s="379"/>
      <x:c r="E14" s="151"/>
      <x:c r="F14" s="151"/>
      <x:c r="G14" s="151"/>
      <x:c r="H14" s="151"/>
      <x:c r="I14" s="151"/>
      <x:c r="J14" s="151"/>
      <x:c r="K14" s="151"/>
      <x:c r="L14" s="151"/>
      <x:c r="M14" s="151"/>
      <x:c r="N14" s="374">
        <x:v>20</x:v>
      </x:c>
      <x:c r="O14" s="374"/>
    </x:row>
    <x:row r="15" spans="1:15" ht="17.449999999999999" customHeight="1">
      <x:c r="A15" s="380"/>
      <x:c r="B15" s="381"/>
      <x:c r="C15" s="381"/>
      <x:c r="D15" s="382"/>
      <x:c r="E15" s="153"/>
      <x:c r="F15" s="153"/>
      <x:c r="G15" s="154"/>
      <x:c r="H15" s="154"/>
      <x:c r="I15" s="157"/>
      <x:c r="J15" s="157"/>
      <x:c r="K15" s="157"/>
      <x:c r="L15" s="157"/>
      <x:c r="M15" s="154"/>
      <x:c r="N15" s="375"/>
      <x:c r="O15" s="375"/>
    </x:row>
    <x:row r="16" spans="1:15" ht="17.449999999999999" customHeight="1">
      <x:c r="A16" s="383"/>
      <x:c r="B16" s="384"/>
      <x:c r="C16" s="384"/>
      <x:c r="D16" s="385"/>
      <x:c r="E16" s="155"/>
      <x:c r="F16" s="155"/>
      <x:c r="G16" s="155"/>
      <x:c r="H16" s="156"/>
      <x:c r="I16" s="156"/>
      <x:c r="J16" s="156"/>
      <x:c r="K16" s="156"/>
      <x:c r="L16" s="156"/>
      <x:c r="M16" s="156"/>
      <x:c r="N16" s="376"/>
      <x:c r="O16" s="376"/>
    </x:row>
    <x:row r="17" spans="1:15" ht="17.449999999999999" customHeight="1">
      <x:c r="A17" s="377" t="s">
        <x:v>322</x:v>
      </x:c>
      <x:c r="B17" s="378"/>
      <x:c r="C17" s="378"/>
      <x:c r="D17" s="379"/>
      <x:c r="E17" s="151"/>
      <x:c r="F17" s="151"/>
      <x:c r="G17" s="151"/>
      <x:c r="H17" s="151"/>
      <x:c r="I17" s="151"/>
      <x:c r="J17" s="151"/>
      <x:c r="K17" s="151"/>
      <x:c r="L17" s="151"/>
      <x:c r="M17" s="151"/>
      <x:c r="N17" s="374">
        <x:v>5</x:v>
      </x:c>
      <x:c r="O17" s="374"/>
    </x:row>
    <x:row r="18" spans="1:15" ht="17.449999999999999" customHeight="1">
      <x:c r="A18" s="380"/>
      <x:c r="B18" s="381"/>
      <x:c r="C18" s="381"/>
      <x:c r="D18" s="382"/>
      <x:c r="E18" s="153"/>
      <x:c r="F18" s="153"/>
      <x:c r="G18" s="153"/>
      <x:c r="H18" s="154"/>
      <x:c r="I18" s="154"/>
      <x:c r="J18" s="154"/>
      <x:c r="K18" s="154"/>
      <x:c r="L18" s="157"/>
      <x:c r="M18" s="157"/>
      <x:c r="N18" s="375"/>
      <x:c r="O18" s="375"/>
    </x:row>
    <x:row r="19" spans="1:15" ht="17.449999999999999" customHeight="1">
      <x:c r="A19" s="383"/>
      <x:c r="B19" s="384"/>
      <x:c r="C19" s="384"/>
      <x:c r="D19" s="385"/>
      <x:c r="E19" s="155"/>
      <x:c r="F19" s="155"/>
      <x:c r="G19" s="155"/>
      <x:c r="H19" s="156"/>
      <x:c r="I19" s="156"/>
      <x:c r="J19" s="156"/>
      <x:c r="K19" s="156"/>
      <x:c r="L19" s="156"/>
      <x:c r="M19" s="156"/>
      <x:c r="N19" s="376"/>
      <x:c r="O19" s="376"/>
    </x:row>
    <x:row r="20" spans="1:15" ht="17.449999999999999" customHeight="1">
      <x:c r="A20" s="377" t="s">
        <x:v>43</x:v>
      </x:c>
      <x:c r="B20" s="378"/>
      <x:c r="C20" s="378"/>
      <x:c r="D20" s="379"/>
      <x:c r="E20" s="151"/>
      <x:c r="F20" s="151"/>
      <x:c r="G20" s="151"/>
      <x:c r="H20" s="151"/>
      <x:c r="I20" s="151"/>
      <x:c r="J20" s="151"/>
      <x:c r="K20" s="151"/>
      <x:c r="L20" s="151"/>
      <x:c r="M20" s="151"/>
      <x:c r="N20" s="374">
        <x:v>5</x:v>
      </x:c>
      <x:c r="O20" s="374"/>
    </x:row>
    <x:row r="21" spans="1:15" ht="17.449999999999999" customHeight="1">
      <x:c r="A21" s="380"/>
      <x:c r="B21" s="381"/>
      <x:c r="C21" s="381"/>
      <x:c r="D21" s="382"/>
      <x:c r="E21" s="153"/>
      <x:c r="F21" s="153"/>
      <x:c r="G21" s="153"/>
      <x:c r="H21" s="154"/>
      <x:c r="I21" s="154"/>
      <x:c r="J21" s="154"/>
      <x:c r="K21" s="154"/>
      <x:c r="L21" s="154"/>
      <x:c r="M21" s="157"/>
      <x:c r="N21" s="375"/>
      <x:c r="O21" s="375"/>
    </x:row>
    <x:row r="22" spans="1:15" ht="17.449999999999999" customHeight="1">
      <x:c r="A22" s="383"/>
      <x:c r="B22" s="384"/>
      <x:c r="C22" s="384"/>
      <x:c r="D22" s="385"/>
      <x:c r="E22" s="155"/>
      <x:c r="F22" s="155"/>
      <x:c r="G22" s="155"/>
      <x:c r="H22" s="156"/>
      <x:c r="I22" s="156"/>
      <x:c r="J22" s="156"/>
      <x:c r="K22" s="156"/>
      <x:c r="L22" s="156"/>
      <x:c r="M22" s="156"/>
      <x:c r="N22" s="376"/>
      <x:c r="O22" s="376"/>
    </x:row>
    <x:row r="23" spans="1:15" ht="17.449999999999999" customHeight="1">
      <x:c r="A23" s="377" t="s">
        <x:v>317</x:v>
      </x:c>
      <x:c r="B23" s="378"/>
      <x:c r="C23" s="378"/>
      <x:c r="D23" s="379"/>
      <x:c r="E23" s="151"/>
      <x:c r="F23" s="151"/>
      <x:c r="G23" s="151"/>
      <x:c r="H23" s="151"/>
      <x:c r="I23" s="151"/>
      <x:c r="J23" s="151"/>
      <x:c r="K23" s="151"/>
      <x:c r="L23" s="151"/>
      <x:c r="M23" s="151"/>
      <x:c r="N23" s="374">
        <x:v>100</x:v>
      </x:c>
      <x:c r="O23" s="374"/>
    </x:row>
    <x:row r="24" spans="1:15" ht="17.449999999999999" customHeight="1">
      <x:c r="A24" s="380"/>
      <x:c r="B24" s="381"/>
      <x:c r="C24" s="381"/>
      <x:c r="D24" s="382"/>
      <x:c r="E24" s="152"/>
      <x:c r="F24" s="152"/>
      <x:c r="G24" s="152"/>
      <x:c r="H24" s="152"/>
      <x:c r="I24" s="152"/>
      <x:c r="J24" s="157"/>
      <x:c r="K24" s="157"/>
      <x:c r="L24" s="157"/>
      <x:c r="M24" s="157"/>
      <x:c r="N24" s="375"/>
      <x:c r="O24" s="375"/>
    </x:row>
    <x:row r="25" spans="1:15" ht="17.449999999999999" customHeight="1">
      <x:c r="A25" s="383"/>
      <x:c r="B25" s="384"/>
      <x:c r="C25" s="384"/>
      <x:c r="D25" s="385"/>
      <x:c r="E25" s="155"/>
      <x:c r="F25" s="155"/>
      <x:c r="G25" s="155"/>
      <x:c r="H25" s="156"/>
      <x:c r="I25" s="156"/>
      <x:c r="J25" s="156"/>
      <x:c r="K25" s="156"/>
      <x:c r="L25" s="156"/>
      <x:c r="M25" s="156"/>
      <x:c r="N25" s="376"/>
      <x:c r="O25" s="376"/>
    </x:row>
    <x:row r="26" spans="5:13" customHeight="1">
      <x:c r="E26" s="111"/>
      <x:c r="F26" s="111"/>
      <x:c r="G26" s="111"/>
      <x:c r="H26" s="111"/>
      <x:c r="I26" s="111"/>
      <x:c r="J26" s="111"/>
      <x:c r="K26" s="111"/>
      <x:c r="L26" s="111"/>
      <x:c r="M26" s="111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22">
    <x:mergeCell ref="O11:O13"/>
    <x:mergeCell ref="N20:N22"/>
    <x:mergeCell ref="N23:N25"/>
    <x:mergeCell ref="A8:D10"/>
    <x:mergeCell ref="O17:O19"/>
    <x:mergeCell ref="N8:N10"/>
    <x:mergeCell ref="O23:O25"/>
    <x:mergeCell ref="A14:D16"/>
    <x:mergeCell ref="N14:N16"/>
    <x:mergeCell ref="O14:O16"/>
    <x:mergeCell ref="A23:D25"/>
    <x:mergeCell ref="O8:O10"/>
    <x:mergeCell ref="A1:O2"/>
    <x:mergeCell ref="E6:M6"/>
    <x:mergeCell ref="A17:D19"/>
    <x:mergeCell ref="A20:D22"/>
    <x:mergeCell ref="O6:O7"/>
    <x:mergeCell ref="N17:N19"/>
    <x:mergeCell ref="N11:N13"/>
    <x:mergeCell ref="O20:O22"/>
    <x:mergeCell ref="A6:D7"/>
    <x:mergeCell ref="A11:D13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O92"/>
  <x:sheetViews>
    <x:sheetView view="pageBreakPreview" topLeftCell="A1" zoomScale="110" zoomScaleNormal="100" zoomScaleSheetLayoutView="110" workbookViewId="0">
      <x:selection activeCell="C29" activeCellId="0" sqref="C29:C29"/>
    </x:sheetView>
  </x:sheetViews>
  <x:sheetFormatPr defaultColWidth="9.625" defaultRowHeight="20.100000000000001" customHeight="1"/>
  <x:cols>
    <x:col min="1" max="1" width="5.625" style="26" customWidth="1"/>
    <x:col min="2" max="2" width="13.625" style="9" customWidth="1"/>
    <x:col min="3" max="12" width="9.625" style="9"/>
    <x:col min="13" max="13" width="4.625" style="9" customWidth="1"/>
    <x:col min="14" max="256" width="9.625" style="9"/>
  </x:cols>
  <x:sheetData>
    <x:row r="1" spans="1:13" customHeight="1">
      <x:c r="A1" s="358" t="s">
        <x:v>241</x:v>
      </x:c>
      <x:c r="B1" s="358"/>
      <x:c r="C1" s="358"/>
      <x:c r="D1" s="358"/>
      <x:c r="E1" s="358"/>
      <x:c r="F1" s="358"/>
      <x:c r="G1" s="358"/>
      <x:c r="H1" s="358"/>
      <x:c r="I1" s="358"/>
      <x:c r="J1" s="358"/>
      <x:c r="K1" s="358"/>
      <x:c r="L1" s="358"/>
      <x:c r="M1" s="358"/>
    </x:row>
    <x:row r="2" spans="1:13" customHeight="1">
      <x:c r="A2" s="358"/>
      <x:c r="B2" s="358"/>
      <x:c r="C2" s="358"/>
      <x:c r="D2" s="358"/>
      <x:c r="E2" s="358"/>
      <x:c r="F2" s="358"/>
      <x:c r="G2" s="358"/>
      <x:c r="H2" s="358"/>
      <x:c r="I2" s="358"/>
      <x:c r="J2" s="358"/>
      <x:c r="K2" s="358"/>
      <x:c r="L2" s="358"/>
      <x:c r="M2" s="358"/>
    </x:row>
    <x:row r="3" ht="18" customHeight="1"/>
    <x:row r="4" spans="1:2" ht="18" customHeight="1">
      <x:c r="A4" s="26" t="s">
        <x:v>340</x:v>
      </x:c>
      <x:c r="B4" s="27" t="s">
        <x:v>63</x:v>
      </x:c>
    </x:row>
    <x:row r="5" spans="2:2" ht="18" customHeight="1">
      <x:c r="B5" s="9" t="str">
        <x:f>"본 시방서는 """&amp;'01. 사업설명서'!C4&amp;"""의 일반사항에 관하여 적용한다."</x:f>
        <x:v>본 시방서는 "난지 위생처리장 2농축기동 원심농축기 설치 (전기공사)"의 일반사항에 관하여 적용한다.</x:v>
      </x:c>
    </x:row>
    <x:row r="6" ht="18" customHeight="1"/>
    <x:row r="7" spans="1:15" ht="18" customHeight="1">
      <x:c r="A7" s="26" t="s">
        <x:v>339</x:v>
      </x:c>
      <x:c r="B7" s="28" t="s">
        <x:v>134</x:v>
      </x:c>
      <x:c r="C7" s="102"/>
      <x:c r="D7" s="102"/>
      <x:c r="E7" s="102"/>
      <x:c r="F7" s="102"/>
      <x:c r="G7" s="102"/>
      <x:c r="H7" s="102"/>
      <x:c r="I7" s="102"/>
      <x:c r="J7" s="102"/>
      <x:c r="K7" s="102"/>
      <x:c r="L7" s="102"/>
      <x:c r="M7" s="101"/>
      <x:c r="O7" s="101"/>
    </x:row>
    <x:row r="8" spans="2:13" ht="18" customHeight="1">
      <x:c r="B8" s="102" t="s">
        <x:v>264</x:v>
      </x:c>
      <x:c r="C8" s="102"/>
      <x:c r="D8" s="102"/>
      <x:c r="E8" s="102"/>
      <x:c r="F8" s="102"/>
      <x:c r="G8" s="102"/>
      <x:c r="H8" s="102"/>
      <x:c r="I8" s="102"/>
      <x:c r="J8" s="102"/>
      <x:c r="K8" s="102"/>
      <x:c r="L8" s="102"/>
      <x:c r="M8" s="101"/>
    </x:row>
    <x:row r="9" spans="2:13" ht="18" customHeight="1">
      <x:c r="B9" s="102" t="s">
        <x:v>13</x:v>
      </x:c>
      <x:c r="C9" s="102"/>
      <x:c r="D9" s="102"/>
      <x:c r="E9" s="102"/>
      <x:c r="F9" s="102"/>
      <x:c r="G9" s="102"/>
      <x:c r="H9" s="102"/>
      <x:c r="I9" s="102"/>
      <x:c r="J9" s="102"/>
      <x:c r="K9" s="102"/>
      <x:c r="L9" s="102"/>
      <x:c r="M9" s="101"/>
    </x:row>
    <x:row r="10" spans="2:13" ht="18" customHeight="1">
      <x:c r="B10" s="101"/>
      <x:c r="C10" s="106"/>
      <x:c r="D10" s="101"/>
      <x:c r="E10" s="101"/>
      <x:c r="F10" s="101"/>
      <x:c r="G10" s="101"/>
      <x:c r="H10" s="101"/>
      <x:c r="I10" s="101"/>
      <x:c r="J10" s="101"/>
      <x:c r="K10" s="101"/>
      <x:c r="L10" s="101"/>
      <x:c r="M10" s="101"/>
    </x:row>
    <x:row r="11" spans="1:13" ht="18" customHeight="1">
      <x:c r="A11" s="26" t="s">
        <x:v>321</x:v>
      </x:c>
      <x:c r="B11" s="29" t="s">
        <x:v>176</x:v>
      </x:c>
      <x:c r="C11" s="106"/>
      <x:c r="D11" s="101"/>
      <x:c r="E11" s="101"/>
      <x:c r="F11" s="101"/>
      <x:c r="G11" s="101"/>
      <x:c r="H11" s="101"/>
      <x:c r="I11" s="101"/>
      <x:c r="J11" s="101"/>
      <x:c r="K11" s="101"/>
      <x:c r="L11" s="101"/>
      <x:c r="M11" s="101"/>
    </x:row>
    <x:row r="12" spans="2:13" ht="18" customHeight="1">
      <x:c r="B12" s="105" t="s">
        <x:v>17</x:v>
      </x:c>
      <x:c r="C12" s="106"/>
      <x:c r="D12" s="101"/>
      <x:c r="E12" s="101"/>
      <x:c r="F12" s="101"/>
      <x:c r="G12" s="101"/>
      <x:c r="H12" s="101"/>
      <x:c r="I12" s="101"/>
      <x:c r="J12" s="101"/>
      <x:c r="K12" s="101"/>
      <x:c r="L12" s="101"/>
      <x:c r="M12" s="101"/>
    </x:row>
    <x:row r="13" spans="2:13" ht="18" customHeight="1">
      <x:c r="B13" s="105" t="s">
        <x:v>224</x:v>
      </x:c>
      <x:c r="C13" s="101"/>
      <x:c r="D13" s="101"/>
      <x:c r="E13" s="101"/>
      <x:c r="F13" s="101"/>
      <x:c r="G13" s="101"/>
      <x:c r="H13" s="101"/>
      <x:c r="I13" s="101"/>
      <x:c r="J13" s="101"/>
      <x:c r="K13" s="101"/>
      <x:c r="L13" s="101"/>
      <x:c r="M13" s="101"/>
    </x:row>
    <x:row r="14" spans="2:13" ht="18" customHeight="1">
      <x:c r="B14" s="101"/>
      <x:c r="C14" s="101"/>
      <x:c r="D14" s="101"/>
      <x:c r="E14" s="101"/>
      <x:c r="F14" s="101"/>
      <x:c r="G14" s="101"/>
      <x:c r="H14" s="101"/>
      <x:c r="I14" s="101"/>
      <x:c r="J14" s="101"/>
      <x:c r="K14" s="101"/>
      <x:c r="L14" s="101"/>
      <x:c r="M14" s="101"/>
    </x:row>
    <x:row r="15" spans="1:13" ht="18" customHeight="1">
      <x:c r="A15" s="26" t="s">
        <x:v>323</x:v>
      </x:c>
      <x:c r="B15" s="29" t="s">
        <x:v>74</x:v>
      </x:c>
      <x:c r="C15" s="101"/>
      <x:c r="D15" s="101"/>
      <x:c r="E15" s="101"/>
      <x:c r="F15" s="101"/>
      <x:c r="G15" s="101"/>
      <x:c r="H15" s="101"/>
      <x:c r="I15" s="101"/>
      <x:c r="J15" s="101"/>
      <x:c r="K15" s="101"/>
      <x:c r="L15" s="101"/>
      <x:c r="M15" s="101"/>
    </x:row>
    <x:row r="16" spans="2:13" ht="18" customHeight="1">
      <x:c r="B16" s="105" t="s">
        <x:v>199</x:v>
      </x:c>
      <x:c r="C16" s="101"/>
      <x:c r="D16" s="101"/>
      <x:c r="E16" s="101"/>
      <x:c r="F16" s="101"/>
      <x:c r="G16" s="101"/>
      <x:c r="H16" s="101"/>
      <x:c r="I16" s="101"/>
      <x:c r="J16" s="101"/>
      <x:c r="K16" s="101"/>
      <x:c r="L16" s="101"/>
      <x:c r="M16" s="101"/>
    </x:row>
    <x:row r="17" spans="2:13" ht="18" customHeight="1">
      <x:c r="B17" s="102" t="s">
        <x:v>14</x:v>
      </x:c>
      <x:c r="C17" s="103"/>
      <x:c r="D17" s="102"/>
      <x:c r="E17" s="102"/>
      <x:c r="F17" s="102"/>
      <x:c r="G17" s="102"/>
      <x:c r="H17" s="102"/>
      <x:c r="I17" s="102"/>
      <x:c r="J17" s="102"/>
      <x:c r="K17" s="102"/>
      <x:c r="L17" s="102"/>
      <x:c r="M17" s="101"/>
    </x:row>
    <x:row r="18" spans="2:13" ht="18" customHeight="1">
      <x:c r="B18" s="104" t="s">
        <x:v>256</x:v>
      </x:c>
      <x:c r="C18" s="103"/>
      <x:c r="D18" s="102"/>
      <x:c r="E18" s="102"/>
      <x:c r="F18" s="102"/>
      <x:c r="G18" s="102"/>
      <x:c r="H18" s="102"/>
      <x:c r="I18" s="102"/>
      <x:c r="J18" s="102"/>
      <x:c r="K18" s="102"/>
      <x:c r="L18" s="102"/>
      <x:c r="M18" s="101"/>
    </x:row>
    <x:row r="19" spans="2:13" ht="18" customHeight="1">
      <x:c r="B19" s="107" t="s">
        <x:v>253</x:v>
      </x:c>
      <x:c r="C19" s="103"/>
      <x:c r="D19" s="101"/>
      <x:c r="E19" s="101"/>
      <x:c r="F19" s="101"/>
      <x:c r="G19" s="101"/>
      <x:c r="H19" s="101"/>
      <x:c r="I19" s="101"/>
      <x:c r="J19" s="101"/>
      <x:c r="K19" s="101"/>
      <x:c r="L19" s="101"/>
      <x:c r="M19" s="101"/>
    </x:row>
    <x:row r="20" spans="2:13" ht="18" customHeight="1">
      <x:c r="B20" s="102"/>
      <x:c r="C20" s="102"/>
      <x:c r="D20" s="102"/>
      <x:c r="E20" s="102"/>
      <x:c r="F20" s="102"/>
      <x:c r="G20" s="102"/>
      <x:c r="H20" s="102"/>
      <x:c r="I20" s="102"/>
      <x:c r="J20" s="102"/>
      <x:c r="K20" s="102"/>
      <x:c r="L20" s="102"/>
      <x:c r="M20" s="101"/>
    </x:row>
    <x:row r="21" spans="1:13" ht="18" customHeight="1">
      <x:c r="A21" s="26" t="s">
        <x:v>325</x:v>
      </x:c>
      <x:c r="B21" s="31" t="s">
        <x:v>85</x:v>
      </x:c>
      <x:c r="C21" s="101"/>
      <x:c r="D21" s="101"/>
      <x:c r="E21" s="101"/>
      <x:c r="F21" s="101"/>
      <x:c r="G21" s="101"/>
      <x:c r="H21" s="101"/>
      <x:c r="I21" s="101"/>
      <x:c r="J21" s="101"/>
      <x:c r="K21" s="101"/>
      <x:c r="L21" s="101"/>
      <x:c r="M21" s="101"/>
    </x:row>
    <x:row r="22" spans="2:13" ht="18" customHeight="1">
      <x:c r="B22" s="32" t="s">
        <x:v>248</x:v>
      </x:c>
      <x:c r="C22" s="101"/>
      <x:c r="D22" s="101"/>
      <x:c r="E22" s="101"/>
      <x:c r="F22" s="101"/>
      <x:c r="G22" s="101"/>
      <x:c r="H22" s="101"/>
      <x:c r="I22" s="101"/>
      <x:c r="J22" s="101"/>
      <x:c r="K22" s="101"/>
      <x:c r="L22" s="101"/>
      <x:c r="M22" s="101"/>
    </x:row>
    <x:row r="23" spans="2:13" ht="18" customHeight="1">
      <x:c r="B23" s="33" t="s">
        <x:v>31</x:v>
      </x:c>
      <x:c r="C23" s="101"/>
      <x:c r="D23" s="101"/>
      <x:c r="E23" s="101"/>
      <x:c r="F23" s="101"/>
      <x:c r="G23" s="101"/>
      <x:c r="H23" s="101"/>
      <x:c r="I23" s="101"/>
      <x:c r="J23" s="101"/>
      <x:c r="K23" s="101"/>
      <x:c r="L23" s="101"/>
      <x:c r="M23" s="101"/>
    </x:row>
    <x:row r="24" spans="2:13" ht="18" customHeight="1">
      <x:c r="B24" s="33" t="s">
        <x:v>62</x:v>
      </x:c>
      <x:c r="C24" s="101"/>
      <x:c r="D24" s="101"/>
      <x:c r="E24" s="101"/>
      <x:c r="F24" s="101"/>
      <x:c r="G24" s="101"/>
      <x:c r="H24" s="101"/>
      <x:c r="I24" s="101"/>
      <x:c r="J24" s="101"/>
      <x:c r="K24" s="101"/>
      <x:c r="L24" s="101"/>
      <x:c r="M24" s="101"/>
    </x:row>
    <x:row r="25" spans="2:13" ht="18" customHeight="1">
      <x:c r="B25" s="33" t="s">
        <x:v>183</x:v>
      </x:c>
      <x:c r="C25" s="101"/>
      <x:c r="D25" s="101"/>
      <x:c r="E25" s="101"/>
      <x:c r="F25" s="101"/>
      <x:c r="G25" s="101"/>
      <x:c r="H25" s="101"/>
      <x:c r="I25" s="101"/>
      <x:c r="J25" s="101"/>
      <x:c r="K25" s="101"/>
      <x:c r="L25" s="101"/>
      <x:c r="M25" s="101"/>
    </x:row>
    <x:row r="26" spans="2:13" ht="18" customHeight="1">
      <x:c r="B26" s="33" t="s">
        <x:v>225</x:v>
      </x:c>
      <x:c r="C26" s="101"/>
      <x:c r="D26" s="101"/>
      <x:c r="E26" s="101"/>
      <x:c r="F26" s="101"/>
      <x:c r="G26" s="101"/>
      <x:c r="H26" s="101"/>
      <x:c r="I26" s="101"/>
      <x:c r="J26" s="101"/>
      <x:c r="K26" s="101"/>
      <x:c r="L26" s="101"/>
      <x:c r="M26" s="101"/>
    </x:row>
    <x:row r="27" spans="1:13" customHeight="1">
      <x:c r="A27" s="26" t="s">
        <x:v>330</x:v>
      </x:c>
      <x:c r="B27" s="31" t="s">
        <x:v>71</x:v>
      </x:c>
      <x:c r="C27" s="101"/>
      <x:c r="D27" s="101"/>
      <x:c r="E27" s="101"/>
      <x:c r="F27" s="101"/>
      <x:c r="G27" s="101"/>
      <x:c r="H27" s="101"/>
      <x:c r="I27" s="101"/>
      <x:c r="J27" s="101"/>
      <x:c r="K27" s="101"/>
      <x:c r="L27" s="101"/>
      <x:c r="M27" s="101"/>
    </x:row>
    <x:row r="28" spans="2:13" customHeight="1">
      <x:c r="B28" s="32" t="s">
        <x:v>179</x:v>
      </x:c>
      <x:c r="C28" s="101"/>
      <x:c r="D28" s="101"/>
      <x:c r="E28" s="101"/>
      <x:c r="F28" s="101"/>
      <x:c r="G28" s="101"/>
      <x:c r="H28" s="101"/>
      <x:c r="I28" s="101"/>
      <x:c r="J28" s="101"/>
      <x:c r="K28" s="101"/>
      <x:c r="L28" s="101"/>
      <x:c r="M28" s="101"/>
    </x:row>
    <x:row r="29" spans="2:13" customHeight="1">
      <x:c r="B29" s="33" t="s">
        <x:v>240</x:v>
      </x:c>
      <x:c r="C29" s="101"/>
      <x:c r="D29" s="101"/>
      <x:c r="E29" s="101"/>
      <x:c r="F29" s="101"/>
      <x:c r="G29" s="101"/>
      <x:c r="H29" s="101"/>
      <x:c r="I29" s="101"/>
      <x:c r="J29" s="101"/>
      <x:c r="K29" s="101"/>
      <x:c r="L29" s="101"/>
      <x:c r="M29" s="101"/>
    </x:row>
    <x:row r="30" spans="2:13" customHeight="1">
      <x:c r="B30" s="33" t="s">
        <x:v>177</x:v>
      </x:c>
      <x:c r="C30" s="101"/>
      <x:c r="D30" s="101"/>
      <x:c r="E30" s="101"/>
      <x:c r="F30" s="101"/>
      <x:c r="G30" s="101"/>
      <x:c r="H30" s="101"/>
      <x:c r="I30" s="101"/>
      <x:c r="J30" s="101"/>
      <x:c r="K30" s="101"/>
      <x:c r="L30" s="101"/>
      <x:c r="M30" s="101"/>
    </x:row>
    <x:row r="31" spans="2:13" customHeight="1">
      <x:c r="B31" s="33" t="s">
        <x:v>219</x:v>
      </x:c>
      <x:c r="C31" s="101"/>
      <x:c r="D31" s="101"/>
      <x:c r="E31" s="101"/>
      <x:c r="F31" s="101"/>
      <x:c r="G31" s="101"/>
      <x:c r="H31" s="101"/>
      <x:c r="I31" s="101"/>
      <x:c r="J31" s="101"/>
      <x:c r="K31" s="101"/>
      <x:c r="L31" s="101"/>
      <x:c r="M31" s="101"/>
    </x:row>
    <x:row r="32" spans="2:13" customHeight="1">
      <x:c r="B32" s="32" t="s">
        <x:v>59</x:v>
      </x:c>
      <x:c r="C32" s="101"/>
      <x:c r="D32" s="101"/>
      <x:c r="E32" s="101"/>
      <x:c r="F32" s="101"/>
      <x:c r="G32" s="101"/>
      <x:c r="H32" s="101"/>
      <x:c r="I32" s="101"/>
      <x:c r="J32" s="101"/>
      <x:c r="K32" s="101"/>
      <x:c r="L32" s="101"/>
      <x:c r="M32" s="101"/>
    </x:row>
    <x:row r="33" spans="2:13" customHeight="1">
      <x:c r="B33" s="33" t="s">
        <x:v>268</x:v>
      </x:c>
      <x:c r="C33" s="101"/>
      <x:c r="D33" s="101"/>
      <x:c r="E33" s="101"/>
      <x:c r="F33" s="101"/>
      <x:c r="G33" s="101"/>
      <x:c r="H33" s="101"/>
      <x:c r="I33" s="101"/>
      <x:c r="J33" s="101"/>
      <x:c r="K33" s="101"/>
      <x:c r="L33" s="101"/>
      <x:c r="M33" s="101"/>
    </x:row>
    <x:row r="34" spans="2:13" customHeight="1">
      <x:c r="B34" s="33" t="s">
        <x:v>226</x:v>
      </x:c>
      <x:c r="C34" s="101"/>
      <x:c r="D34" s="101"/>
      <x:c r="E34" s="101"/>
      <x:c r="F34" s="101"/>
      <x:c r="G34" s="101"/>
      <x:c r="H34" s="101"/>
      <x:c r="I34" s="101"/>
      <x:c r="J34" s="101"/>
      <x:c r="K34" s="101"/>
      <x:c r="L34" s="101"/>
      <x:c r="M34" s="101"/>
    </x:row>
    <x:row r="35" spans="2:13" customHeight="1">
      <x:c r="B35" s="34" t="s">
        <x:v>282</x:v>
      </x:c>
      <x:c r="C35" s="101"/>
      <x:c r="D35" s="101"/>
      <x:c r="E35" s="101"/>
      <x:c r="F35" s="101"/>
      <x:c r="G35" s="101"/>
      <x:c r="H35" s="101"/>
      <x:c r="I35" s="101"/>
      <x:c r="J35" s="101"/>
      <x:c r="K35" s="101"/>
      <x:c r="L35" s="101"/>
      <x:c r="M35" s="101"/>
    </x:row>
    <x:row r="36" spans="2:13" customHeight="1">
      <x:c r="B36" s="34" t="s">
        <x:v>315</x:v>
      </x:c>
      <x:c r="C36" s="101"/>
      <x:c r="D36" s="101"/>
      <x:c r="E36" s="101"/>
      <x:c r="F36" s="101"/>
      <x:c r="G36" s="101"/>
      <x:c r="H36" s="101"/>
      <x:c r="I36" s="101"/>
      <x:c r="J36" s="101"/>
      <x:c r="K36" s="101"/>
      <x:c r="L36" s="101"/>
      <x:c r="M36" s="101"/>
    </x:row>
    <x:row r="37" spans="2:13" customHeight="1">
      <x:c r="B37" s="34" t="s">
        <x:v>310</x:v>
      </x:c>
      <x:c r="C37" s="101"/>
      <x:c r="D37" s="101"/>
      <x:c r="E37" s="101"/>
      <x:c r="F37" s="101"/>
      <x:c r="G37" s="101"/>
      <x:c r="H37" s="101"/>
      <x:c r="I37" s="101"/>
      <x:c r="J37" s="101"/>
      <x:c r="K37" s="101"/>
      <x:c r="L37" s="101"/>
      <x:c r="M37" s="101"/>
    </x:row>
    <x:row r="38" spans="2:13" customHeight="1">
      <x:c r="B38" s="34" t="s">
        <x:v>385</x:v>
      </x:c>
      <x:c r="C38" s="101"/>
      <x:c r="D38" s="101"/>
      <x:c r="E38" s="101"/>
      <x:c r="F38" s="101"/>
      <x:c r="G38" s="101"/>
      <x:c r="H38" s="101"/>
      <x:c r="I38" s="101"/>
      <x:c r="J38" s="101"/>
      <x:c r="K38" s="101"/>
      <x:c r="L38" s="101"/>
      <x:c r="M38" s="101"/>
    </x:row>
    <x:row r="39" spans="2:13" customHeight="1">
      <x:c r="B39" s="34" t="s">
        <x:v>295</x:v>
      </x:c>
      <x:c r="C39" s="101"/>
      <x:c r="D39" s="101"/>
      <x:c r="E39" s="101"/>
      <x:c r="F39" s="101"/>
      <x:c r="G39" s="101"/>
      <x:c r="H39" s="101"/>
      <x:c r="I39" s="101"/>
      <x:c r="J39" s="101"/>
      <x:c r="K39" s="101"/>
      <x:c r="L39" s="101"/>
      <x:c r="M39" s="101"/>
    </x:row>
    <x:row r="40" spans="2:13" customHeight="1">
      <x:c r="B40" s="34" t="s">
        <x:v>216</x:v>
      </x:c>
      <x:c r="C40" s="101"/>
      <x:c r="D40" s="101"/>
      <x:c r="E40" s="101"/>
      <x:c r="F40" s="101"/>
      <x:c r="G40" s="101"/>
      <x:c r="H40" s="101"/>
      <x:c r="I40" s="101"/>
      <x:c r="J40" s="101"/>
      <x:c r="K40" s="101"/>
      <x:c r="L40" s="101"/>
      <x:c r="M40" s="101"/>
    </x:row>
    <x:row r="41" spans="2:13" customHeight="1">
      <x:c r="B41" s="34" t="s">
        <x:v>244</x:v>
      </x:c>
      <x:c r="C41" s="101"/>
      <x:c r="D41" s="101"/>
      <x:c r="E41" s="101"/>
      <x:c r="F41" s="101"/>
      <x:c r="G41" s="101"/>
      <x:c r="H41" s="101"/>
      <x:c r="I41" s="101"/>
      <x:c r="J41" s="101"/>
      <x:c r="K41" s="101"/>
      <x:c r="L41" s="101"/>
      <x:c r="M41" s="101"/>
    </x:row>
    <x:row r="42" spans="2:13" customHeight="1">
      <x:c r="B42" s="33" t="s">
        <x:v>202</x:v>
      </x:c>
      <x:c r="C42" s="101"/>
      <x:c r="D42" s="101"/>
      <x:c r="E42" s="101"/>
      <x:c r="F42" s="101"/>
      <x:c r="G42" s="101"/>
      <x:c r="H42" s="101"/>
      <x:c r="I42" s="101"/>
      <x:c r="J42" s="101"/>
      <x:c r="K42" s="101"/>
      <x:c r="L42" s="101"/>
      <x:c r="M42" s="101"/>
    </x:row>
    <x:row r="43" spans="2:13" customHeight="1">
      <x:c r="B43" s="33" t="s">
        <x:v>231</x:v>
      </x:c>
      <x:c r="C43" s="101"/>
      <x:c r="D43" s="101"/>
      <x:c r="E43" s="101"/>
      <x:c r="F43" s="101"/>
      <x:c r="G43" s="101"/>
      <x:c r="H43" s="101"/>
      <x:c r="I43" s="101"/>
      <x:c r="J43" s="101"/>
      <x:c r="K43" s="101"/>
      <x:c r="L43" s="101"/>
      <x:c r="M43" s="101"/>
    </x:row>
    <x:row r="44" spans="2:13" customHeight="1">
      <x:c r="B44" s="33" t="s">
        <x:v>10</x:v>
      </x:c>
      <x:c r="C44" s="101"/>
      <x:c r="D44" s="101"/>
      <x:c r="E44" s="101"/>
      <x:c r="F44" s="101"/>
      <x:c r="G44" s="101"/>
      <x:c r="H44" s="101"/>
      <x:c r="I44" s="101"/>
      <x:c r="J44" s="101"/>
      <x:c r="K44" s="101"/>
      <x:c r="L44" s="101"/>
      <x:c r="M44" s="101"/>
    </x:row>
    <x:row r="45" spans="2:13" customHeight="1">
      <x:c r="B45" s="32" t="s">
        <x:v>40</x:v>
      </x:c>
      <x:c r="C45" s="101"/>
      <x:c r="D45" s="101"/>
      <x:c r="E45" s="101"/>
      <x:c r="F45" s="101"/>
      <x:c r="G45" s="101"/>
      <x:c r="H45" s="101"/>
      <x:c r="I45" s="101"/>
      <x:c r="J45" s="101"/>
      <x:c r="K45" s="101"/>
      <x:c r="L45" s="101"/>
      <x:c r="M45" s="101"/>
    </x:row>
    <x:row r="46" spans="2:13" customHeight="1">
      <x:c r="B46" s="33" t="s">
        <x:v>272</x:v>
      </x:c>
      <x:c r="C46" s="101"/>
      <x:c r="D46" s="101"/>
      <x:c r="E46" s="101"/>
      <x:c r="F46" s="101"/>
      <x:c r="G46" s="101"/>
      <x:c r="H46" s="101"/>
      <x:c r="I46" s="101"/>
      <x:c r="J46" s="101"/>
      <x:c r="K46" s="101"/>
      <x:c r="L46" s="101"/>
      <x:c r="M46" s="101"/>
    </x:row>
    <x:row r="47" spans="2:13" customHeight="1">
      <x:c r="B47" s="33" t="s">
        <x:v>178</x:v>
      </x:c>
      <x:c r="C47" s="101"/>
      <x:c r="D47" s="101"/>
      <x:c r="E47" s="101"/>
      <x:c r="F47" s="101"/>
      <x:c r="G47" s="101"/>
      <x:c r="H47" s="101"/>
      <x:c r="I47" s="101"/>
      <x:c r="J47" s="101"/>
      <x:c r="K47" s="101"/>
      <x:c r="L47" s="101"/>
      <x:c r="M47" s="101"/>
    </x:row>
    <x:row r="48" spans="2:13" customHeight="1">
      <x:c r="B48" s="33" t="s">
        <x:v>182</x:v>
      </x:c>
      <x:c r="C48" s="101"/>
      <x:c r="D48" s="101"/>
      <x:c r="E48" s="101"/>
      <x:c r="F48" s="101"/>
      <x:c r="G48" s="101"/>
      <x:c r="H48" s="101"/>
      <x:c r="I48" s="101"/>
      <x:c r="J48" s="101"/>
      <x:c r="K48" s="101"/>
      <x:c r="L48" s="101"/>
      <x:c r="M48" s="101"/>
    </x:row>
    <x:row r="49" spans="2:13" customHeight="1">
      <x:c r="B49" s="33" t="s">
        <x:v>214</x:v>
      </x:c>
      <x:c r="C49" s="101"/>
      <x:c r="D49" s="101"/>
      <x:c r="E49" s="101"/>
      <x:c r="F49" s="101"/>
      <x:c r="G49" s="101"/>
      <x:c r="H49" s="101"/>
      <x:c r="I49" s="101"/>
      <x:c r="J49" s="101"/>
      <x:c r="K49" s="101"/>
      <x:c r="L49" s="101"/>
      <x:c r="M49" s="101"/>
    </x:row>
    <x:row r="50" spans="2:13" customHeight="1">
      <x:c r="B50" s="33"/>
      <x:c r="C50" s="101"/>
      <x:c r="D50" s="101"/>
      <x:c r="E50" s="101"/>
      <x:c r="F50" s="101"/>
      <x:c r="G50" s="101"/>
      <x:c r="H50" s="101"/>
      <x:c r="I50" s="101"/>
      <x:c r="J50" s="101"/>
      <x:c r="K50" s="101"/>
      <x:c r="L50" s="101"/>
      <x:c r="M50" s="101"/>
    </x:row>
    <x:row r="51" spans="1:13" customHeight="1">
      <x:c r="A51" s="26" t="s">
        <x:v>337</x:v>
      </x:c>
      <x:c r="B51" s="31" t="s">
        <x:v>174</x:v>
      </x:c>
      <x:c r="C51" s="101"/>
      <x:c r="D51" s="101"/>
      <x:c r="E51" s="101"/>
      <x:c r="F51" s="101"/>
      <x:c r="G51" s="101"/>
      <x:c r="H51" s="101"/>
      <x:c r="I51" s="101"/>
      <x:c r="J51" s="101"/>
      <x:c r="K51" s="101"/>
      <x:c r="L51" s="101"/>
      <x:c r="M51" s="101"/>
    </x:row>
    <x:row r="52" spans="2:13" customHeight="1">
      <x:c r="B52" s="32" t="s">
        <x:v>7</x:v>
      </x:c>
      <x:c r="C52" s="101"/>
      <x:c r="D52" s="101"/>
      <x:c r="E52" s="101"/>
      <x:c r="F52" s="101"/>
      <x:c r="G52" s="101"/>
      <x:c r="H52" s="101"/>
      <x:c r="I52" s="101"/>
      <x:c r="J52" s="101"/>
      <x:c r="K52" s="101"/>
      <x:c r="L52" s="101"/>
      <x:c r="M52" s="101"/>
    </x:row>
    <x:row r="53" spans="2:13" customHeight="1">
      <x:c r="B53" s="32" t="s">
        <x:v>266</x:v>
      </x:c>
      <x:c r="C53" s="101"/>
      <x:c r="D53" s="101"/>
      <x:c r="E53" s="101"/>
      <x:c r="F53" s="101"/>
      <x:c r="G53" s="101"/>
      <x:c r="H53" s="101"/>
      <x:c r="I53" s="101"/>
      <x:c r="J53" s="101"/>
      <x:c r="K53" s="101"/>
      <x:c r="L53" s="101"/>
      <x:c r="M53" s="101"/>
    </x:row>
    <x:row r="54" spans="2:13" customHeight="1">
      <x:c r="B54" s="32" t="s">
        <x:v>303</x:v>
      </x:c>
      <x:c r="C54" s="101"/>
      <x:c r="D54" s="101"/>
      <x:c r="E54" s="101"/>
      <x:c r="F54" s="101"/>
      <x:c r="G54" s="101"/>
      <x:c r="H54" s="101"/>
      <x:c r="I54" s="101"/>
      <x:c r="J54" s="101"/>
      <x:c r="K54" s="101"/>
      <x:c r="L54" s="101"/>
      <x:c r="M54" s="101"/>
    </x:row>
    <x:row r="55" spans="2:13" customHeight="1">
      <x:c r="B55" s="32" t="s">
        <x:v>267</x:v>
      </x:c>
      <x:c r="C55" s="101"/>
      <x:c r="D55" s="101"/>
      <x:c r="E55" s="101"/>
      <x:c r="F55" s="101"/>
      <x:c r="G55" s="101"/>
      <x:c r="H55" s="101"/>
      <x:c r="I55" s="101"/>
      <x:c r="J55" s="101"/>
      <x:c r="K55" s="101"/>
      <x:c r="L55" s="101"/>
      <x:c r="M55" s="101"/>
    </x:row>
    <x:row r="56" spans="2:13" customHeight="1">
      <x:c r="B56" s="32" t="s">
        <x:v>294</x:v>
      </x:c>
      <x:c r="C56" s="101"/>
      <x:c r="D56" s="101"/>
      <x:c r="E56" s="101"/>
      <x:c r="F56" s="101"/>
      <x:c r="G56" s="101"/>
      <x:c r="H56" s="101"/>
      <x:c r="I56" s="101"/>
      <x:c r="J56" s="101"/>
      <x:c r="K56" s="101"/>
      <x:c r="L56" s="101"/>
      <x:c r="M56" s="101"/>
    </x:row>
    <x:row r="57" spans="2:13" customHeight="1">
      <x:c r="B57" s="32" t="s">
        <x:v>201</x:v>
      </x:c>
      <x:c r="C57" s="101"/>
      <x:c r="D57" s="101"/>
      <x:c r="E57" s="101"/>
      <x:c r="F57" s="101"/>
      <x:c r="G57" s="101"/>
      <x:c r="H57" s="101"/>
      <x:c r="I57" s="101"/>
      <x:c r="J57" s="101"/>
      <x:c r="K57" s="101"/>
      <x:c r="L57" s="101"/>
      <x:c r="M57" s="101"/>
    </x:row>
    <x:row r="58" spans="2:13" customHeight="1">
      <x:c r="B58" s="32" t="s">
        <x:v>249</x:v>
      </x:c>
      <x:c r="C58" s="101"/>
      <x:c r="D58" s="101"/>
      <x:c r="E58" s="101"/>
      <x:c r="F58" s="101"/>
      <x:c r="G58" s="101"/>
      <x:c r="H58" s="101"/>
      <x:c r="I58" s="101"/>
      <x:c r="J58" s="101"/>
      <x:c r="K58" s="101"/>
      <x:c r="L58" s="101"/>
      <x:c r="M58" s="101"/>
    </x:row>
    <x:row r="59" spans="2:13" customHeight="1">
      <x:c r="B59" s="32" t="s">
        <x:v>8</x:v>
      </x:c>
      <x:c r="C59" s="101"/>
      <x:c r="D59" s="101"/>
      <x:c r="E59" s="101"/>
      <x:c r="F59" s="101"/>
      <x:c r="G59" s="101"/>
      <x:c r="H59" s="101"/>
      <x:c r="I59" s="101"/>
      <x:c r="J59" s="101"/>
      <x:c r="K59" s="101"/>
      <x:c r="L59" s="101"/>
      <x:c r="M59" s="101"/>
    </x:row>
    <x:row r="60" spans="2:13" customHeight="1">
      <x:c r="B60" s="33"/>
      <x:c r="C60" s="101"/>
      <x:c r="D60" s="101"/>
      <x:c r="E60" s="101"/>
      <x:c r="F60" s="101"/>
      <x:c r="G60" s="101"/>
      <x:c r="H60" s="101"/>
      <x:c r="I60" s="101"/>
      <x:c r="J60" s="101"/>
      <x:c r="K60" s="101"/>
      <x:c r="L60" s="101"/>
      <x:c r="M60" s="101"/>
    </x:row>
    <x:row r="61" spans="1:13" customHeight="1">
      <x:c r="A61" s="26" t="s">
        <x:v>375</x:v>
      </x:c>
      <x:c r="B61" s="35" t="s">
        <x:v>138</x:v>
      </x:c>
      <x:c r="C61" s="101"/>
      <x:c r="D61" s="101"/>
      <x:c r="E61" s="101"/>
      <x:c r="F61" s="101"/>
      <x:c r="G61" s="101"/>
      <x:c r="H61" s="101"/>
      <x:c r="I61" s="101"/>
      <x:c r="J61" s="101"/>
      <x:c r="K61" s="101"/>
      <x:c r="L61" s="101"/>
      <x:c r="M61" s="101"/>
    </x:row>
    <x:row r="62" spans="2:13" customHeight="1">
      <x:c r="B62" s="108" t="s">
        <x:v>285</x:v>
      </x:c>
      <x:c r="C62" s="101"/>
      <x:c r="D62" s="101"/>
      <x:c r="E62" s="101"/>
      <x:c r="F62" s="101"/>
      <x:c r="G62" s="101"/>
      <x:c r="H62" s="101"/>
      <x:c r="I62" s="101"/>
      <x:c r="J62" s="101"/>
      <x:c r="K62" s="101"/>
      <x:c r="L62" s="101"/>
      <x:c r="M62" s="101"/>
    </x:row>
    <x:row r="63" spans="2:13" customHeight="1">
      <x:c r="B63" s="108" t="s">
        <x:v>293</x:v>
      </x:c>
      <x:c r="C63" s="101"/>
      <x:c r="D63" s="101"/>
      <x:c r="E63" s="101"/>
      <x:c r="F63" s="101"/>
      <x:c r="G63" s="101"/>
      <x:c r="H63" s="101"/>
      <x:c r="I63" s="101"/>
      <x:c r="J63" s="101"/>
      <x:c r="K63" s="101"/>
      <x:c r="L63" s="101"/>
      <x:c r="M63" s="101"/>
    </x:row>
    <x:row r="64" spans="2:13" customHeight="1">
      <x:c r="B64" s="109" t="s">
        <x:v>260</x:v>
      </x:c>
      <x:c r="C64" s="101"/>
      <x:c r="D64" s="101"/>
      <x:c r="E64" s="101"/>
      <x:c r="F64" s="101"/>
      <x:c r="G64" s="101"/>
      <x:c r="H64" s="101"/>
      <x:c r="I64" s="101"/>
      <x:c r="J64" s="101"/>
      <x:c r="K64" s="101"/>
      <x:c r="L64" s="101"/>
      <x:c r="M64" s="101"/>
    </x:row>
    <x:row r="65" spans="2:13" customHeight="1">
      <x:c r="B65" s="109" t="s">
        <x:v>217</x:v>
      </x:c>
      <x:c r="C65" s="101"/>
      <x:c r="D65" s="101"/>
      <x:c r="E65" s="101"/>
      <x:c r="F65" s="101"/>
      <x:c r="G65" s="101"/>
      <x:c r="H65" s="101"/>
      <x:c r="I65" s="101"/>
      <x:c r="J65" s="101"/>
      <x:c r="K65" s="101"/>
      <x:c r="L65" s="101"/>
      <x:c r="M65" s="101"/>
    </x:row>
    <x:row r="66" spans="2:13" customHeight="1">
      <x:c r="B66" s="109" t="s">
        <x:v>280</x:v>
      </x:c>
      <x:c r="C66" s="101"/>
      <x:c r="D66" s="101"/>
      <x:c r="E66" s="101"/>
      <x:c r="F66" s="101"/>
      <x:c r="G66" s="101"/>
      <x:c r="H66" s="101"/>
      <x:c r="I66" s="101"/>
      <x:c r="J66" s="101"/>
      <x:c r="K66" s="101"/>
      <x:c r="L66" s="101"/>
      <x:c r="M66" s="101"/>
    </x:row>
    <x:row r="67" spans="2:13" customHeight="1">
      <x:c r="B67" s="109"/>
      <x:c r="C67" s="101"/>
      <x:c r="D67" s="101"/>
      <x:c r="E67" s="101"/>
      <x:c r="F67" s="101"/>
      <x:c r="G67" s="101"/>
      <x:c r="H67" s="101"/>
      <x:c r="I67" s="101"/>
      <x:c r="J67" s="101"/>
      <x:c r="K67" s="101"/>
      <x:c r="L67" s="101"/>
      <x:c r="M67" s="101"/>
    </x:row>
    <x:row r="68" spans="1:13" customHeight="1">
      <x:c r="A68" s="26" t="s">
        <x:v>366</x:v>
      </x:c>
      <x:c r="B68" s="31" t="s">
        <x:v>42</x:v>
      </x:c>
      <x:c r="C68" s="101"/>
      <x:c r="D68" s="101"/>
      <x:c r="E68" s="101"/>
      <x:c r="F68" s="101"/>
      <x:c r="G68" s="101"/>
      <x:c r="H68" s="101"/>
      <x:c r="I68" s="101"/>
      <x:c r="J68" s="101"/>
      <x:c r="K68" s="101"/>
      <x:c r="L68" s="101"/>
      <x:c r="M68" s="101"/>
    </x:row>
    <x:row r="69" spans="2:13" customHeight="1">
      <x:c r="B69" s="32" t="s">
        <x:v>259</x:v>
      </x:c>
      <x:c r="C69" s="101"/>
      <x:c r="D69" s="101"/>
      <x:c r="E69" s="101"/>
      <x:c r="F69" s="101"/>
      <x:c r="G69" s="101"/>
      <x:c r="H69" s="101"/>
      <x:c r="I69" s="101"/>
      <x:c r="J69" s="101"/>
      <x:c r="K69" s="101"/>
      <x:c r="L69" s="101"/>
      <x:c r="M69" s="101"/>
    </x:row>
    <x:row r="70" spans="2:13" customHeight="1">
      <x:c r="B70" s="32" t="s">
        <x:v>254</x:v>
      </x:c>
      <x:c r="C70" s="101"/>
      <x:c r="D70" s="101"/>
      <x:c r="E70" s="101"/>
      <x:c r="F70" s="101"/>
      <x:c r="G70" s="101"/>
      <x:c r="H70" s="101"/>
      <x:c r="I70" s="101"/>
      <x:c r="J70" s="101"/>
      <x:c r="K70" s="101"/>
      <x:c r="L70" s="101"/>
      <x:c r="M70" s="101"/>
    </x:row>
    <x:row r="71" spans="2:13" customHeight="1">
      <x:c r="B71" s="32" t="s">
        <x:v>255</x:v>
      </x:c>
      <x:c r="C71" s="101"/>
      <x:c r="D71" s="101"/>
      <x:c r="E71" s="101"/>
      <x:c r="F71" s="101"/>
      <x:c r="G71" s="101"/>
      <x:c r="H71" s="101"/>
      <x:c r="I71" s="101"/>
      <x:c r="J71" s="101"/>
      <x:c r="K71" s="101"/>
      <x:c r="L71" s="101"/>
      <x:c r="M71" s="101"/>
    </x:row>
    <x:row r="72" spans="2:13" customHeight="1">
      <x:c r="B72" s="32" t="s">
        <x:v>262</x:v>
      </x:c>
      <x:c r="C72" s="101"/>
      <x:c r="D72" s="101"/>
      <x:c r="E72" s="101"/>
      <x:c r="F72" s="101"/>
      <x:c r="G72" s="101"/>
      <x:c r="H72" s="101"/>
      <x:c r="I72" s="101"/>
      <x:c r="J72" s="101"/>
      <x:c r="K72" s="101"/>
      <x:c r="L72" s="101"/>
      <x:c r="M72" s="101"/>
    </x:row>
    <x:row r="73" spans="2:13" customHeight="1">
      <x:c r="B73" s="32"/>
      <x:c r="C73" s="101"/>
      <x:c r="D73" s="101"/>
      <x:c r="E73" s="101"/>
      <x:c r="F73" s="101"/>
      <x:c r="G73" s="101"/>
      <x:c r="H73" s="101"/>
      <x:c r="I73" s="101"/>
      <x:c r="J73" s="101"/>
      <x:c r="K73" s="101"/>
      <x:c r="L73" s="101"/>
      <x:c r="M73" s="101"/>
    </x:row>
    <x:row r="74" spans="2:13" customHeight="1">
      <x:c r="B74" s="36"/>
      <x:c r="C74" s="101"/>
      <x:c r="D74" s="101"/>
      <x:c r="E74" s="101"/>
      <x:c r="F74" s="101"/>
      <x:c r="G74" s="101"/>
      <x:c r="H74" s="101"/>
      <x:c r="I74" s="101"/>
      <x:c r="J74" s="101"/>
      <x:c r="K74" s="101"/>
      <x:c r="L74" s="101"/>
      <x:c r="M74" s="101"/>
    </x:row>
    <x:row r="75" spans="1:13" customHeight="1">
      <x:c r="A75" s="26" t="s">
        <x:v>347</x:v>
      </x:c>
      <x:c r="B75" s="37" t="s">
        <x:v>90</x:v>
      </x:c>
      <x:c r="C75" s="101"/>
      <x:c r="D75" s="101"/>
      <x:c r="E75" s="101"/>
      <x:c r="F75" s="101"/>
      <x:c r="G75" s="101"/>
      <x:c r="H75" s="101"/>
      <x:c r="I75" s="101"/>
      <x:c r="J75" s="101"/>
      <x:c r="K75" s="101"/>
      <x:c r="L75" s="101"/>
      <x:c r="M75" s="101"/>
    </x:row>
    <x:row r="76" spans="2:13" customHeight="1">
      <x:c r="B76" s="108" t="s">
        <x:v>271</x:v>
      </x:c>
      <x:c r="C76" s="101"/>
      <x:c r="D76" s="101"/>
      <x:c r="E76" s="101"/>
      <x:c r="F76" s="101"/>
      <x:c r="G76" s="101"/>
      <x:c r="H76" s="101"/>
      <x:c r="I76" s="101"/>
      <x:c r="J76" s="101"/>
      <x:c r="K76" s="101"/>
      <x:c r="L76" s="101"/>
      <x:c r="M76" s="101"/>
    </x:row>
    <x:row r="77" spans="2:13" customHeight="1">
      <x:c r="B77" s="108" t="s">
        <x:v>4</x:v>
      </x:c>
      <x:c r="C77" s="101"/>
      <x:c r="D77" s="101"/>
      <x:c r="E77" s="101"/>
      <x:c r="F77" s="101"/>
      <x:c r="G77" s="101"/>
      <x:c r="H77" s="101"/>
      <x:c r="I77" s="101"/>
      <x:c r="J77" s="101"/>
      <x:c r="K77" s="101"/>
      <x:c r="L77" s="101"/>
      <x:c r="M77" s="101"/>
    </x:row>
    <x:row r="78" spans="2:13" customHeight="1">
      <x:c r="B78" s="110"/>
      <x:c r="C78" s="101"/>
      <x:c r="D78" s="101"/>
      <x:c r="E78" s="101"/>
      <x:c r="F78" s="101"/>
      <x:c r="G78" s="101"/>
      <x:c r="H78" s="101"/>
      <x:c r="I78" s="101"/>
      <x:c r="J78" s="101"/>
      <x:c r="K78" s="101"/>
      <x:c r="L78" s="101"/>
      <x:c r="M78" s="101"/>
    </x:row>
    <x:row r="79" spans="1:13" customHeight="1">
      <x:c r="A79" s="26" t="s">
        <x:v>354</x:v>
      </x:c>
      <x:c r="B79" s="37" t="s">
        <x:v>108</x:v>
      </x:c>
      <x:c r="C79" s="101"/>
      <x:c r="D79" s="101"/>
      <x:c r="E79" s="101"/>
      <x:c r="F79" s="101"/>
      <x:c r="G79" s="101"/>
      <x:c r="H79" s="101"/>
      <x:c r="I79" s="101"/>
      <x:c r="J79" s="101"/>
      <x:c r="K79" s="101"/>
      <x:c r="L79" s="101"/>
      <x:c r="M79" s="101"/>
    </x:row>
    <x:row r="80" spans="2:13" customHeight="1">
      <x:c r="B80" s="108" t="s">
        <x:v>15</x:v>
      </x:c>
      <x:c r="C80" s="101"/>
      <x:c r="D80" s="101"/>
      <x:c r="E80" s="101"/>
      <x:c r="F80" s="101"/>
      <x:c r="G80" s="101"/>
      <x:c r="H80" s="101"/>
      <x:c r="I80" s="101"/>
      <x:c r="J80" s="101"/>
      <x:c r="K80" s="101"/>
      <x:c r="L80" s="101"/>
      <x:c r="M80" s="101"/>
    </x:row>
    <x:row r="81" spans="2:13" customHeight="1">
      <x:c r="B81" s="108" t="s">
        <x:v>243</x:v>
      </x:c>
      <x:c r="C81" s="101"/>
      <x:c r="D81" s="101"/>
      <x:c r="E81" s="101"/>
      <x:c r="F81" s="101"/>
      <x:c r="G81" s="101"/>
      <x:c r="H81" s="101"/>
      <x:c r="I81" s="101"/>
      <x:c r="J81" s="101"/>
      <x:c r="K81" s="101"/>
      <x:c r="L81" s="101"/>
      <x:c r="M81" s="101"/>
    </x:row>
    <x:row r="82" spans="2:13" customHeight="1">
      <x:c r="B82" s="110"/>
      <x:c r="C82" s="101"/>
      <x:c r="D82" s="101"/>
      <x:c r="E82" s="101"/>
      <x:c r="F82" s="101"/>
      <x:c r="G82" s="101"/>
      <x:c r="H82" s="101"/>
      <x:c r="I82" s="101"/>
      <x:c r="J82" s="101"/>
      <x:c r="K82" s="101"/>
      <x:c r="L82" s="101"/>
      <x:c r="M82" s="101"/>
    </x:row>
    <x:row r="83" spans="1:13" customHeight="1">
      <x:c r="A83" s="26" t="s">
        <x:v>364</x:v>
      </x:c>
      <x:c r="B83" s="38" t="s">
        <x:v>379</x:v>
      </x:c>
      <x:c r="C83" s="101"/>
      <x:c r="D83" s="101"/>
      <x:c r="E83" s="101"/>
      <x:c r="F83" s="101"/>
      <x:c r="G83" s="101"/>
      <x:c r="H83" s="101"/>
      <x:c r="I83" s="101"/>
      <x:c r="J83" s="101"/>
      <x:c r="K83" s="101"/>
      <x:c r="L83" s="101"/>
      <x:c r="M83" s="101"/>
    </x:row>
    <x:row r="84" spans="2:13" customHeight="1">
      <x:c r="B84" s="32" t="s">
        <x:v>250</x:v>
      </x:c>
      <x:c r="C84" s="101"/>
      <x:c r="D84" s="101"/>
      <x:c r="E84" s="101"/>
      <x:c r="F84" s="101"/>
      <x:c r="G84" s="101"/>
      <x:c r="H84" s="101"/>
      <x:c r="I84" s="101"/>
      <x:c r="J84" s="101"/>
      <x:c r="K84" s="101"/>
      <x:c r="L84" s="101"/>
      <x:c r="M84" s="101"/>
    </x:row>
    <x:row r="85" spans="2:13" customHeight="1">
      <x:c r="B85" s="32" t="s">
        <x:v>287</x:v>
      </x:c>
      <x:c r="C85" s="101"/>
      <x:c r="D85" s="101"/>
      <x:c r="E85" s="101"/>
      <x:c r="F85" s="101"/>
      <x:c r="G85" s="101"/>
      <x:c r="H85" s="101"/>
      <x:c r="I85" s="101"/>
      <x:c r="J85" s="101"/>
      <x:c r="K85" s="101"/>
      <x:c r="L85" s="101"/>
      <x:c r="M85" s="101"/>
    </x:row>
    <x:row r="86" spans="2:13" customHeight="1">
      <x:c r="B86" s="32" t="s">
        <x:v>3</x:v>
      </x:c>
      <x:c r="C86" s="101"/>
      <x:c r="D86" s="101"/>
      <x:c r="E86" s="101"/>
      <x:c r="F86" s="101"/>
      <x:c r="G86" s="101"/>
      <x:c r="H86" s="101"/>
      <x:c r="I86" s="101"/>
      <x:c r="J86" s="101"/>
      <x:c r="K86" s="101"/>
      <x:c r="L86" s="101"/>
      <x:c r="M86" s="101"/>
    </x:row>
    <x:row r="87" spans="2:13" customHeight="1">
      <x:c r="B87" s="39"/>
      <x:c r="C87" s="101"/>
      <x:c r="D87" s="101"/>
      <x:c r="E87" s="101"/>
      <x:c r="F87" s="101"/>
      <x:c r="G87" s="101"/>
      <x:c r="H87" s="101"/>
      <x:c r="I87" s="101"/>
      <x:c r="J87" s="101"/>
      <x:c r="K87" s="101"/>
      <x:c r="L87" s="101"/>
      <x:c r="M87" s="101"/>
    </x:row>
    <x:row r="88" spans="1:13" customHeight="1">
      <x:c r="A88" s="26" t="s">
        <x:v>346</x:v>
      </x:c>
      <x:c r="B88" s="31" t="s">
        <x:v>131</x:v>
      </x:c>
      <x:c r="C88" s="101"/>
      <x:c r="D88" s="101"/>
      <x:c r="E88" s="101"/>
      <x:c r="F88" s="101"/>
      <x:c r="G88" s="101"/>
      <x:c r="H88" s="101"/>
      <x:c r="I88" s="101"/>
      <x:c r="J88" s="101"/>
      <x:c r="K88" s="101"/>
      <x:c r="L88" s="101"/>
      <x:c r="M88" s="101"/>
    </x:row>
    <x:row r="89" spans="2:13" customHeight="1">
      <x:c r="B89" s="40" t="s">
        <x:v>300</x:v>
      </x:c>
      <x:c r="C89" s="101"/>
      <x:c r="D89" s="101"/>
      <x:c r="E89" s="101"/>
      <x:c r="F89" s="101"/>
      <x:c r="G89" s="101"/>
      <x:c r="H89" s="101"/>
      <x:c r="I89" s="101"/>
      <x:c r="J89" s="101"/>
      <x:c r="K89" s="101"/>
      <x:c r="L89" s="101"/>
      <x:c r="M89" s="101"/>
    </x:row>
    <x:row r="90" spans="2:13" customHeight="1">
      <x:c r="B90" s="39"/>
      <x:c r="C90" s="101"/>
      <x:c r="D90" s="101"/>
      <x:c r="E90" s="101"/>
      <x:c r="F90" s="101"/>
      <x:c r="G90" s="101"/>
      <x:c r="H90" s="101"/>
      <x:c r="I90" s="101"/>
      <x:c r="J90" s="101"/>
      <x:c r="K90" s="101"/>
      <x:c r="L90" s="101"/>
      <x:c r="M90" s="101"/>
    </x:row>
    <x:row r="91" spans="1:2" customHeight="1">
      <x:c r="A91" s="26" t="s">
        <x:v>351</x:v>
      </x:c>
      <x:c r="B91" s="31" t="s">
        <x:v>76</x:v>
      </x:c>
    </x:row>
    <x:row r="92" spans="2:2" customHeight="1">
      <x:c r="B92" s="9" t="str">
        <x:f>"본 설비는 "&amp;'01. 사업설명서'!$C$6&amp;" 운영에 있어 중요한 장비로써 공급하는 업체가 직접 제작·설치 하여야 한다."</x:f>
        <x:v>본 설비는 난지물재생센터 위생처리장 2농축기동 운영에 있어 중요한 장비로써 공급하는 업체가 직접 제작·설치 하여야 한다.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M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88"/>
  <x:sheetViews>
    <x:sheetView view="pageBreakPreview" topLeftCell="A1" zoomScale="110" zoomScaleNormal="100" zoomScaleSheetLayoutView="110" workbookViewId="0">
      <x:selection activeCell="J62" activeCellId="0" sqref="J62:J62"/>
    </x:sheetView>
  </x:sheetViews>
  <x:sheetFormatPr defaultColWidth="9.625" defaultRowHeight="20.100000000000001" customHeight="1"/>
  <x:cols>
    <x:col min="1" max="1" width="5.625" style="130" customWidth="1"/>
    <x:col min="2" max="2" width="10" style="135" customWidth="1"/>
    <x:col min="3" max="12" width="10" style="111" customWidth="1"/>
    <x:col min="13" max="13" width="4.625" style="111" customWidth="1"/>
    <x:col min="14" max="256" width="9.625" style="111"/>
  </x:cols>
  <x:sheetData>
    <x:row r="1" spans="1:13" customHeight="1">
      <x:c r="A1" s="402" t="s">
        <x:v>233</x:v>
      </x:c>
      <x:c r="B1" s="402"/>
      <x:c r="C1" s="402"/>
      <x:c r="D1" s="402"/>
      <x:c r="E1" s="402"/>
      <x:c r="F1" s="402"/>
      <x:c r="G1" s="402"/>
      <x:c r="H1" s="402"/>
      <x:c r="I1" s="402"/>
      <x:c r="J1" s="402"/>
      <x:c r="K1" s="402"/>
      <x:c r="L1" s="402"/>
      <x:c r="M1" s="402"/>
    </x:row>
    <x:row r="2" spans="1:13" customHeight="1">
      <x:c r="A2" s="402"/>
      <x:c r="B2" s="402"/>
      <x:c r="C2" s="402"/>
      <x:c r="D2" s="402"/>
      <x:c r="E2" s="402"/>
      <x:c r="F2" s="402"/>
      <x:c r="G2" s="402"/>
      <x:c r="H2" s="402"/>
      <x:c r="I2" s="402"/>
      <x:c r="J2" s="402"/>
      <x:c r="K2" s="402"/>
      <x:c r="L2" s="402"/>
      <x:c r="M2" s="402"/>
    </x:row>
    <x:row r="3" spans="1:2" customHeight="1">
      <x:c r="A3" s="129" t="s">
        <x:v>394</x:v>
      </x:c>
      <x:c r="B3" s="129"/>
    </x:row>
    <x:row r="4" spans="1:2" customHeight="1">
      <x:c r="A4" s="130" t="s">
        <x:v>340</x:v>
      </x:c>
      <x:c r="B4" s="131" t="s">
        <x:v>105</x:v>
      </x:c>
    </x:row>
    <x:row r="5" spans="1:12" customHeight="1">
      <x:c r="A5" s="111"/>
      <x:c r="B5" s="159" t="s">
        <x:v>18</x:v>
      </x:c>
      <x:c r="C5" s="132"/>
      <x:c r="D5" s="132"/>
      <x:c r="E5" s="132"/>
      <x:c r="F5" s="132"/>
      <x:c r="G5" s="132"/>
      <x:c r="H5" s="132"/>
      <x:c r="I5" s="132"/>
      <x:c r="J5" s="132"/>
      <x:c r="K5" s="132"/>
      <x:c r="L5" s="132"/>
    </x:row>
    <x:row r="6" spans="1:12" customHeight="1">
      <x:c r="A6" s="111"/>
      <x:c r="B6" s="159" t="s">
        <x:v>316</x:v>
      </x:c>
      <x:c r="C6" s="132"/>
      <x:c r="D6" s="132"/>
      <x:c r="E6" s="132"/>
      <x:c r="F6" s="132"/>
      <x:c r="G6" s="132"/>
      <x:c r="H6" s="132"/>
      <x:c r="I6" s="132"/>
      <x:c r="J6" s="132"/>
      <x:c r="K6" s="132"/>
      <x:c r="L6" s="132"/>
    </x:row>
    <x:row r="7" spans="1:12" customHeight="1">
      <x:c r="A7" s="111"/>
      <x:c r="B7" s="133"/>
      <x:c r="C7" s="133"/>
      <x:c r="D7" s="133"/>
      <x:c r="E7" s="133"/>
      <x:c r="F7" s="133"/>
      <x:c r="G7" s="133"/>
      <x:c r="H7" s="133"/>
      <x:c r="I7" s="133"/>
      <x:c r="J7" s="133"/>
      <x:c r="K7" s="133"/>
      <x:c r="L7" s="133"/>
    </x:row>
    <x:row r="8" spans="1:12" customHeight="1">
      <x:c r="A8" s="130" t="s">
        <x:v>339</x:v>
      </x:c>
      <x:c r="B8" s="160" t="s">
        <x:v>81</x:v>
      </x:c>
      <x:c r="C8" s="133"/>
      <x:c r="D8" s="133"/>
      <x:c r="E8" s="133"/>
      <x:c r="F8" s="133"/>
      <x:c r="G8" s="133"/>
      <x:c r="H8" s="133"/>
      <x:c r="I8" s="133"/>
      <x:c r="J8" s="133"/>
      <x:c r="K8" s="133"/>
      <x:c r="L8" s="133"/>
    </x:row>
    <x:row r="9" spans="2:12" customHeight="1">
      <x:c r="B9" s="159" t="s">
        <x:v>252</x:v>
      </x:c>
      <x:c r="C9" s="133"/>
      <x:c r="D9" s="133"/>
      <x:c r="E9" s="133"/>
      <x:c r="F9" s="133"/>
      <x:c r="G9" s="133"/>
      <x:c r="H9" s="133"/>
      <x:c r="I9" s="133"/>
      <x:c r="J9" s="133"/>
      <x:c r="K9" s="133"/>
      <x:c r="L9" s="133"/>
    </x:row>
    <x:row r="10" spans="1:12" customHeight="1">
      <x:c r="A10" s="111"/>
      <x:c r="B10" s="159" t="s">
        <x:v>257</x:v>
      </x:c>
      <x:c r="C10" s="133"/>
      <x:c r="D10" s="133"/>
      <x:c r="E10" s="133"/>
      <x:c r="F10" s="133"/>
      <x:c r="G10" s="133"/>
      <x:c r="H10" s="133"/>
      <x:c r="I10" s="133"/>
      <x:c r="J10" s="133"/>
      <x:c r="K10" s="133"/>
      <x:c r="L10" s="133"/>
    </x:row>
    <x:row r="11" spans="1:12" customHeight="1">
      <x:c r="A11" s="111"/>
      <x:c r="B11" s="159" t="s">
        <x:v>312</x:v>
      </x:c>
      <x:c r="C11" s="133"/>
      <x:c r="D11" s="133"/>
      <x:c r="E11" s="133"/>
      <x:c r="F11" s="133"/>
      <x:c r="G11" s="133"/>
      <x:c r="H11" s="133"/>
      <x:c r="I11" s="133"/>
      <x:c r="J11" s="133"/>
      <x:c r="K11" s="133"/>
      <x:c r="L11" s="133"/>
    </x:row>
    <x:row r="12" spans="1:12" customHeight="1">
      <x:c r="A12" s="111"/>
      <x:c r="B12" s="159" t="s">
        <x:v>205</x:v>
      </x:c>
      <x:c r="C12" s="133"/>
      <x:c r="D12" s="133"/>
      <x:c r="E12" s="133"/>
      <x:c r="F12" s="133"/>
      <x:c r="G12" s="133"/>
      <x:c r="H12" s="133"/>
      <x:c r="I12" s="133"/>
      <x:c r="J12" s="133"/>
      <x:c r="K12" s="133"/>
      <x:c r="L12" s="133"/>
    </x:row>
    <x:row r="13" spans="1:12" customHeight="1">
      <x:c r="A13" s="111"/>
      <x:c r="B13" s="159"/>
      <x:c r="C13" s="133"/>
      <x:c r="D13" s="133"/>
      <x:c r="E13" s="133"/>
      <x:c r="F13" s="133"/>
      <x:c r="G13" s="133"/>
      <x:c r="H13" s="133"/>
      <x:c r="I13" s="133"/>
      <x:c r="J13" s="133"/>
      <x:c r="K13" s="133"/>
      <x:c r="L13" s="133"/>
    </x:row>
    <x:row r="14" spans="1:2" customHeight="1">
      <x:c r="A14" s="130" t="s">
        <x:v>321</x:v>
      </x:c>
      <x:c r="B14" s="160" t="s">
        <x:v>102</x:v>
      </x:c>
    </x:row>
    <x:row r="15" spans="1:2" customHeight="1">
      <x:c r="A15" s="111"/>
      <x:c r="B15" s="159" t="s">
        <x:v>247</x:v>
      </x:c>
    </x:row>
    <x:row r="16" spans="1:2" customHeight="1">
      <x:c r="A16" s="111"/>
      <x:c r="B16" s="159" t="s">
        <x:v>227</x:v>
      </x:c>
    </x:row>
    <x:row r="17" spans="1:2" customHeight="1">
      <x:c r="A17" s="111"/>
      <x:c r="B17" s="159" t="s">
        <x:v>194</x:v>
      </x:c>
    </x:row>
    <x:row r="18" spans="1:2" customHeight="1">
      <x:c r="A18" s="111"/>
      <x:c r="B18" s="159" t="s">
        <x:v>24</x:v>
      </x:c>
    </x:row>
    <x:row r="19" spans="2:2" customHeight="1">
      <x:c r="B19" s="133"/>
    </x:row>
    <x:row r="20" spans="1:2" customHeight="1">
      <x:c r="A20" s="130" t="s">
        <x:v>323</x:v>
      </x:c>
      <x:c r="B20" s="160" t="s">
        <x:v>94</x:v>
      </x:c>
    </x:row>
    <x:row r="21" spans="1:2" customHeight="1">
      <x:c r="A21" s="111"/>
      <x:c r="B21" s="159" t="s">
        <x:v>137</x:v>
      </x:c>
    </x:row>
    <x:row r="22" spans="1:2" customHeight="1">
      <x:c r="A22" s="111"/>
      <x:c r="B22" s="162" t="s">
        <x:v>290</x:v>
      </x:c>
    </x:row>
    <x:row r="23" spans="1:2" customHeight="1">
      <x:c r="A23" s="111"/>
      <x:c r="B23" s="159" t="s">
        <x:v>97</x:v>
      </x:c>
    </x:row>
    <x:row r="24" spans="1:2" customHeight="1">
      <x:c r="A24" s="111"/>
      <x:c r="B24" s="162" t="s">
        <x:v>16</x:v>
      </x:c>
    </x:row>
    <x:row r="25" spans="1:2" customHeight="1">
      <x:c r="A25" s="111"/>
      <x:c r="B25" s="163" t="s">
        <x:v>291</x:v>
      </x:c>
    </x:row>
    <x:row r="26" spans="1:2" customHeight="1">
      <x:c r="A26" s="111"/>
      <x:c r="B26" s="159" t="s">
        <x:v>228</x:v>
      </x:c>
    </x:row>
    <x:row r="27" spans="1:2" customHeight="1">
      <x:c r="A27" s="111"/>
      <x:c r="B27" s="162" t="s">
        <x:v>2</x:v>
      </x:c>
    </x:row>
    <x:row r="28" spans="1:2" customHeight="1">
      <x:c r="A28" s="111"/>
      <x:c r="B28" s="163" t="s">
        <x:v>313</x:v>
      </x:c>
    </x:row>
    <x:row r="29" spans="1:2" customHeight="1">
      <x:c r="A29" s="111"/>
      <x:c r="B29" s="159" t="s">
        <x:v>133</x:v>
      </x:c>
    </x:row>
    <x:row r="30" spans="1:2" customHeight="1">
      <x:c r="A30" s="111"/>
      <x:c r="B30" s="162" t="s">
        <x:v>283</x:v>
      </x:c>
    </x:row>
    <x:row r="31" spans="1:10" customHeight="1">
      <x:c r="A31" s="111"/>
      <x:c r="B31" s="111"/>
      <x:c r="C31" s="396" t="s">
        <x:v>64</x:v>
      </x:c>
      <x:c r="D31" s="397"/>
      <x:c r="E31" s="396" t="s">
        <x:v>66</x:v>
      </x:c>
      <x:c r="F31" s="397"/>
      <x:c r="G31" s="396" t="s">
        <x:v>112</x:v>
      </x:c>
      <x:c r="H31" s="397"/>
      <x:c r="I31" s="396" t="s">
        <x:v>103</x:v>
      </x:c>
      <x:c r="J31" s="397"/>
    </x:row>
    <x:row r="32" spans="1:10" customHeight="1">
      <x:c r="A32" s="111"/>
      <x:c r="B32" s="111"/>
      <x:c r="C32" s="403" t="s">
        <x:v>367</x:v>
      </x:c>
      <x:c r="D32" s="404"/>
      <x:c r="E32" s="396" t="s">
        <x:v>68</x:v>
      </x:c>
      <x:c r="F32" s="397"/>
      <x:c r="G32" s="396" t="s">
        <x:v>69</x:v>
      </x:c>
      <x:c r="H32" s="397"/>
      <x:c r="I32" s="396" t="s">
        <x:v>358</x:v>
      </x:c>
      <x:c r="J32" s="397"/>
    </x:row>
    <x:row r="33" spans="1:10" customHeight="1">
      <x:c r="A33" s="111"/>
      <x:c r="B33" s="111"/>
      <x:c r="C33" s="405"/>
      <x:c r="D33" s="406"/>
      <x:c r="E33" s="396" t="s">
        <x:v>111</x:v>
      </x:c>
      <x:c r="F33" s="397"/>
      <x:c r="G33" s="396" t="s">
        <x:v>69</x:v>
      </x:c>
      <x:c r="H33" s="397"/>
      <x:c r="I33" s="396" t="s">
        <x:v>373</x:v>
      </x:c>
      <x:c r="J33" s="397"/>
    </x:row>
    <x:row r="34" spans="1:2" customHeight="1">
      <x:c r="A34" s="111"/>
      <x:c r="B34" s="159" t="s">
        <x:v>388</x:v>
      </x:c>
    </x:row>
    <x:row r="35" spans="1:2" customHeight="1">
      <x:c r="A35" s="111"/>
      <x:c r="B35" s="162" t="s">
        <x:v>22</x:v>
      </x:c>
    </x:row>
    <x:row r="36" spans="1:11" customHeight="1">
      <x:c r="A36" s="111"/>
      <x:c r="B36" s="111"/>
      <x:c r="C36" s="164" t="s">
        <x:v>381</x:v>
      </x:c>
      <x:c r="D36" s="164" t="s">
        <x:v>369</x:v>
      </x:c>
      <x:c r="E36" s="396" t="s">
        <x:v>355</x:v>
      </x:c>
      <x:c r="F36" s="397"/>
      <x:c r="G36" s="396" t="s">
        <x:v>118</x:v>
      </x:c>
      <x:c r="H36" s="397"/>
      <x:c r="I36" s="396" t="s">
        <x:v>186</x:v>
      </x:c>
      <x:c r="J36" s="401"/>
      <x:c r="K36" s="397"/>
    </x:row>
    <x:row r="37" spans="1:11" customHeight="1">
      <x:c r="A37" s="111"/>
      <x:c r="B37" s="111"/>
      <x:c r="C37" s="164" t="s">
        <x:v>61</x:v>
      </x:c>
      <x:c r="D37" s="164" t="s">
        <x:v>109</x:v>
      </x:c>
      <x:c r="E37" s="396" t="s">
        <x:v>117</x:v>
      </x:c>
      <x:c r="F37" s="397"/>
      <x:c r="G37" s="396" t="s">
        <x:v>124</x:v>
      </x:c>
      <x:c r="H37" s="397"/>
      <x:c r="I37" s="396" t="s">
        <x:v>140</x:v>
      </x:c>
      <x:c r="J37" s="401"/>
      <x:c r="K37" s="397"/>
    </x:row>
    <x:row r="38" spans="1:11" customHeight="1">
      <x:c r="A38" s="111"/>
      <x:c r="B38" s="111"/>
      <x:c r="C38" s="164" t="s">
        <x:v>343</x:v>
      </x:c>
      <x:c r="D38" s="164" t="s">
        <x:v>109</x:v>
      </x:c>
      <x:c r="E38" s="396" t="s">
        <x:v>117</x:v>
      </x:c>
      <x:c r="F38" s="397"/>
      <x:c r="G38" s="396" t="s">
        <x:v>305</x:v>
      </x:c>
      <x:c r="H38" s="397"/>
      <x:c r="I38" s="396" t="s">
        <x:v>140</x:v>
      </x:c>
      <x:c r="J38" s="401"/>
      <x:c r="K38" s="397"/>
    </x:row>
    <x:row r="39" spans="1:11" customHeight="1">
      <x:c r="A39" s="111"/>
      <x:c r="B39" s="111"/>
      <x:c r="C39" s="164" t="s">
        <x:v>100</x:v>
      </x:c>
      <x:c r="D39" s="164" t="s">
        <x:v>109</x:v>
      </x:c>
      <x:c r="E39" s="396" t="s">
        <x:v>125</x:v>
      </x:c>
      <x:c r="F39" s="397"/>
      <x:c r="G39" s="396" t="s">
        <x:v>304</x:v>
      </x:c>
      <x:c r="H39" s="397"/>
      <x:c r="I39" s="398" t="s">
        <x:v>311</x:v>
      </x:c>
      <x:c r="J39" s="399"/>
      <x:c r="K39" s="400"/>
    </x:row>
    <x:row r="40" spans="1:2" customHeight="1">
      <x:c r="A40" s="111"/>
      <x:c r="B40" s="111"/>
    </x:row>
    <x:row r="41" spans="1:2" customHeight="1">
      <x:c r="A41" s="130" t="s">
        <x:v>325</x:v>
      </x:c>
      <x:c r="B41" s="158" t="s">
        <x:v>380</x:v>
      </x:c>
    </x:row>
    <x:row r="42" spans="1:2" customHeight="1">
      <x:c r="A42" s="111"/>
      <x:c r="B42" s="159" t="s">
        <x:v>60</x:v>
      </x:c>
    </x:row>
    <x:row r="43" spans="1:2" customHeight="1">
      <x:c r="A43" s="111"/>
      <x:c r="B43" s="162" t="s">
        <x:v>263</x:v>
      </x:c>
    </x:row>
    <x:row r="44" spans="1:2" customHeight="1">
      <x:c r="A44" s="111"/>
      <x:c r="B44" s="163" t="s">
        <x:v>297</x:v>
      </x:c>
    </x:row>
    <x:row r="45" spans="1:2" customHeight="1">
      <x:c r="A45" s="111"/>
      <x:c r="B45" s="159" t="s">
        <x:v>141</x:v>
      </x:c>
    </x:row>
    <x:row r="46" spans="1:2" customHeight="1">
      <x:c r="A46" s="111"/>
      <x:c r="B46" s="162" t="s">
        <x:v>9</x:v>
      </x:c>
    </x:row>
    <x:row r="47" spans="1:2" customHeight="1">
      <x:c r="A47" s="111"/>
      <x:c r="B47" s="162" t="s">
        <x:v>292</x:v>
      </x:c>
    </x:row>
    <x:row r="48" spans="1:2" customHeight="1">
      <x:c r="A48" s="111"/>
      <x:c r="B48" s="162" t="s">
        <x:v>281</x:v>
      </x:c>
    </x:row>
    <x:row r="49" spans="1:2" customHeight="1">
      <x:c r="A49" s="111"/>
      <x:c r="B49" s="163" t="s">
        <x:v>25</x:v>
      </x:c>
    </x:row>
    <x:row r="50" spans="1:2" customHeight="1">
      <x:c r="A50" s="130" t="s">
        <x:v>330</x:v>
      </x:c>
      <x:c r="B50" s="160" t="s">
        <x:v>122</x:v>
      </x:c>
    </x:row>
    <x:row r="51" spans="1:2" customHeight="1">
      <x:c r="A51" s="111"/>
      <x:c r="B51" s="159" t="s">
        <x:v>195</x:v>
      </x:c>
    </x:row>
    <x:row r="52" spans="1:2" customHeight="1">
      <x:c r="A52" s="111"/>
      <x:c r="B52" s="159" t="s">
        <x:v>5</x:v>
      </x:c>
    </x:row>
    <x:row r="53" spans="1:2" customHeight="1">
      <x:c r="A53" s="111"/>
      <x:c r="B53" s="159" t="s">
        <x:v>309</x:v>
      </x:c>
    </x:row>
    <x:row r="54" spans="1:2" customHeight="1">
      <x:c r="A54" s="111"/>
      <x:c r="B54" s="159" t="s">
        <x:v>261</x:v>
      </x:c>
    </x:row>
    <x:row r="55" spans="1:2" customHeight="1">
      <x:c r="A55" s="111"/>
      <x:c r="B55" s="159" t="s">
        <x:v>197</x:v>
      </x:c>
    </x:row>
    <x:row r="56" spans="1:2" customHeight="1">
      <x:c r="A56" s="111"/>
      <x:c r="B56" s="165" t="s">
        <x:v>269</x:v>
      </x:c>
    </x:row>
    <x:row r="57" spans="1:2" customHeight="1">
      <x:c r="A57" s="111"/>
      <x:c r="B57" s="159"/>
    </x:row>
    <x:row r="58" spans="1:2" customHeight="1">
      <x:c r="A58" s="130" t="s">
        <x:v>337</x:v>
      </x:c>
      <x:c r="B58" s="160" t="s">
        <x:v>127</x:v>
      </x:c>
    </x:row>
    <x:row r="59" spans="1:2" customHeight="1">
      <x:c r="A59" s="111"/>
      <x:c r="B59" s="159" t="s">
        <x:v>265</x:v>
      </x:c>
    </x:row>
    <x:row r="60" spans="1:2" customHeight="1">
      <x:c r="A60" s="111"/>
      <x:c r="B60" s="159" t="s">
        <x:v>289</x:v>
      </x:c>
    </x:row>
    <x:row r="61" spans="1:2" customHeight="1">
      <x:c r="A61" s="111"/>
      <x:c r="B61" s="159" t="s">
        <x:v>288</x:v>
      </x:c>
    </x:row>
    <x:row r="62" spans="1:2" customHeight="1">
      <x:c r="A62" s="130" t="s">
        <x:v>375</x:v>
      </x:c>
      <x:c r="B62" s="160" t="s">
        <x:v>101</x:v>
      </x:c>
    </x:row>
    <x:row r="63" spans="1:2" customHeight="1">
      <x:c r="A63" s="111"/>
      <x:c r="B63" s="159" t="s">
        <x:v>142</x:v>
      </x:c>
    </x:row>
    <x:row r="64" spans="1:2" customHeight="1">
      <x:c r="A64" s="111"/>
      <x:c r="B64" s="162" t="s">
        <x:v>270</x:v>
      </x:c>
    </x:row>
    <x:row r="65" spans="1:2" customHeight="1">
      <x:c r="A65" s="111"/>
      <x:c r="B65" s="162" t="s">
        <x:v>200</x:v>
      </x:c>
    </x:row>
    <x:row r="66" spans="1:2" customHeight="1">
      <x:c r="A66" s="111"/>
      <x:c r="B66" s="159" t="s">
        <x:v>147</x:v>
      </x:c>
    </x:row>
    <x:row r="67" spans="1:2" customHeight="1">
      <x:c r="A67" s="111"/>
      <x:c r="B67" s="162" t="s">
        <x:v>21</x:v>
      </x:c>
    </x:row>
    <x:row r="68" spans="1:2" customHeight="1">
      <x:c r="A68" s="111"/>
      <x:c r="B68" s="163" t="s">
        <x:v>212</x:v>
      </x:c>
    </x:row>
    <x:row r="69" spans="1:2" customHeight="1">
      <x:c r="A69" s="130" t="s">
        <x:v>366</x:v>
      </x:c>
      <x:c r="B69" s="134" t="s">
        <x:v>76</x:v>
      </x:c>
    </x:row>
    <x:row r="70" spans="1:12" customHeight="1">
      <x:c r="A70" s="111"/>
      <x:c r="B70" s="132" t="s">
        <x:v>20</x:v>
      </x:c>
      <x:c r="C70" s="132"/>
      <x:c r="D70" s="132"/>
      <x:c r="E70" s="132"/>
      <x:c r="F70" s="132"/>
      <x:c r="G70" s="132"/>
      <x:c r="H70" s="132"/>
      <x:c r="I70" s="132"/>
      <x:c r="J70" s="132"/>
      <x:c r="K70" s="132"/>
      <x:c r="L70" s="132"/>
    </x:row>
    <x:row r="71" spans="2:12" customHeight="1">
      <x:c r="B71" s="132" t="s">
        <x:v>184</x:v>
      </x:c>
      <x:c r="C71" s="132"/>
      <x:c r="D71" s="132"/>
      <x:c r="E71" s="132"/>
      <x:c r="F71" s="132"/>
      <x:c r="G71" s="132"/>
      <x:c r="H71" s="132"/>
      <x:c r="I71" s="132"/>
      <x:c r="J71" s="132"/>
      <x:c r="K71" s="132"/>
      <x:c r="L71" s="132"/>
    </x:row>
    <x:row r="72" spans="1:2" customHeight="1">
      <x:c r="A72" s="111"/>
      <x:c r="B72" s="159"/>
    </x:row>
    <x:row r="73" spans="1:2" customHeight="1">
      <x:c r="A73" s="111"/>
      <x:c r="B73" s="159"/>
    </x:row>
    <x:row r="74" spans="1:2" customHeight="1">
      <x:c r="A74" s="111"/>
      <x:c r="B74" s="159"/>
    </x:row>
    <x:row r="75" spans="2:6" customHeight="1">
      <x:c r="B75" s="160"/>
      <x:c r="E75" s="161"/>
      <x:c r="F75" s="161"/>
    </x:row>
    <x:row r="76" spans="1:6" customHeight="1">
      <x:c r="A76" s="111"/>
      <x:c r="B76" s="159"/>
      <x:c r="E76" s="161"/>
      <x:c r="F76" s="161"/>
    </x:row>
    <x:row r="77" spans="1:6" customHeight="1">
      <x:c r="A77" s="111"/>
      <x:c r="B77" s="159"/>
      <x:c r="E77" s="161"/>
      <x:c r="F77" s="161"/>
    </x:row>
    <x:row r="78" spans="1:2" customHeight="1">
      <x:c r="A78" s="111"/>
      <x:c r="B78" s="159"/>
    </x:row>
    <x:row r="79" spans="1:2" customHeight="1">
      <x:c r="A79" s="111"/>
      <x:c r="B79" s="159"/>
    </x:row>
    <x:row r="80" spans="1:2" customHeight="1">
      <x:c r="A80" s="111"/>
      <x:c r="B80" s="159"/>
    </x:row>
    <x:row r="81" spans="1:2" customHeight="1">
      <x:c r="A81" s="111"/>
      <x:c r="B81" s="159"/>
    </x:row>
    <x:row r="82" spans="1:2" customHeight="1">
      <x:c r="A82" s="111"/>
      <x:c r="B82" s="159"/>
    </x:row>
    <x:row r="83" spans="1:2" customHeight="1">
      <x:c r="A83" s="111"/>
      <x:c r="B83" s="159"/>
    </x:row>
    <x:row r="84" spans="1:2" customHeight="1">
      <x:c r="A84" s="111"/>
      <x:c r="B84" s="159"/>
    </x:row>
    <x:row r="85" spans="1:2" customHeight="1">
      <x:c r="A85" s="111"/>
      <x:c r="B85" s="133"/>
    </x:row>
    <x:row r="86" spans="2:2" customHeight="1">
      <x:c r="B86" s="134"/>
    </x:row>
    <x:row r="87" spans="1:12" customHeight="1">
      <x:c r="A87" s="111"/>
      <x:c r="B87" s="132"/>
      <x:c r="C87" s="132"/>
      <x:c r="D87" s="132"/>
      <x:c r="E87" s="132"/>
      <x:c r="F87" s="132"/>
      <x:c r="G87" s="132"/>
      <x:c r="H87" s="132"/>
      <x:c r="I87" s="132"/>
      <x:c r="J87" s="132"/>
      <x:c r="K87" s="132"/>
      <x:c r="L87" s="132"/>
    </x:row>
    <x:row r="88" spans="2:12" customHeight="1">
      <x:c r="B88" s="132"/>
      <x:c r="C88" s="132"/>
      <x:c r="D88" s="132"/>
      <x:c r="E88" s="132"/>
      <x:c r="F88" s="132"/>
      <x:c r="G88" s="132"/>
      <x:c r="H88" s="132"/>
      <x:c r="I88" s="132"/>
      <x:c r="J88" s="132"/>
      <x:c r="K88" s="132"/>
      <x:c r="L88" s="13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24">
    <x:mergeCell ref="E39:F39"/>
    <x:mergeCell ref="G39:H39"/>
    <x:mergeCell ref="I39:K39"/>
    <x:mergeCell ref="I33:J33"/>
    <x:mergeCell ref="I36:K36"/>
    <x:mergeCell ref="I37:K37"/>
    <x:mergeCell ref="A1:M2"/>
    <x:mergeCell ref="E36:F36"/>
    <x:mergeCell ref="E37:F37"/>
    <x:mergeCell ref="G37:H37"/>
    <x:mergeCell ref="C31:D31"/>
    <x:mergeCell ref="E31:F31"/>
    <x:mergeCell ref="G32:H32"/>
    <x:mergeCell ref="I32:J32"/>
    <x:mergeCell ref="E33:F33"/>
    <x:mergeCell ref="G33:H33"/>
    <x:mergeCell ref="G31:H31"/>
    <x:mergeCell ref="I31:J31"/>
    <x:mergeCell ref="C32:D33"/>
    <x:mergeCell ref="E32:F32"/>
    <x:mergeCell ref="E38:F38"/>
    <x:mergeCell ref="G38:H38"/>
    <x:mergeCell ref="I38:K38"/>
    <x:mergeCell ref="G36:H36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M417"/>
  <x:sheetViews>
    <x:sheetView view="pageBreakPreview" topLeftCell="A1" zoomScale="110" zoomScaleNormal="100" zoomScaleSheetLayoutView="110" workbookViewId="0">
      <x:selection activeCell="I6" activeCellId="0" sqref="I6:I6"/>
    </x:sheetView>
  </x:sheetViews>
  <x:sheetFormatPr defaultColWidth="9.625" defaultRowHeight="20.100000000000001" customHeight="1"/>
  <x:cols>
    <x:col min="1" max="1" width="2.375" style="69" customWidth="1"/>
    <x:col min="2" max="5" width="10.5" style="17" customWidth="1"/>
    <x:col min="6" max="8" width="10.5" style="70" customWidth="1"/>
    <x:col min="9" max="10" width="10.5" style="17" customWidth="1"/>
    <x:col min="11" max="11" width="10.5" style="52" customWidth="1"/>
    <x:col min="12" max="12" width="10.5" style="17" customWidth="1"/>
    <x:col min="13" max="13" width="2.375" style="17" customWidth="1"/>
    <x:col min="14" max="14" width="9.625" style="17"/>
    <x:col min="15" max="15" width="11.125" style="17" customWidth="1"/>
    <x:col min="16" max="16" width="11.875" style="17" customWidth="1"/>
    <x:col min="17" max="17" width="13" style="45" bestFit="1" customWidth="1"/>
    <x:col min="18" max="256" width="9.625" style="17"/>
  </x:cols>
  <x:sheetData>
    <x:row r="1" spans="1:13" customHeight="1">
      <x:c r="A1" s="41"/>
      <x:c r="B1" s="42"/>
      <x:c r="C1" s="42"/>
      <x:c r="D1" s="42"/>
      <x:c r="E1" s="42"/>
      <x:c r="F1" s="42"/>
      <x:c r="G1" s="42"/>
      <x:c r="H1" s="42"/>
      <x:c r="I1" s="42"/>
      <x:c r="J1" s="42"/>
      <x:c r="K1" s="42"/>
      <x:c r="L1" s="43"/>
      <x:c r="M1" s="44"/>
    </x:row>
    <x:row r="2" spans="1:13" ht="39.950000000000003" customHeight="1">
      <x:c r="A2" s="46"/>
      <x:c r="B2" s="47" t="s">
        <x:v>378</x:v>
      </x:c>
      <x:c r="C2" s="48"/>
      <x:c r="D2" s="47" t="s">
        <x:v>359</x:v>
      </x:c>
      <x:c r="E2" s="48"/>
      <x:c r="F2" s="117" t="s">
        <x:v>384</x:v>
      </x:c>
      <x:c r="G2" s="48"/>
      <x:c r="H2" s="47" t="s">
        <x:v>357</x:v>
      </x:c>
      <x:c r="I2" s="48"/>
      <x:c r="J2" s="49" t="s">
        <x:v>75</x:v>
      </x:c>
      <x:c r="K2" s="407" t="s">
        <x:v>383</x:v>
      </x:c>
      <x:c r="L2" s="407"/>
      <x:c r="M2" s="50"/>
    </x:row>
    <x:row r="3" spans="1:13" customHeight="1">
      <x:c r="A3" s="46"/>
      <x:c r="B3" s="51"/>
      <x:c r="F3" s="52"/>
      <x:c r="G3" s="52"/>
      <x:c r="H3" s="52"/>
      <x:c r="L3" s="53"/>
      <x:c r="M3" s="50"/>
    </x:row>
    <x:row r="4" spans="1:13" customHeight="1">
      <x:c r="A4" s="46"/>
      <x:c r="B4" s="413"/>
      <x:c r="C4" s="414"/>
      <x:c r="F4" s="52"/>
      <x:c r="G4" s="52"/>
      <x:c r="H4" s="52"/>
      <x:c r="I4" s="52"/>
      <x:c r="J4" s="52"/>
      <x:c r="K4" s="74"/>
      <x:c r="L4" s="120"/>
      <x:c r="M4" s="50"/>
    </x:row>
    <x:row r="5" spans="1:13" customHeight="1">
      <x:c r="A5" s="46"/>
      <x:c r="B5" s="413"/>
      <x:c r="C5" s="414"/>
      <x:c r="F5" s="52"/>
      <x:c r="G5" s="52"/>
      <x:c r="H5" s="52"/>
      <x:c r="I5" s="52"/>
      <x:c r="J5" s="52"/>
      <x:c r="K5" s="54"/>
      <x:c r="L5" s="53"/>
      <x:c r="M5" s="50"/>
    </x:row>
    <x:row r="6" spans="1:13" customHeight="1">
      <x:c r="A6" s="46"/>
      <x:c r="B6" s="118"/>
      <x:c r="C6" s="119"/>
      <x:c r="F6" s="52"/>
      <x:c r="G6" s="52"/>
      <x:c r="H6" s="52"/>
      <x:c r="I6" s="52"/>
      <x:c r="J6" s="52"/>
      <x:c r="K6" s="54"/>
      <x:c r="L6" s="53"/>
      <x:c r="M6" s="50"/>
    </x:row>
    <x:row r="7" spans="1:13" customHeight="1">
      <x:c r="A7" s="46"/>
      <x:c r="B7" s="114"/>
      <x:c r="C7" s="115"/>
      <x:c r="D7" s="115"/>
      <x:c r="E7" s="115"/>
      <x:c r="F7" s="115"/>
      <x:c r="G7" s="115"/>
      <x:c r="H7" s="115"/>
      <x:c r="I7" s="115"/>
      <x:c r="J7" s="115"/>
      <x:c r="K7" s="115"/>
      <x:c r="L7" s="116"/>
      <x:c r="M7" s="50"/>
    </x:row>
    <x:row r="8" spans="1:13" customHeight="1">
      <x:c r="A8" s="46"/>
      <x:c r="B8" s="51"/>
      <x:c r="F8" s="17"/>
      <x:c r="G8" s="17"/>
      <x:c r="H8" s="17"/>
      <x:c r="I8" s="52"/>
      <x:c r="J8" s="52"/>
      <x:c r="K8" s="54"/>
      <x:c r="L8" s="53"/>
      <x:c r="M8" s="50"/>
    </x:row>
    <x:row r="9" spans="1:13" customHeight="1">
      <x:c r="A9" s="46"/>
      <x:c r="B9" s="365" t="str">
        <x:f>'01. 사업설명서'!C4</x:f>
        <x:v>난지 위생처리장 2농축기동 원심농축기 설치 (전기공사)</x:v>
      </x:c>
      <x:c r="C9" s="366"/>
      <x:c r="D9" s="366"/>
      <x:c r="E9" s="366"/>
      <x:c r="F9" s="366"/>
      <x:c r="G9" s="366"/>
      <x:c r="H9" s="366"/>
      <x:c r="I9" s="366"/>
      <x:c r="J9" s="366"/>
      <x:c r="K9" s="366"/>
      <x:c r="L9" s="367"/>
      <x:c r="M9" s="50"/>
    </x:row>
    <x:row r="10" spans="1:13" customHeight="1">
      <x:c r="A10" s="46"/>
      <x:c r="B10" s="365"/>
      <x:c r="C10" s="366"/>
      <x:c r="D10" s="366"/>
      <x:c r="E10" s="366"/>
      <x:c r="F10" s="366"/>
      <x:c r="G10" s="366"/>
      <x:c r="H10" s="366"/>
      <x:c r="I10" s="366"/>
      <x:c r="J10" s="366"/>
      <x:c r="K10" s="366"/>
      <x:c r="L10" s="367"/>
      <x:c r="M10" s="50"/>
    </x:row>
    <x:row r="11" spans="1:13" customHeight="1">
      <x:c r="A11" s="46"/>
      <x:c r="B11" s="114"/>
      <x:c r="C11" s="415" t="s">
        <x:v>399</x:v>
      </x:c>
      <x:c r="D11" s="409"/>
      <x:c r="E11" s="409"/>
      <x:c r="F11" s="409"/>
      <x:c r="G11" s="409"/>
      <x:c r="H11" s="409"/>
      <x:c r="I11" s="409"/>
      <x:c r="J11" s="409"/>
      <x:c r="K11" s="409"/>
      <x:c r="L11" s="116"/>
      <x:c r="M11" s="50"/>
    </x:row>
    <x:row r="12" spans="1:13" customHeight="1">
      <x:c r="A12" s="46"/>
      <x:c r="B12" s="114"/>
      <x:c r="C12" s="409"/>
      <x:c r="D12" s="409"/>
      <x:c r="E12" s="409"/>
      <x:c r="F12" s="409"/>
      <x:c r="G12" s="409"/>
      <x:c r="H12" s="409"/>
      <x:c r="I12" s="409"/>
      <x:c r="J12" s="409"/>
      <x:c r="K12" s="409"/>
      <x:c r="L12" s="116"/>
      <x:c r="M12" s="50"/>
    </x:row>
    <x:row r="13" spans="1:13" customHeight="1">
      <x:c r="A13" s="46"/>
      <x:c r="B13" s="114"/>
      <x:c r="C13" s="115"/>
      <x:c r="D13" s="115"/>
      <x:c r="E13" s="115"/>
      <x:c r="F13" s="115"/>
      <x:c r="G13" s="115"/>
      <x:c r="H13" s="115"/>
      <x:c r="I13" s="115"/>
      <x:c r="J13" s="115"/>
      <x:c r="K13" s="115"/>
      <x:c r="L13" s="116"/>
      <x:c r="M13" s="50"/>
    </x:row>
    <x:row r="14" spans="1:13" customHeight="1">
      <x:c r="A14" s="46"/>
      <x:c r="B14" s="408"/>
      <x:c r="C14" s="409"/>
      <x:c r="D14" s="409"/>
      <x:c r="E14" s="409"/>
      <x:c r="F14" s="409"/>
      <x:c r="G14" s="409"/>
      <x:c r="H14" s="409"/>
      <x:c r="I14" s="409"/>
      <x:c r="J14" s="409"/>
      <x:c r="K14" s="409"/>
      <x:c r="L14" s="410"/>
      <x:c r="M14" s="50"/>
    </x:row>
    <x:row r="15" spans="1:13" customHeight="1">
      <x:c r="A15" s="46"/>
      <x:c r="B15" s="408"/>
      <x:c r="C15" s="409"/>
      <x:c r="D15" s="409"/>
      <x:c r="E15" s="409"/>
      <x:c r="F15" s="409"/>
      <x:c r="G15" s="409"/>
      <x:c r="H15" s="409"/>
      <x:c r="I15" s="409"/>
      <x:c r="J15" s="409"/>
      <x:c r="K15" s="409"/>
      <x:c r="L15" s="410"/>
      <x:c r="M15" s="50"/>
    </x:row>
    <x:row r="16" spans="1:13" customHeight="1">
      <x:c r="A16" s="46"/>
      <x:c r="B16" s="51"/>
      <x:c r="F16" s="52"/>
      <x:c r="G16" s="52"/>
      <x:c r="H16" s="52"/>
      <x:c r="I16" s="52"/>
      <x:c r="J16" s="52"/>
      <x:c r="K16" s="54"/>
      <x:c r="L16" s="53"/>
      <x:c r="M16" s="50"/>
    </x:row>
    <x:row r="17" spans="1:13" customHeight="1">
      <x:c r="A17" s="46"/>
      <x:c r="B17" s="51"/>
      <x:c r="C17" s="411" t="s">
        <x:v>187</x:v>
      </x:c>
      <x:c r="D17" s="411"/>
      <x:c r="E17" s="412" t="s">
        <x:v>190</x:v>
      </x:c>
      <x:c r="F17" s="412"/>
      <x:c r="G17" s="412"/>
      <x:c r="H17" s="412"/>
      <x:c r="I17" s="412"/>
      <x:c r="J17" s="412"/>
      <x:c r="K17" s="412"/>
      <x:c r="L17" s="53"/>
      <x:c r="M17" s="50"/>
    </x:row>
    <x:row r="18" spans="1:13" customHeight="1">
      <x:c r="A18" s="46"/>
      <x:c r="B18" s="51"/>
      <x:c r="C18" s="411" t="str">
        <x:f>'04.2 원가계산서'!A29</x:f>
        <x:v>총공사원가</x:v>
      </x:c>
      <x:c r="D18" s="411"/>
      <x:c r="E18" s="418">
        <x:f>'04.2 원가계산서'!D29</x:f>
        <x:v>46160000</x:v>
      </x:c>
      <x:c r="F18" s="419"/>
      <x:c r="G18" s="55" t="str">
        <x:f>"(금 "&amp;NUMBERSTRING(E18,1)&amp;"원)"</x:f>
        <x:v>(금 사천육백일십육만원)</x:v>
      </x:c>
      <x:c r="H18" s="56"/>
      <x:c r="I18" s="55"/>
      <x:c r="J18" s="55"/>
      <x:c r="K18" s="57"/>
      <x:c r="L18" s="53"/>
      <x:c r="M18" s="50"/>
    </x:row>
    <x:row r="19" spans="1:13" customHeight="1">
      <x:c r="A19" s="46"/>
      <x:c r="B19" s="51"/>
      <x:c r="C19" s="411" t="str">
        <x:f>'04.2 원가계산서'!A30</x:f>
        <x:v>부가가치세</x:v>
      </x:c>
      <x:c r="D19" s="417"/>
      <x:c r="E19" s="418">
        <x:f>'04.2 원가계산서'!D30</x:f>
        <x:v>4616000</x:v>
      </x:c>
      <x:c r="F19" s="419"/>
      <x:c r="G19" s="55" t="str">
        <x:f>"(금 "&amp;NUMBERSTRING(E19,1)&amp;"원)"</x:f>
        <x:v>(금 사백육십일만육천원)</x:v>
      </x:c>
      <x:c r="H19" s="56"/>
      <x:c r="I19" s="55"/>
      <x:c r="J19" s="55"/>
      <x:c r="K19" s="57"/>
      <x:c r="L19" s="53"/>
      <x:c r="M19" s="50"/>
    </x:row>
    <x:row r="20" spans="1:13" customHeight="1">
      <x:c r="A20" s="46"/>
      <x:c r="B20" s="51"/>
      <x:c r="C20" s="416" t="str">
        <x:f>'04.2 원가계산서'!A33</x:f>
        <x:v>총사업비</x:v>
      </x:c>
      <x:c r="D20" s="417"/>
      <x:c r="E20" s="418">
        <x:f>'04.2 원가계산서'!D33</x:f>
        <x:v>50776000</x:v>
      </x:c>
      <x:c r="F20" s="419"/>
      <x:c r="G20" s="55" t="str">
        <x:f>"(금 "&amp;NUMBERSTRING(E20,1)&amp;"원)"</x:f>
        <x:v>(금 오천칠십칠만육천원)</x:v>
      </x:c>
      <x:c r="H20" s="56"/>
      <x:c r="I20" s="55"/>
      <x:c r="J20" s="55"/>
      <x:c r="K20" s="57"/>
      <x:c r="L20" s="53"/>
      <x:c r="M20" s="50"/>
    </x:row>
    <x:row r="21" spans="1:13" customHeight="1">
      <x:c r="A21" s="46"/>
      <x:c r="B21" s="51"/>
      <x:c r="F21" s="52"/>
      <x:c r="G21" s="52"/>
      <x:c r="H21" s="52"/>
      <x:c r="I21" s="52"/>
      <x:c r="J21" s="52"/>
      <x:c r="K21" s="54"/>
      <x:c r="L21" s="53"/>
      <x:c r="M21" s="50"/>
    </x:row>
    <x:row r="22" spans="1:13" customHeight="1">
      <x:c r="A22" s="58"/>
      <x:c r="B22" s="59"/>
      <x:c r="C22" s="60"/>
      <x:c r="D22" s="60"/>
      <x:c r="E22" s="60"/>
      <x:c r="F22" s="60"/>
      <x:c r="G22" s="60"/>
      <x:c r="H22" s="60"/>
      <x:c r="I22" s="61"/>
      <x:c r="J22" s="61"/>
      <x:c r="K22" s="62"/>
      <x:c r="L22" s="63"/>
      <x:c r="M22" s="50"/>
    </x:row>
    <x:row r="23" spans="1:13" customHeight="1">
      <x:c r="A23" s="64"/>
      <x:c r="B23" s="65"/>
      <x:c r="C23" s="65"/>
      <x:c r="D23" s="65"/>
      <x:c r="E23" s="65"/>
      <x:c r="F23" s="65"/>
      <x:c r="G23" s="65"/>
      <x:c r="H23" s="65"/>
      <x:c r="I23" s="66"/>
      <x:c r="J23" s="66"/>
      <x:c r="K23" s="67"/>
      <x:c r="L23" s="65"/>
      <x:c r="M23" s="68"/>
    </x:row>
    <x:row r="391" spans="2:2" customHeight="1">
      <x:c r="B391" s="30" t="s">
        <x:v>308</x:v>
      </x:c>
    </x:row>
    <x:row r="392" spans="2:2" customHeight="1">
      <x:c r="B392" s="17" t="s">
        <x:v>307</x:v>
      </x:c>
    </x:row>
    <x:row r="393" spans="2:2" customHeight="1">
      <x:c r="B393" s="17" t="s">
        <x:v>314</x:v>
      </x:c>
    </x:row>
    <x:row r="394" spans="2:2" customHeight="1">
      <x:c r="B394" s="17" t="s">
        <x:v>298</x:v>
      </x:c>
    </x:row>
    <x:row r="395" spans="2:2" customHeight="1">
      <x:c r="B395" s="17" t="s">
        <x:v>286</x:v>
      </x:c>
    </x:row>
    <x:row r="396" spans="2:2" customHeight="1">
      <x:c r="B396" s="17" t="s">
        <x:v>28</x:v>
      </x:c>
    </x:row>
    <x:row r="397" spans="2:2" customHeight="1">
      <x:c r="B397" s="17" t="s">
        <x:v>302</x:v>
      </x:c>
    </x:row>
    <x:row r="398" spans="2:2" customHeight="1">
      <x:c r="B398" s="17" t="s">
        <x:v>0</x:v>
      </x:c>
    </x:row>
    <x:row r="399" spans="2:2" customHeight="1">
      <x:c r="B399" s="17" t="s">
        <x:v>26</x:v>
      </x:c>
    </x:row>
    <x:row r="401" spans="1:2" customHeight="1">
      <x:c r="A401" s="69">
        <x:v>7</x:v>
      </x:c>
      <x:c r="B401" s="17" t="s">
        <x:v>37</x:v>
      </x:c>
    </x:row>
    <x:row r="402" spans="2:2" customHeight="1">
      <x:c r="B402" s="17" t="s">
        <x:v>29</x:v>
      </x:c>
    </x:row>
    <x:row r="403" spans="2:7" customHeight="1">
      <x:c r="B403" s="71" t="s">
        <x:v>82</x:v>
      </x:c>
      <x:c r="D403" s="71" t="s">
        <x:v>172</x:v>
      </x:c>
      <x:c r="G403" s="72" t="s">
        <x:v>175</x:v>
      </x:c>
    </x:row>
    <x:row r="404" spans="2:7" customHeight="1">
      <x:c r="B404" s="71" t="s">
        <x:v>83</x:v>
      </x:c>
      <x:c r="D404" s="71" t="s">
        <x:v>73</x:v>
      </x:c>
      <x:c r="G404" s="72" t="s">
        <x:v>84</x:v>
      </x:c>
    </x:row>
    <x:row r="405" spans="2:4" customHeight="1">
      <x:c r="B405" s="71" t="s">
        <x:v>88</x:v>
      </x:c>
      <x:c r="D405" s="71" t="s">
        <x:v>72</x:v>
      </x:c>
    </x:row>
    <x:row r="407" spans="1:2" customHeight="1">
      <x:c r="A407" s="69">
        <x:v>8</x:v>
      </x:c>
      <x:c r="B407" s="17" t="s">
        <x:v>180</x:v>
      </x:c>
    </x:row>
    <x:row r="408" spans="2:2" customHeight="1">
      <x:c r="B408" s="17" t="s">
        <x:v>35</x:v>
      </x:c>
    </x:row>
    <x:row r="412" spans="1:2" customHeight="1">
      <x:c r="A412" s="69">
        <x:v>9</x:v>
      </x:c>
      <x:c r="B412" s="17" t="s">
        <x:v>78</x:v>
      </x:c>
    </x:row>
    <x:row r="413" spans="2:2" customHeight="1">
      <x:c r="B413" s="17" t="s">
        <x:v>258</x:v>
      </x:c>
    </x:row>
    <x:row r="414" spans="2:2" customHeight="1">
      <x:c r="B414" s="17" t="s">
        <x:v>198</x:v>
      </x:c>
    </x:row>
    <x:row r="415" spans="2:2" customHeight="1">
      <x:c r="B415" s="19" t="s">
        <x:v>246</x:v>
      </x:c>
    </x:row>
    <x:row r="417" spans="1:1" customHeight="1">
      <x:c r="A417" s="69">
        <x:v>10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3">
    <x:mergeCell ref="K2:L2"/>
    <x:mergeCell ref="B9:L10"/>
    <x:mergeCell ref="B14:L15"/>
    <x:mergeCell ref="C17:D17"/>
    <x:mergeCell ref="E17:K17"/>
    <x:mergeCell ref="B4:C5"/>
    <x:mergeCell ref="C11:K12"/>
    <x:mergeCell ref="C20:D20"/>
    <x:mergeCell ref="E20:F20"/>
    <x:mergeCell ref="E18:F18"/>
    <x:mergeCell ref="C18:D18"/>
    <x:mergeCell ref="C19:D19"/>
    <x:mergeCell ref="E19:F19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39"/>
  <x:sheetViews>
    <x:sheetView tabSelected="1" view="pageBreakPreview" topLeftCell="A1" zoomScale="110" zoomScaleNormal="100" zoomScaleSheetLayoutView="110" workbookViewId="0">
      <x:selection activeCell="D13" activeCellId="0" sqref="D13:D13"/>
    </x:sheetView>
  </x:sheetViews>
  <x:sheetFormatPr defaultColWidth="9.625" defaultRowHeight="15" customHeight="1"/>
  <x:cols>
    <x:col min="1" max="1" width="22.625" style="82" customWidth="1"/>
    <x:col min="2" max="2" width="22.625" style="17" customWidth="1"/>
    <x:col min="3" max="3" width="24.125" style="83" customWidth="1"/>
    <x:col min="4" max="4" width="22.625" style="17" customWidth="1"/>
    <x:col min="5" max="5" width="28.625" style="74" customWidth="1"/>
    <x:col min="6" max="6" width="9.625" style="17"/>
    <x:col min="7" max="7" width="10.875" style="17" bestFit="1" customWidth="1"/>
    <x:col min="8" max="8" width="9.625" style="17" bestFit="1" customWidth="1"/>
    <x:col min="9" max="256" width="9.625" style="17"/>
  </x:cols>
  <x:sheetData>
    <x:row r="1" spans="1:5" ht="20.100000000000001" customHeight="1">
      <x:c r="A1" s="358" t="s">
        <x:v>239</x:v>
      </x:c>
      <x:c r="B1" s="358"/>
      <x:c r="C1" s="358"/>
      <x:c r="D1" s="358"/>
      <x:c r="E1" s="358"/>
    </x:row>
    <x:row r="2" spans="1:5" ht="20.100000000000001" customHeight="1">
      <x:c r="A2" s="358"/>
      <x:c r="B2" s="358"/>
      <x:c r="C2" s="358"/>
      <x:c r="D2" s="358"/>
      <x:c r="E2" s="358"/>
    </x:row>
    <x:row r="3" spans="1:3" ht="9.75" customHeight="1">
      <x:c r="A3" s="73"/>
      <x:c r="C3" s="74"/>
    </x:row>
    <x:row r="4" spans="1:5" s="78" customFormat="1" customHeight="1">
      <x:c r="A4" s="75" t="str">
        <x:f>'01. 사업설명서'!B4</x:f>
        <x:v>사    업    명  :</x:v>
      </x:c>
      <x:c r="B4" s="76" t="str">
        <x:f>'01. 사업설명서'!C4</x:f>
        <x:v>난지 위생처리장 2농축기동 원심농축기 설치 (전기공사)</x:v>
      </x:c>
      <x:c r="C4" s="77"/>
      <x:c r="E4" s="77"/>
    </x:row>
    <x:row r="5" spans="1:7" s="80" customFormat="1" customHeight="1">
      <x:c r="A5" s="359" t="s">
        <x:v>377</x:v>
      </x:c>
      <x:c r="B5" s="359"/>
      <x:c r="C5" s="359"/>
      <x:c r="D5" s="178" t="s">
        <x:v>190</x:v>
      </x:c>
      <x:c r="E5" s="179" t="s">
        <x:v>342</x:v>
      </x:c>
      <x:c r="G5" s="137" t="s">
        <x:v>299</x:v>
      </x:c>
    </x:row>
    <x:row r="6" spans="1:7" s="78" customFormat="1" customHeight="1">
      <x:c r="A6" s="360" t="s">
        <x:v>87</x:v>
      </x:c>
      <x:c r="B6" s="360" t="s">
        <x:v>320</x:v>
      </x:c>
      <x:c r="C6" s="324" t="s">
        <x:v>38</x:v>
      </x:c>
      <x:c r="D6" s="325">
        <x:f>'05.1 설계내역서 총괄'!G14+'05.1 설계내역서 총괄'!G16+'05.1 설계내역서 총괄'!G3+'05.1 설계내역서 총괄'!G5+'05.1 설계내역서 총괄'!G7</x:f>
        <x:v>8197275</x:v>
      </x:c>
      <x:c r="E6" s="326"/>
      <x:c r="G6" s="138"/>
    </x:row>
    <x:row r="7" spans="1:7" s="78" customFormat="1" customHeight="1">
      <x:c r="A7" s="360"/>
      <x:c r="B7" s="360"/>
      <x:c r="C7" s="327" t="s">
        <x:v>32</x:v>
      </x:c>
      <x:c r="D7" s="328"/>
      <x:c r="E7" s="329"/>
      <x:c r="G7" s="138"/>
    </x:row>
    <x:row r="8" spans="1:7" s="78" customFormat="1" customHeight="1">
      <x:c r="A8" s="360"/>
      <x:c r="B8" s="360"/>
      <x:c r="C8" s="327" t="s">
        <x:v>171</x:v>
      </x:c>
      <x:c r="D8" s="328"/>
      <x:c r="E8" s="329"/>
      <x:c r="G8" s="139"/>
    </x:row>
    <x:row r="9" spans="1:7" s="78" customFormat="1" customHeight="1">
      <x:c r="A9" s="360"/>
      <x:c r="B9" s="360"/>
      <x:c r="C9" s="334" t="s">
        <x:v>189</x:v>
      </x:c>
      <x:c r="D9" s="346">
        <x:f>SUM(D6:D8)</x:f>
        <x:v>8197275</x:v>
      </x:c>
      <x:c r="E9" s="331"/>
      <x:c r="G9" s="140"/>
    </x:row>
    <x:row r="10" spans="1:7" s="78" customFormat="1" customHeight="1">
      <x:c r="A10" s="360"/>
      <x:c r="B10" s="360" t="s">
        <x:v>335</x:v>
      </x:c>
      <x:c r="C10" s="332" t="s">
        <x:v>39</x:v>
      </x:c>
      <x:c r="D10" s="347">
        <x:f>'05.1 설계내역서 총괄'!I12+'05.1 설계내역서 총괄'!I14+'05.1 설계내역서 총괄'!I16+'05.1 설계내역서 총괄'!I3+'05.1 설계내역서 총괄'!I5+'05.1 설계내역서 총괄'!I7</x:f>
        <x:v>22201395</x:v>
      </x:c>
      <x:c r="E10" s="333"/>
      <x:c r="G10" s="139"/>
    </x:row>
    <x:row r="11" spans="1:7" s="78" customFormat="1" customHeight="1">
      <x:c r="A11" s="360"/>
      <x:c r="B11" s="360"/>
      <x:c r="C11" s="327" t="s">
        <x:v>70</x:v>
      </x:c>
      <x:c r="D11" s="348">
        <x:f>INT(D10*E11%)</x:f>
        <x:v>3885244</x:v>
      </x:c>
      <x:c r="E11" s="349">
        <x:v>17.5</x:v>
      </x:c>
      <x:c r="G11" s="140"/>
    </x:row>
    <x:row r="12" spans="1:7" s="78" customFormat="1" customHeight="1">
      <x:c r="A12" s="360"/>
      <x:c r="B12" s="360"/>
      <x:c r="C12" s="335" t="s">
        <x:v>189</x:v>
      </x:c>
      <x:c r="D12" s="346">
        <x:f>SUM(D10:D11)</x:f>
        <x:v>26086639</x:v>
      </x:c>
      <x:c r="E12" s="336"/>
      <x:c r="G12" s="138"/>
    </x:row>
    <x:row r="13" spans="1:7" s="78" customFormat="1" customHeight="1">
      <x:c r="A13" s="360"/>
      <x:c r="B13" s="360" t="s">
        <x:v>319</x:v>
      </x:c>
      <x:c r="C13" s="332" t="s">
        <x:v>319</x:v>
      </x:c>
      <x:c r="D13" s="347"/>
      <x:c r="E13" s="337"/>
      <x:c r="G13" s="138"/>
    </x:row>
    <x:row r="14" spans="1:7" s="78" customFormat="1" customHeight="1">
      <x:c r="A14" s="360"/>
      <x:c r="B14" s="360"/>
      <x:c r="C14" s="327" t="s">
        <x:v>79</x:v>
      </x:c>
      <x:c r="D14" s="348">
        <x:f>INT(D12*E14%)</x:f>
        <x:v>928684</x:v>
      </x:c>
      <x:c r="E14" s="350">
        <x:v>3.5600000000000001</x:v>
      </x:c>
      <x:c r="G14" s="138"/>
    </x:row>
    <x:row r="15" spans="1:7" s="78" customFormat="1" customHeight="1">
      <x:c r="A15" s="360"/>
      <x:c r="B15" s="360"/>
      <x:c r="C15" s="327" t="s">
        <x:v>41</x:v>
      </x:c>
      <x:c r="D15" s="348">
        <x:f>INT(D12*E15%)</x:f>
        <x:v>263475</x:v>
      </x:c>
      <x:c r="E15" s="350">
        <x:v>1.01</x:v>
      </x:c>
      <x:c r="G15" s="138"/>
    </x:row>
    <x:row r="16" spans="1:7" s="78" customFormat="1" customHeight="1">
      <x:c r="A16" s="360"/>
      <x:c r="B16" s="360"/>
      <x:c r="C16" s="327" t="s">
        <x:v>67</x:v>
      </x:c>
      <x:c r="D16" s="348"/>
      <x:c r="E16" s="338">
        <x:v>3.5950000000000002</x:v>
      </x:c>
      <x:c r="G16" s="138" t="s">
        <x:v>129</x:v>
      </x:c>
    </x:row>
    <x:row r="17" spans="1:7" s="78" customFormat="1" customHeight="1">
      <x:c r="A17" s="360"/>
      <x:c r="B17" s="360"/>
      <x:c r="C17" s="327" t="s">
        <x:v>50</x:v>
      </x:c>
      <x:c r="D17" s="348"/>
      <x:c r="E17" s="339">
        <x:v>4.75</x:v>
      </x:c>
      <x:c r="G17" s="138" t="s">
        <x:v>129</x:v>
      </x:c>
    </x:row>
    <x:row r="18" spans="1:7" s="78" customFormat="1" customHeight="1">
      <x:c r="A18" s="360"/>
      <x:c r="B18" s="360"/>
      <x:c r="C18" s="327" t="s">
        <x:v>181</x:v>
      </x:c>
      <x:c r="D18" s="348"/>
      <x:c r="E18" s="340">
        <x:v>13.140000000000001</x:v>
      </x:c>
      <x:c r="G18" s="138" t="s">
        <x:v>129</x:v>
      </x:c>
    </x:row>
    <x:row r="19" spans="1:7" s="78" customFormat="1" customHeight="1">
      <x:c r="A19" s="360"/>
      <x:c r="B19" s="360"/>
      <x:c r="C19" s="327" t="s">
        <x:v>86</x:v>
      </x:c>
      <x:c r="D19" s="348"/>
      <x:c r="E19" s="341" t="s">
        <x:v>128</x:v>
      </x:c>
      <x:c r="G19" s="138" t="s">
        <x:v>128</x:v>
      </x:c>
    </x:row>
    <x:row r="20" spans="1:7" s="78" customFormat="1" customHeight="1">
      <x:c r="A20" s="360"/>
      <x:c r="B20" s="360"/>
      <x:c r="C20" s="327" t="s">
        <x:v>173</x:v>
      </x:c>
      <x:c r="D20" s="348">
        <x:f>INT((D9+D10)*E20%)</x:f>
        <x:v>945398</x:v>
      </x:c>
      <x:c r="E20" s="351">
        <x:v>3.1099999999999999</x:v>
      </x:c>
      <x:c r="G20" s="138" t="s">
        <x:v>136</x:v>
      </x:c>
    </x:row>
    <x:row r="21" spans="1:5" s="78" customFormat="1" customHeight="1">
      <x:c r="A21" s="360"/>
      <x:c r="B21" s="360"/>
      <x:c r="C21" s="327" t="s">
        <x:v>115</x:v>
      </x:c>
      <x:c r="D21" s="348">
        <x:f>INT((D12)*E21%)</x:f>
        <x:v>1565</x:v>
      </x:c>
      <x:c r="E21" s="352">
        <x:v>0.0059999999999999998</x:v>
      </x:c>
    </x:row>
    <x:row r="22" spans="1:5" s="78" customFormat="1" customHeight="1">
      <x:c r="A22" s="360"/>
      <x:c r="B22" s="360"/>
      <x:c r="C22" s="327" t="s">
        <x:v>93</x:v>
      </x:c>
      <x:c r="D22" s="348">
        <x:f>INT((D12)*E22%)</x:f>
        <x:v>23477</x:v>
      </x:c>
      <x:c r="E22" s="352">
        <x:v>0.089999999999999991</x:v>
      </x:c>
    </x:row>
    <x:row r="23" spans="1:5" s="78" customFormat="1" customHeight="1">
      <x:c r="A23" s="360"/>
      <x:c r="B23" s="360"/>
      <x:c r="C23" s="327" t="s">
        <x:v>45</x:v>
      </x:c>
      <x:c r="D23" s="348">
        <x:f>INT((D9+D12)*E23%)</x:f>
        <x:v>1714195</x:v>
      </x:c>
      <x:c r="E23" s="353">
        <x:v>5</x:v>
      </x:c>
    </x:row>
    <x:row r="24" spans="1:5" s="78" customFormat="1" customHeight="1">
      <x:c r="A24" s="360"/>
      <x:c r="B24" s="360"/>
      <x:c r="C24" s="330" t="s">
        <x:v>189</x:v>
      </x:c>
      <x:c r="D24" s="346">
        <x:f>SUM(D13:D23)</x:f>
        <x:v>3876794</x:v>
      </x:c>
      <x:c r="E24" s="336"/>
    </x:row>
    <x:row r="25" spans="1:5" s="78" customFormat="1" customHeight="1">
      <x:c r="A25" s="360"/>
      <x:c r="B25" s="361" t="s">
        <x:v>185</x:v>
      </x:c>
      <x:c r="C25" s="361"/>
      <x:c r="D25" s="354">
        <x:f>D9+D12+D24</x:f>
        <x:v>38160708</x:v>
      </x:c>
      <x:c r="E25" s="342"/>
    </x:row>
    <x:row r="26" spans="1:5" s="78" customFormat="1" customHeight="1">
      <x:c r="A26" s="360" t="s">
        <x:v>65</x:v>
      </x:c>
      <x:c r="B26" s="360"/>
      <x:c r="C26" s="360"/>
      <x:c r="D26" s="355">
        <x:f>INT((D9+D12+D24)*E26%)</x:f>
        <x:v>3052856</x:v>
      </x:c>
      <x:c r="E26" s="356">
        <x:v>8</x:v>
      </x:c>
    </x:row>
    <x:row r="27" spans="1:5" s="78" customFormat="1" customHeight="1">
      <x:c r="A27" s="360" t="s">
        <x:v>326</x:v>
      </x:c>
      <x:c r="B27" s="360"/>
      <x:c r="C27" s="360"/>
      <x:c r="D27" s="355">
        <x:f>INT((D12+D24+D26)*E27%)-H29</x:f>
        <x:v>4946436</x:v>
      </x:c>
      <x:c r="E27" s="357">
        <x:v>15</x:v>
      </x:c>
    </x:row>
    <x:row r="28" spans="1:7" s="78" customFormat="1" customHeight="1">
      <x:c r="A28" s="360" t="s">
        <x:v>99</x:v>
      </x:c>
      <x:c r="B28" s="360"/>
      <x:c r="C28" s="360"/>
      <x:c r="D28" s="170"/>
      <x:c r="E28" s="343"/>
      <x:c r="G28" s="81"/>
    </x:row>
    <x:row r="29" spans="1:8" s="78" customFormat="1" customHeight="1">
      <x:c r="A29" s="362" t="s">
        <x:v>77</x:v>
      </x:c>
      <x:c r="B29" s="362"/>
      <x:c r="C29" s="362"/>
      <x:c r="D29" s="177">
        <x:f>TRUNC(SUM(D25:D28),0)</x:f>
        <x:v>46160000</x:v>
      </x:c>
      <x:c r="E29" s="344"/>
      <x:c r="G29" s="78" t="s">
        <x:v>119</x:v>
      </x:c>
      <x:c r="H29" s="112">
        <x:v>6007</x:v>
      </x:c>
    </x:row>
    <x:row r="30" spans="1:5" s="78" customFormat="1" customHeight="1">
      <x:c r="A30" s="362" t="s">
        <x:v>91</x:v>
      </x:c>
      <x:c r="B30" s="362"/>
      <x:c r="C30" s="362"/>
      <x:c r="D30" s="177">
        <x:f>INT(D29*E30%)</x:f>
        <x:v>4616000</x:v>
      </x:c>
      <x:c r="E30" s="345">
        <x:v>10</x:v>
      </x:c>
    </x:row>
    <x:row r="31" spans="1:5" s="78" customFormat="1" customHeight="1">
      <x:c r="A31" s="364" t="s">
        <x:v>80</x:v>
      </x:c>
      <x:c r="B31" s="364"/>
      <x:c r="C31" s="364"/>
      <x:c r="D31" s="173">
        <x:f>SUM(D29:D30)</x:f>
        <x:v>50776000</x:v>
      </x:c>
      <x:c r="E31" s="174"/>
    </x:row>
    <x:row r="32" spans="1:5" s="78" customFormat="1" hidden="1" customHeight="1">
      <x:c r="A32" s="361" t="s">
        <x:v>106</x:v>
      </x:c>
      <x:c r="B32" s="361"/>
      <x:c r="C32" s="361"/>
      <x:c r="D32" s="171"/>
      <x:c r="E32" s="172" t="s">
        <x:v>135</x:v>
      </x:c>
    </x:row>
    <x:row r="33" spans="1:5" s="78" customFormat="1" customHeight="1">
      <x:c r="A33" s="363" t="s">
        <x:v>89</x:v>
      </x:c>
      <x:c r="B33" s="363"/>
      <x:c r="C33" s="363"/>
      <x:c r="D33" s="175">
        <x:f>D31+D32</x:f>
        <x:v>50776000</x:v>
      </x:c>
      <x:c r="E33" s="176"/>
    </x:row>
    <x:row r="34" ht="15.949999999999999" customHeight="1"/>
    <x:row r="35" spans="4:4" ht="15.949999999999999" customHeight="1">
      <x:c r="D35" s="52"/>
    </x:row>
    <x:row r="36" spans="4:4" ht="15.949999999999999" customHeight="1">
      <x:c r="D36" s="52"/>
    </x:row>
    <x:row r="37" ht="15.949999999999999" customHeight="1"/>
    <x:row r="38" spans="4:4" ht="15.949999999999999" customHeight="1">
      <x:c r="D38" s="45"/>
    </x:row>
    <x:row r="39" spans="4:4" ht="15.949999999999999" customHeight="1">
      <x:c r="D39" s="45"/>
    </x:row>
    <x:row r="40" ht="15.949999999999999" customHeight="1"/>
    <x:row r="41" ht="15.949999999999999" customHeight="1"/>
    <x:row r="42" ht="15.949999999999999" customHeight="1"/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5">
    <x:mergeCell ref="A1:E2"/>
    <x:mergeCell ref="A5:C5"/>
    <x:mergeCell ref="B10:B12"/>
    <x:mergeCell ref="B13:B24"/>
    <x:mergeCell ref="B25:C25"/>
    <x:mergeCell ref="A6:A25"/>
    <x:mergeCell ref="B6:B9"/>
    <x:mergeCell ref="A29:C29"/>
    <x:mergeCell ref="A26:C26"/>
    <x:mergeCell ref="A33:C33"/>
    <x:mergeCell ref="A27:C27"/>
    <x:mergeCell ref="A28:C28"/>
    <x:mergeCell ref="A30:C30"/>
    <x:mergeCell ref="A31:C31"/>
    <x:mergeCell ref="A32:C3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91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M22"/>
  <x:sheetViews>
    <x:sheetView view="pageBreakPreview" topLeftCell="A1" zoomScale="120" zoomScaleNormal="100" zoomScaleSheetLayoutView="120" workbookViewId="0">
      <x:pane xSplit="2" ySplit="2" topLeftCell="C3" activePane="bottomRight" state="frozen"/>
      <x:selection pane="bottomRight" activeCell="I15" activeCellId="0" sqref="I15:I15"/>
    </x:sheetView>
  </x:sheetViews>
  <x:sheetFormatPr defaultColWidth="9.625" defaultRowHeight="20.100000000000001" customHeight="1"/>
  <x:cols>
    <x:col min="1" max="1" width="18.125" style="91" customWidth="1"/>
    <x:col min="2" max="2" width="18.125" style="85" customWidth="1"/>
    <x:col min="3" max="3" width="4.625" style="121" customWidth="1"/>
    <x:col min="4" max="4" width="4.625" style="85" customWidth="1"/>
    <x:col min="5" max="11" width="9.25" style="88" customWidth="1"/>
    <x:col min="12" max="12" width="9.625" style="84" customWidth="1"/>
    <x:col min="13" max="256" width="9.625" style="85"/>
  </x:cols>
  <x:sheetData>
    <x:row r="1" spans="1:13" customHeight="1">
      <x:c r="A1" s="364" t="str">
        <x:f>'06. 수량산출서'!A1:A2</x:f>
        <x:v>품명</x:v>
      </x:c>
      <x:c r="B1" s="364" t="str">
        <x:f>'06. 수량산출서'!B1:B2</x:f>
        <x:v>규격</x:v>
      </x:c>
      <x:c r="C1" s="424" t="s">
        <x:v>329</x:v>
      </x:c>
      <x:c r="D1" s="359" t="s">
        <x:v>334</x:v>
      </x:c>
      <x:c r="E1" s="364" t="s">
        <x:v>191</x:v>
      </x:c>
      <x:c r="F1" s="364" t="s">
        <x:v>320</x:v>
      </x:c>
      <x:c r="G1" s="364"/>
      <x:c r="H1" s="364" t="s">
        <x:v>335</x:v>
      </x:c>
      <x:c r="I1" s="364"/>
      <x:c r="J1" s="364" t="s">
        <x:v>319</x:v>
      </x:c>
      <x:c r="K1" s="364"/>
      <x:c r="L1" s="359" t="s">
        <x:v>342</x:v>
      </x:c>
      <x:c r="M1" s="180"/>
    </x:row>
    <x:row r="2" spans="1:13" customHeight="1">
      <x:c r="A2" s="364"/>
      <x:c r="B2" s="364"/>
      <x:c r="C2" s="424"/>
      <x:c r="D2" s="359"/>
      <x:c r="E2" s="364"/>
      <x:c r="F2" s="189" t="s">
        <x:v>361</x:v>
      </x:c>
      <x:c r="G2" s="189" t="s">
        <x:v>190</x:v>
      </x:c>
      <x:c r="H2" s="189" t="s">
        <x:v>361</x:v>
      </x:c>
      <x:c r="I2" s="189" t="s">
        <x:v>190</x:v>
      </x:c>
      <x:c r="J2" s="189" t="s">
        <x:v>361</x:v>
      </x:c>
      <x:c r="K2" s="189" t="s">
        <x:v>190</x:v>
      </x:c>
      <x:c r="L2" s="359"/>
      <x:c r="M2" s="180"/>
    </x:row>
    <x:row r="3" spans="1:13" s="86" customFormat="1" customHeight="1">
      <x:c r="A3" s="190" t="str">
        <x:f>'06. 수량산출서'!A3</x:f>
        <x:v>1. 1차 및 부대설비 전기공사</x:v>
      </x:c>
      <x:c r="B3" s="217"/>
      <x:c r="C3" s="192"/>
      <x:c r="D3" s="193"/>
      <x:c r="E3" s="194">
        <x:f>G3+I3+K3</x:f>
        <x:v>14842915</x:v>
      </x:c>
      <x:c r="F3" s="194"/>
      <x:c r="G3" s="194">
        <x:f>'05.2 설계내역서'!G3</x:f>
        <x:v>5154800</x:v>
      </x:c>
      <x:c r="H3" s="194"/>
      <x:c r="I3" s="194">
        <x:f>'05.2 설계내역서'!I3</x:f>
        <x:v>9688115</x:v>
      </x:c>
      <x:c r="J3" s="194"/>
      <x:c r="K3" s="194"/>
      <x:c r="L3" s="195"/>
      <x:c r="M3" s="181"/>
    </x:row>
    <x:row r="4" spans="1:13" s="88" customFormat="1" customHeight="1">
      <x:c r="A4" s="218"/>
      <x:c r="B4" s="219"/>
      <x:c r="C4" s="220"/>
      <x:c r="D4" s="221"/>
      <x:c r="E4" s="194"/>
      <x:c r="F4" s="200"/>
      <x:c r="G4" s="200"/>
      <x:c r="H4" s="200"/>
      <x:c r="I4" s="200"/>
      <x:c r="J4" s="200"/>
      <x:c r="K4" s="200"/>
      <x:c r="L4" s="222"/>
      <x:c r="M4" s="180"/>
    </x:row>
    <x:row r="5" spans="1:13" s="145" customFormat="1" ht="19.5" customHeight="1">
      <x:c r="A5" s="420" t="str">
        <x:f>'06. 수량산출서'!A16:D16</x:f>
        <x:v>2. 인버터 구매</x:v>
      </x:c>
      <x:c r="B5" s="421"/>
      <x:c r="C5" s="224"/>
      <x:c r="D5" s="225"/>
      <x:c r="E5" s="194">
        <x:f>G5+I5+K5</x:f>
        <x:v>2917000</x:v>
      </x:c>
      <x:c r="F5" s="226"/>
      <x:c r="G5" s="226">
        <x:f>'05.2 설계내역서'!G14</x:f>
        <x:v>2917000</x:v>
      </x:c>
      <x:c r="H5" s="226"/>
      <x:c r="I5" s="226"/>
      <x:c r="J5" s="226"/>
      <x:c r="K5" s="226"/>
      <x:c r="L5" s="227"/>
      <x:c r="M5" s="181"/>
    </x:row>
    <x:row r="6" spans="1:13" s="86" customFormat="1" customHeight="1">
      <x:c r="A6" s="190"/>
      <x:c r="B6" s="217"/>
      <x:c r="C6" s="192"/>
      <x:c r="D6" s="193"/>
      <x:c r="E6" s="194"/>
      <x:c r="F6" s="194"/>
      <x:c r="G6" s="194"/>
      <x:c r="H6" s="194"/>
      <x:c r="I6" s="194"/>
      <x:c r="J6" s="194"/>
      <x:c r="K6" s="194"/>
      <x:c r="L6" s="195"/>
      <x:c r="M6" s="181"/>
    </x:row>
    <x:row r="7" spans="1:13" s="147" customFormat="1" customHeight="1">
      <x:c r="A7" s="420" t="str">
        <x:f>'06. 수량산출서'!A20:D20</x:f>
        <x:v>3. HMI RCS 수정</x:v>
      </x:c>
      <x:c r="B7" s="421"/>
      <x:c r="C7" s="224"/>
      <x:c r="D7" s="225"/>
      <x:c r="E7" s="194">
        <x:f>G7+I7+K7</x:f>
        <x:v>12638755</x:v>
      </x:c>
      <x:c r="F7" s="226"/>
      <x:c r="G7" s="226">
        <x:f>'05.2 설계내역서'!G18</x:f>
        <x:v>125475</x:v>
      </x:c>
      <x:c r="H7" s="226"/>
      <x:c r="I7" s="228">
        <x:f>'05.2 설계내역서'!I18</x:f>
        <x:v>12513280</x:v>
      </x:c>
      <x:c r="J7" s="226"/>
      <x:c r="K7" s="226"/>
      <x:c r="L7" s="227"/>
      <x:c r="M7" s="181"/>
    </x:row>
    <x:row r="8" spans="1:13" s="86" customFormat="1" customHeight="1">
      <x:c r="A8" s="190"/>
      <x:c r="B8" s="217"/>
      <x:c r="C8" s="192"/>
      <x:c r="D8" s="193"/>
      <x:c r="E8" s="194"/>
      <x:c r="F8" s="194"/>
      <x:c r="G8" s="194"/>
      <x:c r="H8" s="194"/>
      <x:c r="I8" s="194"/>
      <x:c r="J8" s="194"/>
      <x:c r="K8" s="194"/>
      <x:c r="L8" s="195"/>
      <x:c r="M8" s="181"/>
    </x:row>
    <x:row r="9" spans="1:13" s="88" customFormat="1" customHeight="1">
      <x:c r="A9" s="190"/>
      <x:c r="B9" s="219"/>
      <x:c r="C9" s="220"/>
      <x:c r="D9" s="221"/>
      <x:c r="E9" s="194"/>
      <x:c r="F9" s="200"/>
      <x:c r="G9" s="194"/>
      <x:c r="H9" s="200"/>
      <x:c r="I9" s="194"/>
      <x:c r="J9" s="200"/>
      <x:c r="K9" s="200"/>
      <x:c r="L9" s="222"/>
      <x:c r="M9" s="180"/>
    </x:row>
    <x:row r="10" spans="1:13" s="86" customFormat="1" customHeight="1">
      <x:c r="A10" s="190"/>
      <x:c r="B10" s="217"/>
      <x:c r="C10" s="192"/>
      <x:c r="D10" s="193"/>
      <x:c r="E10" s="194"/>
      <x:c r="F10" s="194"/>
      <x:c r="G10" s="194"/>
      <x:c r="H10" s="194"/>
      <x:c r="I10" s="194"/>
      <x:c r="J10" s="194"/>
      <x:c r="K10" s="194"/>
      <x:c r="L10" s="195"/>
      <x:c r="M10" s="181"/>
    </x:row>
    <x:row r="11" spans="1:13" s="86" customFormat="1" customHeight="1">
      <x:c r="A11" s="190"/>
      <x:c r="B11" s="217"/>
      <x:c r="C11" s="192"/>
      <x:c r="D11" s="193"/>
      <x:c r="E11" s="194"/>
      <x:c r="F11" s="194"/>
      <x:c r="G11" s="194"/>
      <x:c r="H11" s="194"/>
      <x:c r="I11" s="194"/>
      <x:c r="J11" s="194"/>
      <x:c r="K11" s="194"/>
      <x:c r="L11" s="195"/>
      <x:c r="M11" s="181"/>
    </x:row>
    <x:row r="12" spans="1:13" s="145" customFormat="1" customHeight="1">
      <x:c r="A12" s="229"/>
      <x:c r="B12" s="223"/>
      <x:c r="C12" s="224"/>
      <x:c r="D12" s="225"/>
      <x:c r="E12" s="194"/>
      <x:c r="F12" s="226"/>
      <x:c r="G12" s="194"/>
      <x:c r="H12" s="226"/>
      <x:c r="I12" s="194"/>
      <x:c r="J12" s="226"/>
      <x:c r="K12" s="194"/>
      <x:c r="L12" s="227"/>
      <x:c r="M12" s="181"/>
    </x:row>
    <x:row r="13" spans="1:13" s="86" customFormat="1" customHeight="1">
      <x:c r="A13" s="190"/>
      <x:c r="B13" s="217"/>
      <x:c r="C13" s="192"/>
      <x:c r="D13" s="193"/>
      <x:c r="E13" s="194"/>
      <x:c r="F13" s="194"/>
      <x:c r="G13" s="194"/>
      <x:c r="H13" s="194"/>
      <x:c r="I13" s="194"/>
      <x:c r="J13" s="194"/>
      <x:c r="K13" s="194"/>
      <x:c r="L13" s="195"/>
      <x:c r="M13" s="181"/>
    </x:row>
    <x:row r="14" spans="1:13" customHeight="1">
      <x:c r="A14" s="190"/>
      <x:c r="B14" s="217"/>
      <x:c r="C14" s="192"/>
      <x:c r="D14" s="193"/>
      <x:c r="E14" s="194"/>
      <x:c r="F14" s="194"/>
      <x:c r="G14" s="194"/>
      <x:c r="H14" s="194"/>
      <x:c r="I14" s="194"/>
      <x:c r="J14" s="194"/>
      <x:c r="K14" s="194"/>
      <x:c r="L14" s="195"/>
      <x:c r="M14" s="180"/>
    </x:row>
    <x:row r="15" spans="1:13" s="88" customFormat="1" customHeight="1">
      <x:c r="A15" s="218"/>
      <x:c r="B15" s="219"/>
      <x:c r="C15" s="220"/>
      <x:c r="D15" s="221"/>
      <x:c r="E15" s="200"/>
      <x:c r="F15" s="200"/>
      <x:c r="G15" s="200"/>
      <x:c r="H15" s="200"/>
      <x:c r="I15" s="200"/>
      <x:c r="J15" s="200"/>
      <x:c r="K15" s="200"/>
      <x:c r="L15" s="222"/>
      <x:c r="M15" s="180"/>
    </x:row>
    <x:row r="16" spans="1:13" s="86" customFormat="1" customHeight="1">
      <x:c r="A16" s="190"/>
      <x:c r="B16" s="217"/>
      <x:c r="C16" s="192"/>
      <x:c r="D16" s="193"/>
      <x:c r="E16" s="194"/>
      <x:c r="F16" s="194"/>
      <x:c r="G16" s="194"/>
      <x:c r="H16" s="194"/>
      <x:c r="I16" s="194"/>
      <x:c r="J16" s="194"/>
      <x:c r="K16" s="194"/>
      <x:c r="L16" s="195"/>
      <x:c r="M16" s="181"/>
    </x:row>
    <x:row r="17" spans="1:13" s="88" customFormat="1" customHeight="1">
      <x:c r="A17" s="190"/>
      <x:c r="B17" s="217"/>
      <x:c r="C17" s="192"/>
      <x:c r="D17" s="193"/>
      <x:c r="E17" s="194"/>
      <x:c r="F17" s="194"/>
      <x:c r="G17" s="194"/>
      <x:c r="H17" s="194"/>
      <x:c r="I17" s="194"/>
      <x:c r="J17" s="194"/>
      <x:c r="K17" s="194"/>
      <x:c r="L17" s="195"/>
      <x:c r="M17" s="180"/>
    </x:row>
    <x:row r="18" spans="1:13" s="121" customFormat="1" customHeight="1">
      <x:c r="A18" s="422" t="s">
        <x:v>306</x:v>
      </x:c>
      <x:c r="B18" s="423"/>
      <x:c r="C18" s="220"/>
      <x:c r="D18" s="221"/>
      <x:c r="E18" s="194">
        <x:f>SUM(E3:E7)</x:f>
        <x:v>30398670</x:v>
      </x:c>
      <x:c r="F18" s="194"/>
      <x:c r="G18" s="194">
        <x:f>SUM(G3:G7)</x:f>
        <x:v>8197275</x:v>
      </x:c>
      <x:c r="H18" s="194"/>
      <x:c r="I18" s="194">
        <x:f>SUM(I3:I7)</x:f>
        <x:v>22201395</x:v>
      </x:c>
      <x:c r="J18" s="200"/>
      <x:c r="K18" s="200"/>
      <x:c r="L18" s="222"/>
      <x:c r="M18" s="180"/>
    </x:row>
    <x:row r="19" spans="1:13" s="121" customFormat="1" customHeight="1">
      <x:c r="A19" s="208"/>
      <x:c r="B19" s="219"/>
      <x:c r="C19" s="220"/>
      <x:c r="D19" s="221"/>
      <x:c r="E19" s="200"/>
      <x:c r="F19" s="200"/>
      <x:c r="G19" s="200"/>
      <x:c r="H19" s="200"/>
      <x:c r="I19" s="200"/>
      <x:c r="J19" s="200"/>
      <x:c r="K19" s="200"/>
      <x:c r="L19" s="222"/>
      <x:c r="M19" s="180"/>
    </x:row>
    <x:row r="20" spans="1:13" s="121" customFormat="1" customHeight="1">
      <x:c r="A20" s="208"/>
      <x:c r="B20" s="219"/>
      <x:c r="C20" s="220"/>
      <x:c r="D20" s="221"/>
      <x:c r="E20" s="200"/>
      <x:c r="F20" s="200"/>
      <x:c r="G20" s="200"/>
      <x:c r="H20" s="200"/>
      <x:c r="I20" s="200"/>
      <x:c r="J20" s="200"/>
      <x:c r="K20" s="200"/>
      <x:c r="L20" s="222"/>
      <x:c r="M20" s="180"/>
    </x:row>
    <x:row r="21" spans="1:13" s="121" customFormat="1" customHeight="1">
      <x:c r="A21" s="208"/>
      <x:c r="B21" s="219"/>
      <x:c r="C21" s="220"/>
      <x:c r="D21" s="221"/>
      <x:c r="E21" s="200"/>
      <x:c r="F21" s="200"/>
      <x:c r="G21" s="200"/>
      <x:c r="H21" s="200"/>
      <x:c r="I21" s="200"/>
      <x:c r="J21" s="200"/>
      <x:c r="K21" s="200"/>
      <x:c r="L21" s="222"/>
      <x:c r="M21" s="180"/>
    </x:row>
    <x:row r="22" spans="1:12" customHeight="1">
      <x:c r="A22" s="183"/>
      <x:c r="B22" s="184"/>
      <x:c r="C22" s="215"/>
      <x:c r="D22" s="184"/>
      <x:c r="E22" s="187"/>
      <x:c r="F22" s="187"/>
      <x:c r="G22" s="187"/>
      <x:c r="H22" s="187"/>
      <x:c r="I22" s="187"/>
      <x:c r="J22" s="187"/>
      <x:c r="K22" s="187"/>
      <x:c r="L22" s="188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2">
    <x:mergeCell ref="A5:B5"/>
    <x:mergeCell ref="A7:B7"/>
    <x:mergeCell ref="A18:B18"/>
    <x:mergeCell ref="H1:I1"/>
    <x:mergeCell ref="J1:K1"/>
    <x:mergeCell ref="L1:L2"/>
    <x:mergeCell ref="A1:A2"/>
    <x:mergeCell ref="B1:B2"/>
    <x:mergeCell ref="C1:C2"/>
    <x:mergeCell ref="D1:D2"/>
    <x:mergeCell ref="E1:E2"/>
    <x:mergeCell ref="F1:G1"/>
  </x:mergeCells>
  <x:printOptions horizontalCentered="1" verticalCentered="1" headings="0" gridLines="0" gridLinesSet="1"/>
  <x:pageMargins left="0.7086111307144165" right="0.7086111307144165" top="1.2991666793823242" bottom="0.74777776002883911" header="0.78722220659255981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&amp;C&amp;"굴림,Bold"&amp;24&amp;U총  괄  내  역  서&amp;U</x:oddHeader>
  </x:headerFooter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N34"/>
  <x:sheetViews>
    <x:sheetView view="pageBreakPreview" topLeftCell="A1" zoomScale="120" zoomScaleNormal="100" zoomScaleSheetLayoutView="120" workbookViewId="0">
      <x:pane xSplit="4" ySplit="2" topLeftCell="E14" activePane="bottomRight" state="frozen"/>
      <x:selection pane="bottomRight" activeCell="B25" activeCellId="0" sqref="B25:B25"/>
    </x:sheetView>
  </x:sheetViews>
  <x:sheetFormatPr defaultColWidth="9.625" defaultRowHeight="20.100000000000001" customHeight="1"/>
  <x:cols>
    <x:col min="1" max="1" width="18.125" style="91" customWidth="1"/>
    <x:col min="2" max="2" width="18.125" style="85" customWidth="1"/>
    <x:col min="3" max="3" width="4.625" style="90" customWidth="1"/>
    <x:col min="4" max="4" width="4.625" style="87" customWidth="1"/>
    <x:col min="5" max="11" width="9.25" style="88" customWidth="1"/>
    <x:col min="12" max="12" width="9.625" style="84" customWidth="1"/>
    <x:col min="13" max="256" width="9.625" style="85"/>
  </x:cols>
  <x:sheetData>
    <x:row r="1" spans="1:13" customHeight="1">
      <x:c r="A1" s="364" t="s">
        <x:v>333</x:v>
      </x:c>
      <x:c r="B1" s="364" t="s">
        <x:v>345</x:v>
      </x:c>
      <x:c r="C1" s="426" t="s">
        <x:v>329</x:v>
      </x:c>
      <x:c r="D1" s="427" t="s">
        <x:v>334</x:v>
      </x:c>
      <x:c r="E1" s="364" t="s">
        <x:v>191</x:v>
      </x:c>
      <x:c r="F1" s="364" t="s">
        <x:v>320</x:v>
      </x:c>
      <x:c r="G1" s="364"/>
      <x:c r="H1" s="364" t="s">
        <x:v>335</x:v>
      </x:c>
      <x:c r="I1" s="364"/>
      <x:c r="J1" s="364" t="s">
        <x:v>319</x:v>
      </x:c>
      <x:c r="K1" s="364"/>
      <x:c r="L1" s="359" t="s">
        <x:v>34</x:v>
      </x:c>
      <x:c r="M1" s="180"/>
    </x:row>
    <x:row r="2" spans="1:13" customHeight="1">
      <x:c r="A2" s="364"/>
      <x:c r="B2" s="364"/>
      <x:c r="C2" s="426"/>
      <x:c r="D2" s="427"/>
      <x:c r="E2" s="364"/>
      <x:c r="F2" s="189" t="s">
        <x:v>361</x:v>
      </x:c>
      <x:c r="G2" s="189" t="s">
        <x:v>190</x:v>
      </x:c>
      <x:c r="H2" s="189" t="s">
        <x:v>361</x:v>
      </x:c>
      <x:c r="I2" s="189" t="s">
        <x:v>190</x:v>
      </x:c>
      <x:c r="J2" s="189" t="s">
        <x:v>361</x:v>
      </x:c>
      <x:c r="K2" s="189" t="s">
        <x:v>190</x:v>
      </x:c>
      <x:c r="L2" s="359"/>
      <x:c r="M2" s="180"/>
    </x:row>
    <x:row r="3" spans="1:13" s="86" customFormat="1" customHeight="1">
      <x:c r="A3" s="190" t="str">
        <x:f>'06. 수량산출서'!A3</x:f>
        <x:v>1. 1차 및 부대설비 전기공사</x:v>
      </x:c>
      <x:c r="B3" s="191"/>
      <x:c r="C3" s="192"/>
      <x:c r="D3" s="193"/>
      <x:c r="E3" s="194">
        <x:f>SUM(G3,I3,K3)</x:f>
        <x:v>14842915</x:v>
      </x:c>
      <x:c r="F3" s="194"/>
      <x:c r="G3" s="194">
        <x:f>SUM(G4:G12)</x:f>
        <x:v>5154800</x:v>
      </x:c>
      <x:c r="H3" s="194"/>
      <x:c r="I3" s="194">
        <x:f>SUM(I4:I12)</x:f>
        <x:v>9688115</x:v>
      </x:c>
      <x:c r="J3" s="194"/>
      <x:c r="K3" s="194"/>
      <x:c r="L3" s="195"/>
      <x:c r="M3" s="181"/>
    </x:row>
    <x:row r="4" spans="1:14" customHeight="1">
      <x:c r="A4" s="213" t="str">
        <x:f>'06. 수량산출서'!A5</x:f>
        <x:v>1차 메인전원 케이블</x:v>
      </x:c>
      <x:c r="B4" s="213" t="str">
        <x:f>'06. 수량산출서'!B5</x:f>
        <x:v>TFR-CV 95SQ 1C</x:v>
      </x:c>
      <x:c r="C4" s="209">
        <x:f>'06. 수량산출서'!D5</x:f>
        <x:v>100</x:v>
      </x:c>
      <x:c r="D4" s="198" t="str">
        <x:f>'06. 수량산출서'!C5</x:f>
        <x:v>M</x:v>
      </x:c>
      <x:c r="E4" s="199">
        <x:f t="shared" ref="E4:E25" si="0">SUM(G4,I4,K4)</x:f>
        <x:v>5093800</x:v>
      </x:c>
      <x:c r="F4" s="199">
        <x:f>'07. 가격조사표'!L5</x:f>
        <x:v>21806</x:v>
      </x:c>
      <x:c r="G4" s="199">
        <x:f>TRUNC(F4*C4,0)</x:f>
        <x:v>2180600</x:v>
      </x:c>
      <x:c r="H4" s="199">
        <x:f>VLOOKUP(L4,'08. 일위대가표'!N:P,3,FALSE)</x:f>
        <x:v>29132</x:v>
      </x:c>
      <x:c r="I4" s="199">
        <x:f>TRUNC(H4*C4,0)</x:f>
        <x:v>2913200</x:v>
      </x:c>
      <x:c r="J4" s="200"/>
      <x:c r="K4" s="199"/>
      <x:c r="L4" s="201">
        <x:f>'08. 일위대가표'!N3</x:f>
        <x:v>1</x:v>
      </x:c>
      <x:c r="M4" s="182"/>
      <x:c r="N4" s="97"/>
    </x:row>
    <x:row r="5" spans="1:14" customHeight="1">
      <x:c r="A5" s="213" t="str">
        <x:f>'06. 수량산출서'!A6</x:f>
        <x:v>1차전원 접지 케이블</x:v>
      </x:c>
      <x:c r="B5" s="213" t="str">
        <x:f>'06. 수량산출서'!B6</x:f>
        <x:v>TfR-GV 50SQ 1C</x:v>
      </x:c>
      <x:c r="C5" s="209">
        <x:f>'06. 수량산출서'!D6</x:f>
        <x:v>25</x:v>
      </x:c>
      <x:c r="D5" s="198" t="str">
        <x:f>'06. 수량산출서'!C6</x:f>
        <x:v>M</x:v>
      </x:c>
      <x:c r="E5" s="199">
        <x:f>SUM(G5,I5,K5)</x:f>
        <x:v>815675</x:v>
      </x:c>
      <x:c r="F5" s="199">
        <x:f>'07. 가격조사표'!L6</x:f>
        <x:v>11304</x:v>
      </x:c>
      <x:c r="G5" s="199">
        <x:f t="shared" ref="G5:G12" si="1">TRUNC(F5*C5,0)</x:f>
        <x:v>282600</x:v>
      </x:c>
      <x:c r="H5" s="199">
        <x:f>VLOOKUP(L5,'08. 일위대가표'!N:P,3,FALSE)</x:f>
        <x:v>21323</x:v>
      </x:c>
      <x:c r="I5" s="199">
        <x:f t="shared" ref="I5:I11" si="2">TRUNC(H5*C5,0)</x:f>
        <x:v>533075</x:v>
      </x:c>
      <x:c r="J5" s="200"/>
      <x:c r="K5" s="199"/>
      <x:c r="L5" s="201">
        <x:f>'08. 일위대가표'!N7</x:f>
        <x:v>2</x:v>
      </x:c>
      <x:c r="M5" s="182"/>
      <x:c r="N5" s="97"/>
    </x:row>
    <x:row r="6" spans="1:14" customHeight="1">
      <x:c r="A6" s="213" t="str">
        <x:f>'06. 수량산출서'!A7</x:f>
        <x:v xml:space="preserve"> LOP연동</x:v>
      </x:c>
      <x:c r="B6" s="213" t="str">
        <x:f>'06. 수량산출서'!B7</x:f>
        <x:v>UTP-CAT-5E</x:v>
      </x:c>
      <x:c r="C6" s="209">
        <x:f>'06. 수량산출서'!D7</x:f>
        <x:v>100</x:v>
      </x:c>
      <x:c r="D6" s="198" t="str">
        <x:f>'06. 수량산출서'!C7</x:f>
        <x:v>M</x:v>
      </x:c>
      <x:c r="E6" s="199">
        <x:f>SUM(G6,I6,K6)</x:f>
        <x:v>1139300</x:v>
      </x:c>
      <x:c r="F6" s="199">
        <x:f>'07. 가격조사표'!L7</x:f>
        <x:v>3585</x:v>
      </x:c>
      <x:c r="G6" s="199">
        <x:f t="shared" si="1"/>
        <x:v>358500</x:v>
      </x:c>
      <x:c r="H6" s="199">
        <x:f>'08. 일위대가표'!I17</x:f>
        <x:v>7808</x:v>
      </x:c>
      <x:c r="I6" s="199">
        <x:f t="shared" si="2"/>
        <x:v>780800</x:v>
      </x:c>
      <x:c r="J6" s="199"/>
      <x:c r="K6" s="199"/>
      <x:c r="L6" s="201">
        <x:f>'08. 일위대가표'!N15</x:f>
        <x:v>4</x:v>
      </x:c>
      <x:c r="M6" s="182"/>
      <x:c r="N6" s="97"/>
    </x:row>
    <x:row r="7" spans="1:14" customHeight="1">
      <x:c r="A7" s="213" t="str">
        <x:f>'06. 수량산출서'!A8</x:f>
        <x:v>LOP시그널</x:v>
      </x:c>
      <x:c r="B7" s="213" t="str">
        <x:f>'06. 수량산출서'!B8</x:f>
        <x:v>TFR-CVVS 1.5SQ 15C</x:v>
      </x:c>
      <x:c r="C7" s="209">
        <x:f>'06. 수량산출서'!D8</x:f>
        <x:v>100</x:v>
      </x:c>
      <x:c r="D7" s="198" t="str">
        <x:f>'06. 수량산출서'!C8</x:f>
        <x:v>M</x:v>
      </x:c>
      <x:c r="E7" s="199">
        <x:f>SUM(G7,I7,K7)</x:f>
        <x:v>2821500</x:v>
      </x:c>
      <x:c r="F7" s="199">
        <x:f>'07. 가격조사표'!L8</x:f>
        <x:v>9595</x:v>
      </x:c>
      <x:c r="G7" s="199">
        <x:f t="shared" si="1"/>
        <x:v>959500</x:v>
      </x:c>
      <x:c r="H7" s="199">
        <x:f>'08. 일위대가표'!I13</x:f>
        <x:v>18620</x:v>
      </x:c>
      <x:c r="I7" s="199">
        <x:f t="shared" si="2"/>
        <x:v>1862000</x:v>
      </x:c>
      <x:c r="J7" s="199"/>
      <x:c r="K7" s="199"/>
      <x:c r="L7" s="201">
        <x:f>'08. 일위대가표'!N11</x:f>
        <x:v>3</x:v>
      </x:c>
      <x:c r="M7" s="182"/>
      <x:c r="N7" s="97"/>
    </x:row>
    <x:row r="8" spans="1:14" customHeight="1">
      <x:c r="A8" s="214" t="str">
        <x:f>'06. 수량산출서'!A10</x:f>
        <x:v>슬러지유량계전원</x:v>
      </x:c>
      <x:c r="B8" s="214" t="str">
        <x:f>'06. 수량산출서'!B10</x:f>
        <x:v>TFR-CVV 1.5SQ 3C</x:v>
      </x:c>
      <x:c r="C8" s="210">
        <x:f>'06. 수량산출서'!D10</x:f>
        <x:v>80</x:v>
      </x:c>
      <x:c r="D8" s="202" t="str">
        <x:f>'06. 수량산출서'!C10</x:f>
        <x:v>M</x:v>
      </x:c>
      <x:c r="E8" s="203">
        <x:f t="shared" si="0"/>
        <x:v>661920</x:v>
      </x:c>
      <x:c r="F8" s="203">
        <x:f>'07. 가격조사표'!L9</x:f>
        <x:v>2568</x:v>
      </x:c>
      <x:c r="G8" s="203">
        <x:f t="shared" si="1"/>
        <x:v>205440</x:v>
      </x:c>
      <x:c r="H8" s="203">
        <x:f>'08. 일위대가표'!I21</x:f>
        <x:v>5706</x:v>
      </x:c>
      <x:c r="I8" s="203">
        <x:f t="shared" si="2"/>
        <x:v>456480</x:v>
      </x:c>
      <x:c r="J8" s="203"/>
      <x:c r="K8" s="203"/>
      <x:c r="L8" s="204">
        <x:f>'08. 일위대가표'!N19</x:f>
        <x:v>5</x:v>
      </x:c>
      <x:c r="M8" s="182"/>
      <x:c r="N8" s="97"/>
    </x:row>
    <x:row r="9" spans="1:14" customHeight="1">
      <x:c r="A9" s="214" t="str">
        <x:f>'06. 수량산출서'!A11</x:f>
        <x:v>슬러지유량계신호</x:v>
      </x:c>
      <x:c r="B9" s="214" t="str">
        <x:f>'06. 수량산출서'!B11</x:f>
        <x:v>TFR-CVVSB 1.5SQ 5C</x:v>
      </x:c>
      <x:c r="C9" s="210">
        <x:f>'06. 수량산출서'!D11</x:f>
        <x:v>80</x:v>
      </x:c>
      <x:c r="D9" s="202" t="str">
        <x:f>'06. 수량산출서'!C11</x:f>
        <x:v>M</x:v>
      </x:c>
      <x:c r="E9" s="203">
        <x:f>SUM(G9,I9,K9)</x:f>
        <x:v>979120</x:v>
      </x:c>
      <x:c r="F9" s="203">
        <x:f>'07. 가격조사표'!L10</x:f>
        <x:v>4431</x:v>
      </x:c>
      <x:c r="G9" s="203">
        <x:f t="shared" si="1"/>
        <x:v>354480</x:v>
      </x:c>
      <x:c r="H9" s="203">
        <x:f>'08. 일위대가표'!I17</x:f>
        <x:v>7808</x:v>
      </x:c>
      <x:c r="I9" s="203">
        <x:f t="shared" si="2"/>
        <x:v>624640</x:v>
      </x:c>
      <x:c r="J9" s="203"/>
      <x:c r="K9" s="203"/>
      <x:c r="L9" s="204">
        <x:f>'08. 일위대가표'!N15</x:f>
        <x:v>4</x:v>
      </x:c>
      <x:c r="M9" s="182"/>
      <x:c r="N9" s="97"/>
    </x:row>
    <x:row r="10" spans="1:14" customHeight="1">
      <x:c r="A10" s="214" t="str">
        <x:f>'06. 수량산출서'!A12</x:f>
        <x:v>폴리머유량계전원</x:v>
      </x:c>
      <x:c r="B10" s="214" t="str">
        <x:f>'06. 수량산출서'!B12</x:f>
        <x:v xml:space="preserve">TFR-CVV 1.5SQ 3C </x:v>
      </x:c>
      <x:c r="C10" s="210">
        <x:f>'06. 수량산출서'!D12</x:f>
        <x:v>80</x:v>
      </x:c>
      <x:c r="D10" s="202" t="str">
        <x:f>'06. 수량산출서'!C12</x:f>
        <x:v>M</x:v>
      </x:c>
      <x:c r="E10" s="203">
        <x:f t="shared" si="0"/>
        <x:v>661920</x:v>
      </x:c>
      <x:c r="F10" s="203">
        <x:f>'07. 가격조사표'!L11</x:f>
        <x:v>2568</x:v>
      </x:c>
      <x:c r="G10" s="203">
        <x:f t="shared" si="1"/>
        <x:v>205440</x:v>
      </x:c>
      <x:c r="H10" s="203">
        <x:f>VLOOKUP(L10,'08. 일위대가표'!N:P,3,FALSE)</x:f>
        <x:v>5706</x:v>
      </x:c>
      <x:c r="I10" s="203">
        <x:f t="shared" si="2"/>
        <x:v>456480</x:v>
      </x:c>
      <x:c r="J10" s="205"/>
      <x:c r="K10" s="203"/>
      <x:c r="L10" s="204">
        <x:f>'08. 일위대가표'!N19</x:f>
        <x:v>5</x:v>
      </x:c>
      <x:c r="M10" s="182"/>
      <x:c r="N10" s="97"/>
    </x:row>
    <x:row r="11" spans="1:14" customHeight="1">
      <x:c r="A11" s="214" t="str">
        <x:f>'06. 수량산출서'!A13</x:f>
        <x:v>폴리머유량계신호</x:v>
      </x:c>
      <x:c r="B11" s="214" t="str">
        <x:f>'06. 수량산출서'!B13</x:f>
        <x:v>TFR-CVVSB 1.5SQ 5C</x:v>
      </x:c>
      <x:c r="C11" s="210">
        <x:f>'06. 수량산출서'!D13</x:f>
        <x:v>80</x:v>
      </x:c>
      <x:c r="D11" s="202" t="str">
        <x:f>'06. 수량산출서'!C13</x:f>
        <x:v>M</x:v>
      </x:c>
      <x:c r="E11" s="203">
        <x:f t="shared" si="0"/>
        <x:v>979120</x:v>
      </x:c>
      <x:c r="F11" s="203">
        <x:f>'07. 가격조사표'!L12</x:f>
        <x:v>4431</x:v>
      </x:c>
      <x:c r="G11" s="203">
        <x:f t="shared" si="1"/>
        <x:v>354480</x:v>
      </x:c>
      <x:c r="H11" s="203">
        <x:f>VLOOKUP(L11,'08. 일위대가표'!N:P,3,FALSE)</x:f>
        <x:v>7808</x:v>
      </x:c>
      <x:c r="I11" s="203">
        <x:f t="shared" si="2"/>
        <x:v>624640</x:v>
      </x:c>
      <x:c r="J11" s="203"/>
      <x:c r="K11" s="203"/>
      <x:c r="L11" s="204">
        <x:f>'08. 일위대가표'!N15</x:f>
        <x:v>4</x:v>
      </x:c>
      <x:c r="M11" s="182"/>
      <x:c r="N11" s="97"/>
    </x:row>
    <x:row r="12" spans="1:13" customHeight="1">
      <x:c r="A12" s="214" t="str">
        <x:f>'06. 수량산출서'!A14</x:f>
        <x:v>농축이송컨베이어 전원</x:v>
      </x:c>
      <x:c r="B12" s="214" t="str">
        <x:f>'06. 수량산출서'!B14</x:f>
        <x:v>TFR-CV 2.5SQ 4C</x:v>
      </x:c>
      <x:c r="C12" s="210">
        <x:f>'06. 수량산출서'!D14</x:f>
        <x:v>80</x:v>
      </x:c>
      <x:c r="D12" s="202" t="str">
        <x:f>'06. 수량산출서'!C14</x:f>
        <x:v>M</x:v>
      </x:c>
      <x:c r="E12" s="203">
        <x:f>SUM(G12,I12,K12)</x:f>
        <x:v>1690560</x:v>
      </x:c>
      <x:c r="F12" s="199">
        <x:f>'07. 가격조사표'!L13</x:f>
        <x:v>3172</x:v>
      </x:c>
      <x:c r="G12" s="203">
        <x:f t="shared" si="1"/>
        <x:v>253760</x:v>
      </x:c>
      <x:c r="H12" s="199">
        <x:f>'08. 일위대가표'!I25</x:f>
        <x:v>17960</x:v>
      </x:c>
      <x:c r="I12" s="203">
        <x:f>TRUNC(H12*C12,0)</x:f>
        <x:v>1436800</x:v>
      </x:c>
      <x:c r="J12" s="199"/>
      <x:c r="K12" s="199"/>
      <x:c r="L12" s="201">
        <x:f>'08. 일위대가표'!N23</x:f>
        <x:v>6</x:v>
      </x:c>
      <x:c r="M12" s="180"/>
    </x:row>
    <x:row r="13" spans="1:13" customHeight="1">
      <x:c r="A13" s="196"/>
      <x:c r="B13" s="196"/>
      <x:c r="C13" s="197"/>
      <x:c r="D13" s="198"/>
      <x:c r="E13" s="199"/>
      <x:c r="F13" s="199"/>
      <x:c r="G13" s="199"/>
      <x:c r="H13" s="199"/>
      <x:c r="I13" s="199"/>
      <x:c r="J13" s="199"/>
      <x:c r="K13" s="199"/>
      <x:c r="L13" s="201"/>
      <x:c r="M13" s="180"/>
    </x:row>
    <x:row r="14" spans="1:13" s="86" customFormat="1" customHeight="1">
      <x:c r="A14" s="425" t="str">
        <x:f>'06. 수량산출서'!A16</x:f>
        <x:v>2. 인버터 구매</x:v>
      </x:c>
      <x:c r="B14" s="425"/>
      <x:c r="C14" s="206"/>
      <x:c r="D14" s="193"/>
      <x:c r="E14" s="194">
        <x:f>SUM(G14,I14,K14)</x:f>
        <x:v>2917000</x:v>
      </x:c>
      <x:c r="F14" s="194"/>
      <x:c r="G14" s="194">
        <x:f>SUM(G15:G16)</x:f>
        <x:v>2917000</x:v>
      </x:c>
      <x:c r="H14" s="194"/>
      <x:c r="I14" s="194"/>
      <x:c r="J14" s="194"/>
      <x:c r="K14" s="194"/>
      <x:c r="L14" s="195"/>
      <x:c r="M14" s="181"/>
    </x:row>
    <x:row r="15" spans="1:13" customHeight="1">
      <x:c r="A15" s="213" t="str">
        <x:f>'06. 수량산출서'!A17</x:f>
        <x:v>슬러지 펌프 인버터</x:v>
      </x:c>
      <x:c r="B15" s="213" t="str">
        <x:f>'06. 수량산출서'!B17</x:f>
        <x:v xml:space="preserve">LS_S100_11KW </x:v>
      </x:c>
      <x:c r="C15" s="209">
        <x:f>'06. 수량산출서'!D17</x:f>
        <x:v>1</x:v>
      </x:c>
      <x:c r="D15" s="198" t="str">
        <x:f>'06. 수량산출서'!C17</x:f>
        <x:v>대</x:v>
      </x:c>
      <x:c r="E15" s="199">
        <x:f t="shared" si="0"/>
        <x:v>2142000</x:v>
      </x:c>
      <x:c r="F15" s="199">
        <x:f>'07. 가격조사표'!L16</x:f>
        <x:v>2142000</x:v>
      </x:c>
      <x:c r="G15" s="199">
        <x:f>TRUNC(F15*C15,0)</x:f>
        <x:v>2142000</x:v>
      </x:c>
      <x:c r="H15" s="199"/>
      <x:c r="I15" s="199"/>
      <x:c r="J15" s="199"/>
      <x:c r="K15" s="199"/>
      <x:c r="L15" s="201"/>
      <x:c r="M15" s="180"/>
    </x:row>
    <x:row r="16" spans="1:13" customHeight="1">
      <x:c r="A16" s="213" t="str">
        <x:f>'06. 수량산출서'!A18</x:f>
        <x:v>폴리머 펌프 인버터</x:v>
      </x:c>
      <x:c r="B16" s="213" t="str">
        <x:f>'06. 수량산출서'!B18</x:f>
        <x:v>LS_S100_2.2KW</x:v>
      </x:c>
      <x:c r="C16" s="209">
        <x:f>'06. 수량산출서'!D18</x:f>
        <x:v>1</x:v>
      </x:c>
      <x:c r="D16" s="198" t="str">
        <x:f>'06. 수량산출서'!C18</x:f>
        <x:v>대</x:v>
      </x:c>
      <x:c r="E16" s="199">
        <x:f t="shared" si="0"/>
        <x:v>775000</x:v>
      </x:c>
      <x:c r="F16" s="199">
        <x:f>'07. 가격조사표'!L17</x:f>
        <x:v>775000</x:v>
      </x:c>
      <x:c r="G16" s="199">
        <x:f>TRUNC(F16*C16,0)</x:f>
        <x:v>775000</x:v>
      </x:c>
      <x:c r="H16" s="199"/>
      <x:c r="I16" s="199"/>
      <x:c r="J16" s="199"/>
      <x:c r="K16" s="199"/>
      <x:c r="L16" s="201"/>
      <x:c r="M16" s="180"/>
    </x:row>
    <x:row r="17" spans="1:13" customHeight="1">
      <x:c r="A17" s="196"/>
      <x:c r="B17" s="196"/>
      <x:c r="C17" s="211"/>
      <x:c r="D17" s="198"/>
      <x:c r="E17" s="199"/>
      <x:c r="F17" s="199"/>
      <x:c r="G17" s="199"/>
      <x:c r="H17" s="199"/>
      <x:c r="I17" s="199"/>
      <x:c r="J17" s="200"/>
      <x:c r="K17" s="199"/>
      <x:c r="L17" s="201"/>
      <x:c r="M17" s="180"/>
    </x:row>
    <x:row r="18" spans="1:13" s="86" customFormat="1" customHeight="1">
      <x:c r="A18" s="425" t="str">
        <x:f>'06. 수량산출서'!A20</x:f>
        <x:v>3. HMI RCS 수정</x:v>
      </x:c>
      <x:c r="B18" s="425"/>
      <x:c r="C18" s="212"/>
      <x:c r="D18" s="193"/>
      <x:c r="E18" s="194">
        <x:f>SUM(G18,I18,K18)</x:f>
        <x:v>12638755</x:v>
      </x:c>
      <x:c r="F18" s="194"/>
      <x:c r="G18" s="194">
        <x:f>SUM(G19:G25)</x:f>
        <x:v>125475</x:v>
      </x:c>
      <x:c r="H18" s="194"/>
      <x:c r="I18" s="194">
        <x:f>SUM(I19:I25)</x:f>
        <x:v>12513280</x:v>
      </x:c>
      <x:c r="J18" s="194"/>
      <x:c r="K18" s="194"/>
      <x:c r="L18" s="195"/>
      <x:c r="M18" s="181"/>
    </x:row>
    <x:row r="19" spans="1:13" customHeight="1">
      <x:c r="A19" s="213" t="str">
        <x:f>'06. 수량산출서'!A21</x:f>
        <x:v>HMI PROGRAM</x:v>
      </x:c>
      <x:c r="B19" s="213" t="str">
        <x:f>'06. 수량산출서'!B21</x:f>
        <x:v>HMI 표준화면</x:v>
      </x:c>
      <x:c r="C19" s="209">
        <x:f>'06. 수량산출서'!D21</x:f>
        <x:v>2</x:v>
      </x:c>
      <x:c r="D19" s="198" t="str">
        <x:f>'06. 수량산출서'!C21</x:f>
        <x:v>화면</x:v>
      </x:c>
      <x:c r="E19" s="199">
        <x:f t="shared" si="0"/>
        <x:v>1960000</x:v>
      </x:c>
      <x:c r="F19" s="199"/>
      <x:c r="G19" s="199"/>
      <x:c r="H19" s="199">
        <x:f>'07. 가격조사표'!L20</x:f>
        <x:v>980000</x:v>
      </x:c>
      <x:c r="I19" s="199">
        <x:f t="shared" ref="I19:I25" si="3">TRUNC(H19*C19,0)</x:f>
        <x:v>1960000</x:v>
      </x:c>
      <x:c r="J19" s="199"/>
      <x:c r="K19" s="199"/>
      <x:c r="L19" s="201"/>
      <x:c r="M19" s="180"/>
    </x:row>
    <x:row r="20" spans="1:13" customHeight="1">
      <x:c r="A20" s="213" t="str">
        <x:f>'06. 수량산출서'!A22</x:f>
        <x:v>HMI 트랜드화면</x:v>
      </x:c>
      <x:c r="B20" s="213" t="str">
        <x:f>'06. 수량산출서'!B22</x:f>
        <x:v>HMI 트랜드화면</x:v>
      </x:c>
      <x:c r="C20" s="209">
        <x:f>'06. 수량산출서'!D22</x:f>
        <x:v>2</x:v>
      </x:c>
      <x:c r="D20" s="198" t="str">
        <x:f>'06. 수량산출서'!C22</x:f>
        <x:v>화면</x:v>
      </x:c>
      <x:c r="E20" s="199">
        <x:f t="shared" si="0"/>
        <x:v>2380000</x:v>
      </x:c>
      <x:c r="F20" s="199"/>
      <x:c r="G20" s="199"/>
      <x:c r="H20" s="199">
        <x:f>'07. 가격조사표'!L21</x:f>
        <x:v>1190000</x:v>
      </x:c>
      <x:c r="I20" s="199">
        <x:f t="shared" si="3"/>
        <x:v>2380000</x:v>
      </x:c>
      <x:c r="J20" s="199"/>
      <x:c r="K20" s="199"/>
      <x:c r="L20" s="201"/>
      <x:c r="M20" s="180"/>
    </x:row>
    <x:row r="21" spans="1:13" customHeight="1">
      <x:c r="A21" s="213" t="str">
        <x:f>'06. 수량산출서'!A23</x:f>
        <x:v>HMI 레포트화면</x:v>
      </x:c>
      <x:c r="B21" s="213" t="str">
        <x:f>'06. 수량산출서'!B23</x:f>
        <x:v>HMI 레포트화면</x:v>
      </x:c>
      <x:c r="C21" s="209">
        <x:f>'06. 수량산출서'!D23</x:f>
        <x:v>2</x:v>
      </x:c>
      <x:c r="D21" s="198" t="str">
        <x:f>'06. 수량산출서'!C23</x:f>
        <x:v>화면</x:v>
      </x:c>
      <x:c r="E21" s="199">
        <x:f t="shared" si="0"/>
        <x:v>2380000</x:v>
      </x:c>
      <x:c r="F21" s="199"/>
      <x:c r="G21" s="199"/>
      <x:c r="H21" s="199">
        <x:f>'07. 가격조사표'!L22</x:f>
        <x:v>1190000</x:v>
      </x:c>
      <x:c r="I21" s="199">
        <x:f t="shared" si="3"/>
        <x:v>2380000</x:v>
      </x:c>
      <x:c r="J21" s="199"/>
      <x:c r="K21" s="199"/>
      <x:c r="L21" s="201"/>
      <x:c r="M21" s="180"/>
    </x:row>
    <x:row r="22" spans="1:13" customHeight="1">
      <x:c r="A22" s="213" t="str">
        <x:f>'06. 수량산출서'!A24</x:f>
        <x:v>HMI 개별화면</x:v>
      </x:c>
      <x:c r="B22" s="213" t="str">
        <x:f>'06. 수량산출서'!B24</x:f>
        <x:v>HMI 개별화면</x:v>
      </x:c>
      <x:c r="C22" s="209">
        <x:f>'06. 수량산출서'!D24</x:f>
        <x:v>2</x:v>
      </x:c>
      <x:c r="D22" s="198" t="str">
        <x:f>'06. 수량산출서'!C24</x:f>
        <x:v>화면</x:v>
      </x:c>
      <x:c r="E22" s="199">
        <x:f t="shared" si="0"/>
        <x:v>2380000</x:v>
      </x:c>
      <x:c r="F22" s="199"/>
      <x:c r="G22" s="199"/>
      <x:c r="H22" s="199">
        <x:f>'07. 가격조사표'!L23</x:f>
        <x:v>1190000</x:v>
      </x:c>
      <x:c r="I22" s="199">
        <x:f t="shared" si="3"/>
        <x:v>2380000</x:v>
      </x:c>
      <x:c r="J22" s="199"/>
      <x:c r="K22" s="199"/>
      <x:c r="L22" s="201"/>
      <x:c r="M22" s="180"/>
    </x:row>
    <x:row r="23" spans="1:13" customHeight="1">
      <x:c r="A23" s="213" t="str">
        <x:f>'06. 수량산출서'!A25</x:f>
        <x:v>RCS PLC 수정</x:v>
      </x:c>
      <x:c r="B23" s="213" t="str">
        <x:f>'06. 수량산출서'!B25</x:f>
        <x:v>PLC DIGITAL POINT</x:v>
      </x:c>
      <x:c r="C23" s="209">
        <x:f>'06. 수량산출서'!D25</x:f>
        <x:v>20</x:v>
      </x:c>
      <x:c r="D23" s="198" t="str">
        <x:f>'06. 수량산출서'!C25</x:f>
        <x:v>POINT</x:v>
      </x:c>
      <x:c r="E23" s="199">
        <x:f t="shared" si="0"/>
        <x:v>1040000</x:v>
      </x:c>
      <x:c r="F23" s="199"/>
      <x:c r="G23" s="199"/>
      <x:c r="H23" s="199">
        <x:f>'07. 가격조사표'!L24</x:f>
        <x:v>52000</x:v>
      </x:c>
      <x:c r="I23" s="199">
        <x:f t="shared" si="3"/>
        <x:v>1040000</x:v>
      </x:c>
      <x:c r="J23" s="199"/>
      <x:c r="K23" s="199"/>
      <x:c r="L23" s="201"/>
      <x:c r="M23" s="180"/>
    </x:row>
    <x:row r="24" spans="1:13" customHeight="1">
      <x:c r="A24" s="213" t="str">
        <x:f>'06. 수량산출서'!A26</x:f>
        <x:v>RCS PLC 수정</x:v>
      </x:c>
      <x:c r="B24" s="213" t="str">
        <x:f>'06. 수량산출서'!B26</x:f>
        <x:v>PLC ANALOG POINT</x:v>
      </x:c>
      <x:c r="C24" s="209">
        <x:f>'06. 수량산출서'!D26</x:f>
        <x:v>20</x:v>
      </x:c>
      <x:c r="D24" s="198" t="str">
        <x:f>'06. 수량산출서'!C26</x:f>
        <x:v>POINT</x:v>
      </x:c>
      <x:c r="E24" s="199">
        <x:f t="shared" si="0"/>
        <x:v>2100000</x:v>
      </x:c>
      <x:c r="F24" s="199"/>
      <x:c r="G24" s="199"/>
      <x:c r="H24" s="199">
        <x:f>'07. 가격조사표'!L25</x:f>
        <x:v>105000</x:v>
      </x:c>
      <x:c r="I24" s="199">
        <x:f t="shared" si="3"/>
        <x:v>2100000</x:v>
      </x:c>
      <x:c r="J24" s="199"/>
      <x:c r="K24" s="199"/>
      <x:c r="L24" s="201"/>
      <x:c r="M24" s="180"/>
    </x:row>
    <x:row r="25" spans="1:13" customHeight="1">
      <x:c r="A25" s="213" t="str">
        <x:f>'06. 수량산출서'!A27</x:f>
        <x:v xml:space="preserve">RCS 통신 케이블 </x:v>
      </x:c>
      <x:c r="B25" s="213" t="str">
        <x:f>'06. 수량산출서'!B27</x:f>
        <x:v>UTP-CAT-5E</x:v>
      </x:c>
      <x:c r="C25" s="209">
        <x:f>'06. 수량산출서'!D27</x:f>
        <x:v>35</x:v>
      </x:c>
      <x:c r="D25" s="198" t="str">
        <x:f>'06. 수량산출서'!C27</x:f>
        <x:v>M</x:v>
      </x:c>
      <x:c r="E25" s="199">
        <x:f t="shared" si="0"/>
        <x:v>398755</x:v>
      </x:c>
      <x:c r="F25" s="199">
        <x:f>'07. 가격조사표'!L26</x:f>
        <x:v>3585</x:v>
      </x:c>
      <x:c r="G25" s="199">
        <x:f>TRUNC(F25*C25,0)</x:f>
        <x:v>125475</x:v>
      </x:c>
      <x:c r="H25" s="199">
        <x:f>VLOOKUP(L25,'08. 일위대가표'!N:P,3,FALSE)</x:f>
        <x:v>7808</x:v>
      </x:c>
      <x:c r="I25" s="199">
        <x:f t="shared" si="3"/>
        <x:v>273280</x:v>
      </x:c>
      <x:c r="J25" s="200"/>
      <x:c r="K25" s="199"/>
      <x:c r="L25" s="201">
        <x:f>'08. 일위대가표'!N15</x:f>
        <x:v>4</x:v>
      </x:c>
      <x:c r="M25" s="180"/>
    </x:row>
    <x:row r="26" spans="1:13" customHeight="1">
      <x:c r="A26" s="196"/>
      <x:c r="B26" s="196"/>
      <x:c r="C26" s="197"/>
      <x:c r="D26" s="198"/>
      <x:c r="E26" s="199"/>
      <x:c r="F26" s="199"/>
      <x:c r="G26" s="199"/>
      <x:c r="H26" s="199"/>
      <x:c r="I26" s="199"/>
      <x:c r="J26" s="199"/>
      <x:c r="K26" s="199"/>
      <x:c r="L26" s="201"/>
      <x:c r="M26" s="180"/>
    </x:row>
    <x:row r="27" spans="1:13" customHeight="1">
      <x:c r="A27" s="196"/>
      <x:c r="B27" s="196"/>
      <x:c r="C27" s="197"/>
      <x:c r="D27" s="198"/>
      <x:c r="E27" s="199"/>
      <x:c r="F27" s="199"/>
      <x:c r="G27" s="199"/>
      <x:c r="H27" s="199"/>
      <x:c r="I27" s="199"/>
      <x:c r="J27" s="200"/>
      <x:c r="K27" s="199"/>
      <x:c r="L27" s="201"/>
      <x:c r="M27" s="180"/>
    </x:row>
    <x:row r="28" spans="1:13" customHeight="1">
      <x:c r="A28" s="196"/>
      <x:c r="B28" s="196"/>
      <x:c r="C28" s="207"/>
      <x:c r="D28" s="198"/>
      <x:c r="E28" s="199"/>
      <x:c r="F28" s="199"/>
      <x:c r="G28" s="199"/>
      <x:c r="H28" s="199"/>
      <x:c r="I28" s="199"/>
      <x:c r="J28" s="199"/>
      <x:c r="K28" s="199"/>
      <x:c r="L28" s="201"/>
      <x:c r="M28" s="180"/>
    </x:row>
    <x:row r="29" spans="1:13" customHeight="1">
      <x:c r="A29" s="196"/>
      <x:c r="B29" s="196"/>
      <x:c r="C29" s="207"/>
      <x:c r="D29" s="198"/>
      <x:c r="E29" s="199"/>
      <x:c r="F29" s="199"/>
      <x:c r="G29" s="199"/>
      <x:c r="H29" s="199"/>
      <x:c r="I29" s="199"/>
      <x:c r="J29" s="199"/>
      <x:c r="K29" s="199"/>
      <x:c r="L29" s="201"/>
      <x:c r="M29" s="180"/>
    </x:row>
    <x:row r="30" spans="1:13" customHeight="1">
      <x:c r="A30" s="208"/>
      <x:c r="B30" s="196"/>
      <x:c r="C30" s="207"/>
      <x:c r="D30" s="198"/>
      <x:c r="E30" s="199"/>
      <x:c r="F30" s="199"/>
      <x:c r="G30" s="199"/>
      <x:c r="H30" s="199"/>
      <x:c r="I30" s="199"/>
      <x:c r="J30" s="199"/>
      <x:c r="K30" s="199"/>
      <x:c r="L30" s="201"/>
      <x:c r="M30" s="180"/>
    </x:row>
    <x:row r="31" spans="1:13" customHeight="1">
      <x:c r="A31" s="196"/>
      <x:c r="B31" s="196"/>
      <x:c r="C31" s="207"/>
      <x:c r="D31" s="198"/>
      <x:c r="E31" s="199"/>
      <x:c r="F31" s="199"/>
      <x:c r="G31" s="199"/>
      <x:c r="H31" s="199"/>
      <x:c r="I31" s="199"/>
      <x:c r="J31" s="199"/>
      <x:c r="K31" s="199"/>
      <x:c r="L31" s="201"/>
      <x:c r="M31" s="180"/>
    </x:row>
    <x:row r="32" spans="1:13" customHeight="1">
      <x:c r="A32" s="196"/>
      <x:c r="B32" s="196"/>
      <x:c r="C32" s="207"/>
      <x:c r="D32" s="198"/>
      <x:c r="E32" s="199"/>
      <x:c r="F32" s="199"/>
      <x:c r="G32" s="199"/>
      <x:c r="H32" s="199"/>
      <x:c r="I32" s="199"/>
      <x:c r="J32" s="199"/>
      <x:c r="K32" s="199"/>
      <x:c r="L32" s="201"/>
      <x:c r="M32" s="180"/>
    </x:row>
    <x:row r="33" spans="1:13" customHeight="1">
      <x:c r="A33" s="196"/>
      <x:c r="B33" s="196"/>
      <x:c r="C33" s="207"/>
      <x:c r="D33" s="198"/>
      <x:c r="E33" s="199"/>
      <x:c r="F33" s="199"/>
      <x:c r="G33" s="199"/>
      <x:c r="H33" s="199"/>
      <x:c r="I33" s="199"/>
      <x:c r="J33" s="199"/>
      <x:c r="K33" s="199"/>
      <x:c r="L33" s="201"/>
      <x:c r="M33" s="180"/>
    </x:row>
    <x:row r="34" spans="1:12" customHeight="1">
      <x:c r="A34" s="183"/>
      <x:c r="B34" s="184"/>
      <x:c r="C34" s="185"/>
      <x:c r="D34" s="186"/>
      <x:c r="E34" s="187"/>
      <x:c r="F34" s="187"/>
      <x:c r="G34" s="187"/>
      <x:c r="H34" s="187"/>
      <x:c r="I34" s="187"/>
      <x:c r="J34" s="187"/>
      <x:c r="K34" s="187"/>
      <x:c r="L34" s="188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1">
    <x:mergeCell ref="A14:B14"/>
    <x:mergeCell ref="A18:B18"/>
    <x:mergeCell ref="F1:G1"/>
    <x:mergeCell ref="H1:I1"/>
    <x:mergeCell ref="J1:K1"/>
    <x:mergeCell ref="E1:E2"/>
    <x:mergeCell ref="L1:L2"/>
    <x:mergeCell ref="A1:A2"/>
    <x:mergeCell ref="B1:B2"/>
    <x:mergeCell ref="C1:C2"/>
    <x:mergeCell ref="D1:D2"/>
  </x:mergeCells>
  <x:printOptions horizontalCentered="1" verticalCentered="0" headings="0" gridLines="0" gridLinesSet="1"/>
  <x:pageMargins left="0.7086111307144165" right="0.7086111307144165" top="1.2991666793823242" bottom="0.74777776002883911" header="0.78722220659255981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&amp;C&amp;"굴림,Bold"&amp;24&amp;U설  계  내  역  서&amp;U</x:oddHeader>
  </x:headerFooter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J36"/>
  <x:sheetViews>
    <x:sheetView view="pageBreakPreview" topLeftCell="A1" zoomScale="120" zoomScaleNormal="100" zoomScaleSheetLayoutView="120" workbookViewId="0">
      <x:pane xSplit="3" ySplit="2" topLeftCell="D15" activePane="bottomRight" state="frozen"/>
      <x:selection pane="bottomRight" activeCell="K23" activeCellId="0" sqref="K23:K23"/>
    </x:sheetView>
  </x:sheetViews>
  <x:sheetFormatPr defaultColWidth="9.625" defaultRowHeight="20.100000000000001" customHeight="1"/>
  <x:cols>
    <x:col min="1" max="1" width="18.125" style="91" customWidth="1"/>
    <x:col min="2" max="2" width="18.125" style="85" customWidth="1"/>
    <x:col min="3" max="3" width="8.625" style="85" customWidth="1"/>
    <x:col min="4" max="6" width="8.625" style="92" customWidth="1"/>
    <x:col min="7" max="7" width="39.625" style="113" customWidth="1"/>
    <x:col min="8" max="8" width="9.625" style="88" customWidth="1"/>
    <x:col min="9" max="256" width="9.625" style="85"/>
  </x:cols>
  <x:sheetData>
    <x:row r="1" spans="1:9" customHeight="1">
      <x:c r="A1" s="429" t="s">
        <x:v>333</x:v>
      </x:c>
      <x:c r="B1" s="429" t="s">
        <x:v>345</x:v>
      </x:c>
      <x:c r="C1" s="427" t="s">
        <x:v>120</x:v>
      </x:c>
      <x:c r="D1" s="427" t="s">
        <x:v>48</x:v>
      </x:c>
      <x:c r="E1" s="427" t="s">
        <x:v>55</x:v>
      </x:c>
      <x:c r="F1" s="427" t="s">
        <x:v>52</x:v>
      </x:c>
      <x:c r="G1" s="429" t="s">
        <x:v>121</x:v>
      </x:c>
      <x:c r="H1" s="429" t="s">
        <x:v>342</x:v>
      </x:c>
      <x:c r="I1" s="180"/>
    </x:row>
    <x:row r="2" spans="1:9" customHeight="1">
      <x:c r="A2" s="429"/>
      <x:c r="B2" s="429"/>
      <x:c r="C2" s="427"/>
      <x:c r="D2" s="427"/>
      <x:c r="E2" s="427"/>
      <x:c r="F2" s="427"/>
      <x:c r="G2" s="429"/>
      <x:c r="H2" s="429"/>
      <x:c r="I2" s="180"/>
    </x:row>
    <x:row r="3" spans="1:9" s="148" customFormat="1" customHeight="1">
      <x:c r="A3" s="235" t="s">
        <x:v>207</x:v>
      </x:c>
      <x:c r="B3" s="236"/>
      <x:c r="C3" s="236"/>
      <x:c r="D3" s="237"/>
      <x:c r="E3" s="202"/>
      <x:c r="F3" s="237"/>
      <x:c r="G3" s="238"/>
      <x:c r="H3" s="239"/>
      <x:c r="I3" s="230"/>
    </x:row>
    <x:row r="4" spans="1:10" s="148" customFormat="1" customHeight="1">
      <x:c r="A4" s="240" t="s">
        <x:v>166</x:v>
      </x:c>
      <x:c r="B4" s="241" t="s">
        <x:v>204</x:v>
      </x:c>
      <x:c r="C4" s="236" t="s">
        <x:v>348</x:v>
      </x:c>
      <x:c r="D4" s="242">
        <x:v>1</x:v>
      </x:c>
      <x:c r="E4" s="202"/>
      <x:c r="F4" s="237">
        <x:f>D4</x:f>
        <x:v>1</x:v>
      </x:c>
      <x:c r="G4" s="238"/>
      <x:c r="H4" s="239"/>
      <x:c r="I4" s="230"/>
      <x:c r="J4" s="166"/>
    </x:row>
    <x:row r="5" spans="1:10" s="148" customFormat="1" customHeight="1">
      <x:c r="A5" s="240" t="s">
        <x:v>146</x:v>
      </x:c>
      <x:c r="B5" s="241" t="s">
        <x:v>391</x:v>
      </x:c>
      <x:c r="C5" s="236" t="s">
        <x:v>382</x:v>
      </x:c>
      <x:c r="D5" s="242">
        <x:v>100</x:v>
      </x:c>
      <x:c r="E5" s="202"/>
      <x:c r="F5" s="237">
        <x:f t="shared" ref="F5:F27" si="0">D5</x:f>
        <x:v>100</x:v>
      </x:c>
      <x:c r="G5" s="238" t="s">
        <x:v>107</x:v>
      </x:c>
      <x:c r="H5" s="239"/>
      <x:c r="I5" s="230"/>
      <x:c r="J5" s="166"/>
    </x:row>
    <x:row r="6" spans="1:9" s="142" customFormat="1" customHeight="1">
      <x:c r="A6" s="243" t="s">
        <x:v>148</x:v>
      </x:c>
      <x:c r="B6" s="244" t="s">
        <x:v>396</x:v>
      </x:c>
      <x:c r="C6" s="245" t="s">
        <x:v>382</x:v>
      </x:c>
      <x:c r="D6" s="246">
        <x:v>25</x:v>
      </x:c>
      <x:c r="E6" s="247"/>
      <x:c r="F6" s="237">
        <x:f t="shared" si="0"/>
        <x:v>25</x:v>
      </x:c>
      <x:c r="G6" s="249" t="s">
        <x:v>368</x:v>
      </x:c>
      <x:c r="H6" s="250"/>
      <x:c r="I6" s="231"/>
    </x:row>
    <x:row r="7" spans="1:9" s="142" customFormat="1" customHeight="1">
      <x:c r="A7" s="251" t="s">
        <x:v>92</x:v>
      </x:c>
      <x:c r="B7" s="252" t="s">
        <x:v>169</x:v>
      </x:c>
      <x:c r="C7" s="253" t="s">
        <x:v>382</x:v>
      </x:c>
      <x:c r="D7" s="254">
        <x:v>100</x:v>
      </x:c>
      <x:c r="E7" s="255"/>
      <x:c r="F7" s="237">
        <x:f t="shared" si="0"/>
        <x:v>100</x:v>
      </x:c>
      <x:c r="G7" s="249" t="s">
        <x:v>27</x:v>
      </x:c>
      <x:c r="H7" s="256"/>
      <x:c r="I7" s="231"/>
    </x:row>
    <x:row r="8" spans="1:9" s="142" customFormat="1" customHeight="1">
      <x:c r="A8" s="251" t="s">
        <x:v>114</x:v>
      </x:c>
      <x:c r="B8" s="252" t="s">
        <x:v>208</x:v>
      </x:c>
      <x:c r="C8" s="253" t="s">
        <x:v>382</x:v>
      </x:c>
      <x:c r="D8" s="257">
        <x:v>100</x:v>
      </x:c>
      <x:c r="E8" s="255"/>
      <x:c r="F8" s="237">
        <x:f t="shared" si="0"/>
        <x:v>100</x:v>
      </x:c>
      <x:c r="G8" s="249" t="s">
        <x:v>96</x:v>
      </x:c>
      <x:c r="H8" s="256"/>
      <x:c r="I8" s="231"/>
    </x:row>
    <x:row r="9" spans="1:9" s="142" customFormat="1" customHeight="1">
      <x:c r="A9" s="251" t="s">
        <x:v>116</x:v>
      </x:c>
      <x:c r="B9" s="252" t="s">
        <x:v>221</x:v>
      </x:c>
      <x:c r="C9" s="253" t="s">
        <x:v>382</x:v>
      </x:c>
      <x:c r="D9" s="254">
        <x:v>100</x:v>
      </x:c>
      <x:c r="E9" s="255"/>
      <x:c r="F9" s="237">
        <x:f t="shared" si="0"/>
        <x:v>100</x:v>
      </x:c>
      <x:c r="G9" s="249" t="str">
        <x:f>G8</x:f>
        <x:v>100M 1대</x:v>
      </x:c>
      <x:c r="H9" s="256"/>
      <x:c r="I9" s="231"/>
    </x:row>
    <x:row r="10" spans="1:9" s="142" customFormat="1" customHeight="1">
      <x:c r="A10" s="251" t="s">
        <x:v>168</x:v>
      </x:c>
      <x:c r="B10" s="252" t="s">
        <x:v>221</x:v>
      </x:c>
      <x:c r="C10" s="253" t="s">
        <x:v>382</x:v>
      </x:c>
      <x:c r="D10" s="254">
        <x:v>80</x:v>
      </x:c>
      <x:c r="E10" s="255"/>
      <x:c r="F10" s="237">
        <x:f t="shared" si="0"/>
        <x:v>80</x:v>
      </x:c>
      <x:c r="G10" s="249" t="s">
        <x:v>123</x:v>
      </x:c>
      <x:c r="H10" s="256"/>
      <x:c r="I10" s="231"/>
    </x:row>
    <x:row r="11" spans="1:9" s="142" customFormat="1" customHeight="1">
      <x:c r="A11" s="251" t="s">
        <x:v>160</x:v>
      </x:c>
      <x:c r="B11" s="252" t="s">
        <x:v>223</x:v>
      </x:c>
      <x:c r="C11" s="253" t="s">
        <x:v>382</x:v>
      </x:c>
      <x:c r="D11" s="254">
        <x:v>80</x:v>
      </x:c>
      <x:c r="E11" s="255"/>
      <x:c r="F11" s="237">
        <x:f t="shared" si="0"/>
        <x:v>80</x:v>
      </x:c>
      <x:c r="G11" s="249" t="str">
        <x:f>G10</x:f>
        <x:v>80M 1대</x:v>
      </x:c>
      <x:c r="H11" s="256"/>
      <x:c r="I11" s="231"/>
    </x:row>
    <x:row r="12" spans="1:9" s="142" customFormat="1" customHeight="1">
      <x:c r="A12" s="251" t="s">
        <x:v>165</x:v>
      </x:c>
      <x:c r="B12" s="252" t="s">
        <x:v>206</x:v>
      </x:c>
      <x:c r="C12" s="253" t="s">
        <x:v>382</x:v>
      </x:c>
      <x:c r="D12" s="257">
        <x:v>80</x:v>
      </x:c>
      <x:c r="E12" s="248"/>
      <x:c r="F12" s="237">
        <x:f t="shared" si="0"/>
        <x:v>80</x:v>
      </x:c>
      <x:c r="G12" s="249" t="str">
        <x:f>G11</x:f>
        <x:v>80M 1대</x:v>
      </x:c>
      <x:c r="H12" s="256"/>
      <x:c r="I12" s="231"/>
    </x:row>
    <x:row r="13" spans="1:9" s="142" customFormat="1" customHeight="1">
      <x:c r="A13" s="251" t="s">
        <x:v>167</x:v>
      </x:c>
      <x:c r="B13" s="252" t="s">
        <x:v>223</x:v>
      </x:c>
      <x:c r="C13" s="253" t="s">
        <x:v>382</x:v>
      </x:c>
      <x:c r="D13" s="257">
        <x:v>80</x:v>
      </x:c>
      <x:c r="E13" s="255"/>
      <x:c r="F13" s="237">
        <x:f t="shared" si="0"/>
        <x:v>80</x:v>
      </x:c>
      <x:c r="G13" s="249" t="str">
        <x:f>G12</x:f>
        <x:v>80M 1대</x:v>
      </x:c>
      <x:c r="H13" s="256"/>
      <x:c r="I13" s="231"/>
    </x:row>
    <x:row r="14" spans="1:9" s="142" customFormat="1" customHeight="1">
      <x:c r="A14" s="251" t="s">
        <x:v>161</x:v>
      </x:c>
      <x:c r="B14" s="252" t="s">
        <x:v>398</x:v>
      </x:c>
      <x:c r="C14" s="253" t="s">
        <x:v>382</x:v>
      </x:c>
      <x:c r="D14" s="257">
        <x:v>80</x:v>
      </x:c>
      <x:c r="E14" s="255"/>
      <x:c r="F14" s="237">
        <x:f t="shared" si="0"/>
        <x:v>80</x:v>
      </x:c>
      <x:c r="G14" s="249" t="str">
        <x:f>G13</x:f>
        <x:v>80M 1대</x:v>
      </x:c>
      <x:c r="H14" s="256"/>
      <x:c r="I14" s="231"/>
    </x:row>
    <x:row r="15" spans="1:9" s="142" customFormat="1" customHeight="1">
      <x:c r="A15" s="251"/>
      <x:c r="B15" s="252"/>
      <x:c r="C15" s="253"/>
      <x:c r="D15" s="257"/>
      <x:c r="E15" s="255"/>
      <x:c r="F15" s="237"/>
      <x:c r="G15" s="249"/>
      <x:c r="H15" s="256"/>
      <x:c r="I15" s="231"/>
    </x:row>
    <x:row r="16" spans="1:10" s="148" customFormat="1" customHeight="1">
      <x:c r="A16" s="428" t="s">
        <x:v>151</x:v>
      </x:c>
      <x:c r="B16" s="428"/>
      <x:c r="C16" s="428"/>
      <x:c r="D16" s="428"/>
      <x:c r="E16" s="258"/>
      <x:c r="F16" s="237"/>
      <x:c r="G16" s="238"/>
      <x:c r="H16" s="210"/>
      <x:c r="I16" s="230"/>
      <x:c r="J16" s="166"/>
    </x:row>
    <x:row r="17" spans="1:10" s="148" customFormat="1" customHeight="1">
      <x:c r="A17" s="259" t="s">
        <x:v>154</x:v>
      </x:c>
      <x:c r="B17" s="259" t="s">
        <x:v>245</x:v>
      </x:c>
      <x:c r="C17" s="260" t="s">
        <x:v>362</x:v>
      </x:c>
      <x:c r="D17" s="261">
        <x:v>1</x:v>
      </x:c>
      <x:c r="E17" s="258"/>
      <x:c r="F17" s="237">
        <x:f t="shared" si="0"/>
        <x:v>1</x:v>
      </x:c>
      <x:c r="G17" s="238" t="s">
        <x:v>230</x:v>
      </x:c>
      <x:c r="H17" s="210"/>
      <x:c r="I17" s="230"/>
      <x:c r="J17" s="166"/>
    </x:row>
    <x:row r="18" spans="1:10" s="148" customFormat="1" customHeight="1">
      <x:c r="A18" s="259" t="s">
        <x:v>156</x:v>
      </x:c>
      <x:c r="B18" s="259" t="s">
        <x:v>235</x:v>
      </x:c>
      <x:c r="C18" s="260" t="s">
        <x:v>362</x:v>
      </x:c>
      <x:c r="D18" s="261">
        <x:v>1</x:v>
      </x:c>
      <x:c r="E18" s="258"/>
      <x:c r="F18" s="237">
        <x:f t="shared" si="0"/>
        <x:v>1</x:v>
      </x:c>
      <x:c r="G18" s="238" t="s">
        <x:v>389</x:v>
      </x:c>
      <x:c r="H18" s="210"/>
      <x:c r="I18" s="230"/>
      <x:c r="J18" s="166"/>
    </x:row>
    <x:row r="19" spans="1:10" s="148" customFormat="1" customHeight="1">
      <x:c r="A19" s="262"/>
      <x:c r="B19" s="262"/>
      <x:c r="C19" s="260"/>
      <x:c r="D19" s="263"/>
      <x:c r="E19" s="258"/>
      <x:c r="F19" s="237"/>
      <x:c r="G19" s="238"/>
      <x:c r="H19" s="210"/>
      <x:c r="I19" s="230"/>
      <x:c r="J19" s="166"/>
    </x:row>
    <x:row r="20" spans="1:10" s="148" customFormat="1" customHeight="1">
      <x:c r="A20" s="428" t="s">
        <x:v>237</x:v>
      </x:c>
      <x:c r="B20" s="428"/>
      <x:c r="C20" s="428"/>
      <x:c r="D20" s="428"/>
      <x:c r="E20" s="258"/>
      <x:c r="F20" s="237"/>
      <x:c r="G20" s="238"/>
      <x:c r="H20" s="210"/>
      <x:c r="I20" s="230"/>
      <x:c r="J20" s="166"/>
    </x:row>
    <x:row r="21" spans="1:10" s="148" customFormat="1" customHeight="1">
      <x:c r="A21" s="259" t="s">
        <x:v>155</x:v>
      </x:c>
      <x:c r="B21" s="259" t="s">
        <x:v>144</x:v>
      </x:c>
      <x:c r="C21" s="260" t="s">
        <x:v>352</x:v>
      </x:c>
      <x:c r="D21" s="264">
        <x:v>2</x:v>
      </x:c>
      <x:c r="E21" s="258"/>
      <x:c r="F21" s="237">
        <x:f t="shared" si="0"/>
        <x:v>2</x:v>
      </x:c>
      <x:c r="G21" s="238" t="s">
        <x:v>222</x:v>
      </x:c>
      <x:c r="H21" s="210"/>
      <x:c r="I21" s="230"/>
      <x:c r="J21" s="166"/>
    </x:row>
    <x:row r="22" spans="1:10" s="148" customFormat="1" customHeight="1">
      <x:c r="A22" s="259" t="s">
        <x:v>152</x:v>
      </x:c>
      <x:c r="B22" s="259" t="s">
        <x:v>152</x:v>
      </x:c>
      <x:c r="C22" s="260" t="s">
        <x:v>352</x:v>
      </x:c>
      <x:c r="D22" s="264">
        <x:v>2</x:v>
      </x:c>
      <x:c r="E22" s="258"/>
      <x:c r="F22" s="237">
        <x:f t="shared" si="0"/>
        <x:v>2</x:v>
      </x:c>
      <x:c r="G22" s="238" t="s">
        <x:v>211</x:v>
      </x:c>
      <x:c r="H22" s="210"/>
      <x:c r="I22" s="230"/>
      <x:c r="J22" s="166"/>
    </x:row>
    <x:row r="23" spans="1:10" s="148" customFormat="1" customHeight="1">
      <x:c r="A23" s="259" t="s">
        <x:v>149</x:v>
      </x:c>
      <x:c r="B23" s="259" t="s">
        <x:v>149</x:v>
      </x:c>
      <x:c r="C23" s="260" t="s">
        <x:v>352</x:v>
      </x:c>
      <x:c r="D23" s="264">
        <x:v>2</x:v>
      </x:c>
      <x:c r="E23" s="258"/>
      <x:c r="F23" s="237">
        <x:f t="shared" si="0"/>
        <x:v>2</x:v>
      </x:c>
      <x:c r="G23" s="238" t="s">
        <x:v>215</x:v>
      </x:c>
      <x:c r="H23" s="210"/>
      <x:c r="I23" s="230"/>
      <x:c r="J23" s="166"/>
    </x:row>
    <x:row r="24" spans="1:9" s="146" customFormat="1" customHeight="1">
      <x:c r="A24" s="259" t="s">
        <x:v>143</x:v>
      </x:c>
      <x:c r="B24" s="259" t="s">
        <x:v>143</x:v>
      </x:c>
      <x:c r="C24" s="253" t="s">
        <x:v>352</x:v>
      </x:c>
      <x:c r="D24" s="254">
        <x:v>2</x:v>
      </x:c>
      <x:c r="E24" s="255"/>
      <x:c r="F24" s="237">
        <x:f t="shared" si="0"/>
        <x:v>2</x:v>
      </x:c>
      <x:c r="G24" s="249" t="s">
        <x:v>218</x:v>
      </x:c>
      <x:c r="H24" s="265"/>
      <x:c r="I24" s="232"/>
    </x:row>
    <x:row r="25" spans="1:10" s="148" customFormat="1" customHeight="1">
      <x:c r="A25" s="259" t="s">
        <x:v>145</x:v>
      </x:c>
      <x:c r="B25" s="259" t="s">
        <x:v>213</x:v>
      </x:c>
      <x:c r="C25" s="260" t="s">
        <x:v>98</x:v>
      </x:c>
      <x:c r="D25" s="264">
        <x:v>20</x:v>
      </x:c>
      <x:c r="E25" s="258"/>
      <x:c r="F25" s="237">
        <x:f t="shared" si="0"/>
        <x:v>20</x:v>
      </x:c>
      <x:c r="G25" s="238" t="s">
        <x:v>242</x:v>
      </x:c>
      <x:c r="H25" s="210"/>
      <x:c r="I25" s="230"/>
      <x:c r="J25" s="166"/>
    </x:row>
    <x:row r="26" spans="1:10" s="148" customFormat="1" customHeight="1">
      <x:c r="A26" s="259" t="s">
        <x:v>145</x:v>
      </x:c>
      <x:c r="B26" s="259" t="s">
        <x:v>210</x:v>
      </x:c>
      <x:c r="C26" s="260" t="s">
        <x:v>98</x:v>
      </x:c>
      <x:c r="D26" s="264">
        <x:v>20</x:v>
      </x:c>
      <x:c r="E26" s="258"/>
      <x:c r="F26" s="237">
        <x:f t="shared" si="0"/>
        <x:v>20</x:v>
      </x:c>
      <x:c r="G26" s="238" t="s">
        <x:v>242</x:v>
      </x:c>
      <x:c r="H26" s="210"/>
      <x:c r="I26" s="230"/>
      <x:c r="J26" s="166"/>
    </x:row>
    <x:row r="27" spans="1:10" s="148" customFormat="1" customHeight="1">
      <x:c r="A27" s="259" t="s">
        <x:v>150</x:v>
      </x:c>
      <x:c r="B27" s="259" t="str">
        <x:f>B7</x:f>
        <x:v>UTP-CAT-5E</x:v>
      </x:c>
      <x:c r="C27" s="260" t="s">
        <x:v>382</x:v>
      </x:c>
      <x:c r="D27" s="264">
        <x:v>35</x:v>
      </x:c>
      <x:c r="E27" s="258"/>
      <x:c r="F27" s="237">
        <x:f t="shared" si="0"/>
        <x:v>35</x:v>
      </x:c>
      <x:c r="G27" s="238" t="s">
        <x:v>296</x:v>
      </x:c>
      <x:c r="H27" s="210"/>
      <x:c r="I27" s="230"/>
      <x:c r="J27" s="166"/>
    </x:row>
    <x:row r="28" spans="1:10" s="148" customFormat="1" customHeight="1">
      <x:c r="A28" s="266"/>
      <x:c r="B28" s="262"/>
      <x:c r="C28" s="260"/>
      <x:c r="D28" s="261"/>
      <x:c r="E28" s="258"/>
      <x:c r="F28" s="237"/>
      <x:c r="G28" s="238"/>
      <x:c r="H28" s="210"/>
      <x:c r="I28" s="230"/>
      <x:c r="J28" s="166"/>
    </x:row>
    <x:row r="29" spans="1:10" s="148" customFormat="1" customHeight="1">
      <x:c r="A29" s="267"/>
      <x:c r="B29" s="262"/>
      <x:c r="C29" s="260"/>
      <x:c r="D29" s="261"/>
      <x:c r="E29" s="258"/>
      <x:c r="F29" s="237"/>
      <x:c r="G29" s="238"/>
      <x:c r="H29" s="210"/>
      <x:c r="I29" s="230"/>
      <x:c r="J29" s="166"/>
    </x:row>
    <x:row r="30" spans="1:10" s="148" customFormat="1" customHeight="1">
      <x:c r="A30" s="262"/>
      <x:c r="B30" s="262"/>
      <x:c r="C30" s="260"/>
      <x:c r="D30" s="261"/>
      <x:c r="E30" s="258"/>
      <x:c r="F30" s="248"/>
      <x:c r="G30" s="238"/>
      <x:c r="H30" s="210"/>
      <x:c r="I30" s="230"/>
      <x:c r="J30" s="166"/>
    </x:row>
    <x:row r="31" spans="1:10" s="148" customFormat="1" customHeight="1">
      <x:c r="A31" s="262"/>
      <x:c r="B31" s="262"/>
      <x:c r="C31" s="260"/>
      <x:c r="D31" s="261"/>
      <x:c r="E31" s="258"/>
      <x:c r="F31" s="248"/>
      <x:c r="G31" s="238"/>
      <x:c r="H31" s="210"/>
      <x:c r="I31" s="230"/>
      <x:c r="J31" s="166"/>
    </x:row>
    <x:row r="32" spans="1:10" s="148" customFormat="1" customHeight="1">
      <x:c r="A32" s="266"/>
      <x:c r="B32" s="262"/>
      <x:c r="C32" s="260"/>
      <x:c r="D32" s="261"/>
      <x:c r="E32" s="258"/>
      <x:c r="F32" s="248"/>
      <x:c r="G32" s="238"/>
      <x:c r="H32" s="210"/>
      <x:c r="I32" s="230"/>
      <x:c r="J32" s="166"/>
    </x:row>
    <x:row r="33" spans="1:10" s="148" customFormat="1" customHeight="1">
      <x:c r="A33" s="262"/>
      <x:c r="B33" s="262"/>
      <x:c r="C33" s="260"/>
      <x:c r="D33" s="261"/>
      <x:c r="E33" s="258"/>
      <x:c r="F33" s="248"/>
      <x:c r="G33" s="238"/>
      <x:c r="H33" s="210"/>
      <x:c r="I33" s="230"/>
      <x:c r="J33" s="166"/>
    </x:row>
    <x:row r="34" spans="1:10" s="148" customFormat="1" customHeight="1">
      <x:c r="A34" s="262"/>
      <x:c r="B34" s="262"/>
      <x:c r="C34" s="260"/>
      <x:c r="D34" s="261"/>
      <x:c r="E34" s="258"/>
      <x:c r="F34" s="248"/>
      <x:c r="G34" s="238"/>
      <x:c r="H34" s="210"/>
      <x:c r="I34" s="230"/>
      <x:c r="J34" s="166"/>
    </x:row>
    <x:row r="35" spans="1:10" s="148" customFormat="1" customHeight="1">
      <x:c r="A35" s="267"/>
      <x:c r="B35" s="262"/>
      <x:c r="C35" s="260"/>
      <x:c r="D35" s="261"/>
      <x:c r="E35" s="258"/>
      <x:c r="F35" s="237"/>
      <x:c r="G35" s="238"/>
      <x:c r="H35" s="210"/>
      <x:c r="I35" s="230"/>
      <x:c r="J35" s="166"/>
    </x:row>
    <x:row r="36" spans="1:8" customHeight="1">
      <x:c r="A36" s="183"/>
      <x:c r="B36" s="184"/>
      <x:c r="C36" s="184"/>
      <x:c r="D36" s="233"/>
      <x:c r="E36" s="233"/>
      <x:c r="F36" s="233"/>
      <x:c r="G36" s="234"/>
      <x:c r="H36" s="187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0">
    <x:mergeCell ref="A20:D20"/>
    <x:mergeCell ref="A16:D16"/>
    <x:mergeCell ref="H1:H2"/>
    <x:mergeCell ref="D1:D2"/>
    <x:mergeCell ref="E1:E2"/>
    <x:mergeCell ref="A1:A2"/>
    <x:mergeCell ref="B1:B2"/>
    <x:mergeCell ref="F1:F2"/>
    <x:mergeCell ref="C1:C2"/>
    <x:mergeCell ref="G1:G2"/>
  </x:mergeCells>
  <x:printOptions horizontalCentered="1" verticalCentered="0" headings="0" gridLines="0" gridLinesSet="1"/>
  <x:pageMargins left="0.7086111307144165" right="0.7086111307144165" top="1.2991666793823242" bottom="0.74777776002883911" header="0.78722220659255981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&amp;C&amp;"굴림,Bold"&amp;24&amp;U수  량  산  출  서&amp;U</x:oddHeader>
  </x:headerFooter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N35"/>
  <x:sheetViews>
    <x:sheetView view="pageBreakPreview" topLeftCell="A1" zoomScale="120" zoomScaleNormal="100" zoomScaleSheetLayoutView="120" workbookViewId="0">
      <x:pane xSplit="3" ySplit="2" topLeftCell="D3" activePane="bottomRight" state="frozen"/>
      <x:selection pane="bottomRight" activeCell="I21" activeCellId="0" sqref="I21:I21"/>
    </x:sheetView>
  </x:sheetViews>
  <x:sheetFormatPr defaultColWidth="9.625" defaultRowHeight="20.100000000000001" customHeight="1"/>
  <x:cols>
    <x:col min="1" max="1" width="18.125" style="91" customWidth="1"/>
    <x:col min="2" max="2" width="18.125" style="85" customWidth="1"/>
    <x:col min="3" max="3" width="5.625" style="85" customWidth="1"/>
    <x:col min="4" max="4" width="9.625" style="94" customWidth="1"/>
    <x:col min="5" max="5" width="5.125" style="95" customWidth="1"/>
    <x:col min="6" max="6" width="9.625" style="94" customWidth="1"/>
    <x:col min="7" max="7" width="5.125" style="95" customWidth="1"/>
    <x:col min="8" max="8" width="9.625" style="94" customWidth="1"/>
    <x:col min="9" max="9" width="5.125" style="96" customWidth="1"/>
    <x:col min="10" max="10" width="9.625" style="94" customWidth="1"/>
    <x:col min="11" max="11" width="5.125" style="96" customWidth="1"/>
    <x:col min="12" max="12" width="9.625" style="94" customWidth="1"/>
    <x:col min="13" max="13" width="9.625" style="88" customWidth="1"/>
    <x:col min="14" max="14" width="9.625" style="89"/>
    <x:col min="15" max="256" width="9.625" style="85"/>
  </x:cols>
  <x:sheetData>
    <x:row r="1" spans="1:14" customHeight="1">
      <x:c r="A1" s="364" t="s">
        <x:v>333</x:v>
      </x:c>
      <x:c r="B1" s="364" t="s">
        <x:v>345</x:v>
      </x:c>
      <x:c r="C1" s="359" t="s">
        <x:v>334</x:v>
      </x:c>
      <x:c r="D1" s="427" t="s">
        <x:v>397</x:v>
      </x:c>
      <x:c r="E1" s="427"/>
      <x:c r="F1" s="427" t="s">
        <x:v>390</x:v>
      </x:c>
      <x:c r="G1" s="427"/>
      <x:c r="H1" s="359" t="s">
        <x:v>331</x:v>
      </x:c>
      <x:c r="I1" s="359"/>
      <x:c r="J1" s="359" t="s">
        <x:v>332</x:v>
      </x:c>
      <x:c r="K1" s="359"/>
      <x:c r="L1" s="430" t="s">
        <x:v>33</x:v>
      </x:c>
      <x:c r="M1" s="364" t="s">
        <x:v>342</x:v>
      </x:c>
      <x:c r="N1" s="268"/>
    </x:row>
    <x:row r="2" spans="1:14" customHeight="1">
      <x:c r="A2" s="364"/>
      <x:c r="B2" s="364"/>
      <x:c r="C2" s="359"/>
      <x:c r="D2" s="283" t="s">
        <x:v>361</x:v>
      </x:c>
      <x:c r="E2" s="284" t="s">
        <x:v>47</x:v>
      </x:c>
      <x:c r="F2" s="283" t="s">
        <x:v>361</x:v>
      </x:c>
      <x:c r="G2" s="284" t="s">
        <x:v>47</x:v>
      </x:c>
      <x:c r="H2" s="283" t="s">
        <x:v>361</x:v>
      </x:c>
      <x:c r="I2" s="284" t="s">
        <x:v>338</x:v>
      </x:c>
      <x:c r="J2" s="283" t="s">
        <x:v>361</x:v>
      </x:c>
      <x:c r="K2" s="284" t="s">
        <x:v>338</x:v>
      </x:c>
      <x:c r="L2" s="430"/>
      <x:c r="M2" s="364"/>
      <x:c r="N2" s="268"/>
    </x:row>
    <x:row r="3" spans="1:14" customHeight="1">
      <x:c r="A3" s="190" t="str">
        <x:f>'06. 수량산출서'!A3</x:f>
        <x:v>1. 1차 및 부대설비 전기공사</x:v>
      </x:c>
      <x:c r="B3" s="272"/>
      <x:c r="C3" s="272"/>
      <x:c r="D3" s="199"/>
      <x:c r="E3" s="273"/>
      <x:c r="F3" s="199"/>
      <x:c r="G3" s="273"/>
      <x:c r="H3" s="199"/>
      <x:c r="I3" s="274"/>
      <x:c r="J3" s="199"/>
      <x:c r="K3" s="274"/>
      <x:c r="L3" s="199"/>
      <x:c r="M3" s="275"/>
      <x:c r="N3" s="268"/>
    </x:row>
    <x:row r="4" spans="1:14" customHeight="1">
      <x:c r="A4" s="276" t="str">
        <x:f>'06. 수량산출서'!A4</x:f>
        <x:v>MCCB차단기교체</x:v>
      </x:c>
      <x:c r="B4" s="277" t="str">
        <x:f>'06. 수량산출서'!B4</x:f>
        <x:v>MCCB ABS 204C 250A</x:v>
      </x:c>
      <x:c r="C4" s="278" t="str">
        <x:f>'06. 수량산출서'!C4</x:f>
        <x:v>EA</x:v>
      </x:c>
      <x:c r="D4" s="199">
        <x:v>322000</x:v>
      </x:c>
      <x:c r="E4" s="273">
        <x:v>1154</x:v>
      </x:c>
      <x:c r="F4" s="199">
        <x:v>310900</x:v>
      </x:c>
      <x:c r="G4" s="273">
        <x:v>1237</x:v>
      </x:c>
      <x:c r="H4" s="199"/>
      <x:c r="I4" s="274"/>
      <x:c r="J4" s="199"/>
      <x:c r="K4" s="274"/>
      <x:c r="L4" s="199">
        <x:f>MIN(D4,F4,H4,J4)</x:f>
        <x:v>310900</x:v>
      </x:c>
      <x:c r="M4" s="275"/>
      <x:c r="N4" s="268"/>
    </x:row>
    <x:row r="5" spans="1:14" customHeight="1">
      <x:c r="A5" s="276" t="str">
        <x:f>'06. 수량산출서'!A5</x:f>
        <x:v>1차 메인전원 케이블</x:v>
      </x:c>
      <x:c r="B5" s="277" t="str">
        <x:f>'06. 수량산출서'!B5</x:f>
        <x:v>TFR-CV 95SQ 1C</x:v>
      </x:c>
      <x:c r="C5" s="278" t="str">
        <x:f>'06. 수량산출서'!C5</x:f>
        <x:v>M</x:v>
      </x:c>
      <x:c r="D5" s="199">
        <x:v>25149</x:v>
      </x:c>
      <x:c r="E5" s="273">
        <x:v>1075</x:v>
      </x:c>
      <x:c r="F5" s="199">
        <x:v>21806</x:v>
      </x:c>
      <x:c r="G5" s="273">
        <x:v>1168</x:v>
      </x:c>
      <x:c r="H5" s="199"/>
      <x:c r="I5" s="274"/>
      <x:c r="J5" s="199"/>
      <x:c r="K5" s="274"/>
      <x:c r="L5" s="199">
        <x:f t="shared" ref="L5:L26" si="0">MIN(D5,F5,H5,J5)</x:f>
        <x:v>21806</x:v>
      </x:c>
      <x:c r="M5" s="275"/>
      <x:c r="N5" s="268"/>
    </x:row>
    <x:row r="6" spans="1:14" customHeight="1">
      <x:c r="A6" s="276" t="str">
        <x:f>'06. 수량산출서'!A6</x:f>
        <x:v>1차전원 접지 케이블</x:v>
      </x:c>
      <x:c r="B6" s="277" t="str">
        <x:f>'06. 수량산출서'!B6</x:f>
        <x:v>TfR-GV 50SQ 1C</x:v>
      </x:c>
      <x:c r="C6" s="278" t="str">
        <x:f>'06. 수량산출서'!C6</x:f>
        <x:v>M</x:v>
      </x:c>
      <x:c r="D6" s="199">
        <x:v>12309</x:v>
      </x:c>
      <x:c r="E6" s="273">
        <x:v>1075</x:v>
      </x:c>
      <x:c r="F6" s="199">
        <x:v>11304</x:v>
      </x:c>
      <x:c r="G6" s="273">
        <x:v>1168</x:v>
      </x:c>
      <x:c r="H6" s="199"/>
      <x:c r="I6" s="274"/>
      <x:c r="J6" s="199"/>
      <x:c r="K6" s="274"/>
      <x:c r="L6" s="199">
        <x:f t="shared" si="0"/>
        <x:v>11304</x:v>
      </x:c>
      <x:c r="M6" s="275"/>
      <x:c r="N6" s="268"/>
    </x:row>
    <x:row r="7" spans="1:14" customHeight="1">
      <x:c r="A7" s="276" t="str">
        <x:f>'06. 수량산출서'!A7</x:f>
        <x:v xml:space="preserve"> LOP연동</x:v>
      </x:c>
      <x:c r="B7" s="277" t="str">
        <x:f>'06. 수량산출서'!B7</x:f>
        <x:v>UTP-CAT-5E</x:v>
      </x:c>
      <x:c r="C7" s="278" t="str">
        <x:f>'06. 수량산출서'!C7</x:f>
        <x:v>M</x:v>
      </x:c>
      <x:c r="D7" s="199">
        <x:v>3585</x:v>
      </x:c>
      <x:c r="E7" s="273">
        <x:v>1081</x:v>
      </x:c>
      <x:c r="F7" s="199">
        <x:v>3585</x:v>
      </x:c>
      <x:c r="G7" s="273">
        <x:v>1178</x:v>
      </x:c>
      <x:c r="H7" s="199"/>
      <x:c r="I7" s="274"/>
      <x:c r="J7" s="199"/>
      <x:c r="K7" s="274"/>
      <x:c r="L7" s="199">
        <x:f t="shared" si="0"/>
        <x:v>3585</x:v>
      </x:c>
      <x:c r="M7" s="275"/>
      <x:c r="N7" s="268"/>
    </x:row>
    <x:row r="8" spans="1:14" customHeight="1">
      <x:c r="A8" s="276" t="str">
        <x:f>'06. 수량산출서'!A8</x:f>
        <x:v>LOP시그널</x:v>
      </x:c>
      <x:c r="B8" s="277" t="str">
        <x:f>'06. 수량산출서'!B8</x:f>
        <x:v>TFR-CVVS 1.5SQ 15C</x:v>
      </x:c>
      <x:c r="C8" s="278" t="str">
        <x:f>'06. 수량산출서'!C8</x:f>
        <x:v>M</x:v>
      </x:c>
      <x:c r="D8" s="199">
        <x:v>9854</x:v>
      </x:c>
      <x:c r="E8" s="273">
        <x:v>1075</x:v>
      </x:c>
      <x:c r="F8" s="199">
        <x:v>9595</x:v>
      </x:c>
      <x:c r="G8" s="273">
        <x:v>1171</x:v>
      </x:c>
      <x:c r="H8" s="199"/>
      <x:c r="I8" s="274"/>
      <x:c r="J8" s="199"/>
      <x:c r="K8" s="274"/>
      <x:c r="L8" s="199">
        <x:f t="shared" si="0"/>
        <x:v>9595</x:v>
      </x:c>
      <x:c r="M8" s="275"/>
      <x:c r="N8" s="268"/>
    </x:row>
    <x:row r="9" spans="1:14" customHeight="1">
      <x:c r="A9" s="276" t="str">
        <x:f>'06. 수량산출서'!A10</x:f>
        <x:v>슬러지유량계전원</x:v>
      </x:c>
      <x:c r="B9" s="277" t="str">
        <x:f>'06. 수량산출서'!B10</x:f>
        <x:v>TFR-CVV 1.5SQ 3C</x:v>
      </x:c>
      <x:c r="C9" s="278" t="str">
        <x:f>'06. 수량산출서'!C10</x:f>
        <x:v>M</x:v>
      </x:c>
      <x:c r="D9" s="199">
        <x:v>2568</x:v>
      </x:c>
      <x:c r="E9" s="273">
        <x:v>1076</x:v>
      </x:c>
      <x:c r="F9" s="199">
        <x:v>2718</x:v>
      </x:c>
      <x:c r="G9" s="273">
        <x:v>1171</x:v>
      </x:c>
      <x:c r="H9" s="199"/>
      <x:c r="I9" s="274"/>
      <x:c r="J9" s="199"/>
      <x:c r="K9" s="274"/>
      <x:c r="L9" s="199">
        <x:f t="shared" si="0"/>
        <x:v>2568</x:v>
      </x:c>
      <x:c r="M9" s="275"/>
      <x:c r="N9" s="268"/>
    </x:row>
    <x:row r="10" spans="1:14" customHeight="1">
      <x:c r="A10" s="276" t="str">
        <x:f>'06. 수량산출서'!A11</x:f>
        <x:v>슬러지유량계신호</x:v>
      </x:c>
      <x:c r="B10" s="277" t="str">
        <x:f>'06. 수량산출서'!B11</x:f>
        <x:v>TFR-CVVSB 1.5SQ 5C</x:v>
      </x:c>
      <x:c r="C10" s="278" t="str">
        <x:f>'06. 수량산출서'!C11</x:f>
        <x:v>M</x:v>
      </x:c>
      <x:c r="D10" s="199">
        <x:v>4431</x:v>
      </x:c>
      <x:c r="E10" s="273">
        <x:v>1076</x:v>
      </x:c>
      <x:c r="F10" s="199">
        <x:v>4688</x:v>
      </x:c>
      <x:c r="G10" s="273">
        <x:v>1171</x:v>
      </x:c>
      <x:c r="H10" s="199"/>
      <x:c r="I10" s="274"/>
      <x:c r="J10" s="199"/>
      <x:c r="K10" s="274"/>
      <x:c r="L10" s="199">
        <x:f t="shared" si="0"/>
        <x:v>4431</x:v>
      </x:c>
      <x:c r="M10" s="275"/>
      <x:c r="N10" s="268"/>
    </x:row>
    <x:row r="11" spans="1:14" customHeight="1">
      <x:c r="A11" s="276" t="str">
        <x:f>'06. 수량산출서'!A12</x:f>
        <x:v>폴리머유량계전원</x:v>
      </x:c>
      <x:c r="B11" s="277" t="str">
        <x:f>'06. 수량산출서'!B12</x:f>
        <x:v xml:space="preserve">TFR-CVV 1.5SQ 3C </x:v>
      </x:c>
      <x:c r="C11" s="278" t="str">
        <x:f>'06. 수량산출서'!C12</x:f>
        <x:v>M</x:v>
      </x:c>
      <x:c r="D11" s="199">
        <x:v>2568</x:v>
      </x:c>
      <x:c r="E11" s="273">
        <x:v>1075</x:v>
      </x:c>
      <x:c r="F11" s="199">
        <x:v>2718</x:v>
      </x:c>
      <x:c r="G11" s="273">
        <x:v>1168</x:v>
      </x:c>
      <x:c r="H11" s="199"/>
      <x:c r="I11" s="274"/>
      <x:c r="J11" s="199"/>
      <x:c r="K11" s="274"/>
      <x:c r="L11" s="199">
        <x:f t="shared" si="0"/>
        <x:v>2568</x:v>
      </x:c>
      <x:c r="M11" s="275"/>
      <x:c r="N11" s="268"/>
    </x:row>
    <x:row r="12" spans="1:14" customHeight="1">
      <x:c r="A12" s="276" t="str">
        <x:f>'06. 수량산출서'!A13</x:f>
        <x:v>폴리머유량계신호</x:v>
      </x:c>
      <x:c r="B12" s="277" t="str">
        <x:f>'06. 수량산출서'!B13</x:f>
        <x:v>TFR-CVVSB 1.5SQ 5C</x:v>
      </x:c>
      <x:c r="C12" s="278" t="str">
        <x:f>'06. 수량산출서'!C13</x:f>
        <x:v>M</x:v>
      </x:c>
      <x:c r="D12" s="279">
        <x:v>4431</x:v>
      </x:c>
      <x:c r="E12" s="280">
        <x:v>1076</x:v>
      </x:c>
      <x:c r="F12" s="279">
        <x:v>4688</x:v>
      </x:c>
      <x:c r="G12" s="280">
        <x:v>1171</x:v>
      </x:c>
      <x:c r="H12" s="199"/>
      <x:c r="I12" s="274"/>
      <x:c r="J12" s="199"/>
      <x:c r="K12" s="274"/>
      <x:c r="L12" s="199">
        <x:f t="shared" si="0"/>
        <x:v>4431</x:v>
      </x:c>
      <x:c r="M12" s="275"/>
      <x:c r="N12" s="268"/>
    </x:row>
    <x:row r="13" spans="1:14" customHeight="1">
      <x:c r="A13" s="276" t="str">
        <x:f>'06. 수량산출서'!A14</x:f>
        <x:v>농축이송컨베이어 전원</x:v>
      </x:c>
      <x:c r="B13" s="277" t="str">
        <x:f>'06. 수량산출서'!B14</x:f>
        <x:v>TFR-CV 2.5SQ 4C</x:v>
      </x:c>
      <x:c r="C13" s="278" t="str">
        <x:f>'06. 수량산출서'!C14</x:f>
        <x:v>M</x:v>
      </x:c>
      <x:c r="D13" s="279">
        <x:v>3889</x:v>
      </x:c>
      <x:c r="E13" s="280">
        <x:v>1075</x:v>
      </x:c>
      <x:c r="F13" s="279">
        <x:v>3172</x:v>
      </x:c>
      <x:c r="G13" s="280">
        <x:v>1168</x:v>
      </x:c>
      <x:c r="H13" s="199"/>
      <x:c r="I13" s="274"/>
      <x:c r="J13" s="199"/>
      <x:c r="K13" s="274"/>
      <x:c r="L13" s="199">
        <x:f t="shared" si="0"/>
        <x:v>3172</x:v>
      </x:c>
      <x:c r="M13" s="275"/>
      <x:c r="N13" s="268"/>
    </x:row>
    <x:row r="14" spans="1:14" customHeight="1">
      <x:c r="A14" s="276"/>
      <x:c r="B14" s="276"/>
      <x:c r="C14" s="278"/>
      <x:c r="D14" s="279"/>
      <x:c r="E14" s="280"/>
      <x:c r="F14" s="279"/>
      <x:c r="G14" s="280"/>
      <x:c r="H14" s="199"/>
      <x:c r="I14" s="274"/>
      <x:c r="J14" s="199"/>
      <x:c r="K14" s="274"/>
      <x:c r="L14" s="199"/>
      <x:c r="M14" s="275"/>
      <x:c r="N14" s="268"/>
    </x:row>
    <x:row r="15" spans="1:14" customHeight="1">
      <x:c r="A15" s="190" t="str">
        <x:f>'06. 수량산출서'!A16</x:f>
        <x:v>2. 인버터 구매</x:v>
      </x:c>
      <x:c r="B15" s="276"/>
      <x:c r="C15" s="278"/>
      <x:c r="D15" s="279"/>
      <x:c r="E15" s="280"/>
      <x:c r="F15" s="279"/>
      <x:c r="G15" s="280"/>
      <x:c r="H15" s="199"/>
      <x:c r="I15" s="274"/>
      <x:c r="J15" s="199"/>
      <x:c r="K15" s="274"/>
      <x:c r="L15" s="199"/>
      <x:c r="M15" s="275"/>
      <x:c r="N15" s="268"/>
    </x:row>
    <x:row r="16" spans="1:14" customHeight="1">
      <x:c r="A16" s="276" t="str">
        <x:f>'06. 수량산출서'!A17</x:f>
        <x:v>슬러지 펌프 인버터</x:v>
      </x:c>
      <x:c r="B16" s="276" t="str">
        <x:f>'06. 수량산출서'!B17</x:f>
        <x:v xml:space="preserve">LS_S100_11KW </x:v>
      </x:c>
      <x:c r="C16" s="278" t="str">
        <x:f>'06. 수량산출서'!C17</x:f>
        <x:v>대</x:v>
      </x:c>
      <x:c r="D16" s="199">
        <x:v>2203000</x:v>
      </x:c>
      <x:c r="E16" s="273">
        <x:v>1127</x:v>
      </x:c>
      <x:c r="F16" s="199">
        <x:v>2142000</x:v>
      </x:c>
      <x:c r="G16" s="273">
        <x:v>1228</x:v>
      </x:c>
      <x:c r="H16" s="199"/>
      <x:c r="I16" s="274"/>
      <x:c r="J16" s="199"/>
      <x:c r="K16" s="274"/>
      <x:c r="L16" s="199">
        <x:f t="shared" si="0"/>
        <x:v>2142000</x:v>
      </x:c>
      <x:c r="M16" s="275"/>
      <x:c r="N16" s="268"/>
    </x:row>
    <x:row r="17" spans="1:14" customHeight="1">
      <x:c r="A17" s="276" t="str">
        <x:f>'06. 수량산출서'!A18</x:f>
        <x:v>폴리머 펌프 인버터</x:v>
      </x:c>
      <x:c r="B17" s="276" t="str">
        <x:f>'06. 수량산출서'!B18</x:f>
        <x:v>LS_S100_2.2KW</x:v>
      </x:c>
      <x:c r="C17" s="278" t="str">
        <x:f>'06. 수량산출서'!C18</x:f>
        <x:v>대</x:v>
      </x:c>
      <x:c r="D17" s="199">
        <x:v>775000</x:v>
      </x:c>
      <x:c r="E17" s="273">
        <x:v>1127</x:v>
      </x:c>
      <x:c r="F17" s="199">
        <x:v>955000</x:v>
      </x:c>
      <x:c r="G17" s="273">
        <x:v>1228</x:v>
      </x:c>
      <x:c r="H17" s="199"/>
      <x:c r="I17" s="274"/>
      <x:c r="J17" s="199"/>
      <x:c r="K17" s="274"/>
      <x:c r="L17" s="199">
        <x:f t="shared" si="0"/>
        <x:v>775000</x:v>
      </x:c>
      <x:c r="M17" s="275"/>
      <x:c r="N17" s="268"/>
    </x:row>
    <x:row r="18" spans="1:14" customHeight="1">
      <x:c r="A18" s="276"/>
      <x:c r="B18" s="276"/>
      <x:c r="C18" s="278"/>
      <x:c r="D18" s="199"/>
      <x:c r="E18" s="273"/>
      <x:c r="F18" s="199"/>
      <x:c r="G18" s="273"/>
      <x:c r="H18" s="199"/>
      <x:c r="I18" s="274"/>
      <x:c r="J18" s="199"/>
      <x:c r="K18" s="274"/>
      <x:c r="L18" s="199"/>
      <x:c r="M18" s="275"/>
      <x:c r="N18" s="268"/>
    </x:row>
    <x:row r="19" spans="1:14" customHeight="1">
      <x:c r="A19" s="190" t="str">
        <x:f>'06. 수량산출서'!A20</x:f>
        <x:v>3. HMI RCS 수정</x:v>
      </x:c>
      <x:c r="B19" s="276"/>
      <x:c r="C19" s="278"/>
      <x:c r="D19" s="279"/>
      <x:c r="E19" s="280"/>
      <x:c r="F19" s="279"/>
      <x:c r="G19" s="280"/>
      <x:c r="H19" s="199"/>
      <x:c r="I19" s="274"/>
      <x:c r="J19" s="199"/>
      <x:c r="K19" s="274"/>
      <x:c r="L19" s="199"/>
      <x:c r="M19" s="275"/>
      <x:c r="N19" s="268"/>
    </x:row>
    <x:row r="20" spans="1:14" customHeight="1">
      <x:c r="A20" s="276" t="str">
        <x:f>'06. 수량산출서'!A21</x:f>
        <x:v>HMI PROGRAM</x:v>
      </x:c>
      <x:c r="B20" s="276" t="str">
        <x:f>'06. 수량산출서'!B21</x:f>
        <x:v>HMI 표준화면</x:v>
      </x:c>
      <x:c r="C20" s="278" t="str">
        <x:f>'06. 수량산출서'!C21</x:f>
        <x:v>화면</x:v>
      </x:c>
      <x:c r="D20" s="279">
        <x:v>1138000</x:v>
      </x:c>
      <x:c r="E20" s="280">
        <x:v>1180</x:v>
      </x:c>
      <x:c r="F20" s="279">
        <x:v>980000</x:v>
      </x:c>
      <x:c r="G20" s="280">
        <x:v>1259</x:v>
      </x:c>
      <x:c r="H20" s="199"/>
      <x:c r="I20" s="274"/>
      <x:c r="J20" s="199"/>
      <x:c r="K20" s="274"/>
      <x:c r="L20" s="199">
        <x:f t="shared" si="0"/>
        <x:v>980000</x:v>
      </x:c>
      <x:c r="M20" s="275"/>
      <x:c r="N20" s="268"/>
    </x:row>
    <x:row r="21" spans="1:14" customHeight="1">
      <x:c r="A21" s="276" t="str">
        <x:f>'06. 수량산출서'!A22</x:f>
        <x:v>HMI 트랜드화면</x:v>
      </x:c>
      <x:c r="B21" s="276" t="str">
        <x:f>'06. 수량산출서'!B22</x:f>
        <x:v>HMI 트랜드화면</x:v>
      </x:c>
      <x:c r="C21" s="278" t="str">
        <x:f>'06. 수량산출서'!C22</x:f>
        <x:v>화면</x:v>
      </x:c>
      <x:c r="D21" s="279">
        <x:v>1391000</x:v>
      </x:c>
      <x:c r="E21" s="280">
        <x:v>1180</x:v>
      </x:c>
      <x:c r="F21" s="279">
        <x:v>1190000</x:v>
      </x:c>
      <x:c r="G21" s="280">
        <x:f>G20</x:f>
        <x:v>1259</x:v>
      </x:c>
      <x:c r="H21" s="199"/>
      <x:c r="I21" s="274"/>
      <x:c r="J21" s="199"/>
      <x:c r="K21" s="274"/>
      <x:c r="L21" s="199">
        <x:f t="shared" si="0"/>
        <x:v>1190000</x:v>
      </x:c>
      <x:c r="M21" s="275"/>
      <x:c r="N21" s="268"/>
    </x:row>
    <x:row r="22" spans="1:14" customHeight="1">
      <x:c r="A22" s="276" t="str">
        <x:f>'06. 수량산출서'!A23</x:f>
        <x:v>HMI 레포트화면</x:v>
      </x:c>
      <x:c r="B22" s="276" t="str">
        <x:f>'06. 수량산출서'!B23</x:f>
        <x:v>HMI 레포트화면</x:v>
      </x:c>
      <x:c r="C22" s="278" t="str">
        <x:f>'06. 수량산출서'!C23</x:f>
        <x:v>화면</x:v>
      </x:c>
      <x:c r="D22" s="279">
        <x:v>1391000</x:v>
      </x:c>
      <x:c r="E22" s="280">
        <x:v>1180</x:v>
      </x:c>
      <x:c r="F22" s="279">
        <x:v>1190000</x:v>
      </x:c>
      <x:c r="G22" s="280">
        <x:f>G21</x:f>
        <x:v>1259</x:v>
      </x:c>
      <x:c r="H22" s="199"/>
      <x:c r="I22" s="274"/>
      <x:c r="J22" s="199"/>
      <x:c r="K22" s="274"/>
      <x:c r="L22" s="199">
        <x:f t="shared" si="0"/>
        <x:v>1190000</x:v>
      </x:c>
      <x:c r="M22" s="275"/>
      <x:c r="N22" s="268"/>
    </x:row>
    <x:row r="23" spans="1:14" customHeight="1">
      <x:c r="A23" s="276" t="str">
        <x:f>'06. 수량산출서'!A24</x:f>
        <x:v>HMI 개별화면</x:v>
      </x:c>
      <x:c r="B23" s="276" t="str">
        <x:f>'06. 수량산출서'!B24</x:f>
        <x:v>HMI 개별화면</x:v>
      </x:c>
      <x:c r="C23" s="278" t="str">
        <x:f>'06. 수량산출서'!C24</x:f>
        <x:v>화면</x:v>
      </x:c>
      <x:c r="D23" s="279">
        <x:v>1391000</x:v>
      </x:c>
      <x:c r="E23" s="280">
        <x:v>1180</x:v>
      </x:c>
      <x:c r="F23" s="279">
        <x:v>1190000</x:v>
      </x:c>
      <x:c r="G23" s="280">
        <x:f>G22</x:f>
        <x:v>1259</x:v>
      </x:c>
      <x:c r="H23" s="199"/>
      <x:c r="I23" s="274"/>
      <x:c r="J23" s="199"/>
      <x:c r="K23" s="274"/>
      <x:c r="L23" s="199">
        <x:f t="shared" si="0"/>
        <x:v>1190000</x:v>
      </x:c>
      <x:c r="M23" s="275"/>
      <x:c r="N23" s="268"/>
    </x:row>
    <x:row r="24" spans="1:14" customHeight="1">
      <x:c r="A24" s="276" t="str">
        <x:f>'06. 수량산출서'!A25</x:f>
        <x:v>RCS PLC 수정</x:v>
      </x:c>
      <x:c r="B24" s="276" t="str">
        <x:f>'06. 수량산출서'!B25</x:f>
        <x:v>PLC DIGITAL POINT</x:v>
      </x:c>
      <x:c r="C24" s="278" t="str">
        <x:f>'06. 수량산출서'!C25</x:f>
        <x:v>POINT</x:v>
      </x:c>
      <x:c r="D24" s="199">
        <x:v>63000</x:v>
      </x:c>
      <x:c r="E24" s="273">
        <x:v>1180</x:v>
      </x:c>
      <x:c r="F24" s="199">
        <x:v>52000</x:v>
      </x:c>
      <x:c r="G24" s="273">
        <x:f>G23</x:f>
        <x:v>1259</x:v>
      </x:c>
      <x:c r="H24" s="199"/>
      <x:c r="I24" s="274"/>
      <x:c r="J24" s="199"/>
      <x:c r="K24" s="274"/>
      <x:c r="L24" s="199">
        <x:f t="shared" si="0"/>
        <x:v>52000</x:v>
      </x:c>
      <x:c r="M24" s="275"/>
      <x:c r="N24" s="268"/>
    </x:row>
    <x:row r="25" spans="1:14" customHeight="1">
      <x:c r="A25" s="276" t="str">
        <x:f>'06. 수량산출서'!A26</x:f>
        <x:v>RCS PLC 수정</x:v>
      </x:c>
      <x:c r="B25" s="276" t="str">
        <x:f>'06. 수량산출서'!B26</x:f>
        <x:v>PLC ANALOG POINT</x:v>
      </x:c>
      <x:c r="C25" s="278" t="str">
        <x:f>'06. 수량산출서'!C26</x:f>
        <x:v>POINT</x:v>
      </x:c>
      <x:c r="D25" s="199">
        <x:v>126000</x:v>
      </x:c>
      <x:c r="E25" s="273">
        <x:v>1180</x:v>
      </x:c>
      <x:c r="F25" s="199">
        <x:v>105000</x:v>
      </x:c>
      <x:c r="G25" s="273">
        <x:f>G24</x:f>
        <x:v>1259</x:v>
      </x:c>
      <x:c r="H25" s="199"/>
      <x:c r="I25" s="274"/>
      <x:c r="J25" s="199"/>
      <x:c r="K25" s="274"/>
      <x:c r="L25" s="199">
        <x:f t="shared" si="0"/>
        <x:v>105000</x:v>
      </x:c>
      <x:c r="M25" s="275"/>
      <x:c r="N25" s="268"/>
    </x:row>
    <x:row r="26" spans="1:14" customHeight="1">
      <x:c r="A26" s="276" t="str">
        <x:f>'06. 수량산출서'!A27</x:f>
        <x:v xml:space="preserve">RCS 통신 케이블 </x:v>
      </x:c>
      <x:c r="B26" s="276" t="str">
        <x:f>'06. 수량산출서'!B27</x:f>
        <x:v>UTP-CAT-5E</x:v>
      </x:c>
      <x:c r="C26" s="278" t="str">
        <x:f>'06. 수량산출서'!C27</x:f>
        <x:v>M</x:v>
      </x:c>
      <x:c r="D26" s="199">
        <x:f>D7</x:f>
        <x:v>3585</x:v>
      </x:c>
      <x:c r="E26" s="273">
        <x:f>E7</x:f>
        <x:v>1081</x:v>
      </x:c>
      <x:c r="F26" s="199">
        <x:v>3585</x:v>
      </x:c>
      <x:c r="G26" s="273">
        <x:v>1178</x:v>
      </x:c>
      <x:c r="H26" s="199"/>
      <x:c r="I26" s="274"/>
      <x:c r="J26" s="199"/>
      <x:c r="K26" s="274"/>
      <x:c r="L26" s="199">
        <x:f t="shared" si="0"/>
        <x:v>3585</x:v>
      </x:c>
      <x:c r="M26" s="275"/>
      <x:c r="N26" s="268"/>
    </x:row>
    <x:row r="27" spans="1:14" customHeight="1">
      <x:c r="A27" s="276"/>
      <x:c r="B27" s="276"/>
      <x:c r="C27" s="278"/>
      <x:c r="D27" s="279"/>
      <x:c r="E27" s="280"/>
      <x:c r="F27" s="279"/>
      <x:c r="G27" s="280"/>
      <x:c r="H27" s="199"/>
      <x:c r="I27" s="274"/>
      <x:c r="J27" s="199"/>
      <x:c r="K27" s="274"/>
      <x:c r="L27" s="199"/>
      <x:c r="M27" s="275"/>
      <x:c r="N27" s="268"/>
    </x:row>
    <x:row r="28" spans="1:14" customHeight="1">
      <x:c r="A28" s="281"/>
      <x:c r="B28" s="276"/>
      <x:c r="C28" s="278"/>
      <x:c r="D28" s="199"/>
      <x:c r="E28" s="273"/>
      <x:c r="F28" s="199"/>
      <x:c r="G28" s="273"/>
      <x:c r="H28" s="199"/>
      <x:c r="I28" s="274"/>
      <x:c r="J28" s="199"/>
      <x:c r="K28" s="274"/>
      <x:c r="L28" s="199"/>
      <x:c r="M28" s="275"/>
      <x:c r="N28" s="268"/>
    </x:row>
    <x:row r="29" spans="1:14" customHeight="1">
      <x:c r="A29" s="276"/>
      <x:c r="B29" s="276"/>
      <x:c r="C29" s="278"/>
      <x:c r="D29" s="279"/>
      <x:c r="E29" s="280"/>
      <x:c r="F29" s="279"/>
      <x:c r="G29" s="280"/>
      <x:c r="H29" s="199"/>
      <x:c r="I29" s="274"/>
      <x:c r="J29" s="199"/>
      <x:c r="K29" s="274"/>
      <x:c r="L29" s="199"/>
      <x:c r="M29" s="275"/>
      <x:c r="N29" s="268"/>
    </x:row>
    <x:row r="30" spans="1:14" customHeight="1">
      <x:c r="A30" s="276"/>
      <x:c r="B30" s="276"/>
      <x:c r="C30" s="278"/>
      <x:c r="D30" s="279"/>
      <x:c r="E30" s="280"/>
      <x:c r="F30" s="279"/>
      <x:c r="G30" s="280"/>
      <x:c r="H30" s="199"/>
      <x:c r="I30" s="274"/>
      <x:c r="J30" s="199"/>
      <x:c r="K30" s="274"/>
      <x:c r="L30" s="199"/>
      <x:c r="M30" s="275"/>
      <x:c r="N30" s="268"/>
    </x:row>
    <x:row r="31" spans="1:14" customHeight="1">
      <x:c r="A31" s="282"/>
      <x:c r="B31" s="276"/>
      <x:c r="C31" s="278"/>
      <x:c r="D31" s="279"/>
      <x:c r="E31" s="280"/>
      <x:c r="F31" s="279"/>
      <x:c r="G31" s="280"/>
      <x:c r="H31" s="199"/>
      <x:c r="I31" s="274"/>
      <x:c r="J31" s="199"/>
      <x:c r="K31" s="274"/>
      <x:c r="L31" s="199"/>
      <x:c r="M31" s="275"/>
      <x:c r="N31" s="268"/>
    </x:row>
    <x:row r="32" spans="1:14" customHeight="1">
      <x:c r="A32" s="276"/>
      <x:c r="B32" s="276"/>
      <x:c r="C32" s="278"/>
      <x:c r="D32" s="279"/>
      <x:c r="E32" s="280"/>
      <x:c r="F32" s="279"/>
      <x:c r="G32" s="280"/>
      <x:c r="H32" s="199"/>
      <x:c r="I32" s="274"/>
      <x:c r="J32" s="199"/>
      <x:c r="K32" s="274"/>
      <x:c r="L32" s="199"/>
      <x:c r="M32" s="275"/>
      <x:c r="N32" s="268"/>
    </x:row>
    <x:row r="33" spans="1:14" customHeight="1">
      <x:c r="A33" s="276"/>
      <x:c r="B33" s="276"/>
      <x:c r="C33" s="278"/>
      <x:c r="D33" s="279"/>
      <x:c r="E33" s="280"/>
      <x:c r="F33" s="279"/>
      <x:c r="G33" s="280"/>
      <x:c r="H33" s="199"/>
      <x:c r="I33" s="274"/>
      <x:c r="J33" s="199"/>
      <x:c r="K33" s="274"/>
      <x:c r="L33" s="199"/>
      <x:c r="M33" s="275"/>
      <x:c r="N33" s="268"/>
    </x:row>
    <x:row r="34" spans="1:14" customHeight="1">
      <x:c r="A34" s="276"/>
      <x:c r="B34" s="276"/>
      <x:c r="C34" s="278"/>
      <x:c r="D34" s="279"/>
      <x:c r="E34" s="280"/>
      <x:c r="F34" s="279"/>
      <x:c r="G34" s="280"/>
      <x:c r="H34" s="199"/>
      <x:c r="I34" s="274"/>
      <x:c r="J34" s="199"/>
      <x:c r="K34" s="274"/>
      <x:c r="L34" s="199"/>
      <x:c r="M34" s="275" t="s">
        <x:v>356</x:v>
      </x:c>
      <x:c r="N34" s="268"/>
    </x:row>
    <x:row r="35" spans="1:13" customHeight="1">
      <x:c r="A35" s="183"/>
      <x:c r="B35" s="184"/>
      <x:c r="C35" s="184"/>
      <x:c r="D35" s="269"/>
      <x:c r="E35" s="270"/>
      <x:c r="F35" s="269"/>
      <x:c r="G35" s="270"/>
      <x:c r="H35" s="269"/>
      <x:c r="I35" s="271"/>
      <x:c r="J35" s="269"/>
      <x:c r="K35" s="271"/>
      <x:c r="L35" s="269"/>
      <x:c r="M35" s="187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M1:M2"/>
    <x:mergeCell ref="D1:E1"/>
    <x:mergeCell ref="H1:I1"/>
    <x:mergeCell ref="J1:K1"/>
    <x:mergeCell ref="A1:A2"/>
    <x:mergeCell ref="B1:B2"/>
    <x:mergeCell ref="C1:C2"/>
    <x:mergeCell ref="L1:L2"/>
    <x:mergeCell ref="F1:G1"/>
  </x:mergeCells>
  <x:printOptions horizontalCentered="1" verticalCentered="0" headings="0" gridLines="0" gridLinesSet="1"/>
  <x:pageMargins left="0.7086111307144165" right="0.7086111307144165" top="1.2991666793823242" bottom="0.74777776002883911" header="0.78722220659255981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&amp;C&amp;"굴림,Bold"&amp;24&amp;U가  격  조  사  표&amp;U</x:oddHeader>
  </x:headerFooter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27"/>
  <x:sheetViews>
    <x:sheetView view="pageBreakPreview" topLeftCell="A1" zoomScale="120" zoomScaleNormal="75" zoomScaleSheetLayoutView="120" workbookViewId="0">
      <x:pane xSplit="0" ySplit="2" topLeftCell="A3" activePane="bottomLeft" state="frozen"/>
      <x:selection pane="bottomLeft" activeCell="E11" activeCellId="0" sqref="E11:E11"/>
    </x:sheetView>
  </x:sheetViews>
  <x:sheetFormatPr defaultColWidth="9.625" defaultRowHeight="20.100000000000001" customHeight="1"/>
  <x:cols>
    <x:col min="1" max="1" width="18.125" style="98" customWidth="1"/>
    <x:col min="2" max="2" width="18.125" style="85" customWidth="1"/>
    <x:col min="3" max="3" width="5.625" style="99" customWidth="1"/>
    <x:col min="4" max="4" width="5.625" style="85" customWidth="1"/>
    <x:col min="5" max="11" width="9.125" style="88" customWidth="1"/>
    <x:col min="12" max="12" width="9.125" style="85" customWidth="1"/>
    <x:col min="13" max="13" width="9.625" style="85"/>
    <x:col min="14" max="14" width="10" style="85" bestFit="1" customWidth="1"/>
    <x:col min="15" max="15" width="9.75" style="85" bestFit="1" customWidth="1"/>
    <x:col min="16" max="16" width="10.375" style="85" bestFit="1" customWidth="1"/>
    <x:col min="17" max="18" width="9.625" style="85"/>
    <x:col min="19" max="19" width="9.625" style="127"/>
    <x:col min="20" max="256" width="9.625" style="85"/>
  </x:cols>
  <x:sheetData>
    <x:row r="1" spans="1:13" customHeight="1">
      <x:c r="A1" s="364" t="s">
        <x:v>187</x:v>
      </x:c>
      <x:c r="B1" s="364" t="s">
        <x:v>345</x:v>
      </x:c>
      <x:c r="C1" s="431" t="s">
        <x:v>329</x:v>
      </x:c>
      <x:c r="D1" s="359" t="s">
        <x:v>334</x:v>
      </x:c>
      <x:c r="E1" s="364" t="s">
        <x:v>324</x:v>
      </x:c>
      <x:c r="F1" s="364" t="s">
        <x:v>320</x:v>
      </x:c>
      <x:c r="G1" s="364"/>
      <x:c r="H1" s="364" t="s">
        <x:v>335</x:v>
      </x:c>
      <x:c r="I1" s="364"/>
      <x:c r="J1" s="364" t="s">
        <x:v>319</x:v>
      </x:c>
      <x:c r="K1" s="364"/>
      <x:c r="L1" s="364" t="s">
        <x:v>342</x:v>
      </x:c>
      <x:c r="M1" s="180"/>
    </x:row>
    <x:row r="2" spans="1:17" customHeight="1">
      <x:c r="A2" s="364"/>
      <x:c r="B2" s="364"/>
      <x:c r="C2" s="431"/>
      <x:c r="D2" s="359"/>
      <x:c r="E2" s="364"/>
      <x:c r="F2" s="189" t="s">
        <x:v>361</x:v>
      </x:c>
      <x:c r="G2" s="189" t="s">
        <x:v>190</x:v>
      </x:c>
      <x:c r="H2" s="189" t="s">
        <x:v>361</x:v>
      </x:c>
      <x:c r="I2" s="189" t="s">
        <x:v>190</x:v>
      </x:c>
      <x:c r="J2" s="189" t="s">
        <x:v>361</x:v>
      </x:c>
      <x:c r="K2" s="189" t="s">
        <x:v>190</x:v>
      </x:c>
      <x:c r="L2" s="364"/>
      <x:c r="M2" s="180"/>
      <x:c r="N2" s="85" t="s">
        <x:v>370</x:v>
      </x:c>
      <x:c r="O2" s="85" t="s">
        <x:v>320</x:v>
      </x:c>
      <x:c r="P2" s="85" t="s">
        <x:v>335</x:v>
      </x:c>
      <x:c r="Q2" s="85" t="s">
        <x:v>319</x:v>
      </x:c>
    </x:row>
    <x:row r="3" spans="1:19" s="86" customFormat="1" customHeight="1">
      <x:c r="A3" s="311">
        <x:v>1</x:v>
      </x:c>
      <x:c r="B3" s="288" t="s">
        <x:v>275</x:v>
      </x:c>
      <x:c r="C3" s="289"/>
      <x:c r="D3" s="193"/>
      <x:c r="E3" s="194"/>
      <x:c r="F3" s="194"/>
      <x:c r="G3" s="194"/>
      <x:c r="H3" s="194"/>
      <x:c r="I3" s="194"/>
      <x:c r="J3" s="194"/>
      <x:c r="K3" s="194"/>
      <x:c r="L3" s="290" t="s">
        <x:v>158</x:v>
      </x:c>
      <x:c r="M3" s="181"/>
      <x:c r="N3" s="84">
        <x:f>A3</x:f>
        <x:v>1</x:v>
      </x:c>
      <x:c r="P3" s="97">
        <x:f>I5</x:f>
        <x:v>29132</x:v>
      </x:c>
      <x:c r="Q3" s="93">
        <x:f>K5</x:f>
        <x:v>0</x:v>
      </x:c>
      <x:c r="S3" s="127"/>
    </x:row>
    <x:row r="4" spans="1:19" s="86" customFormat="1" customHeight="1">
      <x:c r="A4" s="291" t="s">
        <x:v>53</x:v>
      </x:c>
      <x:c r="B4" s="292"/>
      <x:c r="C4" s="293">
        <x:v>0.096999999999999997</x:v>
      </x:c>
      <x:c r="D4" s="198" t="s">
        <x:v>344</x:v>
      </x:c>
      <x:c r="E4" s="199"/>
      <x:c r="F4" s="199"/>
      <x:c r="G4" s="199"/>
      <x:c r="H4" s="199">
        <x:f>VLOOKUP(A4,'09. 시중노임표'!B:C,2,FALSE)</x:f>
        <x:v>300337</x:v>
      </x:c>
      <x:c r="I4" s="294">
        <x:f>TRUNC(C4*H4,1)</x:f>
        <x:v>29132.599999999999</x:v>
      </x:c>
      <x:c r="J4" s="199"/>
      <x:c r="K4" s="199"/>
      <x:c r="L4" s="221"/>
      <x:c r="M4" s="181"/>
      <x:c r="N4" s="85"/>
      <x:c r="O4" s="85"/>
      <x:c r="P4" s="85"/>
      <x:c r="S4" s="127"/>
    </x:row>
    <x:row r="5" spans="1:19" s="86" customFormat="1" customHeight="1">
      <x:c r="A5" s="216" t="s">
        <x:v>191</x:v>
      </x:c>
      <x:c r="B5" s="295"/>
      <x:c r="C5" s="289"/>
      <x:c r="D5" s="193"/>
      <x:c r="E5" s="194">
        <x:f>SUM(G5,I5,K5)</x:f>
        <x:v>29132</x:v>
      </x:c>
      <x:c r="F5" s="194"/>
      <x:c r="G5" s="194"/>
      <x:c r="H5" s="194"/>
      <x:c r="I5" s="194">
        <x:f>TRUNC(SUM(I4),0)</x:f>
        <x:v>29132</x:v>
      </x:c>
      <x:c r="J5" s="194"/>
      <x:c r="K5" s="194">
        <x:f>TRUNC(SUM(K4),0)</x:f>
        <x:v>0</x:v>
      </x:c>
      <x:c r="L5" s="225"/>
      <x:c r="M5" s="181"/>
      <x:c r="S5" s="127"/>
    </x:row>
    <x:row r="6" spans="1:19" s="86" customFormat="1" customHeight="1">
      <x:c r="A6" s="296"/>
      <x:c r="B6" s="297"/>
      <x:c r="C6" s="293"/>
      <x:c r="D6" s="198"/>
      <x:c r="E6" s="199"/>
      <x:c r="F6" s="199"/>
      <x:c r="G6" s="199"/>
      <x:c r="H6" s="199"/>
      <x:c r="I6" s="199"/>
      <x:c r="J6" s="199"/>
      <x:c r="K6" s="199"/>
      <x:c r="L6" s="221"/>
      <x:c r="M6" s="181"/>
      <x:c r="N6" s="85"/>
      <x:c r="O6" s="85"/>
      <x:c r="P6" s="85"/>
      <x:c r="S6" s="127"/>
    </x:row>
    <x:row r="7" spans="1:19" s="86" customFormat="1" customHeight="1">
      <x:c r="A7" s="311">
        <x:f>A3+1</x:f>
        <x:v>2</x:v>
      </x:c>
      <x:c r="B7" s="288" t="s">
        <x:v>278</x:v>
      </x:c>
      <x:c r="C7" s="289"/>
      <x:c r="D7" s="193"/>
      <x:c r="E7" s="194"/>
      <x:c r="F7" s="194"/>
      <x:c r="G7" s="194"/>
      <x:c r="H7" s="194"/>
      <x:c r="I7" s="194"/>
      <x:c r="J7" s="194"/>
      <x:c r="K7" s="194"/>
      <x:c r="L7" s="290" t="s">
        <x:v>158</x:v>
      </x:c>
      <x:c r="M7" s="181"/>
      <x:c r="N7" s="84">
        <x:f>A7</x:f>
        <x:v>2</x:v>
      </x:c>
      <x:c r="P7" s="97">
        <x:f>I9</x:f>
        <x:v>21323</x:v>
      </x:c>
      <x:c r="Q7" s="93">
        <x:f>K9</x:f>
        <x:v>0</x:v>
      </x:c>
      <x:c r="S7" s="127"/>
    </x:row>
    <x:row r="8" spans="1:19" s="86" customFormat="1" customHeight="1">
      <x:c r="A8" s="296" t="s">
        <x:v>53</x:v>
      </x:c>
      <x:c r="B8" s="297"/>
      <x:c r="C8" s="293">
        <x:v>0.070999999999999996</x:v>
      </x:c>
      <x:c r="D8" s="198" t="s">
        <x:v>344</x:v>
      </x:c>
      <x:c r="E8" s="199"/>
      <x:c r="F8" s="199"/>
      <x:c r="G8" s="199"/>
      <x:c r="H8" s="199">
        <x:f>VLOOKUP(A8,'09. 시중노임표'!B:C,2,FALSE)</x:f>
        <x:v>300337</x:v>
      </x:c>
      <x:c r="I8" s="294">
        <x:f>TRUNC(C8*H8,1)</x:f>
        <x:v>21323.900000000001</x:v>
      </x:c>
      <x:c r="J8" s="199"/>
      <x:c r="K8" s="199"/>
      <x:c r="L8" s="221"/>
      <x:c r="M8" s="181"/>
      <x:c r="N8" s="85"/>
      <x:c r="O8" s="85"/>
      <x:c r="P8" s="85"/>
      <x:c r="S8" s="127"/>
    </x:row>
    <x:row r="9" spans="1:19" s="86" customFormat="1" customHeight="1">
      <x:c r="A9" s="216" t="s">
        <x:v>191</x:v>
      </x:c>
      <x:c r="B9" s="295"/>
      <x:c r="C9" s="289"/>
      <x:c r="D9" s="193"/>
      <x:c r="E9" s="194">
        <x:f>SUM(G9,I9,K9)</x:f>
        <x:v>21323</x:v>
      </x:c>
      <x:c r="F9" s="194"/>
      <x:c r="G9" s="194"/>
      <x:c r="H9" s="194"/>
      <x:c r="I9" s="194">
        <x:f>TRUNC(SUM(I8),0)</x:f>
        <x:v>21323</x:v>
      </x:c>
      <x:c r="J9" s="194"/>
      <x:c r="K9" s="194">
        <x:f>TRUNC(SUM(K8),0)</x:f>
        <x:v>0</x:v>
      </x:c>
      <x:c r="L9" s="225"/>
      <x:c r="M9" s="181"/>
      <x:c r="S9" s="127"/>
    </x:row>
    <x:row r="10" spans="1:19" s="86" customFormat="1" customHeight="1">
      <x:c r="A10" s="296"/>
      <x:c r="B10" s="297"/>
      <x:c r="C10" s="293"/>
      <x:c r="D10" s="198"/>
      <x:c r="E10" s="199"/>
      <x:c r="F10" s="199"/>
      <x:c r="G10" s="199"/>
      <x:c r="H10" s="199"/>
      <x:c r="I10" s="199"/>
      <x:c r="J10" s="199"/>
      <x:c r="K10" s="199"/>
      <x:c r="L10" s="221"/>
      <x:c r="M10" s="181"/>
      <x:c r="N10" s="85"/>
      <x:c r="O10" s="85"/>
      <x:c r="P10" s="85"/>
      <x:c r="S10" s="127"/>
    </x:row>
    <x:row r="11" spans="1:19" s="86" customFormat="1" customHeight="1">
      <x:c r="A11" s="311">
        <x:f>A7+1</x:f>
        <x:v>3</x:v>
      </x:c>
      <x:c r="B11" s="288" t="s">
        <x:v>277</x:v>
      </x:c>
      <x:c r="C11" s="289"/>
      <x:c r="D11" s="193"/>
      <x:c r="E11" s="194"/>
      <x:c r="F11" s="194"/>
      <x:c r="G11" s="194"/>
      <x:c r="H11" s="194"/>
      <x:c r="I11" s="194"/>
      <x:c r="J11" s="194"/>
      <x:c r="K11" s="194"/>
      <x:c r="L11" s="290" t="s">
        <x:v>164</x:v>
      </x:c>
      <x:c r="M11" s="181"/>
      <x:c r="N11" s="84">
        <x:f>A11</x:f>
        <x:v>3</x:v>
      </x:c>
      <x:c r="P11" s="97">
        <x:f>I13</x:f>
        <x:v>18620</x:v>
      </x:c>
      <x:c r="Q11" s="93">
        <x:f>K13</x:f>
        <x:v>0</x:v>
      </x:c>
      <x:c r="S11" s="127"/>
    </x:row>
    <x:row r="12" spans="1:17" s="79" customFormat="1" customHeight="1">
      <x:c r="A12" s="298" t="s">
        <x:v>53</x:v>
      </x:c>
      <x:c r="B12" s="299"/>
      <x:c r="C12" s="300">
        <x:v>0.062</x:v>
      </x:c>
      <x:c r="D12" s="247" t="s">
        <x:v>344</x:v>
      </x:c>
      <x:c r="E12" s="279"/>
      <x:c r="F12" s="279"/>
      <x:c r="G12" s="279"/>
      <x:c r="H12" s="199">
        <x:f>VLOOKUP(A12,'09. 시중노임표'!B:C,2,FALSE)</x:f>
        <x:v>300337</x:v>
      </x:c>
      <x:c r="I12" s="294">
        <x:f>TRUNC(C12*H12,1)</x:f>
        <x:v>18620.799999999999</x:v>
      </x:c>
      <x:c r="J12" s="279"/>
      <x:c r="K12" s="279"/>
      <x:c r="L12" s="301"/>
      <x:c r="M12" s="285"/>
      <x:c r="N12" s="143"/>
      <x:c r="O12" s="144"/>
      <x:c r="P12" s="144"/>
      <x:c r="Q12" s="144"/>
    </x:row>
    <x:row r="13" spans="1:19" s="86" customFormat="1" customHeight="1">
      <x:c r="A13" s="216" t="s">
        <x:v>191</x:v>
      </x:c>
      <x:c r="B13" s="295"/>
      <x:c r="C13" s="289"/>
      <x:c r="D13" s="193"/>
      <x:c r="E13" s="194">
        <x:f>SUM(G13,I13,K13)</x:f>
        <x:v>18620</x:v>
      </x:c>
      <x:c r="F13" s="194"/>
      <x:c r="G13" s="194"/>
      <x:c r="H13" s="194"/>
      <x:c r="I13" s="194">
        <x:f>TRUNC(SUM(I12),0)</x:f>
        <x:v>18620</x:v>
      </x:c>
      <x:c r="J13" s="194"/>
      <x:c r="K13" s="194">
        <x:f>TRUNC(SUM(K12),0)</x:f>
        <x:v>0</x:v>
      </x:c>
      <x:c r="L13" s="225"/>
      <x:c r="M13" s="181"/>
      <x:c r="S13" s="127"/>
    </x:row>
    <x:row r="14" spans="1:19" s="86" customFormat="1" customHeight="1">
      <x:c r="A14" s="296"/>
      <x:c r="B14" s="297"/>
      <x:c r="C14" s="293"/>
      <x:c r="D14" s="198"/>
      <x:c r="E14" s="199"/>
      <x:c r="F14" s="199"/>
      <x:c r="G14" s="199"/>
      <x:c r="H14" s="199"/>
      <x:c r="I14" s="199"/>
      <x:c r="J14" s="199"/>
      <x:c r="K14" s="199"/>
      <x:c r="L14" s="221"/>
      <x:c r="M14" s="181"/>
      <x:c r="N14" s="85"/>
      <x:c r="O14" s="85"/>
      <x:c r="P14" s="85"/>
      <x:c r="S14" s="127"/>
    </x:row>
    <x:row r="15" spans="1:17" s="79" customFormat="1" customHeight="1">
      <x:c r="A15" s="311">
        <x:f>A11+1</x:f>
        <x:v>4</x:v>
      </x:c>
      <x:c r="B15" s="302" t="s">
        <x:v>273</x:v>
      </x:c>
      <x:c r="C15" s="303"/>
      <x:c r="D15" s="304"/>
      <x:c r="E15" s="305"/>
      <x:c r="F15" s="305"/>
      <x:c r="G15" s="305"/>
      <x:c r="H15" s="305"/>
      <x:c r="I15" s="305"/>
      <x:c r="J15" s="305"/>
      <x:c r="K15" s="305"/>
      <x:c r="L15" s="290" t="s">
        <x:v>153</x:v>
      </x:c>
      <x:c r="M15" s="285"/>
      <x:c r="N15" s="84">
        <x:f>A15</x:f>
        <x:v>4</x:v>
      </x:c>
      <x:c r="O15" s="86"/>
      <x:c r="P15" s="97">
        <x:f>I17</x:f>
        <x:v>7808</x:v>
      </x:c>
      <x:c r="Q15" s="93">
        <x:f>K17</x:f>
        <x:v>0</x:v>
      </x:c>
    </x:row>
    <x:row r="16" spans="1:16" s="79" customFormat="1" customHeight="1">
      <x:c r="A16" s="306" t="s">
        <x:v>53</x:v>
      </x:c>
      <x:c r="B16" s="307"/>
      <x:c r="C16" s="308">
        <x:v>0.026000000000000001</x:v>
      </x:c>
      <x:c r="D16" s="247" t="s">
        <x:v>344</x:v>
      </x:c>
      <x:c r="E16" s="279"/>
      <x:c r="F16" s="279"/>
      <x:c r="G16" s="279"/>
      <x:c r="H16" s="199">
        <x:f>VLOOKUP(A16,'09. 시중노임표'!B:C,2,FALSE)</x:f>
        <x:v>300337</x:v>
      </x:c>
      <x:c r="I16" s="294">
        <x:f>TRUNC(C16*H16,1)</x:f>
        <x:v>7808.6999999999998</x:v>
      </x:c>
      <x:c r="J16" s="279"/>
      <x:c r="K16" s="279"/>
      <x:c r="L16" s="245"/>
      <x:c r="M16" s="285"/>
      <x:c r="N16" s="142"/>
      <x:c r="O16" s="142"/>
      <x:c r="P16" s="142"/>
    </x:row>
    <x:row r="17" spans="1:19" s="86" customFormat="1" customHeight="1">
      <x:c r="A17" s="216" t="s">
        <x:v>191</x:v>
      </x:c>
      <x:c r="B17" s="295"/>
      <x:c r="C17" s="289"/>
      <x:c r="D17" s="193"/>
      <x:c r="E17" s="194">
        <x:f>SUM(G17,I17,K17)</x:f>
        <x:v>7808</x:v>
      </x:c>
      <x:c r="F17" s="194"/>
      <x:c r="G17" s="194"/>
      <x:c r="H17" s="194"/>
      <x:c r="I17" s="194">
        <x:f>TRUNC(SUM(I16),0)</x:f>
        <x:v>7808</x:v>
      </x:c>
      <x:c r="J17" s="194"/>
      <x:c r="K17" s="194">
        <x:f>TRUNC(SUM(K16),0)</x:f>
        <x:v>0</x:v>
      </x:c>
      <x:c r="L17" s="225"/>
      <x:c r="M17" s="181"/>
      <x:c r="S17" s="127"/>
    </x:row>
    <x:row r="18" spans="1:19" s="86" customFormat="1" customHeight="1">
      <x:c r="A18" s="296"/>
      <x:c r="B18" s="297"/>
      <x:c r="C18" s="293"/>
      <x:c r="D18" s="198"/>
      <x:c r="E18" s="199"/>
      <x:c r="F18" s="199"/>
      <x:c r="G18" s="199"/>
      <x:c r="H18" s="199"/>
      <x:c r="I18" s="199"/>
      <x:c r="J18" s="199"/>
      <x:c r="K18" s="199"/>
      <x:c r="L18" s="221"/>
      <x:c r="M18" s="181"/>
      <x:c r="N18" s="85"/>
      <x:c r="O18" s="85"/>
      <x:c r="P18" s="85"/>
      <x:c r="S18" s="127"/>
    </x:row>
    <x:row r="19" spans="1:17" s="79" customFormat="1" customHeight="1">
      <x:c r="A19" s="311">
        <x:f>A15+1</x:f>
        <x:v>5</x:v>
      </x:c>
      <x:c r="B19" s="309" t="s">
        <x:v>276</x:v>
      </x:c>
      <x:c r="C19" s="303"/>
      <x:c r="D19" s="304"/>
      <x:c r="E19" s="305"/>
      <x:c r="F19" s="305"/>
      <x:c r="G19" s="305"/>
      <x:c r="H19" s="194"/>
      <x:c r="I19" s="310"/>
      <x:c r="J19" s="305"/>
      <x:c r="K19" s="305"/>
      <x:c r="L19" s="290" t="s">
        <x:v>153</x:v>
      </x:c>
      <x:c r="M19" s="285"/>
      <x:c r="N19" s="84">
        <x:f>A19</x:f>
        <x:v>5</x:v>
      </x:c>
      <x:c r="O19" s="86"/>
      <x:c r="P19" s="97">
        <x:f>I21</x:f>
        <x:v>5706</x:v>
      </x:c>
      <x:c r="Q19" s="93">
        <x:f>K21</x:f>
        <x:v>0</x:v>
      </x:c>
    </x:row>
    <x:row r="20" spans="1:16" s="79" customFormat="1" customHeight="1">
      <x:c r="A20" s="306" t="s">
        <x:v>53</x:v>
      </x:c>
      <x:c r="B20" s="307"/>
      <x:c r="C20" s="308">
        <x:v>0.019</x:v>
      </x:c>
      <x:c r="D20" s="247" t="s">
        <x:v>344</x:v>
      </x:c>
      <x:c r="E20" s="279"/>
      <x:c r="F20" s="279"/>
      <x:c r="G20" s="279"/>
      <x:c r="H20" s="199">
        <x:f>VLOOKUP(A20,'09. 시중노임표'!B:C,2,FALSE)</x:f>
        <x:v>300337</x:v>
      </x:c>
      <x:c r="I20" s="294">
        <x:f>TRUNC(C20*H20,1)</x:f>
        <x:v>5706.3999999999996</x:v>
      </x:c>
      <x:c r="J20" s="279"/>
      <x:c r="K20" s="279"/>
      <x:c r="L20" s="245"/>
      <x:c r="M20" s="285"/>
      <x:c r="N20" s="142"/>
      <x:c r="O20" s="142"/>
      <x:c r="P20" s="142"/>
    </x:row>
    <x:row r="21" spans="1:19" s="86" customFormat="1" customHeight="1">
      <x:c r="A21" s="216" t="s">
        <x:v>191</x:v>
      </x:c>
      <x:c r="B21" s="295"/>
      <x:c r="C21" s="289"/>
      <x:c r="D21" s="193"/>
      <x:c r="E21" s="194">
        <x:f>SUM(G21,I21,K21)</x:f>
        <x:v>5706</x:v>
      </x:c>
      <x:c r="F21" s="194"/>
      <x:c r="G21" s="194"/>
      <x:c r="H21" s="194"/>
      <x:c r="I21" s="194">
        <x:f>TRUNC(SUM(I20),0)</x:f>
        <x:v>5706</x:v>
      </x:c>
      <x:c r="J21" s="194"/>
      <x:c r="K21" s="194">
        <x:f>TRUNC(SUM(K20),0)</x:f>
        <x:v>0</x:v>
      </x:c>
      <x:c r="L21" s="225"/>
      <x:c r="M21" s="181"/>
      <x:c r="S21" s="127"/>
    </x:row>
    <x:row r="22" spans="1:19" s="86" customFormat="1" customHeight="1">
      <x:c r="A22" s="296"/>
      <x:c r="B22" s="297"/>
      <x:c r="C22" s="293"/>
      <x:c r="D22" s="198"/>
      <x:c r="E22" s="199"/>
      <x:c r="F22" s="199"/>
      <x:c r="G22" s="199"/>
      <x:c r="H22" s="199"/>
      <x:c r="I22" s="199"/>
      <x:c r="J22" s="199"/>
      <x:c r="K22" s="199"/>
      <x:c r="L22" s="221"/>
      <x:c r="M22" s="181"/>
      <x:c r="N22" s="85"/>
      <x:c r="O22" s="85"/>
      <x:c r="P22" s="85"/>
      <x:c r="S22" s="127"/>
    </x:row>
    <x:row r="23" spans="1:17" s="79" customFormat="1" customHeight="1">
      <x:c r="A23" s="311">
        <x:f>A19+1</x:f>
        <x:v>6</x:v>
      </x:c>
      <x:c r="B23" s="288" t="s">
        <x:v>279</x:v>
      </x:c>
      <x:c r="C23" s="303"/>
      <x:c r="D23" s="304"/>
      <x:c r="E23" s="305"/>
      <x:c r="F23" s="305"/>
      <x:c r="G23" s="305"/>
      <x:c r="H23" s="194"/>
      <x:c r="I23" s="310"/>
      <x:c r="J23" s="305"/>
      <x:c r="K23" s="305"/>
      <x:c r="L23" s="290" t="s">
        <x:v>158</x:v>
      </x:c>
      <x:c r="M23" s="285"/>
      <x:c r="N23" s="84">
        <x:f>A23</x:f>
        <x:v>6</x:v>
      </x:c>
      <x:c r="O23" s="86"/>
      <x:c r="P23" s="97">
        <x:f>I25</x:f>
        <x:v>17960</x:v>
      </x:c>
      <x:c r="Q23" s="93">
        <x:f>K25</x:f>
        <x:v>0</x:v>
      </x:c>
    </x:row>
    <x:row r="24" spans="1:16" s="79" customFormat="1" customHeight="1">
      <x:c r="A24" s="306" t="s">
        <x:v>53</x:v>
      </x:c>
      <x:c r="B24" s="307" t="s">
        <x:v>162</x:v>
      </x:c>
      <x:c r="C24" s="308">
        <x:f>0.023*260%</x:f>
        <x:v>0.059799999999999998</x:v>
      </x:c>
      <x:c r="D24" s="247" t="s">
        <x:v>344</x:v>
      </x:c>
      <x:c r="E24" s="279"/>
      <x:c r="F24" s="279"/>
      <x:c r="G24" s="279"/>
      <x:c r="H24" s="199">
        <x:f>VLOOKUP(A24,'09. 시중노임표'!B:C,2,FALSE)</x:f>
        <x:v>300337</x:v>
      </x:c>
      <x:c r="I24" s="294">
        <x:f>TRUNC(C24*H24,1)</x:f>
        <x:v>17960.099999999999</x:v>
      </x:c>
      <x:c r="J24" s="279"/>
      <x:c r="K24" s="279"/>
      <x:c r="L24" s="245"/>
      <x:c r="M24" s="285"/>
      <x:c r="N24" s="142"/>
      <x:c r="O24" s="142"/>
      <x:c r="P24" s="142"/>
    </x:row>
    <x:row r="25" spans="1:19" s="86" customFormat="1" customHeight="1">
      <x:c r="A25" s="216" t="s">
        <x:v>191</x:v>
      </x:c>
      <x:c r="B25" s="295"/>
      <x:c r="C25" s="289"/>
      <x:c r="D25" s="193"/>
      <x:c r="E25" s="194">
        <x:f>SUM(G25,I25,K25)</x:f>
        <x:v>17960</x:v>
      </x:c>
      <x:c r="F25" s="194"/>
      <x:c r="G25" s="194"/>
      <x:c r="H25" s="194"/>
      <x:c r="I25" s="194">
        <x:f>TRUNC(SUM(I24),0)</x:f>
        <x:v>17960</x:v>
      </x:c>
      <x:c r="J25" s="194"/>
      <x:c r="K25" s="194">
        <x:f>TRUNC(SUM(K24),0)</x:f>
        <x:v>0</x:v>
      </x:c>
      <x:c r="L25" s="225"/>
      <x:c r="M25" s="181"/>
      <x:c r="S25" s="127"/>
    </x:row>
    <x:row r="26" spans="1:19" s="86" customFormat="1" customHeight="1">
      <x:c r="A26" s="296"/>
      <x:c r="B26" s="297"/>
      <x:c r="C26" s="293"/>
      <x:c r="D26" s="198"/>
      <x:c r="E26" s="199"/>
      <x:c r="F26" s="199"/>
      <x:c r="G26" s="199"/>
      <x:c r="H26" s="199"/>
      <x:c r="I26" s="199"/>
      <x:c r="J26" s="199"/>
      <x:c r="K26" s="199"/>
      <x:c r="L26" s="221"/>
      <x:c r="M26" s="181"/>
      <x:c r="N26" s="85"/>
      <x:c r="O26" s="85"/>
      <x:c r="P26" s="85"/>
      <x:c r="S26" s="127"/>
    </x:row>
    <x:row r="27" spans="1:12" customHeight="1">
      <x:c r="A27" s="286"/>
      <x:c r="B27" s="184"/>
      <x:c r="C27" s="287"/>
      <x:c r="D27" s="184"/>
      <x:c r="E27" s="187"/>
      <x:c r="F27" s="187"/>
      <x:c r="G27" s="187"/>
      <x:c r="H27" s="187"/>
      <x:c r="I27" s="187"/>
      <x:c r="J27" s="187"/>
      <x:c r="K27" s="187"/>
      <x:c r="L27" s="184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L1:L2"/>
    <x:mergeCell ref="D1:D2"/>
    <x:mergeCell ref="C1:C2"/>
    <x:mergeCell ref="B1:B2"/>
    <x:mergeCell ref="A1:A2"/>
    <x:mergeCell ref="F1:G1"/>
    <x:mergeCell ref="H1:I1"/>
    <x:mergeCell ref="J1:K1"/>
    <x:mergeCell ref="E1:E2"/>
  </x:mergeCells>
  <x:printOptions horizontalCentered="1" verticalCentered="0" headings="0" gridLines="0" gridLinesSet="1"/>
  <x:pageMargins left="0.7086111307144165" right="0.7086111307144165" top="1.2991666793823242" bottom="0.74777776002883911" header="0.78722220659255981" footer="0.31486111879348755"/>
  <x:pageSetup paperSize="9" scale="78" firstPageNumber="1" fitToWidth="1" fitToHeight="1" orientation="landscape" usePrinterDefaults="1" blackAndWhite="0" draft="0" useFirstPageNumber="0" horizontalDpi="600" verticalDpi="600" copies="1"/>
  <x:headerFooter>
    <x:oddHeader>&amp;C&amp;"굴림,Bold"&amp;24&amp;U일  위  대  가  표&amp;U&amp;R&amp;"맑은 고딕,Regular"&amp;10
&amp;"굴림,Regular"* 2026년 상반기 적산정보 적용</x:oddHeader>
  </x:headerFooter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G25"/>
  <x:sheetViews>
    <x:sheetView view="pageBreakPreview" topLeftCell="A1" zoomScale="110" zoomScaleNormal="100" zoomScaleSheetLayoutView="110" workbookViewId="0">
      <x:selection activeCell="D4" activeCellId="0" sqref="D4:D4"/>
    </x:sheetView>
  </x:sheetViews>
  <x:sheetFormatPr defaultColWidth="9.625" defaultRowHeight="20.100000000000001" customHeight="1"/>
  <x:cols>
    <x:col min="1" max="4" width="30.125" style="9" customWidth="1"/>
    <x:col min="5" max="6" width="9.625" style="9"/>
    <x:col min="7" max="7" width="13" style="9" bestFit="1" customWidth="1"/>
    <x:col min="8" max="256" width="9.625" style="9"/>
  </x:cols>
  <x:sheetData>
    <x:row r="1" spans="1:4" customHeight="1">
      <x:c r="A1" s="358" t="s">
        <x:v>392</x:v>
      </x:c>
      <x:c r="B1" s="358"/>
      <x:c r="C1" s="358"/>
      <x:c r="D1" s="358"/>
    </x:row>
    <x:row r="2" spans="1:4" customHeight="1">
      <x:c r="A2" s="358"/>
      <x:c r="B2" s="358"/>
      <x:c r="C2" s="358"/>
      <x:c r="D2" s="358"/>
    </x:row>
    <x:row r="3" spans="3:4" customHeight="1">
      <x:c r="C3" s="100"/>
      <x:c r="D3" s="141" t="s">
        <x:v>157</x:v>
      </x:c>
    </x:row>
    <x:row r="4" spans="1:4" ht="18.949999999999999" customHeight="1">
      <x:c r="A4" s="312" t="s">
        <x:v>360</x:v>
      </x:c>
      <x:c r="B4" s="312" t="s">
        <x:v>341</x:v>
      </x:c>
      <x:c r="C4" s="312" t="s">
        <x:v>361</x:v>
      </x:c>
      <x:c r="D4" s="312" t="s">
        <x:v>342</x:v>
      </x:c>
    </x:row>
    <x:row r="5" spans="1:4" ht="18.949999999999999" customHeight="1">
      <x:c r="A5" s="313">
        <x:v>1002</x:v>
      </x:c>
      <x:c r="B5" s="314" t="s">
        <x:v>30</x:v>
      </x:c>
      <x:c r="C5" s="315">
        <x:v>169804</x:v>
      </x:c>
      <x:c r="D5" s="316"/>
    </x:row>
    <x:row r="6" spans="1:4" ht="18.949999999999999" customHeight="1">
      <x:c r="A6" s="313">
        <x:v>1003</x:v>
      </x:c>
      <x:c r="B6" s="314" t="s">
        <x:v>44</x:v>
      </x:c>
      <x:c r="C6" s="315">
        <x:v>221506</x:v>
      </x:c>
      <x:c r="D6" s="316"/>
    </x:row>
    <x:row r="7" spans="1:7" ht="18.949999999999999" customHeight="1">
      <x:c r="A7" s="313">
        <x:v>1006</x:v>
      </x:c>
      <x:c r="B7" s="314" t="s">
        <x:v>328</x:v>
      </x:c>
      <x:c r="C7" s="315">
        <x:v>279433</x:v>
      </x:c>
      <x:c r="D7" s="316"/>
      <x:c r="G7" s="126"/>
    </x:row>
    <x:row r="8" spans="1:7" ht="18.949999999999999" customHeight="1">
      <x:c r="A8" s="313">
        <x:v>1009</x:v>
      </x:c>
      <x:c r="B8" s="314" t="s">
        <x:v>371</x:v>
      </x:c>
      <x:c r="C8" s="315">
        <x:v>237754</x:v>
      </x:c>
      <x:c r="D8" s="316"/>
      <x:c r="G8" s="126"/>
    </x:row>
    <x:row r="9" spans="1:7" ht="18.949999999999999" customHeight="1">
      <x:c r="A9" s="313">
        <x:v>1012</x:v>
      </x:c>
      <x:c r="B9" s="314" t="s">
        <x:v>365</x:v>
      </x:c>
      <x:c r="C9" s="315">
        <x:v>278326</x:v>
      </x:c>
      <x:c r="D9" s="316"/>
      <x:c r="G9" s="126"/>
    </x:row>
    <x:row r="10" spans="1:7" ht="18.949999999999999" customHeight="1">
      <x:c r="A10" s="313">
        <x:v>1013</x:v>
      </x:c>
      <x:c r="B10" s="314" t="s">
        <x:v>58</x:v>
      </x:c>
      <x:c r="C10" s="315">
        <x:v>266361</x:v>
      </x:c>
      <x:c r="D10" s="316"/>
      <x:c r="G10" s="126"/>
    </x:row>
    <x:row r="11" spans="1:4" ht="18.949999999999999" customHeight="1">
      <x:c r="A11" s="317">
        <x:v>1015</x:v>
      </x:c>
      <x:c r="B11" s="314" t="s">
        <x:v>372</x:v>
      </x:c>
      <x:c r="C11" s="315">
        <x:v>220081</x:v>
      </x:c>
      <x:c r="D11" s="316"/>
    </x:row>
    <x:row r="12" spans="1:4" ht="18.949999999999999" customHeight="1">
      <x:c r="A12" s="317">
        <x:v>1027</x:v>
      </x:c>
      <x:c r="B12" s="314" t="s">
        <x:v>363</x:v>
      </x:c>
      <x:c r="C12" s="315">
        <x:v>272354</x:v>
      </x:c>
      <x:c r="D12" s="316"/>
    </x:row>
    <x:row r="13" spans="1:4" ht="18.949999999999999" customHeight="1">
      <x:c r="A13" s="317">
        <x:v>1029</x:v>
      </x:c>
      <x:c r="B13" s="314" t="s">
        <x:v>349</x:v>
      </x:c>
      <x:c r="C13" s="315">
        <x:v>253409</x:v>
      </x:c>
      <x:c r="D13" s="316"/>
    </x:row>
    <x:row r="14" spans="1:4" ht="18.949999999999999" customHeight="1">
      <x:c r="A14" s="317">
        <x:v>1039</x:v>
      </x:c>
      <x:c r="B14" s="314" t="s">
        <x:v>327</x:v>
      </x:c>
      <x:c r="C14" s="318">
        <x:v>238145</x:v>
      </x:c>
      <x:c r="D14" s="319"/>
    </x:row>
    <x:row r="15" spans="1:4" ht="18.949999999999999" customHeight="1">
      <x:c r="A15" s="317">
        <x:v>1044</x:v>
      </x:c>
      <x:c r="B15" s="314" t="s">
        <x:v>376</x:v>
      </x:c>
      <x:c r="C15" s="318">
        <x:v>213722</x:v>
      </x:c>
      <x:c r="D15" s="319"/>
    </x:row>
    <x:row r="16" spans="1:4" s="128" customFormat="1" ht="18.949999999999999" customHeight="1">
      <x:c r="A16" s="317">
        <x:v>1050</x:v>
      </x:c>
      <x:c r="B16" s="314" t="s">
        <x:v>113</x:v>
      </x:c>
      <x:c r="C16" s="318">
        <x:v>170920</x:v>
      </x:c>
      <x:c r="D16" s="319"/>
    </x:row>
    <x:row r="17" spans="1:4" ht="18.949999999999999" customHeight="1">
      <x:c r="A17" s="313">
        <x:v>1051</x:v>
      </x:c>
      <x:c r="B17" s="314" t="s">
        <x:v>49</x:v>
      </x:c>
      <x:c r="C17" s="315">
        <x:v>237652</x:v>
      </x:c>
      <x:c r="D17" s="316"/>
    </x:row>
    <x:row r="18" spans="1:4" ht="18.949999999999999" customHeight="1">
      <x:c r="A18" s="313">
        <x:v>1056</x:v>
      </x:c>
      <x:c r="B18" s="314" t="s">
        <x:v>36</x:v>
      </x:c>
      <x:c r="C18" s="315">
        <x:v>324130</x:v>
      </x:c>
      <x:c r="D18" s="316"/>
    </x:row>
    <x:row r="19" spans="1:4" ht="18.949999999999999" customHeight="1">
      <x:c r="A19" s="313">
        <x:v>1075</x:v>
      </x:c>
      <x:c r="B19" s="314" t="s">
        <x:v>56</x:v>
      </x:c>
      <x:c r="C19" s="315">
        <x:v>268915</x:v>
      </x:c>
      <x:c r="D19" s="316"/>
    </x:row>
    <x:row r="20" spans="1:4" ht="18.949999999999999" customHeight="1">
      <x:c r="A20" s="313">
        <x:v>1078</x:v>
      </x:c>
      <x:c r="B20" s="314" t="s">
        <x:v>53</x:v>
      </x:c>
      <x:c r="C20" s="315">
        <x:v>300337</x:v>
      </x:c>
      <x:c r="D20" s="316"/>
    </x:row>
    <x:row r="21" spans="1:4" ht="18.949999999999999" customHeight="1">
      <x:c r="A21" s="313">
        <x:v>1081</x:v>
      </x:c>
      <x:c r="B21" s="314" t="s">
        <x:v>51</x:v>
      </x:c>
      <x:c r="C21" s="315">
        <x:v>408559</x:v>
      </x:c>
      <x:c r="D21" s="316"/>
    </x:row>
    <x:row r="22" spans="1:4" s="149" customFormat="1" customHeight="1">
      <x:c r="A22" s="320">
        <x:v>1083</x:v>
      </x:c>
      <x:c r="B22" s="321" t="s">
        <x:v>46</x:v>
      </x:c>
      <x:c r="C22" s="322">
        <x:v>250164</x:v>
      </x:c>
      <x:c r="D22" s="322"/>
    </x:row>
    <x:row r="23" spans="1:4" ht="18.949999999999999" customHeight="1">
      <x:c r="A23" s="313">
        <x:v>1084</x:v>
      </x:c>
      <x:c r="B23" s="314" t="s">
        <x:v>374</x:v>
      </x:c>
      <x:c r="C23" s="315">
        <x:v>315484</x:v>
      </x:c>
      <x:c r="D23" s="316"/>
    </x:row>
    <x:row r="24" spans="1:4" ht="18.949999999999999" customHeight="1">
      <x:c r="A24" s="313">
        <x:v>1089</x:v>
      </x:c>
      <x:c r="B24" s="314" t="s">
        <x:v>57</x:v>
      </x:c>
      <x:c r="C24" s="315">
        <x:v>433400</x:v>
      </x:c>
      <x:c r="D24" s="316"/>
    </x:row>
    <x:row r="25" spans="1:4" ht="18.949999999999999" customHeight="1">
      <x:c r="A25" s="323" t="s">
        <x:v>188</x:v>
      </x:c>
      <x:c r="B25" s="314" t="s">
        <x:v>104</x:v>
      </x:c>
      <x:c r="C25" s="318">
        <x:v>247713</x:v>
      </x:c>
      <x:c r="D25" s="319" t="s">
        <x:v>126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D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D9"/>
  <x:sheetViews>
    <x:sheetView view="pageBreakPreview" topLeftCell="A1" zoomScale="85" zoomScaleNormal="100" zoomScaleSheetLayoutView="85" workbookViewId="0">
      <x:selection activeCell="G12" activeCellId="0" sqref="G12:G12"/>
    </x:sheetView>
  </x:sheetViews>
  <x:sheetFormatPr defaultColWidth="22.625" defaultRowHeight="60" customHeight="1"/>
  <x:cols>
    <x:col min="1" max="4" width="24.125" style="3" customWidth="1"/>
    <x:col min="5" max="256" width="22.625" style="3"/>
  </x:cols>
  <x:sheetData>
    <x:row r="1" spans="1:4" customHeight="1">
      <x:c r="A1" s="2"/>
      <x:c r="B1" s="2"/>
      <x:c r="C1" s="2"/>
      <x:c r="D1" s="2"/>
    </x:row>
    <x:row r="2" spans="1:4" customHeight="1">
      <x:c r="A2" s="2"/>
      <x:c r="B2" s="2"/>
      <x:c r="C2" s="2"/>
      <x:c r="D2" s="2"/>
    </x:row>
    <x:row r="3" spans="1:4" s="1" customFormat="1" customHeight="1">
      <x:c r="A3" s="2"/>
      <x:c r="B3" s="432" t="s">
        <x:v>139</x:v>
      </x:c>
      <x:c r="C3" s="432"/>
      <x:c r="D3" s="432"/>
    </x:row>
    <x:row r="4" spans="1:4" s="1" customFormat="1" customHeight="1">
      <x:c r="A4" s="2"/>
      <x:c r="B4" s="432"/>
      <x:c r="C4" s="432"/>
      <x:c r="D4" s="432"/>
    </x:row>
    <x:row r="5" spans="1:4" s="1" customFormat="1" customHeight="1">
      <x:c r="A5" s="2"/>
      <x:c r="B5" s="432"/>
      <x:c r="C5" s="432"/>
      <x:c r="D5" s="432"/>
    </x:row>
    <x:row r="6" spans="1:4" s="1" customFormat="1" customHeight="1">
      <x:c r="A6" s="2"/>
      <x:c r="B6" s="432"/>
      <x:c r="C6" s="432"/>
      <x:c r="D6" s="432"/>
    </x:row>
    <x:row r="7" spans="1:4" s="1" customFormat="1" customHeight="1">
      <x:c r="A7" s="2"/>
      <x:c r="B7" s="432"/>
      <x:c r="C7" s="432"/>
      <x:c r="D7" s="432"/>
    </x:row>
    <x:row r="8" spans="1:4" s="1" customFormat="1" customHeight="1">
      <x:c r="A8" s="2"/>
      <x:c r="B8" s="2"/>
      <x:c r="C8" s="2"/>
      <x:c r="D8" s="2"/>
    </x:row>
    <x:row r="9" spans="1:4" s="1" customFormat="1" customHeight="1">
      <x:c r="A9" s="2"/>
      <x:c r="B9" s="2"/>
      <x:c r="C9" s="2"/>
      <x:c r="D9" s="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B3:D7"/>
  </x:mergeCells>
  <x:printOptions horizontalCentered="1" verticalCentered="1" headings="0" gridLines="0" gridLinesSet="1"/>
  <x:pageMargins left="0" right="0" top="0" bottom="0" header="0" footer="0"/>
  <x:pageSetup paperSize="9" scale="9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4" baseType="lpstr">
      <vt:lpstr>00.1 표지</vt:lpstr>
      <vt:lpstr>01. 사업설명서</vt:lpstr>
      <vt:lpstr>02. 예정공정표</vt:lpstr>
      <vt:lpstr>03.1 일반시방서</vt:lpstr>
      <vt:lpstr>03.2 특별시방서</vt:lpstr>
      <vt:lpstr>04.1 설계서용지(갑)</vt:lpstr>
      <vt:lpstr>04.2 원가계산서</vt:lpstr>
      <vt:lpstr>05.1 설계내역서 총괄</vt:lpstr>
      <vt:lpstr>05.2 설계내역서</vt:lpstr>
      <vt:lpstr>06. 수량산출서</vt:lpstr>
      <vt:lpstr>07. 가격조사표</vt:lpstr>
      <vt:lpstr>08. 일위대가표</vt:lpstr>
      <vt:lpstr>09. 시중노임표</vt:lpstr>
      <vt:lpstr>10. 도면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2026-04-07T04:21:54.000</cp:lastPrinted>
  <dcterms:created xsi:type="dcterms:W3CDTF">2014-07-01T05:00:17.000</dcterms:created>
  <dcterms:modified xsi:type="dcterms:W3CDTF">2026-08-13T06:39:22.132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gtMThUMDE6NTg6MDlaIiwicElEIjoiMiIsInRyYWNlSWQiOiI4OTRFNzM1RTVFN0RCQ0E1OENCNjE4RDIwNjExRUNERCIsInVzZXJDb2RlIjoiZGVzMDQyNzAifSwibm9kZTIiOnsiZHNkIjoiMDEwMDAwMDAwMDAwMjEyMiIsImxvZ1RpbWUiOiIyMDI2LTA4LTE4VDAxOjU4OjA5WiIsInBJRCI6IjIiLCJ0cmFjZUlkIjoiODk0RTczNUU1RTdEQkNBNThDQjYxOEQyMDYxMUVDREQiLCJ1c2VyQ29kZSI6ImRlczA0MjcwIn0sIm5vZGUzIjp7ImRzZCI6IjAxMDAwMDAwMDAwMDIxMjIiLCJsb2dUaW1lIjoiMjAyNi0wOC0xOFQwMTo1ODowOVoiLCJwSUQiOiIyIiwidHJhY2VJZCI6Ijg5NEU3MzVFNUU3REJDQTU4Q0I2MThEMjA2MTFFQ0REIiwidXNlckNvZGUiOiJkZXMwNDI3MCJ9LCJub2RlNCI6eyJkc2QiOiIwMTAwMDAwMDAwMDAyMTIyIiwibG9nVGltZSI6IjIwMjYtMDgtMThUMDE6NTg6MDlaIiwicElEIjoiMiIsInRyYWNlSWQiOiI4OTRFNzM1RTVFN0RCQ0E1OENCNjE4RDIwNjExRUNERCIsInVzZXJDb2RlIjoiZGVzMDQyNzAifSwibm9kZTUiOnsiZHNkIjoiMDAwMDAwMDAwMDAwMDAwMCIsImxvZ1RpbWUiOiIyMDI2LTA4LTE4VDAxOjU4OjI2WiIsInBJRCI6MjA0OCwidHJhY2VJZCI6IkExMjBBQzZCM0I2RjRFQkY4MTQzRURBQkVFMTQ0RURDIiwidXNlckNvZGUiOiJkZXMwNDI3MCJ9LCJub2RlQ291bnQiOjJ9</vt:lpwstr>
  </property>
  <property fmtid="{D5CDD505-2E9C-101B-9397-08002B2CF9AE}" name="OpenDocument" pid="3">
    <vt:lpwstr>False</vt:lpwstr>
  </property>
</Properties>
</file>