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3_현\0연구원\26년계약\104.(구매)환경시험분석 하반기 시험용 소모품\1.접수\"/>
    </mc:Choice>
  </mc:AlternateContent>
  <xr:revisionPtr revIDLastSave="0" documentId="8_{25A5D080-A4D6-46E0-8030-86FD191B4984}" xr6:coauthVersionLast="47" xr6:coauthVersionMax="47" xr10:uidLastSave="{00000000-0000-0000-0000-000000000000}"/>
  <bookViews>
    <workbookView xWindow="26310" yWindow="0" windowWidth="25290" windowHeight="20880" xr2:uid="{00000000-000D-0000-FFFF-FFFF00000000}"/>
  </bookViews>
  <sheets>
    <sheet name="총괄" sheetId="6" r:id="rId1"/>
    <sheet name="1.시약" sheetId="1" r:id="rId2"/>
    <sheet name="2.초자" sheetId="2" r:id="rId3"/>
    <sheet name="3.잡품" sheetId="3" r:id="rId4"/>
  </sheets>
  <definedNames>
    <definedName name="_xlnm._FilterDatabase" localSheetId="1" hidden="1">'1.시약'!$A$3:$L$3</definedName>
    <definedName name="_xlnm._FilterDatabase" localSheetId="2" hidden="1">'2.초자'!$A$2:$K$5</definedName>
    <definedName name="_xlnm._FilterDatabase" localSheetId="3" hidden="1">'3.잡품'!$A$2:$L$21</definedName>
    <definedName name="_xlnm.Print_Area" localSheetId="1">'1.시약'!$A$2:$I$8</definedName>
    <definedName name="_xlnm.Print_Area" localSheetId="3">'3.잡품'!$A$1:$H$6</definedName>
    <definedName name="_xlnm.Print_Area" localSheetId="0">총괄!$A$1:$F$10</definedName>
    <definedName name="_xlnm.Print_Titles" localSheetId="1">'1.시약'!$2:$3</definedName>
    <definedName name="_xlnm.Print_Titles" localSheetId="2">'2.초자'!$1:$2</definedName>
    <definedName name="_xlnm.Print_Titles" localSheetId="3">'3.잡품'!$1:$2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" i="6" l="1"/>
  <c r="K11" i="3"/>
  <c r="I10" i="2"/>
  <c r="I29" i="3" l="1"/>
  <c r="K27" i="3"/>
  <c r="K28" i="3"/>
  <c r="J25" i="1"/>
  <c r="K25" i="3"/>
  <c r="K26" i="3"/>
  <c r="C7" i="6"/>
  <c r="K22" i="3" l="1"/>
  <c r="K23" i="3"/>
  <c r="K24" i="3"/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K4" i="2"/>
  <c r="K5" i="2"/>
  <c r="K6" i="2"/>
  <c r="K7" i="2"/>
  <c r="K8" i="2"/>
  <c r="K9" i="2"/>
  <c r="K3" i="2"/>
  <c r="K4" i="3"/>
  <c r="K5" i="3"/>
  <c r="K6" i="3"/>
  <c r="K7" i="3"/>
  <c r="K8" i="3"/>
  <c r="K9" i="3"/>
  <c r="K10" i="3"/>
  <c r="K12" i="3"/>
  <c r="K13" i="3"/>
  <c r="K14" i="3"/>
  <c r="K15" i="3"/>
  <c r="K16" i="3"/>
  <c r="K17" i="3"/>
  <c r="K18" i="3"/>
  <c r="K19" i="3"/>
  <c r="K20" i="3"/>
  <c r="K21" i="3"/>
  <c r="K12" i="2" l="1"/>
  <c r="C8" i="6"/>
  <c r="C6" i="6"/>
  <c r="K3" i="3" l="1"/>
  <c r="K31" i="3" s="1"/>
  <c r="L4" i="1" l="1"/>
  <c r="L29" i="1" s="1"/>
  <c r="K13" i="2" l="1"/>
  <c r="K14" i="2" s="1"/>
  <c r="D7" i="6" s="1"/>
  <c r="L30" i="1"/>
  <c r="L31" i="1" s="1"/>
  <c r="D6" i="6" s="1"/>
  <c r="K32" i="3"/>
  <c r="K33" i="3" l="1"/>
  <c r="D8" i="6" s="1"/>
</calcChain>
</file>

<file path=xl/sharedStrings.xml><?xml version="1.0" encoding="utf-8"?>
<sst xmlns="http://schemas.openxmlformats.org/spreadsheetml/2006/main" count="379" uniqueCount="208">
  <si>
    <t>품명</t>
    <phoneticPr fontId="4" type="noConversion"/>
  </si>
  <si>
    <t>등급</t>
    <phoneticPr fontId="4" type="noConversion"/>
  </si>
  <si>
    <t>메이커</t>
    <phoneticPr fontId="4" type="noConversion"/>
  </si>
  <si>
    <t>규격</t>
    <phoneticPr fontId="4" type="noConversion"/>
  </si>
  <si>
    <t>단위</t>
    <phoneticPr fontId="4" type="noConversion"/>
  </si>
  <si>
    <t>최종단위</t>
    <phoneticPr fontId="4" type="noConversion"/>
  </si>
  <si>
    <t>Aceton</t>
  </si>
  <si>
    <t>mL</t>
  </si>
  <si>
    <t>Junsei</t>
  </si>
  <si>
    <t>특급</t>
  </si>
  <si>
    <t>Wako</t>
  </si>
  <si>
    <t>g</t>
  </si>
  <si>
    <t>Orion 910104</t>
  </si>
  <si>
    <t>Orion 910107</t>
  </si>
  <si>
    <t>Orion 910110</t>
  </si>
  <si>
    <t>Sigma</t>
  </si>
  <si>
    <t>HNO3</t>
  </si>
  <si>
    <t>Merck</t>
  </si>
  <si>
    <t>K2S2O8</t>
  </si>
  <si>
    <t>COD용</t>
  </si>
  <si>
    <t>AgSO4</t>
  </si>
  <si>
    <t>H2SO4</t>
  </si>
  <si>
    <t>kanto</t>
  </si>
  <si>
    <t>SnCl2·2H2O</t>
  </si>
  <si>
    <t>* 당해년도 제조된 시약 납품 *</t>
    <phoneticPr fontId="4" type="noConversion"/>
  </si>
  <si>
    <t>번호</t>
    <phoneticPr fontId="4" type="noConversion"/>
  </si>
  <si>
    <t>품명</t>
    <phoneticPr fontId="4" type="noConversion"/>
  </si>
  <si>
    <t>등급</t>
    <phoneticPr fontId="4" type="noConversion"/>
  </si>
  <si>
    <t>메이커</t>
    <phoneticPr fontId="4" type="noConversion"/>
  </si>
  <si>
    <t>규격</t>
    <phoneticPr fontId="4" type="noConversion"/>
  </si>
  <si>
    <t>단위</t>
    <phoneticPr fontId="4" type="noConversion"/>
  </si>
  <si>
    <t>최종단위</t>
    <phoneticPr fontId="4" type="noConversion"/>
  </si>
  <si>
    <t>비고</t>
    <phoneticPr fontId="4" type="noConversion"/>
  </si>
  <si>
    <t>Pk</t>
  </si>
  <si>
    <t>조이랩</t>
  </si>
  <si>
    <t>pk</t>
  </si>
  <si>
    <t>PE광구샘플병</t>
  </si>
  <si>
    <t>100 mL</t>
  </si>
  <si>
    <t>유한킴벌리</t>
  </si>
  <si>
    <t>234*240 mm</t>
  </si>
  <si>
    <t>16/box</t>
  </si>
  <si>
    <t>pk/box</t>
  </si>
  <si>
    <t>box</t>
  </si>
  <si>
    <t>ea</t>
  </si>
  <si>
    <t>3M</t>
  </si>
  <si>
    <t>실험 기록지 용지 (A4용지)</t>
  </si>
  <si>
    <t>Double A</t>
  </si>
  <si>
    <t>210*297mm, 80g, 500매, white</t>
  </si>
  <si>
    <t>5/box</t>
  </si>
  <si>
    <t>* 당해년도 제조된 시약 납품 *</t>
    <phoneticPr fontId="4" type="noConversion"/>
  </si>
  <si>
    <t>하반기</t>
    <phoneticPr fontId="4" type="noConversion"/>
  </si>
  <si>
    <t>추정비용</t>
    <phoneticPr fontId="4" type="noConversion"/>
  </si>
  <si>
    <t>단가</t>
    <phoneticPr fontId="4" type="noConversion"/>
  </si>
  <si>
    <t>하반기금액</t>
    <phoneticPr fontId="4" type="noConversion"/>
  </si>
  <si>
    <t>구 분</t>
    <phoneticPr fontId="38" type="noConversion"/>
  </si>
  <si>
    <t>하 반 기</t>
    <phoneticPr fontId="4" type="noConversion"/>
  </si>
  <si>
    <t>비  고</t>
    <phoneticPr fontId="4" type="noConversion"/>
  </si>
  <si>
    <t>품목수</t>
    <phoneticPr fontId="4" type="noConversion"/>
  </si>
  <si>
    <t>추정소요비용</t>
    <phoneticPr fontId="4" type="noConversion"/>
  </si>
  <si>
    <t>시  약</t>
    <phoneticPr fontId="38" type="noConversion"/>
  </si>
  <si>
    <t>초  자</t>
    <phoneticPr fontId="38" type="noConversion"/>
  </si>
  <si>
    <t>잡  품</t>
    <phoneticPr fontId="38" type="noConversion"/>
  </si>
  <si>
    <t>합계</t>
    <phoneticPr fontId="4" type="noConversion"/>
  </si>
  <si>
    <t>부가세</t>
    <phoneticPr fontId="4" type="noConversion"/>
  </si>
  <si>
    <t>총합계</t>
    <phoneticPr fontId="4" type="noConversion"/>
  </si>
  <si>
    <t>* MSDS(전품목) 필히 첨부 *</t>
    <phoneticPr fontId="4" type="noConversion"/>
  </si>
  <si>
    <t>* MSDS(전품목) 필히 첨부 *</t>
    <phoneticPr fontId="4" type="noConversion"/>
  </si>
  <si>
    <t xml:space="preserve">Buffer Reference Standard pH4.01 </t>
  </si>
  <si>
    <t>Thermo Scientific</t>
  </si>
  <si>
    <t>Buffer Reference Standard pH7.00</t>
  </si>
  <si>
    <t>Buffer Reference Standard pH10.0</t>
  </si>
  <si>
    <t>VA</t>
  </si>
  <si>
    <t xml:space="preserve">Silver Sulfate </t>
  </si>
  <si>
    <t>Na2C2O4</t>
  </si>
  <si>
    <t>Sulfuric acid</t>
  </si>
  <si>
    <t>7664-93-9</t>
  </si>
  <si>
    <t>36522-08</t>
  </si>
  <si>
    <t xml:space="preserve"> autopipette</t>
  </si>
  <si>
    <t>eppendorf</t>
  </si>
  <si>
    <t>Dispenser (정량분주기)</t>
  </si>
  <si>
    <t>BRAND</t>
  </si>
  <si>
    <t>유기용매</t>
  </si>
  <si>
    <t>ea/Pk</t>
  </si>
  <si>
    <t>금성가운</t>
  </si>
  <si>
    <t>실험복 (남)</t>
  </si>
  <si>
    <t>여지 (5B)</t>
  </si>
  <si>
    <t>ADVANTEC</t>
  </si>
  <si>
    <t>110mm</t>
  </si>
  <si>
    <t>장갑류1 (라텍스)</t>
  </si>
  <si>
    <t>Microflex</t>
  </si>
  <si>
    <t>라텍스, S</t>
  </si>
  <si>
    <t>ULTi RO Pack</t>
  </si>
  <si>
    <t>BALMANNTECH</t>
  </si>
  <si>
    <t>원시료통, bt1521-100, 뚜껑포함</t>
  </si>
  <si>
    <t>Mass Cylinder</t>
  </si>
  <si>
    <t>DURAN</t>
  </si>
  <si>
    <t>M</t>
  </si>
  <si>
    <t>A</t>
  </si>
  <si>
    <t>50 mL</t>
  </si>
  <si>
    <t xml:space="preserve"> autopipette tip</t>
  </si>
  <si>
    <t>1 ~ 10 mL, Long</t>
  </si>
  <si>
    <t>2 pk/box</t>
  </si>
  <si>
    <t>500ea/pk</t>
  </si>
  <si>
    <t>5ea/pk</t>
  </si>
  <si>
    <t xml:space="preserve">1413 ㎲/㎝ Conductivity/TDS Standard </t>
  </si>
  <si>
    <t>011007</t>
  </si>
  <si>
    <t>Orion 11007</t>
  </si>
  <si>
    <t>Nitric acid(65%)</t>
  </si>
  <si>
    <t>0.02 mol/L Potassium permanganate solution</t>
  </si>
  <si>
    <t>0.05 mol/L Sodium oxalate solution</t>
  </si>
  <si>
    <t>64% Sulfuric acid</t>
  </si>
  <si>
    <t>198-11565</t>
  </si>
  <si>
    <t>64% H2SO4</t>
  </si>
  <si>
    <t>Tin(Ⅱ) chloride solution(10% Stannous)</t>
  </si>
  <si>
    <t>water</t>
  </si>
  <si>
    <t>270733-2.5L</t>
  </si>
  <si>
    <t>Microcystin-YR</t>
  </si>
  <si>
    <t>ENZO</t>
  </si>
  <si>
    <t>ALX-350-044-C100</t>
  </si>
  <si>
    <t>1×100 μg</t>
  </si>
  <si>
    <t>100 μg</t>
  </si>
  <si>
    <t>μg</t>
  </si>
  <si>
    <t>Microcystin-LA</t>
  </si>
  <si>
    <t>ALX-350-096-C100</t>
  </si>
  <si>
    <t>Microcystin-RR</t>
  </si>
  <si>
    <t>ALX-350-043-C100</t>
  </si>
  <si>
    <t>Microcystin-LR</t>
  </si>
  <si>
    <t>ALX-350-012-C100</t>
  </si>
  <si>
    <t>Microcystin-LF</t>
  </si>
  <si>
    <t>ALX-350-081-C100</t>
  </si>
  <si>
    <t>Microcystin-LY</t>
  </si>
  <si>
    <t>ALX-350-148-C100</t>
  </si>
  <si>
    <t>시험용 작업장갑(사계절용)</t>
  </si>
  <si>
    <t>시험용 작업장갑(겨울용)</t>
  </si>
  <si>
    <t>시험용 드라이셀 타올</t>
  </si>
  <si>
    <t>실험실용 건전지(AA)</t>
  </si>
  <si>
    <t>실험실용 건전지(AAA)</t>
  </si>
  <si>
    <t>사계절용, 남, 특대</t>
  </si>
  <si>
    <t>슈퍼그립 200</t>
  </si>
  <si>
    <t>L</t>
  </si>
  <si>
    <t>슈퍼그립 핫</t>
  </si>
  <si>
    <t>장/pk</t>
  </si>
  <si>
    <t>초자세척기용</t>
  </si>
  <si>
    <t>지티사이언</t>
  </si>
  <si>
    <t>TOGA-S02DF</t>
  </si>
  <si>
    <t>TOGA-M01DF</t>
  </si>
  <si>
    <t>VOC용</t>
  </si>
  <si>
    <t>산가스용</t>
  </si>
  <si>
    <t>에너자이저</t>
  </si>
  <si>
    <t>AA</t>
  </si>
  <si>
    <t>2개입*20팩</t>
  </si>
  <si>
    <t>40/box</t>
  </si>
  <si>
    <t>AAA</t>
  </si>
  <si>
    <t>Potassium peroxodisulfate
(Potassium persulfate)</t>
    <phoneticPr fontId="4" type="noConversion"/>
  </si>
  <si>
    <t>1.00452.1000</t>
  </si>
  <si>
    <t>에덴복지재단</t>
  </si>
  <si>
    <t>한국메덴트</t>
  </si>
  <si>
    <t>초자세척기용 세척제
 (ELTRIT MD100, MDT D 100, 22LIQ-X)</t>
    <phoneticPr fontId="4" type="noConversion"/>
  </si>
  <si>
    <t>Volumetric flask</t>
  </si>
  <si>
    <t>1000 mL</t>
  </si>
  <si>
    <t>둥근바닥 플라스크</t>
  </si>
  <si>
    <t>국산, PYREX</t>
  </si>
  <si>
    <t>바닥 flat</t>
  </si>
  <si>
    <t>300 mL, 24/40 joint</t>
  </si>
  <si>
    <t>20 μL</t>
  </si>
  <si>
    <t xml:space="preserve"> pk/box</t>
  </si>
  <si>
    <t>5 ~ 50 mL(잠금장치 있는것)</t>
  </si>
  <si>
    <t>Parafilm (파라필름)</t>
  </si>
  <si>
    <t>Bemis</t>
  </si>
  <si>
    <t>PM-996</t>
  </si>
  <si>
    <t>100장/pk</t>
  </si>
  <si>
    <t>흡습포-산업용 와이퍼</t>
  </si>
  <si>
    <t>토미타올스</t>
  </si>
  <si>
    <t>300매/box</t>
  </si>
  <si>
    <t>Micro filter</t>
  </si>
  <si>
    <t>밀레</t>
  </si>
  <si>
    <t>resin</t>
  </si>
  <si>
    <t>실험복 보관함 필터</t>
  </si>
  <si>
    <t>㈜크렌즈</t>
  </si>
  <si>
    <t>280/480(SF21C)</t>
  </si>
  <si>
    <t>보관함 모델명:KNS480</t>
  </si>
  <si>
    <t>25/Pk</t>
  </si>
  <si>
    <t>마대자루</t>
  </si>
  <si>
    <t>100*120 cm, 120 Kg</t>
  </si>
  <si>
    <t>PP,겨자색(황색)</t>
  </si>
  <si>
    <t>snow plow shovel</t>
  </si>
  <si>
    <t>공구생활</t>
  </si>
  <si>
    <t>G-2 국산 A급</t>
  </si>
  <si>
    <t>시료 접수용 카트(접이식대차)</t>
  </si>
  <si>
    <t>무소음/900*600*960mm/200kg</t>
  </si>
  <si>
    <t>K15944762</t>
  </si>
  <si>
    <t>Water bath</t>
  </si>
  <si>
    <t>대한과학</t>
  </si>
  <si>
    <t>WEB-6</t>
  </si>
  <si>
    <r>
      <t xml:space="preserve">합  계
</t>
    </r>
    <r>
      <rPr>
        <b/>
        <sz val="11"/>
        <rFont val="맑은 고딕"/>
        <family val="3"/>
        <charset val="129"/>
        <scheme val="major"/>
      </rPr>
      <t>(부가세 포함)</t>
    </r>
    <phoneticPr fontId="4" type="noConversion"/>
  </si>
  <si>
    <t>(※천원단위 이하 절사)</t>
    <phoneticPr fontId="4" type="noConversion"/>
  </si>
  <si>
    <t>2026년 하반기 시험용 소모품 소요량 및 소요금액 산출내역서</t>
    <phoneticPr fontId="38" type="noConversion"/>
  </si>
  <si>
    <t xml:space="preserve">   ※ 2026년 환경시험분석 시험용 소모품 수급계획 내역에 대하여 하반기 분석계획 및 물량조정, 단가상승 등으로 품목 및 구매량, 금액 일부 조정</t>
    <phoneticPr fontId="4" type="noConversion"/>
  </si>
  <si>
    <t>* CERTIFICATE OF ANALYSIS 필히 첨부 [7번] *</t>
    <phoneticPr fontId="4" type="noConversion"/>
  </si>
  <si>
    <t>유해가스정화장치 필터(고정형)</t>
    <phoneticPr fontId="4" type="noConversion"/>
  </si>
  <si>
    <t>유해가스정화장치 필터(이동형, VOC용)</t>
    <phoneticPr fontId="4" type="noConversion"/>
  </si>
  <si>
    <t>유해가스정화장치 필터(이동형, 산가스용)</t>
    <phoneticPr fontId="4" type="noConversion"/>
  </si>
  <si>
    <t xml:space="preserve"> [예산과목]
  ∙ 유지관리-연구원-환경시험
    -유지관리(26년부터)
  ∙ 용수수질조사-연구원-환경시험
    -수질조사(26년부터)
  ※ 견적금액은 천원 이하 절사</t>
    <phoneticPr fontId="4" type="noConversion"/>
  </si>
  <si>
    <t>유리섬유 여지 (GF/C 110 mm)</t>
    <phoneticPr fontId="4" type="noConversion"/>
  </si>
  <si>
    <t>WHATMAN</t>
    <phoneticPr fontId="4" type="noConversion"/>
  </si>
  <si>
    <t>WM.1822110</t>
    <phoneticPr fontId="4" type="noConversion"/>
  </si>
  <si>
    <t>100장/PK</t>
    <phoneticPr fontId="4" type="noConversion"/>
  </si>
  <si>
    <t>라텍스, M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</si>
</sst>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0&quot;종&quot;"/>
    <numFmt numFmtId="178" formatCode="#,##0&quot;원 &quot;"/>
    <numFmt numFmtId="179" formatCode="0_ "/>
  </numFmts>
  <fonts count="5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name val="돋움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나눔고딕"/>
      <family val="2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name val="Times New Roman"/>
      <family val="1"/>
    </font>
    <font>
      <b/>
      <sz val="26"/>
      <name val="맑은 고딕"/>
      <family val="3"/>
      <charset val="129"/>
      <scheme val="major"/>
    </font>
    <font>
      <sz val="26"/>
      <color theme="1"/>
      <name val="맑은 고딕"/>
      <family val="3"/>
      <charset val="129"/>
      <scheme val="major"/>
    </font>
    <font>
      <sz val="8"/>
      <name val="바탕"/>
      <family val="1"/>
      <charset val="129"/>
    </font>
    <font>
      <sz val="14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4"/>
      <color rgb="FF0000FF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0"/>
      <color rgb="FF0033CC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theme="0"/>
      <name val="돋움"/>
      <family val="3"/>
      <charset val="129"/>
    </font>
    <font>
      <sz val="13"/>
      <color theme="1"/>
      <name val="맑은 고딕"/>
      <family val="3"/>
      <charset val="129"/>
      <scheme val="major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7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7" tint="-0.249977111117893"/>
      </left>
      <right style="medium">
        <color theme="7" tint="-0.249977111117893"/>
      </right>
      <top style="medium">
        <color theme="7" tint="-0.249977111117893"/>
      </top>
      <bottom style="medium">
        <color theme="7" tint="-0.249977111117893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</borders>
  <cellStyleXfs count="128">
    <xf numFmtId="0" fontId="0" fillId="0" borderId="0">
      <alignment vertical="center"/>
    </xf>
    <xf numFmtId="0" fontId="8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4" applyNumberFormat="0" applyAlignment="0" applyProtection="0">
      <alignment vertical="center"/>
    </xf>
    <xf numFmtId="0" fontId="14" fillId="21" borderId="4" applyNumberFormat="0" applyAlignment="0" applyProtection="0">
      <alignment vertical="center"/>
    </xf>
    <xf numFmtId="0" fontId="14" fillId="21" borderId="4" applyNumberFormat="0" applyAlignment="0" applyProtection="0">
      <alignment vertical="center"/>
    </xf>
    <xf numFmtId="0" fontId="14" fillId="21" borderId="4" applyNumberFormat="0" applyAlignment="0" applyProtection="0">
      <alignment vertical="center"/>
    </xf>
    <xf numFmtId="0" fontId="14" fillId="21" borderId="4" applyNumberFormat="0" applyAlignment="0" applyProtection="0">
      <alignment vertical="center"/>
    </xf>
    <xf numFmtId="0" fontId="14" fillId="21" borderId="4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0" fillId="22" borderId="5" applyNumberFormat="0" applyFont="0" applyAlignment="0" applyProtection="0">
      <alignment vertical="center"/>
    </xf>
    <xf numFmtId="0" fontId="10" fillId="22" borderId="5" applyNumberFormat="0" applyFont="0" applyAlignment="0" applyProtection="0">
      <alignment vertical="center"/>
    </xf>
    <xf numFmtId="0" fontId="10" fillId="22" borderId="5" applyNumberFormat="0" applyFont="0" applyAlignment="0" applyProtection="0">
      <alignment vertical="center"/>
    </xf>
    <xf numFmtId="0" fontId="10" fillId="22" borderId="5" applyNumberFormat="0" applyFont="0" applyAlignment="0" applyProtection="0">
      <alignment vertical="center"/>
    </xf>
    <xf numFmtId="0" fontId="10" fillId="22" borderId="5" applyNumberFormat="0" applyFont="0" applyAlignment="0" applyProtection="0">
      <alignment vertical="center"/>
    </xf>
    <xf numFmtId="0" fontId="10" fillId="22" borderId="5" applyNumberFormat="0" applyFont="0" applyAlignment="0" applyProtection="0">
      <alignment vertical="center"/>
    </xf>
    <xf numFmtId="0" fontId="10" fillId="22" borderId="5" applyNumberFormat="0" applyFont="0" applyAlignment="0" applyProtection="0">
      <alignment vertical="center"/>
    </xf>
    <xf numFmtId="0" fontId="10" fillId="22" borderId="5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6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8" borderId="4" applyNumberFormat="0" applyAlignment="0" applyProtection="0">
      <alignment vertical="center"/>
    </xf>
    <xf numFmtId="0" fontId="23" fillId="8" borderId="4" applyNumberFormat="0" applyAlignment="0" applyProtection="0">
      <alignment vertical="center"/>
    </xf>
    <xf numFmtId="0" fontId="23" fillId="8" borderId="4" applyNumberFormat="0" applyAlignment="0" applyProtection="0">
      <alignment vertical="center"/>
    </xf>
    <xf numFmtId="0" fontId="23" fillId="8" borderId="4" applyNumberFormat="0" applyAlignment="0" applyProtection="0">
      <alignment vertical="center"/>
    </xf>
    <xf numFmtId="0" fontId="23" fillId="8" borderId="4" applyNumberFormat="0" applyAlignment="0" applyProtection="0">
      <alignment vertical="center"/>
    </xf>
    <xf numFmtId="0" fontId="23" fillId="8" borderId="4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9" fillId="21" borderId="12" applyNumberFormat="0" applyAlignment="0" applyProtection="0">
      <alignment vertical="center"/>
    </xf>
    <xf numFmtId="0" fontId="29" fillId="21" borderId="12" applyNumberFormat="0" applyAlignment="0" applyProtection="0">
      <alignment vertical="center"/>
    </xf>
    <xf numFmtId="0" fontId="29" fillId="21" borderId="12" applyNumberFormat="0" applyAlignment="0" applyProtection="0">
      <alignment vertical="center"/>
    </xf>
    <xf numFmtId="0" fontId="29" fillId="21" borderId="12" applyNumberFormat="0" applyAlignment="0" applyProtection="0">
      <alignment vertical="center"/>
    </xf>
    <xf numFmtId="0" fontId="29" fillId="21" borderId="12" applyNumberFormat="0" applyAlignment="0" applyProtection="0">
      <alignment vertical="center"/>
    </xf>
    <xf numFmtId="0" fontId="29" fillId="21" borderId="12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8" fillId="0" borderId="0"/>
    <xf numFmtId="0" fontId="19" fillId="0" borderId="0">
      <alignment vertical="center"/>
    </xf>
    <xf numFmtId="0" fontId="30" fillId="0" borderId="0"/>
    <xf numFmtId="0" fontId="1" fillId="0" borderId="0">
      <alignment vertical="center"/>
    </xf>
    <xf numFmtId="0" fontId="31" fillId="0" borderId="0">
      <alignment vertical="center"/>
    </xf>
    <xf numFmtId="0" fontId="8" fillId="0" borderId="0">
      <alignment vertical="center"/>
    </xf>
    <xf numFmtId="0" fontId="32" fillId="0" borderId="0">
      <alignment vertical="center"/>
    </xf>
    <xf numFmtId="0" fontId="1" fillId="0" borderId="0">
      <alignment vertical="center"/>
    </xf>
    <xf numFmtId="0" fontId="8" fillId="0" borderId="0"/>
    <xf numFmtId="0" fontId="32" fillId="0" borderId="0" applyFill="0" applyAlignment="0"/>
    <xf numFmtId="0" fontId="3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5" fillId="0" borderId="0"/>
    <xf numFmtId="0" fontId="14" fillId="21" borderId="34" applyNumberFormat="0" applyAlignment="0" applyProtection="0">
      <alignment vertical="center"/>
    </xf>
    <xf numFmtId="0" fontId="10" fillId="22" borderId="35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3" fillId="8" borderId="34" applyNumberFormat="0" applyAlignment="0" applyProtection="0">
      <alignment vertical="center"/>
    </xf>
    <xf numFmtId="0" fontId="29" fillId="21" borderId="37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14" fillId="21" borderId="41" applyNumberFormat="0" applyAlignment="0" applyProtection="0">
      <alignment vertical="center"/>
    </xf>
    <xf numFmtId="0" fontId="10" fillId="22" borderId="42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43" applyNumberFormat="0" applyFill="0" applyAlignment="0" applyProtection="0">
      <alignment vertical="center"/>
    </xf>
    <xf numFmtId="0" fontId="23" fillId="8" borderId="41" applyNumberFormat="0" applyAlignment="0" applyProtection="0">
      <alignment vertical="center"/>
    </xf>
    <xf numFmtId="0" fontId="29" fillId="21" borderId="44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14" fillId="21" borderId="45" applyNumberFormat="0" applyAlignment="0" applyProtection="0">
      <alignment vertical="center"/>
    </xf>
    <xf numFmtId="0" fontId="10" fillId="22" borderId="46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47" applyNumberFormat="0" applyFill="0" applyAlignment="0" applyProtection="0">
      <alignment vertical="center"/>
    </xf>
    <xf numFmtId="0" fontId="23" fillId="8" borderId="45" applyNumberFormat="0" applyAlignment="0" applyProtection="0">
      <alignment vertical="center"/>
    </xf>
    <xf numFmtId="0" fontId="29" fillId="21" borderId="48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</cellStyleXfs>
  <cellXfs count="1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34" fillId="0" borderId="0" xfId="0" applyFont="1" applyFill="1">
      <alignment vertical="center"/>
    </xf>
    <xf numFmtId="176" fontId="34" fillId="0" borderId="0" xfId="0" applyNumberFormat="1" applyFont="1" applyFill="1">
      <alignment vertical="center"/>
    </xf>
    <xf numFmtId="0" fontId="36" fillId="0" borderId="0" xfId="103" applyFont="1" applyFill="1" applyBorder="1" applyAlignment="1">
      <alignment vertical="center"/>
    </xf>
    <xf numFmtId="0" fontId="37" fillId="0" borderId="0" xfId="0" applyFont="1" applyFill="1">
      <alignment vertical="center"/>
    </xf>
    <xf numFmtId="176" fontId="37" fillId="0" borderId="0" xfId="0" applyNumberFormat="1" applyFont="1" applyFill="1">
      <alignment vertical="center"/>
    </xf>
    <xf numFmtId="0" fontId="39" fillId="0" borderId="0" xfId="0" applyFont="1" applyFill="1">
      <alignment vertical="center"/>
    </xf>
    <xf numFmtId="176" fontId="39" fillId="0" borderId="0" xfId="0" applyNumberFormat="1" applyFont="1" applyFill="1">
      <alignment vertical="center"/>
    </xf>
    <xf numFmtId="0" fontId="42" fillId="0" borderId="0" xfId="0" applyFont="1" applyFill="1">
      <alignment vertical="center"/>
    </xf>
    <xf numFmtId="176" fontId="42" fillId="0" borderId="0" xfId="0" applyNumberFormat="1" applyFont="1" applyFill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01" applyFont="1" applyAlignment="1">
      <alignment horizontal="center" vertical="center"/>
    </xf>
    <xf numFmtId="178" fontId="39" fillId="0" borderId="3" xfId="101" applyNumberFormat="1" applyFont="1" applyFill="1" applyBorder="1" applyAlignment="1">
      <alignment horizontal="right" vertical="center"/>
    </xf>
    <xf numFmtId="0" fontId="34" fillId="0" borderId="15" xfId="0" applyFont="1" applyFill="1" applyBorder="1">
      <alignment vertical="center"/>
    </xf>
    <xf numFmtId="0" fontId="34" fillId="0" borderId="16" xfId="0" applyFont="1" applyFill="1" applyBorder="1" applyAlignment="1">
      <alignment vertical="center" wrapText="1"/>
    </xf>
    <xf numFmtId="0" fontId="34" fillId="0" borderId="16" xfId="0" applyFont="1" applyFill="1" applyBorder="1">
      <alignment vertical="center"/>
    </xf>
    <xf numFmtId="0" fontId="36" fillId="0" borderId="17" xfId="103" applyFont="1" applyFill="1" applyBorder="1" applyAlignment="1">
      <alignment vertical="center"/>
    </xf>
    <xf numFmtId="0" fontId="37" fillId="0" borderId="18" xfId="0" applyFont="1" applyFill="1" applyBorder="1">
      <alignment vertical="center"/>
    </xf>
    <xf numFmtId="0" fontId="36" fillId="0" borderId="19" xfId="103" applyFont="1" applyFill="1" applyBorder="1" applyAlignment="1">
      <alignment vertical="center"/>
    </xf>
    <xf numFmtId="0" fontId="39" fillId="0" borderId="18" xfId="0" applyFont="1" applyFill="1" applyBorder="1">
      <alignment vertical="center"/>
    </xf>
    <xf numFmtId="0" fontId="39" fillId="0" borderId="19" xfId="0" applyFont="1" applyFill="1" applyBorder="1">
      <alignment vertical="center"/>
    </xf>
    <xf numFmtId="0" fontId="42" fillId="0" borderId="18" xfId="0" applyFont="1" applyFill="1" applyBorder="1">
      <alignment vertical="center"/>
    </xf>
    <xf numFmtId="0" fontId="42" fillId="0" borderId="19" xfId="0" applyFont="1" applyFill="1" applyBorder="1">
      <alignment vertical="center"/>
    </xf>
    <xf numFmtId="178" fontId="44" fillId="26" borderId="27" xfId="101" applyNumberFormat="1" applyFont="1" applyFill="1" applyBorder="1" applyAlignment="1">
      <alignment horizontal="right" vertical="center"/>
    </xf>
    <xf numFmtId="178" fontId="39" fillId="0" borderId="20" xfId="101" applyNumberFormat="1" applyFont="1" applyFill="1" applyBorder="1" applyAlignment="1">
      <alignment horizontal="right" vertical="center"/>
    </xf>
    <xf numFmtId="0" fontId="45" fillId="0" borderId="0" xfId="0" applyFont="1" applyFill="1">
      <alignment vertical="center"/>
    </xf>
    <xf numFmtId="41" fontId="5" fillId="28" borderId="3" xfId="10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6" fillId="28" borderId="24" xfId="0" applyFont="1" applyFill="1" applyBorder="1" applyAlignment="1">
      <alignment horizontal="center" vertical="center"/>
    </xf>
    <xf numFmtId="41" fontId="5" fillId="0" borderId="26" xfId="10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46" fillId="0" borderId="0" xfId="0" applyFont="1" applyFill="1">
      <alignment vertical="center"/>
    </xf>
    <xf numFmtId="0" fontId="47" fillId="0" borderId="0" xfId="0" applyFont="1" applyFill="1">
      <alignment vertical="center"/>
    </xf>
    <xf numFmtId="41" fontId="5" fillId="0" borderId="0" xfId="101" applyFont="1" applyFill="1">
      <alignment vertical="center"/>
    </xf>
    <xf numFmtId="41" fontId="5" fillId="0" borderId="0" xfId="101" applyFont="1">
      <alignment vertical="center"/>
    </xf>
    <xf numFmtId="41" fontId="5" fillId="0" borderId="0" xfId="101" applyFont="1" applyFill="1" applyBorder="1">
      <alignment vertical="center"/>
    </xf>
    <xf numFmtId="41" fontId="6" fillId="0" borderId="0" xfId="101" applyFont="1">
      <alignment vertical="center"/>
    </xf>
    <xf numFmtId="0" fontId="6" fillId="0" borderId="0" xfId="0" applyFont="1">
      <alignment vertical="center"/>
    </xf>
    <xf numFmtId="41" fontId="0" fillId="0" borderId="0" xfId="0" applyNumberFormat="1" applyFill="1">
      <alignment vertical="center"/>
    </xf>
    <xf numFmtId="0" fontId="39" fillId="0" borderId="22" xfId="0" applyFont="1" applyFill="1" applyBorder="1">
      <alignment vertical="center"/>
    </xf>
    <xf numFmtId="0" fontId="39" fillId="0" borderId="23" xfId="0" applyFont="1" applyFill="1" applyBorder="1">
      <alignment vertical="center"/>
    </xf>
    <xf numFmtId="178" fontId="39" fillId="0" borderId="13" xfId="101" applyNumberFormat="1" applyFont="1" applyFill="1" applyBorder="1" applyAlignment="1">
      <alignment horizontal="right" vertical="center"/>
    </xf>
    <xf numFmtId="0" fontId="34" fillId="0" borderId="18" xfId="0" applyFont="1" applyFill="1" applyBorder="1">
      <alignment vertical="center"/>
    </xf>
    <xf numFmtId="0" fontId="34" fillId="0" borderId="0" xfId="0" applyFont="1" applyFill="1" applyBorder="1">
      <alignment vertical="center"/>
    </xf>
    <xf numFmtId="0" fontId="34" fillId="0" borderId="19" xfId="0" applyFont="1" applyFill="1" applyBorder="1">
      <alignment vertical="center"/>
    </xf>
    <xf numFmtId="41" fontId="48" fillId="27" borderId="28" xfId="102" applyNumberFormat="1" applyFont="1" applyFill="1" applyBorder="1" applyAlignment="1">
      <alignment horizontal="center" vertical="center"/>
    </xf>
    <xf numFmtId="41" fontId="48" fillId="27" borderId="28" xfId="10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/>
    </xf>
    <xf numFmtId="0" fontId="6" fillId="2" borderId="38" xfId="0" quotePrefix="1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7" fillId="0" borderId="38" xfId="1" applyFont="1" applyFill="1" applyBorder="1" applyAlignment="1">
      <alignment horizontal="center" vertical="center"/>
    </xf>
    <xf numFmtId="41" fontId="5" fillId="0" borderId="38" xfId="101" applyFont="1" applyFill="1" applyBorder="1" applyAlignment="1">
      <alignment horizontal="center" vertical="center"/>
    </xf>
    <xf numFmtId="41" fontId="5" fillId="28" borderId="38" xfId="101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41" fontId="5" fillId="0" borderId="26" xfId="101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28" borderId="49" xfId="0" applyFont="1" applyFill="1" applyBorder="1" applyAlignment="1">
      <alignment horizontal="center" vertical="center"/>
    </xf>
    <xf numFmtId="41" fontId="5" fillId="0" borderId="49" xfId="101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49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179" fontId="49" fillId="0" borderId="0" xfId="0" applyNumberFormat="1" applyFont="1" applyFill="1">
      <alignment vertical="center"/>
    </xf>
    <xf numFmtId="0" fontId="50" fillId="0" borderId="0" xfId="0" applyFont="1" applyFill="1" applyBorder="1" applyAlignment="1">
      <alignment horizontal="center" vertical="center"/>
    </xf>
    <xf numFmtId="0" fontId="50" fillId="0" borderId="0" xfId="0" applyFont="1" applyFill="1">
      <alignment vertical="center"/>
    </xf>
    <xf numFmtId="41" fontId="5" fillId="0" borderId="26" xfId="101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40" fillId="26" borderId="20" xfId="103" applyFont="1" applyFill="1" applyBorder="1" applyAlignment="1">
      <alignment horizontal="center" vertical="center" wrapText="1"/>
    </xf>
    <xf numFmtId="0" fontId="50" fillId="0" borderId="0" xfId="0" applyFont="1">
      <alignment vertical="center"/>
    </xf>
    <xf numFmtId="0" fontId="6" fillId="0" borderId="49" xfId="0" applyFont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1" fontId="5" fillId="0" borderId="26" xfId="101" applyFont="1" applyFill="1" applyBorder="1" applyAlignment="1">
      <alignment vertical="center"/>
    </xf>
    <xf numFmtId="41" fontId="5" fillId="0" borderId="3" xfId="101" applyFont="1" applyFill="1" applyBorder="1" applyAlignment="1">
      <alignment vertical="center"/>
    </xf>
    <xf numFmtId="41" fontId="5" fillId="0" borderId="39" xfId="101" applyFont="1" applyFill="1" applyBorder="1" applyAlignment="1">
      <alignment horizontal="center" vertical="center"/>
    </xf>
    <xf numFmtId="179" fontId="6" fillId="28" borderId="49" xfId="0" applyNumberFormat="1" applyFont="1" applyFill="1" applyBorder="1" applyAlignment="1">
      <alignment horizontal="center" vertical="center"/>
    </xf>
    <xf numFmtId="0" fontId="40" fillId="26" borderId="54" xfId="103" applyFont="1" applyFill="1" applyBorder="1" applyAlignment="1">
      <alignment horizontal="center" vertical="center" wrapText="1"/>
    </xf>
    <xf numFmtId="177" fontId="39" fillId="0" borderId="55" xfId="101" applyNumberFormat="1" applyFont="1" applyFill="1" applyBorder="1" applyAlignment="1">
      <alignment horizontal="center" vertical="center"/>
    </xf>
    <xf numFmtId="177" fontId="39" fillId="0" borderId="26" xfId="101" applyNumberFormat="1" applyFont="1" applyFill="1" applyBorder="1" applyAlignment="1">
      <alignment horizontal="center" vertical="center"/>
    </xf>
    <xf numFmtId="41" fontId="39" fillId="26" borderId="56" xfId="101" applyFont="1" applyFill="1" applyBorder="1" applyAlignment="1">
      <alignment horizontal="center" vertical="center"/>
    </xf>
    <xf numFmtId="0" fontId="40" fillId="0" borderId="59" xfId="103" applyFont="1" applyFill="1" applyBorder="1" applyAlignment="1">
      <alignment horizontal="center" vertical="center"/>
    </xf>
    <xf numFmtId="0" fontId="40" fillId="0" borderId="60" xfId="103" applyFont="1" applyFill="1" applyBorder="1" applyAlignment="1">
      <alignment horizontal="center" vertical="center"/>
    </xf>
    <xf numFmtId="0" fontId="40" fillId="0" borderId="61" xfId="103" applyFont="1" applyFill="1" applyBorder="1" applyAlignment="1">
      <alignment horizontal="center" vertical="center" wrapText="1"/>
    </xf>
    <xf numFmtId="0" fontId="40" fillId="0" borderId="62" xfId="103" applyFont="1" applyFill="1" applyBorder="1" applyAlignment="1">
      <alignment horizontal="center" vertical="center"/>
    </xf>
    <xf numFmtId="177" fontId="39" fillId="0" borderId="54" xfId="101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9" fontId="6" fillId="28" borderId="50" xfId="0" applyNumberFormat="1" applyFont="1" applyFill="1" applyBorder="1" applyAlignment="1">
      <alignment horizontal="center" vertical="center"/>
    </xf>
    <xf numFmtId="179" fontId="6" fillId="28" borderId="13" xfId="0" applyNumberFormat="1" applyFont="1" applyFill="1" applyBorder="1" applyAlignment="1">
      <alignment horizontal="center" vertical="center"/>
    </xf>
    <xf numFmtId="179" fontId="6" fillId="28" borderId="63" xfId="0" applyNumberFormat="1" applyFont="1" applyFill="1" applyBorder="1" applyAlignment="1">
      <alignment horizontal="center" vertical="center"/>
    </xf>
    <xf numFmtId="0" fontId="6" fillId="0" borderId="64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34" fillId="0" borderId="32" xfId="0" applyFont="1" applyFill="1" applyBorder="1" applyAlignment="1">
      <alignment horizontal="left" vertical="center" wrapText="1"/>
    </xf>
    <xf numFmtId="0" fontId="40" fillId="0" borderId="17" xfId="103" applyFont="1" applyFill="1" applyBorder="1" applyAlignment="1">
      <alignment horizontal="center" vertical="center" wrapText="1"/>
    </xf>
    <xf numFmtId="0" fontId="40" fillId="0" borderId="53" xfId="103" applyFont="1" applyFill="1" applyBorder="1" applyAlignment="1">
      <alignment horizontal="center" vertical="center" wrapText="1"/>
    </xf>
    <xf numFmtId="0" fontId="51" fillId="0" borderId="29" xfId="0" applyFont="1" applyFill="1" applyBorder="1" applyAlignment="1">
      <alignment horizontal="left" vertical="center" wrapText="1"/>
    </xf>
    <xf numFmtId="0" fontId="51" fillId="0" borderId="21" xfId="0" applyFont="1" applyFill="1" applyBorder="1" applyAlignment="1">
      <alignment horizontal="left" vertical="center" wrapText="1"/>
    </xf>
    <xf numFmtId="0" fontId="51" fillId="0" borderId="30" xfId="0" applyFont="1" applyFill="1" applyBorder="1" applyAlignment="1">
      <alignment horizontal="left" vertical="center" wrapText="1"/>
    </xf>
    <xf numFmtId="0" fontId="36" fillId="0" borderId="31" xfId="103" applyFont="1" applyFill="1" applyBorder="1" applyAlignment="1">
      <alignment horizontal="center" vertical="center"/>
    </xf>
    <xf numFmtId="0" fontId="36" fillId="0" borderId="32" xfId="103" applyFont="1" applyFill="1" applyBorder="1" applyAlignment="1">
      <alignment horizontal="center" vertical="center"/>
    </xf>
    <xf numFmtId="0" fontId="36" fillId="0" borderId="33" xfId="103" applyFont="1" applyFill="1" applyBorder="1" applyAlignment="1">
      <alignment horizontal="center" vertical="center"/>
    </xf>
    <xf numFmtId="0" fontId="40" fillId="0" borderId="57" xfId="103" applyFont="1" applyFill="1" applyBorder="1" applyAlignment="1">
      <alignment horizontal="center" vertical="center"/>
    </xf>
    <xf numFmtId="0" fontId="40" fillId="0" borderId="58" xfId="103" applyFont="1" applyFill="1" applyBorder="1" applyAlignment="1">
      <alignment horizontal="center" vertical="center"/>
    </xf>
    <xf numFmtId="0" fontId="41" fillId="26" borderId="16" xfId="0" applyFont="1" applyFill="1" applyBorder="1" applyAlignment="1">
      <alignment horizontal="center" vertical="center"/>
    </xf>
    <xf numFmtId="0" fontId="41" fillId="26" borderId="5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28" borderId="4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28" borderId="38" xfId="0" applyFont="1" applyFill="1" applyBorder="1" applyAlignment="1">
      <alignment horizontal="center" vertical="center"/>
    </xf>
    <xf numFmtId="41" fontId="5" fillId="0" borderId="24" xfId="101" applyFont="1" applyFill="1" applyBorder="1" applyAlignment="1">
      <alignment horizontal="center" vertical="center"/>
    </xf>
    <xf numFmtId="41" fontId="5" fillId="0" borderId="26" xfId="101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1" fontId="5" fillId="0" borderId="51" xfId="101" applyFont="1" applyFill="1" applyBorder="1" applyAlignment="1">
      <alignment horizontal="center" vertical="center"/>
    </xf>
    <xf numFmtId="41" fontId="5" fillId="0" borderId="39" xfId="101" applyFont="1" applyFill="1" applyBorder="1" applyAlignment="1">
      <alignment horizontal="center" vertical="center"/>
    </xf>
  </cellXfs>
  <cellStyles count="12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" xfId="102" builtinId="41"/>
    <cellStyle name="강조색4 2" xfId="23" xr:uid="{00000000-0005-0000-0000-000016000000}"/>
    <cellStyle name="강조색5 2" xfId="24" xr:uid="{00000000-0005-0000-0000-000017000000}"/>
    <cellStyle name="강조색6 2" xfId="25" xr:uid="{00000000-0005-0000-0000-000018000000}"/>
    <cellStyle name="경고문 2" xfId="26" xr:uid="{00000000-0005-0000-0000-000019000000}"/>
    <cellStyle name="계산 2" xfId="27" xr:uid="{00000000-0005-0000-0000-00001A000000}"/>
    <cellStyle name="계산 2 2" xfId="28" xr:uid="{00000000-0005-0000-0000-00001B000000}"/>
    <cellStyle name="계산 2 2 2" xfId="29" xr:uid="{00000000-0005-0000-0000-00001C000000}"/>
    <cellStyle name="계산 2 3" xfId="30" xr:uid="{00000000-0005-0000-0000-00001D000000}"/>
    <cellStyle name="계산 2 3 2" xfId="31" xr:uid="{00000000-0005-0000-0000-00001E000000}"/>
    <cellStyle name="계산 2 4" xfId="32" xr:uid="{00000000-0005-0000-0000-00001F000000}"/>
    <cellStyle name="계산 2 5" xfId="104" xr:uid="{00000000-0005-0000-0000-000020000000}"/>
    <cellStyle name="계산 2 6" xfId="112" xr:uid="{00000000-0005-0000-0000-000021000000}"/>
    <cellStyle name="계산 2 7" xfId="120" xr:uid="{00000000-0005-0000-0000-000022000000}"/>
    <cellStyle name="나쁨 2" xfId="33" xr:uid="{00000000-0005-0000-0000-000023000000}"/>
    <cellStyle name="메모 2" xfId="34" xr:uid="{00000000-0005-0000-0000-000024000000}"/>
    <cellStyle name="메모 2 2" xfId="35" xr:uid="{00000000-0005-0000-0000-000025000000}"/>
    <cellStyle name="메모 2 2 2" xfId="36" xr:uid="{00000000-0005-0000-0000-000026000000}"/>
    <cellStyle name="메모 2 2 3" xfId="37" xr:uid="{00000000-0005-0000-0000-000027000000}"/>
    <cellStyle name="메모 2 3" xfId="38" xr:uid="{00000000-0005-0000-0000-000028000000}"/>
    <cellStyle name="메모 2 3 2" xfId="39" xr:uid="{00000000-0005-0000-0000-000029000000}"/>
    <cellStyle name="메모 2 3 3" xfId="40" xr:uid="{00000000-0005-0000-0000-00002A000000}"/>
    <cellStyle name="메모 2 4" xfId="41" xr:uid="{00000000-0005-0000-0000-00002B000000}"/>
    <cellStyle name="메모 2 5" xfId="105" xr:uid="{00000000-0005-0000-0000-00002C000000}"/>
    <cellStyle name="메모 2 6" xfId="113" xr:uid="{00000000-0005-0000-0000-00002D000000}"/>
    <cellStyle name="메모 2 7" xfId="121" xr:uid="{00000000-0005-0000-0000-00002E000000}"/>
    <cellStyle name="백분율 2" xfId="42" xr:uid="{00000000-0005-0000-0000-00002F000000}"/>
    <cellStyle name="보통 2" xfId="43" xr:uid="{00000000-0005-0000-0000-000030000000}"/>
    <cellStyle name="설명 텍스트 2" xfId="44" xr:uid="{00000000-0005-0000-0000-000031000000}"/>
    <cellStyle name="셀 확인 2" xfId="45" xr:uid="{00000000-0005-0000-0000-000032000000}"/>
    <cellStyle name="쉼표 [0]" xfId="101" builtinId="6"/>
    <cellStyle name="쉼표 [0] 2" xfId="46" xr:uid="{00000000-0005-0000-0000-000034000000}"/>
    <cellStyle name="쉼표 [0] 2 10" xfId="47" xr:uid="{00000000-0005-0000-0000-000035000000}"/>
    <cellStyle name="쉼표 [0] 2 2" xfId="48" xr:uid="{00000000-0005-0000-0000-000036000000}"/>
    <cellStyle name="쉼표 [0] 2 2 2" xfId="49" xr:uid="{00000000-0005-0000-0000-000037000000}"/>
    <cellStyle name="쉼표 [0] 2 2 3" xfId="50" xr:uid="{00000000-0005-0000-0000-000038000000}"/>
    <cellStyle name="쉼표 [0] 2 2 4" xfId="51" xr:uid="{00000000-0005-0000-0000-000039000000}"/>
    <cellStyle name="쉼표 [0] 2 2 5" xfId="111" xr:uid="{00000000-0005-0000-0000-00003A000000}"/>
    <cellStyle name="쉼표 [0] 2 2 6" xfId="119" xr:uid="{00000000-0005-0000-0000-00003B000000}"/>
    <cellStyle name="쉼표 [0] 2 2 7" xfId="52" xr:uid="{00000000-0005-0000-0000-00003C000000}"/>
    <cellStyle name="쉼표 [0] 2 2 8" xfId="127" xr:uid="{00000000-0005-0000-0000-00003D000000}"/>
    <cellStyle name="쉼표 [0] 2 3" xfId="53" xr:uid="{00000000-0005-0000-0000-00003E000000}"/>
    <cellStyle name="쉼표 [0] 2 4" xfId="106" xr:uid="{00000000-0005-0000-0000-00003F000000}"/>
    <cellStyle name="쉼표 [0] 2 5" xfId="114" xr:uid="{00000000-0005-0000-0000-000040000000}"/>
    <cellStyle name="쉼표 [0] 2 6" xfId="122" xr:uid="{00000000-0005-0000-0000-000041000000}"/>
    <cellStyle name="쉼표 [0] 3" xfId="54" xr:uid="{00000000-0005-0000-0000-000042000000}"/>
    <cellStyle name="연결된 셀 2" xfId="55" xr:uid="{00000000-0005-0000-0000-000043000000}"/>
    <cellStyle name="요약 2" xfId="56" xr:uid="{00000000-0005-0000-0000-000044000000}"/>
    <cellStyle name="요약 2 2" xfId="57" xr:uid="{00000000-0005-0000-0000-000045000000}"/>
    <cellStyle name="요약 2 2 2" xfId="58" xr:uid="{00000000-0005-0000-0000-000046000000}"/>
    <cellStyle name="요약 2 3" xfId="59" xr:uid="{00000000-0005-0000-0000-000047000000}"/>
    <cellStyle name="요약 2 3 2" xfId="60" xr:uid="{00000000-0005-0000-0000-000048000000}"/>
    <cellStyle name="요약 2 4" xfId="61" xr:uid="{00000000-0005-0000-0000-000049000000}"/>
    <cellStyle name="요약 2 5" xfId="107" xr:uid="{00000000-0005-0000-0000-00004A000000}"/>
    <cellStyle name="요약 2 6" xfId="115" xr:uid="{00000000-0005-0000-0000-00004B000000}"/>
    <cellStyle name="요약 2 7" xfId="123" xr:uid="{00000000-0005-0000-0000-00004C000000}"/>
    <cellStyle name="입력 2" xfId="62" xr:uid="{00000000-0005-0000-0000-00004D000000}"/>
    <cellStyle name="입력 2 2" xfId="63" xr:uid="{00000000-0005-0000-0000-00004E000000}"/>
    <cellStyle name="입력 2 2 2" xfId="64" xr:uid="{00000000-0005-0000-0000-00004F000000}"/>
    <cellStyle name="입력 2 3" xfId="65" xr:uid="{00000000-0005-0000-0000-000050000000}"/>
    <cellStyle name="입력 2 3 2" xfId="66" xr:uid="{00000000-0005-0000-0000-000051000000}"/>
    <cellStyle name="입력 2 4" xfId="67" xr:uid="{00000000-0005-0000-0000-000052000000}"/>
    <cellStyle name="입력 2 5" xfId="108" xr:uid="{00000000-0005-0000-0000-000053000000}"/>
    <cellStyle name="입력 2 6" xfId="116" xr:uid="{00000000-0005-0000-0000-000054000000}"/>
    <cellStyle name="입력 2 7" xfId="124" xr:uid="{00000000-0005-0000-0000-000055000000}"/>
    <cellStyle name="제목 1 2" xfId="68" xr:uid="{00000000-0005-0000-0000-000056000000}"/>
    <cellStyle name="제목 2 2" xfId="69" xr:uid="{00000000-0005-0000-0000-000057000000}"/>
    <cellStyle name="제목 3 2" xfId="70" xr:uid="{00000000-0005-0000-0000-000058000000}"/>
    <cellStyle name="제목 4 2" xfId="71" xr:uid="{00000000-0005-0000-0000-000059000000}"/>
    <cellStyle name="제목 5" xfId="72" xr:uid="{00000000-0005-0000-0000-00005A000000}"/>
    <cellStyle name="좋음 2" xfId="73" xr:uid="{00000000-0005-0000-0000-00005B000000}"/>
    <cellStyle name="출력 2" xfId="74" xr:uid="{00000000-0005-0000-0000-00005C000000}"/>
    <cellStyle name="출력 2 2" xfId="75" xr:uid="{00000000-0005-0000-0000-00005D000000}"/>
    <cellStyle name="출력 2 2 2" xfId="76" xr:uid="{00000000-0005-0000-0000-00005E000000}"/>
    <cellStyle name="출력 2 3" xfId="77" xr:uid="{00000000-0005-0000-0000-00005F000000}"/>
    <cellStyle name="출력 2 3 2" xfId="78" xr:uid="{00000000-0005-0000-0000-000060000000}"/>
    <cellStyle name="출력 2 4" xfId="79" xr:uid="{00000000-0005-0000-0000-000061000000}"/>
    <cellStyle name="출력 2 5" xfId="109" xr:uid="{00000000-0005-0000-0000-000062000000}"/>
    <cellStyle name="출력 2 6" xfId="117" xr:uid="{00000000-0005-0000-0000-000063000000}"/>
    <cellStyle name="출력 2 7" xfId="125" xr:uid="{00000000-0005-0000-0000-000064000000}"/>
    <cellStyle name="통화 [0] 2" xfId="80" xr:uid="{00000000-0005-0000-0000-000065000000}"/>
    <cellStyle name="통화 [0] 2 2" xfId="81" xr:uid="{00000000-0005-0000-0000-000066000000}"/>
    <cellStyle name="통화 [0] 2 3" xfId="110" xr:uid="{00000000-0005-0000-0000-000067000000}"/>
    <cellStyle name="통화 [0] 2 4" xfId="118" xr:uid="{00000000-0005-0000-0000-000068000000}"/>
    <cellStyle name="통화 [0] 2 5" xfId="126" xr:uid="{00000000-0005-0000-0000-000069000000}"/>
    <cellStyle name="표준" xfId="0" builtinId="0"/>
    <cellStyle name="표준 10" xfId="82" xr:uid="{00000000-0005-0000-0000-00006B000000}"/>
    <cellStyle name="표준 10 2 2" xfId="83" xr:uid="{00000000-0005-0000-0000-00006C000000}"/>
    <cellStyle name="표준 11" xfId="84" xr:uid="{00000000-0005-0000-0000-00006D000000}"/>
    <cellStyle name="표준 11 2" xfId="85" xr:uid="{00000000-0005-0000-0000-00006E000000}"/>
    <cellStyle name="표준 12" xfId="86" xr:uid="{00000000-0005-0000-0000-00006F000000}"/>
    <cellStyle name="표준 13" xfId="87" xr:uid="{00000000-0005-0000-0000-000070000000}"/>
    <cellStyle name="표준 2" xfId="88" xr:uid="{00000000-0005-0000-0000-000071000000}"/>
    <cellStyle name="표준 2 2" xfId="1" xr:uid="{00000000-0005-0000-0000-000072000000}"/>
    <cellStyle name="표준 2 2 2" xfId="89" xr:uid="{00000000-0005-0000-0000-000073000000}"/>
    <cellStyle name="표준 2 3" xfId="90" xr:uid="{00000000-0005-0000-0000-000074000000}"/>
    <cellStyle name="표준 2 4" xfId="91" xr:uid="{00000000-0005-0000-0000-000075000000}"/>
    <cellStyle name="표준 2 5" xfId="92" xr:uid="{00000000-0005-0000-0000-000076000000}"/>
    <cellStyle name="표준 2 6" xfId="93" xr:uid="{00000000-0005-0000-0000-000077000000}"/>
    <cellStyle name="표준 3" xfId="94" xr:uid="{00000000-0005-0000-0000-000078000000}"/>
    <cellStyle name="표준 4" xfId="95" xr:uid="{00000000-0005-0000-0000-000079000000}"/>
    <cellStyle name="표준 5" xfId="96" xr:uid="{00000000-0005-0000-0000-00007A000000}"/>
    <cellStyle name="표준 6" xfId="97" xr:uid="{00000000-0005-0000-0000-00007B000000}"/>
    <cellStyle name="표준 7" xfId="98" xr:uid="{00000000-0005-0000-0000-00007C000000}"/>
    <cellStyle name="표준 8" xfId="99" xr:uid="{00000000-0005-0000-0000-00007D000000}"/>
    <cellStyle name="표준 9" xfId="100" xr:uid="{00000000-0005-0000-0000-00007E000000}"/>
    <cellStyle name="표준_2003물품수급계획내역(시약,초자,잡품)" xfId="103" xr:uid="{00000000-0005-0000-0000-00007F000000}"/>
  </cellStyles>
  <dxfs count="0"/>
  <tableStyles count="0" defaultTableStyle="TableStyleMedium2" defaultPivotStyle="PivotStyleLight16"/>
  <colors>
    <mruColors>
      <color rgb="FF0033CC"/>
      <color rgb="FFFF99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"/>
  <sheetViews>
    <sheetView tabSelected="1" zoomScaleNormal="100" workbookViewId="0">
      <selection activeCell="D22" sqref="D22"/>
    </sheetView>
  </sheetViews>
  <sheetFormatPr defaultRowHeight="16.5" x14ac:dyDescent="0.3"/>
  <cols>
    <col min="1" max="1" width="5.625" style="7" customWidth="1"/>
    <col min="2" max="2" width="24.625" style="7" customWidth="1"/>
    <col min="3" max="3" width="19.5" style="7" customWidth="1"/>
    <col min="4" max="4" width="32.5" style="7" customWidth="1"/>
    <col min="5" max="5" width="46.125" style="7" customWidth="1"/>
    <col min="6" max="6" width="5.625" style="7" customWidth="1"/>
    <col min="7" max="15" width="9" style="7"/>
    <col min="16" max="16" width="10.125" style="8" bestFit="1" customWidth="1"/>
    <col min="17" max="16384" width="9" style="7"/>
  </cols>
  <sheetData>
    <row r="1" spans="1:16" ht="18.75" customHeight="1" thickBot="1" x14ac:dyDescent="0.35">
      <c r="A1" s="19"/>
      <c r="B1" s="20"/>
      <c r="C1" s="21"/>
      <c r="D1" s="21"/>
      <c r="E1" s="21"/>
      <c r="F1" s="22"/>
    </row>
    <row r="2" spans="1:16" s="10" customFormat="1" ht="44.25" customHeight="1" thickBot="1" x14ac:dyDescent="0.35">
      <c r="A2" s="23"/>
      <c r="B2" s="123" t="s">
        <v>196</v>
      </c>
      <c r="C2" s="124"/>
      <c r="D2" s="124"/>
      <c r="E2" s="125"/>
      <c r="F2" s="24"/>
      <c r="G2" s="9"/>
      <c r="P2" s="11"/>
    </row>
    <row r="3" spans="1:16" ht="31.5" customHeight="1" thickBot="1" x14ac:dyDescent="0.35">
      <c r="A3" s="51"/>
      <c r="B3" s="52"/>
      <c r="C3" s="52"/>
      <c r="D3" s="52"/>
      <c r="E3" s="52"/>
      <c r="F3" s="53"/>
    </row>
    <row r="4" spans="1:16" s="12" customFormat="1" ht="39.950000000000003" customHeight="1" x14ac:dyDescent="0.3">
      <c r="A4" s="25"/>
      <c r="B4" s="126" t="s">
        <v>54</v>
      </c>
      <c r="C4" s="128" t="s">
        <v>55</v>
      </c>
      <c r="D4" s="129"/>
      <c r="E4" s="118" t="s">
        <v>56</v>
      </c>
      <c r="F4" s="26"/>
      <c r="P4" s="13"/>
    </row>
    <row r="5" spans="1:16" s="12" customFormat="1" ht="39.950000000000003" customHeight="1" thickBot="1" x14ac:dyDescent="0.35">
      <c r="A5" s="25"/>
      <c r="B5" s="127"/>
      <c r="C5" s="100" t="s">
        <v>57</v>
      </c>
      <c r="D5" s="87" t="s">
        <v>58</v>
      </c>
      <c r="E5" s="119"/>
      <c r="F5" s="26"/>
      <c r="P5" s="13"/>
    </row>
    <row r="6" spans="1:16" s="12" customFormat="1" ht="45" customHeight="1" thickTop="1" x14ac:dyDescent="0.3">
      <c r="A6" s="25"/>
      <c r="B6" s="104" t="s">
        <v>59</v>
      </c>
      <c r="C6" s="101">
        <f>'1.시약'!J25</f>
        <v>21</v>
      </c>
      <c r="D6" s="50">
        <f>'1.시약'!L31</f>
        <v>24032000</v>
      </c>
      <c r="E6" s="120" t="s">
        <v>202</v>
      </c>
      <c r="F6" s="26"/>
      <c r="P6" s="13"/>
    </row>
    <row r="7" spans="1:16" s="12" customFormat="1" ht="45" customHeight="1" x14ac:dyDescent="0.3">
      <c r="A7" s="25"/>
      <c r="B7" s="105" t="s">
        <v>60</v>
      </c>
      <c r="C7" s="102">
        <f>'2.초자'!I10</f>
        <v>7</v>
      </c>
      <c r="D7" s="18">
        <f>'2.초자'!K14</f>
        <v>6124000</v>
      </c>
      <c r="E7" s="121"/>
      <c r="F7" s="26"/>
      <c r="P7" s="13"/>
    </row>
    <row r="8" spans="1:16" s="12" customFormat="1" ht="45" customHeight="1" thickBot="1" x14ac:dyDescent="0.35">
      <c r="A8" s="25"/>
      <c r="B8" s="107" t="s">
        <v>61</v>
      </c>
      <c r="C8" s="108">
        <f>'3.잡품'!I29</f>
        <v>26</v>
      </c>
      <c r="D8" s="30">
        <f>'3.잡품'!K33</f>
        <v>19712000</v>
      </c>
      <c r="E8" s="121"/>
      <c r="F8" s="26"/>
      <c r="P8" s="13"/>
    </row>
    <row r="9" spans="1:16" s="14" customFormat="1" ht="45" customHeight="1" thickTop="1" thickBot="1" x14ac:dyDescent="0.35">
      <c r="A9" s="27"/>
      <c r="B9" s="106" t="s">
        <v>194</v>
      </c>
      <c r="C9" s="103"/>
      <c r="D9" s="29">
        <f>SUM(D6:D8)</f>
        <v>49868000</v>
      </c>
      <c r="E9" s="122"/>
      <c r="F9" s="28"/>
      <c r="P9" s="15"/>
    </row>
    <row r="10" spans="1:16" s="12" customFormat="1" ht="51" customHeight="1" thickBot="1" x14ac:dyDescent="0.35">
      <c r="A10" s="48"/>
      <c r="B10" s="117" t="s">
        <v>197</v>
      </c>
      <c r="C10" s="117"/>
      <c r="D10" s="117"/>
      <c r="E10" s="117"/>
      <c r="F10" s="49"/>
      <c r="P10" s="13"/>
    </row>
    <row r="11" spans="1:16" ht="39.950000000000003" customHeight="1" x14ac:dyDescent="0.3"/>
    <row r="12" spans="1:16" ht="25.5" customHeight="1" x14ac:dyDescent="0.3"/>
  </sheetData>
  <mergeCells count="6">
    <mergeCell ref="B10:E10"/>
    <mergeCell ref="E4:E5"/>
    <mergeCell ref="E6:E9"/>
    <mergeCell ref="B2:E2"/>
    <mergeCell ref="B4:B5"/>
    <mergeCell ref="C4:D4"/>
  </mergeCells>
  <phoneticPr fontId="4" type="noConversion"/>
  <printOptions horizontalCentered="1"/>
  <pageMargins left="0.39370078740157483" right="0.39370078740157483" top="0.78740157480314965" bottom="0.39370078740157483" header="0.39370078740157483" footer="0.3937007874015748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1"/>
  <sheetViews>
    <sheetView zoomScaleNormal="100" zoomScaleSheetLayoutView="100" workbookViewId="0">
      <pane ySplit="3" topLeftCell="A4" activePane="bottomLeft" state="frozen"/>
      <selection pane="bottomLeft" activeCell="I35" sqref="I35"/>
    </sheetView>
  </sheetViews>
  <sheetFormatPr defaultRowHeight="16.5" x14ac:dyDescent="0.3"/>
  <cols>
    <col min="1" max="1" width="5.625" style="3" customWidth="1"/>
    <col min="2" max="2" width="56.125" style="3" customWidth="1"/>
    <col min="3" max="3" width="10.875" style="3" customWidth="1"/>
    <col min="4" max="4" width="12.375" style="3" customWidth="1"/>
    <col min="5" max="5" width="13.75" style="3" customWidth="1"/>
    <col min="6" max="6" width="16.875" style="3" customWidth="1"/>
    <col min="7" max="7" width="6.25" style="3" customWidth="1"/>
    <col min="8" max="8" width="7.25" style="3" customWidth="1"/>
    <col min="9" max="9" width="9" style="4"/>
    <col min="10" max="10" width="8.875" style="41" customWidth="1"/>
    <col min="11" max="12" width="12.625" style="42" customWidth="1"/>
    <col min="13" max="13" width="8.875" style="41" customWidth="1"/>
    <col min="14" max="16384" width="9" style="2"/>
  </cols>
  <sheetData>
    <row r="1" spans="1:15" s="1" customFormat="1" x14ac:dyDescent="0.3">
      <c r="A1" s="133" t="s">
        <v>49</v>
      </c>
      <c r="B1" s="133"/>
      <c r="C1" s="133" t="s">
        <v>65</v>
      </c>
      <c r="D1" s="133"/>
      <c r="E1" s="133"/>
      <c r="F1" s="133"/>
      <c r="G1" s="133"/>
      <c r="H1" s="133"/>
      <c r="I1" s="133"/>
      <c r="J1" s="95" t="s">
        <v>198</v>
      </c>
      <c r="K1" s="95"/>
      <c r="L1" s="95"/>
      <c r="M1" s="40"/>
    </row>
    <row r="2" spans="1:15" s="31" customFormat="1" ht="16.5" customHeight="1" x14ac:dyDescent="0.3">
      <c r="A2" s="134"/>
      <c r="B2" s="134" t="s">
        <v>0</v>
      </c>
      <c r="C2" s="134" t="s">
        <v>1</v>
      </c>
      <c r="D2" s="134" t="s">
        <v>2</v>
      </c>
      <c r="E2" s="134" t="s">
        <v>3</v>
      </c>
      <c r="F2" s="134"/>
      <c r="G2" s="134"/>
      <c r="H2" s="134" t="s">
        <v>4</v>
      </c>
      <c r="I2" s="135" t="s">
        <v>5</v>
      </c>
      <c r="J2" s="132" t="s">
        <v>50</v>
      </c>
      <c r="K2" s="96" t="s">
        <v>51</v>
      </c>
      <c r="L2" s="97"/>
      <c r="M2" s="130" t="s">
        <v>32</v>
      </c>
    </row>
    <row r="3" spans="1:15" s="31" customFormat="1" ht="16.5" customHeight="1" x14ac:dyDescent="0.3">
      <c r="A3" s="134"/>
      <c r="B3" s="134"/>
      <c r="C3" s="134"/>
      <c r="D3" s="134"/>
      <c r="E3" s="134"/>
      <c r="F3" s="134"/>
      <c r="G3" s="134"/>
      <c r="H3" s="134"/>
      <c r="I3" s="135"/>
      <c r="J3" s="132"/>
      <c r="K3" s="35" t="s">
        <v>52</v>
      </c>
      <c r="L3" s="32" t="s">
        <v>53</v>
      </c>
      <c r="M3" s="131"/>
    </row>
    <row r="4" spans="1:15" ht="16.5" customHeight="1" x14ac:dyDescent="0.3">
      <c r="A4" s="37">
        <v>1</v>
      </c>
      <c r="B4" s="58" t="s">
        <v>6</v>
      </c>
      <c r="C4" s="58" t="s">
        <v>9</v>
      </c>
      <c r="D4" s="58" t="s">
        <v>8</v>
      </c>
      <c r="E4" s="58"/>
      <c r="F4" s="58"/>
      <c r="G4" s="58">
        <v>1000</v>
      </c>
      <c r="H4" s="58" t="s">
        <v>7</v>
      </c>
      <c r="I4" s="77" t="s">
        <v>43</v>
      </c>
      <c r="J4" s="99">
        <v>40</v>
      </c>
      <c r="K4" s="35">
        <v>33000</v>
      </c>
      <c r="L4" s="32">
        <f t="shared" ref="L4:L24" si="0">$K4*$J4</f>
        <v>1320000</v>
      </c>
      <c r="M4" s="36"/>
      <c r="N4" s="47"/>
      <c r="O4" s="47"/>
    </row>
    <row r="5" spans="1:15" ht="16.5" customHeight="1" x14ac:dyDescent="0.3">
      <c r="A5" s="79">
        <v>2</v>
      </c>
      <c r="B5" s="59" t="s">
        <v>67</v>
      </c>
      <c r="C5" s="59"/>
      <c r="D5" s="59" t="s">
        <v>68</v>
      </c>
      <c r="E5" s="59" t="s">
        <v>12</v>
      </c>
      <c r="F5" s="59"/>
      <c r="G5" s="59">
        <v>475</v>
      </c>
      <c r="H5" s="59" t="s">
        <v>7</v>
      </c>
      <c r="I5" s="77" t="s">
        <v>43</v>
      </c>
      <c r="J5" s="99">
        <v>3</v>
      </c>
      <c r="K5" s="35">
        <v>50000</v>
      </c>
      <c r="L5" s="32">
        <f t="shared" si="0"/>
        <v>150000</v>
      </c>
      <c r="M5" s="36"/>
      <c r="N5" s="47"/>
      <c r="O5" s="47"/>
    </row>
    <row r="6" spans="1:15" ht="16.5" customHeight="1" x14ac:dyDescent="0.3">
      <c r="A6" s="91">
        <v>3</v>
      </c>
      <c r="B6" s="59" t="s">
        <v>69</v>
      </c>
      <c r="C6" s="59"/>
      <c r="D6" s="59" t="s">
        <v>68</v>
      </c>
      <c r="E6" s="59" t="s">
        <v>13</v>
      </c>
      <c r="F6" s="59"/>
      <c r="G6" s="59">
        <v>475</v>
      </c>
      <c r="H6" s="59" t="s">
        <v>7</v>
      </c>
      <c r="I6" s="77" t="s">
        <v>43</v>
      </c>
      <c r="J6" s="99">
        <v>3</v>
      </c>
      <c r="K6" s="35">
        <v>56000</v>
      </c>
      <c r="L6" s="32">
        <f t="shared" si="0"/>
        <v>168000</v>
      </c>
      <c r="M6" s="36"/>
      <c r="N6" s="47"/>
      <c r="O6" s="47"/>
    </row>
    <row r="7" spans="1:15" ht="16.5" customHeight="1" x14ac:dyDescent="0.3">
      <c r="A7" s="86">
        <v>4</v>
      </c>
      <c r="B7" s="86" t="s">
        <v>70</v>
      </c>
      <c r="C7" s="86"/>
      <c r="D7" s="86" t="s">
        <v>68</v>
      </c>
      <c r="E7" s="86" t="s">
        <v>14</v>
      </c>
      <c r="F7" s="86"/>
      <c r="G7" s="86">
        <v>475</v>
      </c>
      <c r="H7" s="86" t="s">
        <v>7</v>
      </c>
      <c r="I7" s="86" t="s">
        <v>43</v>
      </c>
      <c r="J7" s="110">
        <v>3</v>
      </c>
      <c r="K7" s="35">
        <v>50000</v>
      </c>
      <c r="L7" s="32">
        <f t="shared" si="0"/>
        <v>150000</v>
      </c>
      <c r="M7" s="36"/>
      <c r="N7" s="47"/>
      <c r="O7" s="47"/>
    </row>
    <row r="8" spans="1:15" ht="16.5" customHeight="1" x14ac:dyDescent="0.3">
      <c r="A8" s="94">
        <v>5</v>
      </c>
      <c r="B8" s="113" t="s">
        <v>104</v>
      </c>
      <c r="C8" s="114" t="s">
        <v>105</v>
      </c>
      <c r="D8" s="114" t="s">
        <v>68</v>
      </c>
      <c r="E8" s="114" t="s">
        <v>106</v>
      </c>
      <c r="F8" s="114" t="s">
        <v>103</v>
      </c>
      <c r="G8" s="114">
        <v>60</v>
      </c>
      <c r="H8" s="114" t="s">
        <v>7</v>
      </c>
      <c r="I8" s="115" t="s">
        <v>35</v>
      </c>
      <c r="J8" s="112">
        <v>4</v>
      </c>
      <c r="K8" s="35">
        <v>330000</v>
      </c>
      <c r="L8" s="32">
        <f t="shared" si="0"/>
        <v>1320000</v>
      </c>
      <c r="M8" s="36"/>
      <c r="N8" s="47"/>
      <c r="O8" s="47"/>
    </row>
    <row r="9" spans="1:15" ht="16.5" customHeight="1" x14ac:dyDescent="0.3">
      <c r="A9" s="109">
        <v>6</v>
      </c>
      <c r="B9" s="109" t="s">
        <v>107</v>
      </c>
      <c r="C9" s="109" t="s">
        <v>154</v>
      </c>
      <c r="D9" s="109" t="s">
        <v>17</v>
      </c>
      <c r="E9" s="109"/>
      <c r="F9" s="109" t="s">
        <v>16</v>
      </c>
      <c r="G9" s="109">
        <v>1000</v>
      </c>
      <c r="H9" s="109" t="s">
        <v>7</v>
      </c>
      <c r="I9" s="109" t="s">
        <v>43</v>
      </c>
      <c r="J9" s="111">
        <v>5</v>
      </c>
      <c r="K9" s="35">
        <v>94000</v>
      </c>
      <c r="L9" s="32">
        <f t="shared" si="0"/>
        <v>470000</v>
      </c>
      <c r="M9" s="36"/>
      <c r="N9" s="47"/>
      <c r="O9" s="47"/>
    </row>
    <row r="10" spans="1:15" ht="16.5" customHeight="1" x14ac:dyDescent="0.3">
      <c r="A10" s="91">
        <v>7</v>
      </c>
      <c r="B10" s="58" t="s">
        <v>108</v>
      </c>
      <c r="C10" s="58" t="s">
        <v>71</v>
      </c>
      <c r="D10" s="58" t="s">
        <v>8</v>
      </c>
      <c r="E10" s="58"/>
      <c r="F10" s="58"/>
      <c r="G10" s="58">
        <v>1000</v>
      </c>
      <c r="H10" s="58" t="s">
        <v>7</v>
      </c>
      <c r="I10" s="59" t="s">
        <v>43</v>
      </c>
      <c r="J10" s="99">
        <v>10</v>
      </c>
      <c r="K10" s="35">
        <v>39000</v>
      </c>
      <c r="L10" s="32">
        <f t="shared" si="0"/>
        <v>390000</v>
      </c>
      <c r="M10" s="36"/>
      <c r="N10" s="47"/>
      <c r="O10" s="47"/>
    </row>
    <row r="11" spans="1:15" ht="22.5" customHeight="1" x14ac:dyDescent="0.3">
      <c r="A11" s="93">
        <v>8</v>
      </c>
      <c r="B11" s="61" t="s">
        <v>153</v>
      </c>
      <c r="C11" s="58" t="s">
        <v>9</v>
      </c>
      <c r="D11" s="58" t="s">
        <v>10</v>
      </c>
      <c r="E11" s="58"/>
      <c r="F11" s="58" t="s">
        <v>18</v>
      </c>
      <c r="G11" s="58">
        <v>100</v>
      </c>
      <c r="H11" s="58" t="s">
        <v>11</v>
      </c>
      <c r="I11" s="59" t="s">
        <v>43</v>
      </c>
      <c r="J11" s="99">
        <v>6</v>
      </c>
      <c r="K11" s="35">
        <v>72000</v>
      </c>
      <c r="L11" s="32">
        <f t="shared" si="0"/>
        <v>432000</v>
      </c>
      <c r="M11" s="36"/>
      <c r="N11" s="47"/>
      <c r="O11" s="47"/>
    </row>
    <row r="12" spans="1:15" ht="16.5" customHeight="1" x14ac:dyDescent="0.3">
      <c r="A12" s="91">
        <v>9</v>
      </c>
      <c r="B12" s="58" t="s">
        <v>72</v>
      </c>
      <c r="C12" s="58" t="s">
        <v>19</v>
      </c>
      <c r="D12" s="58" t="s">
        <v>10</v>
      </c>
      <c r="E12" s="58"/>
      <c r="F12" s="58" t="s">
        <v>20</v>
      </c>
      <c r="G12" s="58">
        <v>500</v>
      </c>
      <c r="H12" s="58" t="s">
        <v>11</v>
      </c>
      <c r="I12" s="59" t="s">
        <v>43</v>
      </c>
      <c r="J12" s="99">
        <v>1</v>
      </c>
      <c r="K12" s="35">
        <v>6700000</v>
      </c>
      <c r="L12" s="32">
        <f t="shared" si="0"/>
        <v>6700000</v>
      </c>
      <c r="M12" s="36"/>
      <c r="N12" s="47"/>
      <c r="O12" s="47"/>
    </row>
    <row r="13" spans="1:15" ht="16.5" customHeight="1" x14ac:dyDescent="0.3">
      <c r="A13" s="93">
        <v>10</v>
      </c>
      <c r="B13" s="58" t="s">
        <v>109</v>
      </c>
      <c r="C13" s="58" t="s">
        <v>9</v>
      </c>
      <c r="D13" s="58" t="s">
        <v>8</v>
      </c>
      <c r="E13" s="58"/>
      <c r="F13" s="58" t="s">
        <v>73</v>
      </c>
      <c r="G13" s="58">
        <v>1000</v>
      </c>
      <c r="H13" s="58" t="s">
        <v>7</v>
      </c>
      <c r="I13" s="59" t="s">
        <v>43</v>
      </c>
      <c r="J13" s="99">
        <v>10</v>
      </c>
      <c r="K13" s="35">
        <v>39000</v>
      </c>
      <c r="L13" s="32">
        <f t="shared" si="0"/>
        <v>390000</v>
      </c>
      <c r="M13" s="36"/>
      <c r="N13" s="47"/>
      <c r="O13" s="47"/>
    </row>
    <row r="14" spans="1:15" ht="16.5" customHeight="1" x14ac:dyDescent="0.3">
      <c r="A14" s="91">
        <v>11</v>
      </c>
      <c r="B14" s="58" t="s">
        <v>74</v>
      </c>
      <c r="C14" s="58" t="s">
        <v>9</v>
      </c>
      <c r="D14" s="58" t="s">
        <v>8</v>
      </c>
      <c r="E14" s="58" t="s">
        <v>75</v>
      </c>
      <c r="F14" s="58" t="s">
        <v>21</v>
      </c>
      <c r="G14" s="58">
        <v>1000</v>
      </c>
      <c r="H14" s="58" t="s">
        <v>11</v>
      </c>
      <c r="I14" s="59" t="s">
        <v>43</v>
      </c>
      <c r="J14" s="99">
        <v>30</v>
      </c>
      <c r="K14" s="35">
        <v>22000</v>
      </c>
      <c r="L14" s="32">
        <f t="shared" si="0"/>
        <v>660000</v>
      </c>
      <c r="M14" s="36"/>
      <c r="N14" s="47"/>
      <c r="O14" s="47"/>
    </row>
    <row r="15" spans="1:15" ht="16.5" customHeight="1" x14ac:dyDescent="0.3">
      <c r="A15" s="93">
        <v>12</v>
      </c>
      <c r="B15" s="60" t="s">
        <v>110</v>
      </c>
      <c r="C15" s="58" t="s">
        <v>9</v>
      </c>
      <c r="D15" s="58" t="s">
        <v>10</v>
      </c>
      <c r="E15" s="58" t="s">
        <v>111</v>
      </c>
      <c r="F15" s="58" t="s">
        <v>112</v>
      </c>
      <c r="G15" s="58">
        <v>500</v>
      </c>
      <c r="H15" s="58" t="s">
        <v>7</v>
      </c>
      <c r="I15" s="59" t="s">
        <v>43</v>
      </c>
      <c r="J15" s="99">
        <v>4</v>
      </c>
      <c r="K15" s="35">
        <v>39000</v>
      </c>
      <c r="L15" s="32">
        <f t="shared" si="0"/>
        <v>156000</v>
      </c>
      <c r="M15" s="36"/>
      <c r="N15" s="47"/>
      <c r="O15" s="47"/>
    </row>
    <row r="16" spans="1:15" ht="16.5" customHeight="1" x14ac:dyDescent="0.3">
      <c r="A16" s="91">
        <v>13</v>
      </c>
      <c r="B16" s="61" t="s">
        <v>113</v>
      </c>
      <c r="C16" s="58" t="s">
        <v>9</v>
      </c>
      <c r="D16" s="58" t="s">
        <v>22</v>
      </c>
      <c r="E16" s="58" t="s">
        <v>76</v>
      </c>
      <c r="F16" s="58" t="s">
        <v>23</v>
      </c>
      <c r="G16" s="58">
        <v>500</v>
      </c>
      <c r="H16" s="58" t="s">
        <v>7</v>
      </c>
      <c r="I16" s="59" t="s">
        <v>43</v>
      </c>
      <c r="J16" s="99">
        <v>4</v>
      </c>
      <c r="K16" s="35">
        <v>39000</v>
      </c>
      <c r="L16" s="32">
        <f t="shared" si="0"/>
        <v>156000</v>
      </c>
      <c r="M16" s="36"/>
      <c r="N16" s="47"/>
      <c r="O16" s="47"/>
    </row>
    <row r="17" spans="1:15" ht="16.5" customHeight="1" x14ac:dyDescent="0.3">
      <c r="A17" s="93">
        <v>14</v>
      </c>
      <c r="B17" s="61" t="s">
        <v>114</v>
      </c>
      <c r="C17" s="58" t="s">
        <v>115</v>
      </c>
      <c r="D17" s="58" t="s">
        <v>15</v>
      </c>
      <c r="E17" s="58"/>
      <c r="F17" s="58"/>
      <c r="G17" s="58">
        <v>2500</v>
      </c>
      <c r="H17" s="58" t="s">
        <v>7</v>
      </c>
      <c r="I17" s="59" t="s">
        <v>43</v>
      </c>
      <c r="J17" s="99">
        <v>5</v>
      </c>
      <c r="K17" s="35">
        <v>244000</v>
      </c>
      <c r="L17" s="32">
        <f t="shared" si="0"/>
        <v>1220000</v>
      </c>
      <c r="M17" s="36"/>
      <c r="N17" s="47"/>
      <c r="O17" s="47"/>
    </row>
    <row r="18" spans="1:15" ht="25.5" customHeight="1" x14ac:dyDescent="0.3">
      <c r="A18" s="91">
        <v>15</v>
      </c>
      <c r="B18" s="61" t="s">
        <v>157</v>
      </c>
      <c r="C18" s="58" t="s">
        <v>155</v>
      </c>
      <c r="D18" s="58" t="s">
        <v>156</v>
      </c>
      <c r="E18" s="58"/>
      <c r="F18" s="58"/>
      <c r="G18" s="58">
        <v>5000</v>
      </c>
      <c r="H18" s="58" t="s">
        <v>7</v>
      </c>
      <c r="I18" s="59" t="s">
        <v>43</v>
      </c>
      <c r="J18" s="99">
        <v>6</v>
      </c>
      <c r="K18" s="35">
        <v>222000</v>
      </c>
      <c r="L18" s="32">
        <f t="shared" si="0"/>
        <v>1332000</v>
      </c>
      <c r="M18" s="36"/>
      <c r="N18" s="47"/>
      <c r="O18" s="47"/>
    </row>
    <row r="19" spans="1:15" ht="16.5" customHeight="1" x14ac:dyDescent="0.3">
      <c r="A19" s="93">
        <v>16</v>
      </c>
      <c r="B19" s="58" t="s">
        <v>116</v>
      </c>
      <c r="C19" s="58"/>
      <c r="D19" s="58" t="s">
        <v>117</v>
      </c>
      <c r="E19" s="58" t="s">
        <v>118</v>
      </c>
      <c r="F19" s="58" t="s">
        <v>119</v>
      </c>
      <c r="G19" s="58" t="s">
        <v>120</v>
      </c>
      <c r="H19" s="58" t="s">
        <v>121</v>
      </c>
      <c r="I19" s="59" t="s">
        <v>43</v>
      </c>
      <c r="J19" s="99">
        <v>1</v>
      </c>
      <c r="K19" s="35">
        <v>1330000</v>
      </c>
      <c r="L19" s="32">
        <f t="shared" si="0"/>
        <v>1330000</v>
      </c>
      <c r="M19" s="36"/>
      <c r="N19" s="47"/>
      <c r="O19" s="47"/>
    </row>
    <row r="20" spans="1:15" ht="16.5" customHeight="1" x14ac:dyDescent="0.3">
      <c r="A20" s="91">
        <v>17</v>
      </c>
      <c r="B20" s="58" t="s">
        <v>122</v>
      </c>
      <c r="C20" s="58"/>
      <c r="D20" s="58" t="s">
        <v>117</v>
      </c>
      <c r="E20" s="58" t="s">
        <v>123</v>
      </c>
      <c r="F20" s="58" t="s">
        <v>119</v>
      </c>
      <c r="G20" s="58" t="s">
        <v>120</v>
      </c>
      <c r="H20" s="58" t="s">
        <v>121</v>
      </c>
      <c r="I20" s="59" t="s">
        <v>43</v>
      </c>
      <c r="J20" s="99">
        <v>1</v>
      </c>
      <c r="K20" s="35">
        <v>1000000</v>
      </c>
      <c r="L20" s="32">
        <f t="shared" si="0"/>
        <v>1000000</v>
      </c>
      <c r="M20" s="36"/>
      <c r="N20" s="47"/>
      <c r="O20" s="47"/>
    </row>
    <row r="21" spans="1:15" ht="16.5" customHeight="1" x14ac:dyDescent="0.3">
      <c r="A21" s="93">
        <v>18</v>
      </c>
      <c r="B21" s="58" t="s">
        <v>124</v>
      </c>
      <c r="C21" s="58"/>
      <c r="D21" s="58" t="s">
        <v>117</v>
      </c>
      <c r="E21" s="58" t="s">
        <v>125</v>
      </c>
      <c r="F21" s="58" t="s">
        <v>119</v>
      </c>
      <c r="G21" s="58" t="s">
        <v>120</v>
      </c>
      <c r="H21" s="58" t="s">
        <v>121</v>
      </c>
      <c r="I21" s="59" t="s">
        <v>43</v>
      </c>
      <c r="J21" s="99">
        <v>1</v>
      </c>
      <c r="K21" s="35">
        <v>390000</v>
      </c>
      <c r="L21" s="32">
        <f t="shared" si="0"/>
        <v>390000</v>
      </c>
      <c r="M21" s="36"/>
      <c r="N21" s="47"/>
      <c r="O21" s="47"/>
    </row>
    <row r="22" spans="1:15" ht="16.5" customHeight="1" x14ac:dyDescent="0.3">
      <c r="A22" s="91">
        <v>19</v>
      </c>
      <c r="B22" s="58" t="s">
        <v>126</v>
      </c>
      <c r="C22" s="58"/>
      <c r="D22" s="58" t="s">
        <v>117</v>
      </c>
      <c r="E22" s="58" t="s">
        <v>127</v>
      </c>
      <c r="F22" s="58" t="s">
        <v>119</v>
      </c>
      <c r="G22" s="58" t="s">
        <v>120</v>
      </c>
      <c r="H22" s="58" t="s">
        <v>121</v>
      </c>
      <c r="I22" s="59" t="s">
        <v>43</v>
      </c>
      <c r="J22" s="99">
        <v>1</v>
      </c>
      <c r="K22" s="35">
        <v>444000</v>
      </c>
      <c r="L22" s="32">
        <f t="shared" si="0"/>
        <v>444000</v>
      </c>
      <c r="M22" s="36"/>
      <c r="N22" s="47"/>
      <c r="O22" s="47"/>
    </row>
    <row r="23" spans="1:15" ht="16.5" customHeight="1" x14ac:dyDescent="0.3">
      <c r="A23" s="93">
        <v>20</v>
      </c>
      <c r="B23" s="58" t="s">
        <v>128</v>
      </c>
      <c r="C23" s="58"/>
      <c r="D23" s="58" t="s">
        <v>117</v>
      </c>
      <c r="E23" s="58" t="s">
        <v>129</v>
      </c>
      <c r="F23" s="58" t="s">
        <v>119</v>
      </c>
      <c r="G23" s="58" t="s">
        <v>120</v>
      </c>
      <c r="H23" s="58" t="s">
        <v>121</v>
      </c>
      <c r="I23" s="59" t="s">
        <v>43</v>
      </c>
      <c r="J23" s="99">
        <v>1</v>
      </c>
      <c r="K23" s="35">
        <v>1890000</v>
      </c>
      <c r="L23" s="32">
        <f t="shared" si="0"/>
        <v>1890000</v>
      </c>
      <c r="M23" s="36"/>
      <c r="N23" s="47"/>
      <c r="O23" s="47"/>
    </row>
    <row r="24" spans="1:15" ht="16.5" customHeight="1" x14ac:dyDescent="0.3">
      <c r="A24" s="91">
        <v>21</v>
      </c>
      <c r="B24" s="58" t="s">
        <v>130</v>
      </c>
      <c r="C24" s="58"/>
      <c r="D24" s="58" t="s">
        <v>117</v>
      </c>
      <c r="E24" s="58" t="s">
        <v>131</v>
      </c>
      <c r="F24" s="58" t="s">
        <v>119</v>
      </c>
      <c r="G24" s="58" t="s">
        <v>120</v>
      </c>
      <c r="H24" s="58" t="s">
        <v>121</v>
      </c>
      <c r="I24" s="59" t="s">
        <v>43</v>
      </c>
      <c r="J24" s="99">
        <v>1</v>
      </c>
      <c r="K24" s="35">
        <v>1780000</v>
      </c>
      <c r="L24" s="32">
        <f t="shared" si="0"/>
        <v>1780000</v>
      </c>
      <c r="M24" s="36"/>
      <c r="O24" s="47"/>
    </row>
    <row r="25" spans="1:15" ht="16.5" customHeight="1" x14ac:dyDescent="0.3">
      <c r="J25" s="81">
        <f>$A24-COUNTIF(J4:J24,"0")</f>
        <v>21</v>
      </c>
    </row>
    <row r="26" spans="1:15" s="76" customFormat="1" ht="16.5" customHeight="1" x14ac:dyDescent="0.3">
      <c r="A26" s="3"/>
      <c r="B26" s="3"/>
      <c r="C26" s="3"/>
      <c r="D26" s="3"/>
      <c r="E26" s="3"/>
      <c r="F26" s="3"/>
      <c r="G26" s="3"/>
      <c r="H26" s="3"/>
      <c r="I26" s="4"/>
      <c r="J26" s="81"/>
      <c r="K26" s="42"/>
      <c r="L26" s="42"/>
      <c r="M26" s="41"/>
    </row>
    <row r="27" spans="1:15" x14ac:dyDescent="0.3">
      <c r="B27" s="38" t="s">
        <v>24</v>
      </c>
    </row>
    <row r="28" spans="1:15" x14ac:dyDescent="0.3">
      <c r="B28" s="38" t="s">
        <v>66</v>
      </c>
    </row>
    <row r="29" spans="1:15" x14ac:dyDescent="0.3">
      <c r="K29" s="16" t="s">
        <v>62</v>
      </c>
      <c r="L29" s="42">
        <f>SUM(L4:L24)</f>
        <v>21848000</v>
      </c>
    </row>
    <row r="30" spans="1:15" ht="17.25" thickBot="1" x14ac:dyDescent="0.35">
      <c r="K30" s="16" t="s">
        <v>63</v>
      </c>
      <c r="L30" s="44">
        <f>L29*10%</f>
        <v>2184800</v>
      </c>
    </row>
    <row r="31" spans="1:15" ht="17.25" thickBot="1" x14ac:dyDescent="0.35">
      <c r="K31" s="16" t="s">
        <v>64</v>
      </c>
      <c r="L31" s="54">
        <f>ROUNDDOWN(L29+L30,-3)</f>
        <v>24032000</v>
      </c>
      <c r="M31" s="41" t="s">
        <v>195</v>
      </c>
    </row>
  </sheetData>
  <autoFilter ref="A3:L3" xr:uid="{00000000-0009-0000-0000-000001000000}">
    <filterColumn colId="4" showButton="0"/>
    <filterColumn colId="5" showButton="0"/>
  </autoFilter>
  <mergeCells count="11">
    <mergeCell ref="M2:M3"/>
    <mergeCell ref="J2:J3"/>
    <mergeCell ref="A1:B1"/>
    <mergeCell ref="C1:I1"/>
    <mergeCell ref="A2:A3"/>
    <mergeCell ref="B2:B3"/>
    <mergeCell ref="C2:C3"/>
    <mergeCell ref="D2:D3"/>
    <mergeCell ref="E2:G3"/>
    <mergeCell ref="H2:H3"/>
    <mergeCell ref="I2:I3"/>
  </mergeCells>
  <phoneticPr fontId="4" type="noConversion"/>
  <pageMargins left="7.874015748031496E-2" right="7.874015748031496E-2" top="0.51181102362204722" bottom="0.31496062992125984" header="0.31496062992125984" footer="0.31496062992125984"/>
  <pageSetup paperSize="9" scale="95" fitToHeight="0" orientation="landscape" r:id="rId1"/>
  <ignoredErrors>
    <ignoredError sqref="C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4"/>
  <sheetViews>
    <sheetView zoomScaleNormal="100" workbookViewId="0">
      <pane ySplit="2" topLeftCell="A3" activePane="bottomLeft" state="frozen"/>
      <selection pane="bottomLeft" sqref="A1:A2"/>
    </sheetView>
  </sheetViews>
  <sheetFormatPr defaultRowHeight="16.5" x14ac:dyDescent="0.3"/>
  <cols>
    <col min="1" max="1" width="5.625" style="5" customWidth="1"/>
    <col min="2" max="2" width="33.375" style="5" customWidth="1"/>
    <col min="3" max="3" width="9.25" style="5" customWidth="1"/>
    <col min="4" max="4" width="16.875" style="5" customWidth="1"/>
    <col min="5" max="5" width="25" style="5" customWidth="1"/>
    <col min="6" max="6" width="18.25" style="5" customWidth="1"/>
    <col min="7" max="7" width="7.875" style="5" customWidth="1"/>
    <col min="8" max="8" width="6.625" style="5" customWidth="1"/>
    <col min="9" max="9" width="8.875" style="46" customWidth="1"/>
    <col min="10" max="11" width="12.625" style="45" customWidth="1"/>
    <col min="12" max="12" width="8.875" style="46" customWidth="1"/>
    <col min="14" max="15" width="9.375" bestFit="1" customWidth="1"/>
  </cols>
  <sheetData>
    <row r="1" spans="1:14" s="33" customFormat="1" ht="16.5" customHeight="1" x14ac:dyDescent="0.3">
      <c r="A1" s="140" t="s">
        <v>25</v>
      </c>
      <c r="B1" s="140" t="s">
        <v>26</v>
      </c>
      <c r="C1" s="140" t="s">
        <v>27</v>
      </c>
      <c r="D1" s="140" t="s">
        <v>28</v>
      </c>
      <c r="E1" s="141" t="s">
        <v>29</v>
      </c>
      <c r="F1" s="142"/>
      <c r="G1" s="140" t="s">
        <v>30</v>
      </c>
      <c r="H1" s="140" t="s">
        <v>31</v>
      </c>
      <c r="I1" s="137" t="s">
        <v>50</v>
      </c>
      <c r="J1" s="138" t="s">
        <v>51</v>
      </c>
      <c r="K1" s="139"/>
      <c r="L1" s="136" t="s">
        <v>32</v>
      </c>
    </row>
    <row r="2" spans="1:14" s="33" customFormat="1" ht="16.5" customHeight="1" x14ac:dyDescent="0.3">
      <c r="A2" s="140"/>
      <c r="B2" s="140"/>
      <c r="C2" s="140"/>
      <c r="D2" s="140"/>
      <c r="E2" s="143"/>
      <c r="F2" s="144"/>
      <c r="G2" s="140"/>
      <c r="H2" s="140"/>
      <c r="I2" s="137"/>
      <c r="J2" s="66" t="s">
        <v>52</v>
      </c>
      <c r="K2" s="67" t="s">
        <v>53</v>
      </c>
      <c r="L2" s="136"/>
    </row>
    <row r="3" spans="1:14" x14ac:dyDescent="0.3">
      <c r="A3" s="68">
        <v>1</v>
      </c>
      <c r="B3" s="59" t="s">
        <v>94</v>
      </c>
      <c r="C3" s="59" t="s">
        <v>97</v>
      </c>
      <c r="D3" s="59" t="s">
        <v>95</v>
      </c>
      <c r="E3" s="59"/>
      <c r="F3" s="59" t="s">
        <v>98</v>
      </c>
      <c r="G3" s="59" t="s">
        <v>43</v>
      </c>
      <c r="H3" s="59" t="s">
        <v>43</v>
      </c>
      <c r="I3" s="73">
        <v>2</v>
      </c>
      <c r="J3" s="84">
        <v>33000</v>
      </c>
      <c r="K3" s="67">
        <f t="shared" ref="K3:K9" si="0">$J3*$I3</f>
        <v>66000</v>
      </c>
      <c r="L3" s="57"/>
      <c r="M3" s="39"/>
      <c r="N3" s="39"/>
    </row>
    <row r="4" spans="1:14" x14ac:dyDescent="0.3">
      <c r="A4" s="57">
        <v>2</v>
      </c>
      <c r="B4" s="59" t="s">
        <v>94</v>
      </c>
      <c r="C4" s="59" t="s">
        <v>97</v>
      </c>
      <c r="D4" s="59" t="s">
        <v>95</v>
      </c>
      <c r="E4" s="59"/>
      <c r="F4" s="59" t="s">
        <v>37</v>
      </c>
      <c r="G4" s="59" t="s">
        <v>43</v>
      </c>
      <c r="H4" s="59" t="s">
        <v>43</v>
      </c>
      <c r="I4" s="73">
        <v>2</v>
      </c>
      <c r="J4" s="84">
        <v>39000</v>
      </c>
      <c r="K4" s="67">
        <f t="shared" si="0"/>
        <v>78000</v>
      </c>
      <c r="L4" s="57"/>
      <c r="M4" s="39"/>
      <c r="N4" s="39"/>
    </row>
    <row r="5" spans="1:14" ht="17.25" customHeight="1" x14ac:dyDescent="0.3">
      <c r="A5" s="92">
        <v>3</v>
      </c>
      <c r="B5" s="60" t="s">
        <v>158</v>
      </c>
      <c r="C5" s="59" t="s">
        <v>97</v>
      </c>
      <c r="D5" s="59" t="s">
        <v>95</v>
      </c>
      <c r="E5" s="59"/>
      <c r="F5" s="59" t="s">
        <v>159</v>
      </c>
      <c r="G5" s="59" t="s">
        <v>43</v>
      </c>
      <c r="H5" s="59" t="s">
        <v>43</v>
      </c>
      <c r="I5" s="73">
        <v>2</v>
      </c>
      <c r="J5" s="84">
        <v>106000</v>
      </c>
      <c r="K5" s="67">
        <f t="shared" si="0"/>
        <v>212000</v>
      </c>
      <c r="L5" s="57"/>
      <c r="M5" s="39"/>
      <c r="N5" s="39"/>
    </row>
    <row r="6" spans="1:14" x14ac:dyDescent="0.3">
      <c r="A6" s="80">
        <v>4</v>
      </c>
      <c r="B6" s="57" t="s">
        <v>160</v>
      </c>
      <c r="C6" s="57"/>
      <c r="D6" s="57" t="s">
        <v>161</v>
      </c>
      <c r="E6" s="57" t="s">
        <v>162</v>
      </c>
      <c r="F6" s="57" t="s">
        <v>163</v>
      </c>
      <c r="G6" s="57" t="s">
        <v>43</v>
      </c>
      <c r="H6" s="57" t="s">
        <v>43</v>
      </c>
      <c r="I6" s="73">
        <v>50</v>
      </c>
      <c r="J6" s="84">
        <v>22000</v>
      </c>
      <c r="K6" s="67">
        <f t="shared" si="0"/>
        <v>1100000</v>
      </c>
      <c r="L6" s="57"/>
    </row>
    <row r="7" spans="1:14" x14ac:dyDescent="0.3">
      <c r="A7" s="92">
        <v>5</v>
      </c>
      <c r="B7" s="57" t="s">
        <v>77</v>
      </c>
      <c r="C7" s="72"/>
      <c r="D7" s="57" t="s">
        <v>78</v>
      </c>
      <c r="E7" s="57" t="s">
        <v>164</v>
      </c>
      <c r="F7" s="57"/>
      <c r="G7" s="57" t="s">
        <v>43</v>
      </c>
      <c r="H7" s="57" t="s">
        <v>43</v>
      </c>
      <c r="I7" s="73">
        <v>1</v>
      </c>
      <c r="J7" s="69">
        <v>778000</v>
      </c>
      <c r="K7" s="67">
        <f t="shared" si="0"/>
        <v>778000</v>
      </c>
      <c r="L7" s="72"/>
    </row>
    <row r="8" spans="1:14" x14ac:dyDescent="0.3">
      <c r="A8" s="80">
        <v>6</v>
      </c>
      <c r="B8" s="59" t="s">
        <v>99</v>
      </c>
      <c r="C8" s="72"/>
      <c r="D8" s="62" t="s">
        <v>78</v>
      </c>
      <c r="E8" s="59" t="s">
        <v>100</v>
      </c>
      <c r="F8" s="59" t="s">
        <v>101</v>
      </c>
      <c r="G8" s="59" t="s">
        <v>165</v>
      </c>
      <c r="H8" s="59" t="s">
        <v>42</v>
      </c>
      <c r="I8" s="73">
        <v>2</v>
      </c>
      <c r="J8" s="69">
        <v>222000</v>
      </c>
      <c r="K8" s="67">
        <f t="shared" si="0"/>
        <v>444000</v>
      </c>
      <c r="L8" s="72"/>
    </row>
    <row r="9" spans="1:14" x14ac:dyDescent="0.3">
      <c r="A9" s="92">
        <v>7</v>
      </c>
      <c r="B9" s="59" t="s">
        <v>79</v>
      </c>
      <c r="C9" s="72"/>
      <c r="D9" s="62" t="s">
        <v>80</v>
      </c>
      <c r="E9" s="59" t="s">
        <v>166</v>
      </c>
      <c r="F9" s="59" t="s">
        <v>81</v>
      </c>
      <c r="G9" s="59" t="s">
        <v>43</v>
      </c>
      <c r="H9" s="59" t="s">
        <v>43</v>
      </c>
      <c r="I9" s="73">
        <v>2</v>
      </c>
      <c r="J9" s="69">
        <v>1445000</v>
      </c>
      <c r="K9" s="67">
        <f t="shared" si="0"/>
        <v>2890000</v>
      </c>
      <c r="L9" s="72"/>
    </row>
    <row r="10" spans="1:14" x14ac:dyDescent="0.3">
      <c r="I10" s="88">
        <f>$A9-COUNTIF(I3:I9,"0")</f>
        <v>7</v>
      </c>
    </row>
    <row r="12" spans="1:14" x14ac:dyDescent="0.3">
      <c r="J12" s="17" t="s">
        <v>62</v>
      </c>
      <c r="K12" s="43">
        <f>SUM(K3:K9)</f>
        <v>5568000</v>
      </c>
    </row>
    <row r="13" spans="1:14" ht="17.25" thickBot="1" x14ac:dyDescent="0.35">
      <c r="J13" s="17" t="s">
        <v>63</v>
      </c>
      <c r="K13" s="43">
        <f>K12*10%</f>
        <v>556800</v>
      </c>
    </row>
    <row r="14" spans="1:14" ht="17.25" thickBot="1" x14ac:dyDescent="0.35">
      <c r="J14" s="17" t="s">
        <v>64</v>
      </c>
      <c r="K14" s="55">
        <f>ROUNDDOWN(K12+K13,-3)</f>
        <v>6124000</v>
      </c>
      <c r="L14" s="41" t="s">
        <v>195</v>
      </c>
    </row>
  </sheetData>
  <autoFilter ref="A2:K5" xr:uid="{00000000-0009-0000-0000-000002000000}">
    <filterColumn colId="4" showButton="0"/>
  </autoFilter>
  <mergeCells count="10">
    <mergeCell ref="L1:L2"/>
    <mergeCell ref="I1:I2"/>
    <mergeCell ref="J1:K1"/>
    <mergeCell ref="H1:H2"/>
    <mergeCell ref="A1:A2"/>
    <mergeCell ref="B1:B2"/>
    <mergeCell ref="C1:C2"/>
    <mergeCell ref="D1:D2"/>
    <mergeCell ref="G1:G2"/>
    <mergeCell ref="E1:F2"/>
  </mergeCells>
  <phoneticPr fontId="4" type="noConversion"/>
  <pageMargins left="0.11811023622047245" right="0.11811023622047245" top="0.59055118110236227" bottom="0.39370078740157483" header="0.31496062992125984" footer="0.31496062992125984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3"/>
  <sheetViews>
    <sheetView zoomScaleNormal="100" workbookViewId="0">
      <pane ySplit="2" topLeftCell="A3" activePane="bottomLeft" state="frozen"/>
      <selection pane="bottomLeft" sqref="A1:A2"/>
    </sheetView>
  </sheetViews>
  <sheetFormatPr defaultRowHeight="16.5" x14ac:dyDescent="0.3"/>
  <cols>
    <col min="1" max="1" width="5.625" style="3" customWidth="1"/>
    <col min="2" max="2" width="42.875" style="3" customWidth="1"/>
    <col min="3" max="3" width="20.75" style="3" customWidth="1"/>
    <col min="4" max="4" width="31.875" style="3" customWidth="1"/>
    <col min="5" max="5" width="17.75" style="3" customWidth="1"/>
    <col min="6" max="6" width="15.5" style="3" customWidth="1"/>
    <col min="7" max="7" width="8.625" style="3" customWidth="1"/>
    <col min="8" max="8" width="6.75" style="3" customWidth="1"/>
    <col min="9" max="9" width="8.875" style="6" customWidth="1"/>
    <col min="10" max="11" width="12.625" style="42" customWidth="1"/>
    <col min="12" max="12" width="10.625" style="4" customWidth="1"/>
    <col min="13" max="13" width="9" style="2"/>
    <col min="14" max="14" width="13.75" style="2" customWidth="1"/>
    <col min="15" max="16384" width="9" style="2"/>
  </cols>
  <sheetData>
    <row r="1" spans="1:14" x14ac:dyDescent="0.3">
      <c r="A1" s="145" t="s">
        <v>25</v>
      </c>
      <c r="B1" s="134" t="s">
        <v>26</v>
      </c>
      <c r="C1" s="134" t="s">
        <v>28</v>
      </c>
      <c r="D1" s="134" t="s">
        <v>29</v>
      </c>
      <c r="E1" s="134"/>
      <c r="F1" s="134"/>
      <c r="G1" s="134" t="s">
        <v>30</v>
      </c>
      <c r="H1" s="134" t="s">
        <v>31</v>
      </c>
      <c r="I1" s="132" t="s">
        <v>50</v>
      </c>
      <c r="J1" s="146" t="s">
        <v>51</v>
      </c>
      <c r="K1" s="147"/>
      <c r="L1" s="145" t="s">
        <v>32</v>
      </c>
    </row>
    <row r="2" spans="1:14" x14ac:dyDescent="0.3">
      <c r="A2" s="145"/>
      <c r="B2" s="134"/>
      <c r="C2" s="134"/>
      <c r="D2" s="134"/>
      <c r="E2" s="134"/>
      <c r="F2" s="134"/>
      <c r="G2" s="134"/>
      <c r="H2" s="134"/>
      <c r="I2" s="132"/>
      <c r="J2" s="98" t="s">
        <v>52</v>
      </c>
      <c r="K2" s="32" t="s">
        <v>53</v>
      </c>
      <c r="L2" s="145"/>
    </row>
    <row r="3" spans="1:14" x14ac:dyDescent="0.3">
      <c r="A3" s="70">
        <v>1</v>
      </c>
      <c r="B3" s="57" t="s">
        <v>167</v>
      </c>
      <c r="C3" s="57" t="s">
        <v>168</v>
      </c>
      <c r="D3" s="59" t="s">
        <v>169</v>
      </c>
      <c r="E3" s="57"/>
      <c r="F3" s="80"/>
      <c r="G3" s="57" t="s">
        <v>43</v>
      </c>
      <c r="H3" s="77" t="s">
        <v>43</v>
      </c>
      <c r="I3" s="73">
        <v>5</v>
      </c>
      <c r="J3" s="98">
        <v>40000</v>
      </c>
      <c r="K3" s="32">
        <f t="shared" ref="K3:K28" si="0">$J3*$I3</f>
        <v>200000</v>
      </c>
      <c r="L3" s="36"/>
      <c r="M3" s="47"/>
      <c r="N3" s="47"/>
    </row>
    <row r="4" spans="1:14" x14ac:dyDescent="0.3">
      <c r="A4" s="80">
        <v>2</v>
      </c>
      <c r="B4" s="59" t="s">
        <v>84</v>
      </c>
      <c r="C4" s="59" t="s">
        <v>83</v>
      </c>
      <c r="D4" s="59" t="s">
        <v>137</v>
      </c>
      <c r="E4" s="59"/>
      <c r="F4" s="59"/>
      <c r="G4" s="59" t="s">
        <v>43</v>
      </c>
      <c r="H4" s="77" t="s">
        <v>43</v>
      </c>
      <c r="I4" s="73">
        <v>10</v>
      </c>
      <c r="J4" s="98">
        <v>44000</v>
      </c>
      <c r="K4" s="32">
        <f t="shared" si="0"/>
        <v>440000</v>
      </c>
      <c r="L4" s="36"/>
      <c r="M4" s="47"/>
      <c r="N4" s="47"/>
    </row>
    <row r="5" spans="1:14" x14ac:dyDescent="0.3">
      <c r="A5" s="116">
        <v>3</v>
      </c>
      <c r="B5" s="59" t="s">
        <v>88</v>
      </c>
      <c r="C5" s="59" t="s">
        <v>89</v>
      </c>
      <c r="D5" s="59" t="s">
        <v>90</v>
      </c>
      <c r="E5" s="57"/>
      <c r="F5" s="59"/>
      <c r="G5" s="59" t="s">
        <v>43</v>
      </c>
      <c r="H5" s="77" t="s">
        <v>43</v>
      </c>
      <c r="I5" s="73">
        <v>20</v>
      </c>
      <c r="J5" s="98">
        <v>39000</v>
      </c>
      <c r="K5" s="32">
        <f t="shared" si="0"/>
        <v>780000</v>
      </c>
      <c r="L5" s="36"/>
      <c r="M5" s="47"/>
      <c r="N5" s="47"/>
    </row>
    <row r="6" spans="1:14" x14ac:dyDescent="0.3">
      <c r="A6" s="80">
        <v>4</v>
      </c>
      <c r="B6" s="64" t="s">
        <v>88</v>
      </c>
      <c r="C6" s="64" t="s">
        <v>89</v>
      </c>
      <c r="D6" s="57" t="s">
        <v>207</v>
      </c>
      <c r="E6" s="57"/>
      <c r="F6" s="80"/>
      <c r="G6" s="59" t="s">
        <v>43</v>
      </c>
      <c r="H6" s="77" t="s">
        <v>43</v>
      </c>
      <c r="I6" s="73">
        <v>5</v>
      </c>
      <c r="J6" s="98">
        <v>39000</v>
      </c>
      <c r="K6" s="32">
        <f t="shared" si="0"/>
        <v>195000</v>
      </c>
      <c r="L6" s="36"/>
      <c r="M6" s="47"/>
      <c r="N6" s="47"/>
    </row>
    <row r="7" spans="1:14" x14ac:dyDescent="0.3">
      <c r="A7" s="116">
        <v>5</v>
      </c>
      <c r="B7" s="57" t="s">
        <v>132</v>
      </c>
      <c r="C7" s="57" t="s">
        <v>44</v>
      </c>
      <c r="D7" s="57" t="s">
        <v>138</v>
      </c>
      <c r="E7" s="57" t="s">
        <v>139</v>
      </c>
      <c r="F7" s="80"/>
      <c r="G7" s="59" t="s">
        <v>43</v>
      </c>
      <c r="H7" s="59" t="s">
        <v>43</v>
      </c>
      <c r="I7" s="73">
        <v>10</v>
      </c>
      <c r="J7" s="98">
        <v>12000</v>
      </c>
      <c r="K7" s="32">
        <f t="shared" si="0"/>
        <v>120000</v>
      </c>
      <c r="L7" s="36"/>
      <c r="M7" s="47"/>
      <c r="N7" s="47"/>
    </row>
    <row r="8" spans="1:14" x14ac:dyDescent="0.3">
      <c r="A8" s="80">
        <v>6</v>
      </c>
      <c r="B8" s="57" t="s">
        <v>133</v>
      </c>
      <c r="C8" s="64" t="s">
        <v>44</v>
      </c>
      <c r="D8" s="57" t="s">
        <v>140</v>
      </c>
      <c r="E8" s="57" t="s">
        <v>96</v>
      </c>
      <c r="F8" s="80"/>
      <c r="G8" s="59" t="s">
        <v>43</v>
      </c>
      <c r="H8" s="59" t="s">
        <v>43</v>
      </c>
      <c r="I8" s="73">
        <v>10</v>
      </c>
      <c r="J8" s="98">
        <v>12000</v>
      </c>
      <c r="K8" s="32">
        <f t="shared" si="0"/>
        <v>120000</v>
      </c>
      <c r="L8" s="36"/>
      <c r="M8" s="47"/>
      <c r="N8" s="47"/>
    </row>
    <row r="9" spans="1:14" x14ac:dyDescent="0.3">
      <c r="A9" s="116">
        <v>7</v>
      </c>
      <c r="B9" s="57" t="s">
        <v>133</v>
      </c>
      <c r="C9" s="57" t="s">
        <v>44</v>
      </c>
      <c r="D9" s="57" t="s">
        <v>140</v>
      </c>
      <c r="E9" s="57" t="s">
        <v>139</v>
      </c>
      <c r="F9" s="80"/>
      <c r="G9" s="59" t="s">
        <v>43</v>
      </c>
      <c r="H9" s="59" t="s">
        <v>43</v>
      </c>
      <c r="I9" s="73">
        <v>10</v>
      </c>
      <c r="J9" s="98">
        <v>12000</v>
      </c>
      <c r="K9" s="32">
        <f t="shared" si="0"/>
        <v>120000</v>
      </c>
      <c r="L9" s="36"/>
      <c r="M9" s="47"/>
      <c r="N9" s="47"/>
    </row>
    <row r="10" spans="1:14" x14ac:dyDescent="0.3">
      <c r="A10" s="80">
        <v>8</v>
      </c>
      <c r="B10" s="57" t="s">
        <v>85</v>
      </c>
      <c r="C10" s="57" t="s">
        <v>86</v>
      </c>
      <c r="D10" s="57" t="s">
        <v>87</v>
      </c>
      <c r="E10" s="57"/>
      <c r="F10" s="80" t="s">
        <v>170</v>
      </c>
      <c r="G10" s="59" t="s">
        <v>141</v>
      </c>
      <c r="H10" s="59" t="s">
        <v>35</v>
      </c>
      <c r="I10" s="73">
        <v>30</v>
      </c>
      <c r="J10" s="98">
        <v>44000</v>
      </c>
      <c r="K10" s="32">
        <f t="shared" si="0"/>
        <v>1320000</v>
      </c>
      <c r="L10" s="36"/>
      <c r="M10" s="47"/>
      <c r="N10" s="47"/>
    </row>
    <row r="11" spans="1:14" s="76" customFormat="1" x14ac:dyDescent="0.3">
      <c r="A11" s="116">
        <v>9</v>
      </c>
      <c r="B11" s="78" t="s">
        <v>203</v>
      </c>
      <c r="C11" s="78" t="s">
        <v>204</v>
      </c>
      <c r="D11" s="78" t="s">
        <v>205</v>
      </c>
      <c r="E11" s="78"/>
      <c r="F11" s="78" t="s">
        <v>206</v>
      </c>
      <c r="G11" s="78" t="s">
        <v>141</v>
      </c>
      <c r="H11" s="78" t="s">
        <v>35</v>
      </c>
      <c r="I11" s="73">
        <v>2</v>
      </c>
      <c r="J11" s="98">
        <v>50000</v>
      </c>
      <c r="K11" s="32">
        <f t="shared" si="0"/>
        <v>100000</v>
      </c>
      <c r="L11" s="77"/>
      <c r="M11" s="47"/>
      <c r="N11" s="47"/>
    </row>
    <row r="12" spans="1:14" x14ac:dyDescent="0.3">
      <c r="A12" s="80">
        <v>10</v>
      </c>
      <c r="B12" s="59" t="s">
        <v>171</v>
      </c>
      <c r="C12" s="59" t="s">
        <v>172</v>
      </c>
      <c r="D12" s="59"/>
      <c r="E12" s="59"/>
      <c r="F12" s="59" t="s">
        <v>173</v>
      </c>
      <c r="G12" s="59" t="s">
        <v>42</v>
      </c>
      <c r="H12" s="59" t="s">
        <v>42</v>
      </c>
      <c r="I12" s="73">
        <v>3</v>
      </c>
      <c r="J12" s="98">
        <v>61000</v>
      </c>
      <c r="K12" s="32">
        <f t="shared" si="0"/>
        <v>183000</v>
      </c>
      <c r="L12" s="36"/>
      <c r="M12" s="47"/>
      <c r="N12" s="47"/>
    </row>
    <row r="13" spans="1:14" x14ac:dyDescent="0.3">
      <c r="A13" s="116">
        <v>11</v>
      </c>
      <c r="B13" s="59" t="s">
        <v>134</v>
      </c>
      <c r="C13" s="57" t="s">
        <v>38</v>
      </c>
      <c r="D13" s="59" t="s">
        <v>39</v>
      </c>
      <c r="E13" s="59">
        <v>47201</v>
      </c>
      <c r="F13" s="59" t="s">
        <v>40</v>
      </c>
      <c r="G13" s="59" t="s">
        <v>41</v>
      </c>
      <c r="H13" s="59" t="s">
        <v>42</v>
      </c>
      <c r="I13" s="73">
        <v>5</v>
      </c>
      <c r="J13" s="98">
        <v>56000</v>
      </c>
      <c r="K13" s="32">
        <f t="shared" si="0"/>
        <v>280000</v>
      </c>
      <c r="L13" s="36"/>
      <c r="M13" s="47"/>
      <c r="N13" s="47"/>
    </row>
    <row r="14" spans="1:14" x14ac:dyDescent="0.3">
      <c r="A14" s="80">
        <v>12</v>
      </c>
      <c r="B14" s="58" t="s">
        <v>91</v>
      </c>
      <c r="C14" s="58" t="s">
        <v>92</v>
      </c>
      <c r="D14" s="58"/>
      <c r="E14" s="58" t="s">
        <v>142</v>
      </c>
      <c r="F14" s="58"/>
      <c r="G14" s="58" t="s">
        <v>43</v>
      </c>
      <c r="H14" s="58" t="s">
        <v>43</v>
      </c>
      <c r="I14" s="73">
        <v>1</v>
      </c>
      <c r="J14" s="98">
        <v>389000</v>
      </c>
      <c r="K14" s="32">
        <f t="shared" si="0"/>
        <v>389000</v>
      </c>
      <c r="L14" s="36"/>
      <c r="M14" s="47"/>
      <c r="N14" s="47"/>
    </row>
    <row r="15" spans="1:14" x14ac:dyDescent="0.3">
      <c r="A15" s="116">
        <v>13</v>
      </c>
      <c r="B15" s="58" t="s">
        <v>174</v>
      </c>
      <c r="C15" s="58" t="s">
        <v>175</v>
      </c>
      <c r="D15" s="58">
        <v>10831930</v>
      </c>
      <c r="E15" s="63" t="s">
        <v>142</v>
      </c>
      <c r="F15" s="58"/>
      <c r="G15" s="58" t="s">
        <v>43</v>
      </c>
      <c r="H15" s="58" t="s">
        <v>43</v>
      </c>
      <c r="I15" s="73">
        <v>1</v>
      </c>
      <c r="J15" s="98">
        <v>667000</v>
      </c>
      <c r="K15" s="32">
        <f t="shared" si="0"/>
        <v>667000</v>
      </c>
      <c r="L15" s="36"/>
      <c r="M15" s="47"/>
      <c r="N15" s="47"/>
    </row>
    <row r="16" spans="1:14" x14ac:dyDescent="0.3">
      <c r="A16" s="80">
        <v>14</v>
      </c>
      <c r="B16" s="58" t="s">
        <v>176</v>
      </c>
      <c r="C16" s="58" t="s">
        <v>175</v>
      </c>
      <c r="D16" s="58">
        <v>3250808</v>
      </c>
      <c r="E16" s="58" t="s">
        <v>142</v>
      </c>
      <c r="F16" s="58"/>
      <c r="G16" s="58" t="s">
        <v>43</v>
      </c>
      <c r="H16" s="58" t="s">
        <v>43</v>
      </c>
      <c r="I16" s="73">
        <v>2</v>
      </c>
      <c r="J16" s="98">
        <v>722000</v>
      </c>
      <c r="K16" s="32">
        <f t="shared" si="0"/>
        <v>1444000</v>
      </c>
      <c r="L16" s="36"/>
      <c r="M16" s="47"/>
      <c r="N16" s="47"/>
    </row>
    <row r="17" spans="1:14" x14ac:dyDescent="0.3">
      <c r="A17" s="116">
        <v>15</v>
      </c>
      <c r="B17" s="58" t="s">
        <v>199</v>
      </c>
      <c r="C17" s="58" t="s">
        <v>143</v>
      </c>
      <c r="D17" s="58" t="s">
        <v>144</v>
      </c>
      <c r="E17" s="58"/>
      <c r="F17" s="58"/>
      <c r="G17" s="58" t="s">
        <v>43</v>
      </c>
      <c r="H17" s="58" t="s">
        <v>43</v>
      </c>
      <c r="I17" s="73">
        <v>2</v>
      </c>
      <c r="J17" s="98">
        <v>1670000</v>
      </c>
      <c r="K17" s="32">
        <f t="shared" si="0"/>
        <v>3340000</v>
      </c>
      <c r="L17" s="36"/>
      <c r="M17" s="47"/>
      <c r="N17" s="47"/>
    </row>
    <row r="18" spans="1:14" x14ac:dyDescent="0.3">
      <c r="A18" s="80">
        <v>16</v>
      </c>
      <c r="B18" s="58" t="s">
        <v>200</v>
      </c>
      <c r="C18" s="58" t="s">
        <v>143</v>
      </c>
      <c r="D18" s="58" t="s">
        <v>145</v>
      </c>
      <c r="E18" s="58" t="s">
        <v>146</v>
      </c>
      <c r="F18" s="58"/>
      <c r="G18" s="58" t="s">
        <v>43</v>
      </c>
      <c r="H18" s="58" t="s">
        <v>43</v>
      </c>
      <c r="I18" s="73">
        <v>1</v>
      </c>
      <c r="J18" s="98">
        <v>1444000</v>
      </c>
      <c r="K18" s="32">
        <f t="shared" si="0"/>
        <v>1444000</v>
      </c>
      <c r="L18" s="36"/>
      <c r="M18" s="47"/>
      <c r="N18" s="47"/>
    </row>
    <row r="19" spans="1:14" x14ac:dyDescent="0.3">
      <c r="A19" s="116">
        <v>17</v>
      </c>
      <c r="B19" s="58" t="s">
        <v>201</v>
      </c>
      <c r="C19" s="58" t="s">
        <v>143</v>
      </c>
      <c r="D19" s="58" t="s">
        <v>145</v>
      </c>
      <c r="E19" s="58" t="s">
        <v>147</v>
      </c>
      <c r="F19" s="58"/>
      <c r="G19" s="58" t="s">
        <v>43</v>
      </c>
      <c r="H19" s="58" t="s">
        <v>43</v>
      </c>
      <c r="I19" s="73">
        <v>1</v>
      </c>
      <c r="J19" s="98">
        <v>1444000</v>
      </c>
      <c r="K19" s="32">
        <f t="shared" si="0"/>
        <v>1444000</v>
      </c>
      <c r="L19" s="36"/>
      <c r="M19" s="47"/>
      <c r="N19" s="47"/>
    </row>
    <row r="20" spans="1:14" x14ac:dyDescent="0.3">
      <c r="A20" s="80">
        <v>18</v>
      </c>
      <c r="B20" s="62" t="s">
        <v>177</v>
      </c>
      <c r="C20" s="62" t="s">
        <v>178</v>
      </c>
      <c r="D20" s="62" t="s">
        <v>179</v>
      </c>
      <c r="E20" s="62" t="s">
        <v>180</v>
      </c>
      <c r="F20" s="75"/>
      <c r="G20" s="62" t="s">
        <v>43</v>
      </c>
      <c r="H20" s="65" t="s">
        <v>43</v>
      </c>
      <c r="I20" s="73">
        <v>4</v>
      </c>
      <c r="J20" s="98">
        <v>222000</v>
      </c>
      <c r="K20" s="32">
        <f t="shared" si="0"/>
        <v>888000</v>
      </c>
      <c r="L20" s="36"/>
      <c r="M20" s="47"/>
      <c r="N20" s="47"/>
    </row>
    <row r="21" spans="1:14" x14ac:dyDescent="0.3">
      <c r="A21" s="116">
        <v>19</v>
      </c>
      <c r="B21" s="59" t="s">
        <v>36</v>
      </c>
      <c r="C21" s="59" t="s">
        <v>34</v>
      </c>
      <c r="D21" s="59" t="s">
        <v>93</v>
      </c>
      <c r="E21" s="59" t="s">
        <v>37</v>
      </c>
      <c r="F21" s="59" t="s">
        <v>102</v>
      </c>
      <c r="G21" s="59" t="s">
        <v>33</v>
      </c>
      <c r="H21" s="59" t="s">
        <v>33</v>
      </c>
      <c r="I21" s="73">
        <v>5</v>
      </c>
      <c r="J21" s="98">
        <v>278000</v>
      </c>
      <c r="K21" s="32">
        <f t="shared" si="0"/>
        <v>1390000</v>
      </c>
      <c r="L21" s="36"/>
      <c r="M21" s="47"/>
      <c r="N21" s="47"/>
    </row>
    <row r="22" spans="1:14" x14ac:dyDescent="0.3">
      <c r="A22" s="80">
        <v>20</v>
      </c>
      <c r="B22" s="59" t="s">
        <v>182</v>
      </c>
      <c r="C22" s="57"/>
      <c r="D22" s="59" t="s">
        <v>183</v>
      </c>
      <c r="E22" s="59" t="s">
        <v>184</v>
      </c>
      <c r="F22" s="59" t="s">
        <v>181</v>
      </c>
      <c r="G22" s="59" t="s">
        <v>82</v>
      </c>
      <c r="H22" s="59" t="s">
        <v>33</v>
      </c>
      <c r="I22" s="73">
        <v>10</v>
      </c>
      <c r="J22" s="98">
        <v>28000</v>
      </c>
      <c r="K22" s="32">
        <f t="shared" si="0"/>
        <v>280000</v>
      </c>
      <c r="L22" s="56"/>
    </row>
    <row r="23" spans="1:14" s="76" customFormat="1" x14ac:dyDescent="0.3">
      <c r="A23" s="116">
        <v>21</v>
      </c>
      <c r="B23" s="77" t="s">
        <v>185</v>
      </c>
      <c r="C23" s="77" t="s">
        <v>186</v>
      </c>
      <c r="D23" s="77" t="s">
        <v>187</v>
      </c>
      <c r="E23" s="77"/>
      <c r="F23" s="77"/>
      <c r="G23" s="77" t="s">
        <v>43</v>
      </c>
      <c r="H23" s="77" t="s">
        <v>43</v>
      </c>
      <c r="I23" s="73">
        <v>10</v>
      </c>
      <c r="J23" s="98">
        <v>33000</v>
      </c>
      <c r="K23" s="32">
        <f t="shared" si="0"/>
        <v>330000</v>
      </c>
      <c r="L23" s="71"/>
    </row>
    <row r="24" spans="1:14" s="76" customFormat="1" x14ac:dyDescent="0.3">
      <c r="A24" s="80">
        <v>22</v>
      </c>
      <c r="B24" s="77" t="s">
        <v>188</v>
      </c>
      <c r="C24" s="77"/>
      <c r="D24" s="77" t="s">
        <v>189</v>
      </c>
      <c r="E24" s="77" t="s">
        <v>190</v>
      </c>
      <c r="F24" s="77"/>
      <c r="G24" s="77" t="s">
        <v>43</v>
      </c>
      <c r="H24" s="77" t="s">
        <v>43</v>
      </c>
      <c r="I24" s="34">
        <v>2</v>
      </c>
      <c r="J24" s="74">
        <v>222000</v>
      </c>
      <c r="K24" s="32">
        <f t="shared" si="0"/>
        <v>444000</v>
      </c>
      <c r="L24" s="71"/>
    </row>
    <row r="25" spans="1:14" s="76" customFormat="1" x14ac:dyDescent="0.3">
      <c r="A25" s="116">
        <v>23</v>
      </c>
      <c r="B25" s="77" t="s">
        <v>45</v>
      </c>
      <c r="C25" s="85" t="s">
        <v>46</v>
      </c>
      <c r="D25" s="85" t="s">
        <v>47</v>
      </c>
      <c r="E25" s="85"/>
      <c r="F25" s="85" t="s">
        <v>48</v>
      </c>
      <c r="G25" s="77" t="s">
        <v>41</v>
      </c>
      <c r="H25" s="77" t="s">
        <v>42</v>
      </c>
      <c r="I25" s="73">
        <v>10</v>
      </c>
      <c r="J25" s="74">
        <v>22000</v>
      </c>
      <c r="K25" s="32">
        <f t="shared" si="0"/>
        <v>220000</v>
      </c>
      <c r="L25" s="77"/>
    </row>
    <row r="26" spans="1:14" s="76" customFormat="1" x14ac:dyDescent="0.3">
      <c r="A26" s="80">
        <v>24</v>
      </c>
      <c r="B26" s="77" t="s">
        <v>135</v>
      </c>
      <c r="C26" s="85" t="s">
        <v>148</v>
      </c>
      <c r="D26" s="85" t="s">
        <v>149</v>
      </c>
      <c r="E26" s="85" t="s">
        <v>150</v>
      </c>
      <c r="F26" s="85" t="s">
        <v>151</v>
      </c>
      <c r="G26" s="77" t="s">
        <v>42</v>
      </c>
      <c r="H26" s="77" t="s">
        <v>42</v>
      </c>
      <c r="I26" s="73">
        <v>1</v>
      </c>
      <c r="J26" s="74">
        <v>56000</v>
      </c>
      <c r="K26" s="32">
        <f t="shared" si="0"/>
        <v>56000</v>
      </c>
      <c r="L26" s="77"/>
    </row>
    <row r="27" spans="1:14" s="76" customFormat="1" x14ac:dyDescent="0.3">
      <c r="A27" s="116">
        <v>25</v>
      </c>
      <c r="B27" s="77" t="s">
        <v>136</v>
      </c>
      <c r="C27" s="89" t="s">
        <v>148</v>
      </c>
      <c r="D27" s="89" t="s">
        <v>152</v>
      </c>
      <c r="E27" s="89" t="s">
        <v>150</v>
      </c>
      <c r="F27" s="89" t="s">
        <v>151</v>
      </c>
      <c r="G27" s="77" t="s">
        <v>42</v>
      </c>
      <c r="H27" s="77" t="s">
        <v>42</v>
      </c>
      <c r="I27" s="73">
        <v>1</v>
      </c>
      <c r="J27" s="74">
        <v>56000</v>
      </c>
      <c r="K27" s="32">
        <f t="shared" si="0"/>
        <v>56000</v>
      </c>
      <c r="L27" s="77"/>
    </row>
    <row r="28" spans="1:14" s="76" customFormat="1" x14ac:dyDescent="0.3">
      <c r="A28" s="80">
        <v>26</v>
      </c>
      <c r="B28" s="77" t="s">
        <v>191</v>
      </c>
      <c r="C28" s="89" t="s">
        <v>192</v>
      </c>
      <c r="D28" s="89" t="s">
        <v>193</v>
      </c>
      <c r="E28" s="89"/>
      <c r="F28" s="89"/>
      <c r="G28" s="77" t="s">
        <v>43</v>
      </c>
      <c r="H28" s="77" t="s">
        <v>43</v>
      </c>
      <c r="I28" s="73">
        <v>1</v>
      </c>
      <c r="J28" s="74">
        <v>1670000</v>
      </c>
      <c r="K28" s="32">
        <f t="shared" si="0"/>
        <v>1670000</v>
      </c>
      <c r="L28" s="77"/>
    </row>
    <row r="29" spans="1:14" x14ac:dyDescent="0.3">
      <c r="H29" s="82"/>
      <c r="I29" s="83">
        <f>$A28-COUNTIF(I3:I28,"0")</f>
        <v>26</v>
      </c>
    </row>
    <row r="31" spans="1:14" x14ac:dyDescent="0.3">
      <c r="J31" s="17" t="s">
        <v>62</v>
      </c>
      <c r="K31" s="42">
        <f>SUM(K3:K28)</f>
        <v>17920000</v>
      </c>
    </row>
    <row r="32" spans="1:14" ht="17.25" thickBot="1" x14ac:dyDescent="0.35">
      <c r="J32" s="17" t="s">
        <v>63</v>
      </c>
      <c r="K32" s="42">
        <f>K31*10%</f>
        <v>1792000</v>
      </c>
    </row>
    <row r="33" spans="10:12" ht="17.25" thickBot="1" x14ac:dyDescent="0.35">
      <c r="J33" s="17" t="s">
        <v>64</v>
      </c>
      <c r="K33" s="55">
        <f>ROUND(K31+K32,-3)</f>
        <v>19712000</v>
      </c>
      <c r="L33" s="90"/>
    </row>
  </sheetData>
  <autoFilter ref="A2:L21" xr:uid="{00000000-0009-0000-0000-000003000000}">
    <filterColumn colId="3" showButton="0"/>
    <filterColumn colId="4" showButton="0"/>
  </autoFilter>
  <mergeCells count="9">
    <mergeCell ref="L1:L2"/>
    <mergeCell ref="H1:H2"/>
    <mergeCell ref="A1:A2"/>
    <mergeCell ref="B1:B2"/>
    <mergeCell ref="C1:C2"/>
    <mergeCell ref="D1:F2"/>
    <mergeCell ref="G1:G2"/>
    <mergeCell ref="J1:K1"/>
    <mergeCell ref="I1:I2"/>
  </mergeCells>
  <phoneticPr fontId="4" type="noConversion"/>
  <pageMargins left="3.937007874015748E-2" right="3.937007874015748E-2" top="0.59055118110236227" bottom="0.19685039370078741" header="0.31496062992125984" footer="0.31496062992125984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총괄</vt:lpstr>
      <vt:lpstr>1.시약</vt:lpstr>
      <vt:lpstr>2.초자</vt:lpstr>
      <vt:lpstr>3.잡품</vt:lpstr>
      <vt:lpstr>'1.시약'!Print_Area</vt:lpstr>
      <vt:lpstr>'3.잡품'!Print_Area</vt:lpstr>
      <vt:lpstr>총괄!Print_Area</vt:lpstr>
      <vt:lpstr>'1.시약'!Print_Titles</vt:lpstr>
      <vt:lpstr>'2.초자'!Print_Titles</vt:lpstr>
      <vt:lpstr>'3.잡품'!Print_Titles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lastPrinted>2026-07-20T04:53:29Z</cp:lastPrinted>
  <dcterms:created xsi:type="dcterms:W3CDTF">2022-02-07T01:05:43Z</dcterms:created>
  <dcterms:modified xsi:type="dcterms:W3CDTF">2026-08-20T05:56:49Z</dcterms:modified>
</cp:coreProperties>
</file>