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강원지역본부\01.진행\01.사업지구\01.진행중\22.적리 취약지역생활여건\03.석면조사\01.계약\적리 석면 발주\적리 석면 발주\"/>
    </mc:Choice>
  </mc:AlternateContent>
  <xr:revisionPtr revIDLastSave="0" documentId="13_ncr:1_{69184364-A5A1-4C08-BF55-E334D562D036}" xr6:coauthVersionLast="47" xr6:coauthVersionMax="47" xr10:uidLastSave="{00000000-0000-0000-0000-000000000000}"/>
  <bookViews>
    <workbookView xWindow="25680" yWindow="-120" windowWidth="26040" windowHeight="21120" tabRatio="806" xr2:uid="{00000000-000D-0000-FFFF-FFFF00000000}"/>
  </bookViews>
  <sheets>
    <sheet name="용역비산출서" sheetId="1" r:id="rId1"/>
    <sheet name="도서인쇄비" sheetId="2" state="hidden" r:id="rId2"/>
    <sheet name="감리원산정" sheetId="3" state="hidden" r:id="rId3"/>
  </sheets>
  <externalReferences>
    <externalReference r:id="rId4"/>
    <externalReference r:id="rId5"/>
  </externalReferences>
  <definedNames>
    <definedName name="\a">#N/A</definedName>
    <definedName name="AA" localSheetId="0">#REF!</definedName>
    <definedName name="AA">#REF!</definedName>
    <definedName name="CJFRHD">[1]물가자료!$C$21</definedName>
    <definedName name="_xlnm.Print_Area" localSheetId="1">도서인쇄비!$A$1:$O$7</definedName>
    <definedName name="_xlnm.Print_Area" localSheetId="0">용역비산출서!$A$1:$H$24</definedName>
    <definedName name="도장공">[1]물가자료!$C$23</definedName>
    <definedName name="레180" localSheetId="0">#REF!</definedName>
    <definedName name="레180">#REF!</definedName>
    <definedName name="레210" localSheetId="0">#REF!</definedName>
    <definedName name="레210">#REF!</definedName>
    <definedName name="ㅁ">[1]물가자료!$C$21</definedName>
    <definedName name="배관공" localSheetId="0">#REF!</definedName>
    <definedName name="배관공">#REF!</definedName>
    <definedName name="보통인부">[1]물가자료!$C$12</definedName>
    <definedName name="비계공" localSheetId="0">#REF!</definedName>
    <definedName name="비계공">#REF!</definedName>
    <definedName name="석공" localSheetId="0">#REF!</definedName>
    <definedName name="석공">#REF!</definedName>
    <definedName name="용접공">[1]물가자료!$C$22</definedName>
    <definedName name="작업반장" localSheetId="0">#REF!</definedName>
    <definedName name="작업반장">#REF!</definedName>
    <definedName name="조적공" localSheetId="0">#REF!</definedName>
    <definedName name="조적공">#REF!</definedName>
    <definedName name="철공" localSheetId="0">#REF!</definedName>
    <definedName name="철공">#REF!</definedName>
    <definedName name="철근13" localSheetId="0">#REF!</definedName>
    <definedName name="철근13">#REF!</definedName>
    <definedName name="철근공">[1]물가자료!$C$4</definedName>
    <definedName name="총괄지">'[2]변경총괄지(1)'!#REF!</definedName>
    <definedName name="치장벽돌공" localSheetId="0">#REF!</definedName>
    <definedName name="치장벽돌공">#REF!</definedName>
    <definedName name="ㅋ" localSheetId="0">#REF!</definedName>
    <definedName name="ㅋ">#REF!</definedName>
    <definedName name="콘크리트공">[1]물가자료!$C$24</definedName>
    <definedName name="크레인" localSheetId="0">#REF!</definedName>
    <definedName name="크레인">#REF!</definedName>
    <definedName name="터라기2" localSheetId="0">#REF!</definedName>
    <definedName name="터라기2">#REF!</definedName>
    <definedName name="터파기1" localSheetId="0">#REF!</definedName>
    <definedName name="터파기1">#REF!</definedName>
    <definedName name="터파기2" localSheetId="0">#REF!</definedName>
    <definedName name="터파기2">#REF!</definedName>
    <definedName name="특별인부">[1]물가자료!$C$11</definedName>
    <definedName name="특수비계공" localSheetId="0">#REF!</definedName>
    <definedName name="특수비계공">#REF!</definedName>
    <definedName name="할석공" localSheetId="0">#REF!</definedName>
    <definedName name="할석공">#REF!</definedName>
    <definedName name="형틀목공">[1]물가자료!$C$20</definedName>
    <definedName name="황" localSheetId="0">#REF!</definedName>
    <definedName name="황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E14" i="1"/>
  <c r="E13" i="1"/>
  <c r="E12" i="1" s="1"/>
  <c r="F14" i="1"/>
  <c r="G17" i="1"/>
  <c r="G14" i="1" l="1"/>
  <c r="G13" i="1"/>
  <c r="G12" i="1" s="1"/>
  <c r="G19" i="1"/>
  <c r="G18" i="1" s="1"/>
  <c r="F16" i="3" l="1"/>
  <c r="H16" i="3" s="1"/>
  <c r="B16" i="3"/>
  <c r="D16" i="3" s="1"/>
  <c r="D19" i="3" s="1"/>
  <c r="O12" i="3"/>
  <c r="B12" i="3"/>
  <c r="O11" i="3"/>
  <c r="H10" i="3"/>
  <c r="K10" i="3" s="1"/>
  <c r="F11" i="3" s="1"/>
  <c r="D10" i="3"/>
  <c r="D14" i="3" s="1"/>
  <c r="B7" i="3"/>
  <c r="B11" i="3" s="1"/>
  <c r="C5" i="3"/>
  <c r="N4" i="2"/>
  <c r="I5" i="2" s="1"/>
  <c r="N3" i="2"/>
  <c r="G5" i="2" s="1"/>
  <c r="N5" i="2" s="1"/>
  <c r="N6" i="2" s="1"/>
  <c r="E11" i="1"/>
  <c r="F11" i="1"/>
  <c r="F15" i="1" s="1"/>
  <c r="B18" i="3" l="1"/>
  <c r="K16" i="3"/>
  <c r="F17" i="3" s="1"/>
  <c r="F16" i="1"/>
  <c r="G11" i="1"/>
  <c r="I11" i="3"/>
  <c r="G14" i="3" s="1"/>
  <c r="J14" i="3" s="1"/>
  <c r="M14" i="3" s="1"/>
  <c r="B17" i="3"/>
  <c r="G16" i="1" l="1"/>
  <c r="F20" i="1"/>
  <c r="I17" i="3"/>
  <c r="G19" i="3" s="1"/>
  <c r="J19" i="3" s="1"/>
  <c r="M19" i="3" s="1"/>
  <c r="M21" i="3" s="1"/>
  <c r="I23" i="3"/>
  <c r="G23" i="3"/>
  <c r="K23" i="3" s="1"/>
  <c r="M23" i="3" s="1"/>
  <c r="G15" i="1"/>
  <c r="G20" i="1" l="1"/>
  <c r="G21" i="1" s="1"/>
  <c r="G23" i="1" s="1"/>
  <c r="G24" i="1" l="1"/>
  <c r="G26" i="1" s="1"/>
</calcChain>
</file>

<file path=xl/sharedStrings.xml><?xml version="1.0" encoding="utf-8"?>
<sst xmlns="http://schemas.openxmlformats.org/spreadsheetml/2006/main" count="152" uniqueCount="107">
  <si>
    <t xml:space="preserve">2) 총감리원수 산정 : 공사비에 의한 감리원수+[(당해감리기간-평균감리기간)*공사비에의한감리원수/평균감리기간] = </t>
  </si>
  <si>
    <t>∴ 금회(1차분) 총감리인수 9인 = (작업 5일)+(사전 보양 점검 2일+ 완료 후 확인 1일+폐석면 반출 확인 1일)</t>
  </si>
  <si>
    <t xml:space="preserve">1. 고용노동부 고시 제2014-41호 [석면해체작업 감리인 기준]에 따라 석면이 함유된 분무재 또는 내화 피복재가 
   사용된 건축물과 석면 건축자재 면적이 800㎡ 이상인 사업장에 한하여 감리인을 지정하여야 함. </t>
  </si>
  <si>
    <t>2. 합  계</t>
  </si>
  <si>
    <t>2) 표지</t>
  </si>
  <si>
    <t>5억 이하</t>
  </si>
  <si>
    <t>산출내역</t>
  </si>
  <si>
    <t>용 역 명:</t>
  </si>
  <si>
    <t>규  격</t>
  </si>
  <si>
    <t>중급기술자</t>
  </si>
  <si>
    <t>초급기술자</t>
  </si>
  <si>
    <t>2. 관련근거 :</t>
  </si>
  <si>
    <t>관급공사를제외한 전체</t>
  </si>
  <si>
    <t xml:space="preserve">1. 용 역 명 : </t>
  </si>
  <si>
    <t>1. 직접인건비</t>
  </si>
  <si>
    <t xml:space="preserve"> 나. 범 위 :</t>
  </si>
  <si>
    <t>위     치:</t>
  </si>
  <si>
    <t xml:space="preserve"> 가. 기 간 :</t>
  </si>
  <si>
    <t>4. 총공사비 :</t>
  </si>
  <si>
    <t>2. 제   경   비</t>
  </si>
  <si>
    <t>□ 감리인 소요 산정기준</t>
  </si>
  <si>
    <t>1. 보고서(200P)</t>
  </si>
  <si>
    <t>* 평균 감리기간 산정</t>
  </si>
  <si>
    <t>공종           구분</t>
  </si>
  <si>
    <t>3. 감리기간 및 범위</t>
  </si>
  <si>
    <t>3. 기   술   료</t>
  </si>
  <si>
    <t>나. 석면건축자재 면적이 2,000㎡ 이하인 사업장 : 일반감리원 1인 이상</t>
  </si>
  <si>
    <t>1)＞2)이므로 보정치 10%감</t>
  </si>
  <si>
    <t>도서인쇄비 산출근거(디지털출력)</t>
  </si>
  <si>
    <t>1) 공사비에의한 감리원수 산정</t>
  </si>
  <si>
    <t>직접인건비의 110%-120%</t>
  </si>
  <si>
    <t>감리원수 산정(국토해양부고시기준)</t>
  </si>
  <si>
    <t>원</t>
  </si>
  <si>
    <t>개월</t>
  </si>
  <si>
    <t>×</t>
  </si>
  <si>
    <t>+</t>
  </si>
  <si>
    <t>)</t>
  </si>
  <si>
    <t>(</t>
  </si>
  <si>
    <t>비고</t>
  </si>
  <si>
    <t>인</t>
  </si>
  <si>
    <t>단위</t>
  </si>
  <si>
    <t>식</t>
  </si>
  <si>
    <t>차인</t>
  </si>
  <si>
    <t>－</t>
  </si>
  <si>
    <t>기술사</t>
  </si>
  <si>
    <t>구분</t>
  </si>
  <si>
    <t>차월</t>
  </si>
  <si>
    <t>∴</t>
  </si>
  <si>
    <t>＋</t>
  </si>
  <si>
    <t>=</t>
  </si>
  <si>
    <t>억</t>
  </si>
  <si>
    <t>＝</t>
  </si>
  <si>
    <t>국토해양부고시 제2009-769호(2009.8.24)</t>
  </si>
  <si>
    <t>(직접인건비+제경비)의 20%-40%</t>
  </si>
  <si>
    <t>고급숙련기술자</t>
  </si>
  <si>
    <t>초급숙련기술자</t>
  </si>
  <si>
    <t>1) 내지</t>
  </si>
  <si>
    <t>[부가세별도]</t>
  </si>
  <si>
    <t>사업규모:</t>
  </si>
  <si>
    <t>구    분</t>
  </si>
  <si>
    <t>※ 참조</t>
  </si>
  <si>
    <t>용역기간 :</t>
  </si>
  <si>
    <t>특급기술자</t>
  </si>
  <si>
    <t>공급가액</t>
  </si>
  <si>
    <t>고급기술자</t>
  </si>
  <si>
    <t xml:space="preserve"> 3) 소 계</t>
  </si>
  <si>
    <t>부가가치세</t>
  </si>
  <si>
    <t>5. 감리인수</t>
  </si>
  <si>
    <t>중급숙련기술자</t>
  </si>
  <si>
    <t>(가칭)김포특수학교 신축공사 전면책임감리 용역</t>
  </si>
  <si>
    <t xml:space="preserve"> </t>
  </si>
  <si>
    <t>≒</t>
  </si>
  <si>
    <t>합계</t>
  </si>
  <si>
    <t>소계</t>
  </si>
  <si>
    <t xml:space="preserve">가. 석면건축자재 면적이 2,000㎡ 초과인 사업장 : 고급감리원 1인 이상    </t>
    <phoneticPr fontId="35" type="noConversion"/>
  </si>
  <si>
    <t xml:space="preserve">※ 준비2일: 석면 해체장비 점검, 작업장 설치 기준(작업계획) 확인
※ 정리1일: 작업장 정돈 및 사용폐자재 처리확인, 지정폐기물처리확인       </t>
    <phoneticPr fontId="35" type="noConversion"/>
  </si>
  <si>
    <t>- 석면해체 작업일수 2일(3개소)</t>
    <phoneticPr fontId="35" type="noConversion"/>
  </si>
  <si>
    <t>∴ 총감리인수 5인 = (작업 5일, 준비 및 정리 포함)</t>
    <phoneticPr fontId="35" type="noConversion"/>
  </si>
  <si>
    <t>식</t>
    <phoneticPr fontId="35" type="noConversion"/>
  </si>
  <si>
    <t>가 석면조사</t>
    <phoneticPr fontId="35" type="noConversion"/>
  </si>
  <si>
    <t>초급숙련</t>
    <phoneticPr fontId="35" type="noConversion"/>
  </si>
  <si>
    <t>기술자수</t>
    <phoneticPr fontId="35" type="noConversion"/>
  </si>
  <si>
    <t>합계금액</t>
    <phoneticPr fontId="35" type="noConversion"/>
  </si>
  <si>
    <t>단가</t>
    <phoneticPr fontId="35" type="noConversion"/>
  </si>
  <si>
    <t>기타</t>
    <phoneticPr fontId="35" type="noConversion"/>
  </si>
  <si>
    <t>엔지니어링기술부문별 기술자 노임단가</t>
    <phoneticPr fontId="35" type="noConversion"/>
  </si>
  <si>
    <t>기술자(석면조사)</t>
    <phoneticPr fontId="35" type="noConversion"/>
  </si>
  <si>
    <t xml:space="preserve"> 가.보고서작성비</t>
    <phoneticPr fontId="35" type="noConversion"/>
  </si>
  <si>
    <t>4.분석수수료</t>
    <phoneticPr fontId="35" type="noConversion"/>
  </si>
  <si>
    <t>편광현미경</t>
    <phoneticPr fontId="35" type="noConversion"/>
  </si>
  <si>
    <t>개</t>
    <phoneticPr fontId="35" type="noConversion"/>
  </si>
  <si>
    <t>석면지도작성 등
(초급기술자 * 50%적용)</t>
    <phoneticPr fontId="35" type="noConversion"/>
  </si>
  <si>
    <t>5. 직 접 경 비</t>
    <phoneticPr fontId="35" type="noConversion"/>
  </si>
  <si>
    <t>1 + 2 + 3 + 4 + 5</t>
    <phoneticPr fontId="35" type="noConversion"/>
  </si>
  <si>
    <t>합계</t>
    <phoneticPr fontId="35" type="noConversion"/>
  </si>
  <si>
    <t>총계</t>
    <phoneticPr fontId="35" type="noConversion"/>
  </si>
  <si>
    <t>강원특별자치도 양구군 국토정중앙면 적리 일대</t>
    <phoneticPr fontId="35" type="noConversion"/>
  </si>
  <si>
    <t>31개동</t>
    <phoneticPr fontId="35" type="noConversion"/>
  </si>
  <si>
    <t>취약지역개조사업 양구군 적리 석면조사</t>
    <phoneticPr fontId="35" type="noConversion"/>
  </si>
  <si>
    <t>취약지역개조사업 양구군 적리 석면조사 내역서</t>
    <phoneticPr fontId="35" type="noConversion"/>
  </si>
  <si>
    <t>보조기술자(석면조사)</t>
    <phoneticPr fontId="35" type="noConversion"/>
  </si>
  <si>
    <t>초급기술자</t>
    <phoneticPr fontId="35" type="noConversion"/>
  </si>
  <si>
    <t>2인1조
7동/일</t>
    <phoneticPr fontId="35" type="noConversion"/>
  </si>
  <si>
    <t>장</t>
    <phoneticPr fontId="35" type="noConversion"/>
  </si>
  <si>
    <t>단수조정</t>
    <phoneticPr fontId="35" type="noConversion"/>
  </si>
  <si>
    <t>지붕/천장
/벽체/바닥</t>
    <phoneticPr fontId="35" type="noConversion"/>
  </si>
  <si>
    <t>착수일로부터~2026.10.12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</si>
</sst>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&quot;≒&quot;\ 0&quot;인&quot;"/>
    <numFmt numFmtId="179" formatCode="0.0"/>
    <numFmt numFmtId="180" formatCode="0.000"/>
    <numFmt numFmtId="181" formatCode="0.000%"/>
    <numFmt numFmtId="182" formatCode="0.0000"/>
    <numFmt numFmtId="183" formatCode="_-* #,##0.0_-;\-* #,##0.0_-;_-* &quot;-&quot;??_-;_-@_-"/>
    <numFmt numFmtId="184" formatCode="0_);[Red]\(0\)"/>
    <numFmt numFmtId="185" formatCode="&quot;≒&quot;\ 0&quot;일&quot;"/>
    <numFmt numFmtId="186" formatCode="\(\ 0&quot;개월&quot;\ \)"/>
    <numFmt numFmtId="187" formatCode="&quot;≒&quot;\ 0&quot;개월&quot;"/>
    <numFmt numFmtId="188" formatCode="0.0_);[Red]\(0.0\)"/>
    <numFmt numFmtId="189" formatCode="&quot;≒&quot;\ 0.0&quot;인&quot;"/>
    <numFmt numFmtId="190" formatCode="_ * #,##0_ ;_ * \-#,##0_ ;_ * &quot;-&quot;_ ;_ @_ "/>
    <numFmt numFmtId="191" formatCode="#,##0.000;\-#,##0.000"/>
    <numFmt numFmtId="192" formatCode="&quot;₩&quot;#,##0;&quot;₩&quot;\-#,##0"/>
    <numFmt numFmtId="193" formatCode="#,##0\ &quot;F&quot;;[Red]\-#,##0\ &quot;F&quot;"/>
    <numFmt numFmtId="194" formatCode="#,##0.00\ &quot;F&quot;;[Red]\-#,##0.00\ &quot;F&quot;"/>
    <numFmt numFmtId="195" formatCode="\$&quot;_x000c_ _x0001_-)_x0008__x0004__x0000__x0000__x0005__x0002_&quot;;[Red]\(\$#,##0\)"/>
    <numFmt numFmtId="196" formatCode="_ * #,##0.00_ ;_ * \-#,##0.00_ ;_ * &quot;-&quot;??_ ;_ @_ "/>
    <numFmt numFmtId="197" formatCode="0.0%;[Red]\(0.0%\)"/>
    <numFmt numFmtId="198" formatCode="\(&quot;$&quot;#,##0\);\(&quot;$&quot;#,##0\)"/>
    <numFmt numFmtId="199" formatCode="#,##0.0;[Red]\(#,##0.0\)"/>
    <numFmt numFmtId="200" formatCode="#,##0.0\ ;\(#,##0.0\);&quot;-&quot;\ "/>
    <numFmt numFmtId="201" formatCode="&quot;?#,##0;[Red]\-&quot;&quot;?&quot;#,##0"/>
    <numFmt numFmtId="202" formatCode="#,##0;[Red]\(#,##0\)"/>
    <numFmt numFmtId="203" formatCode="&quot;제&quot;&quot;본&quot;&quot;비&quot;0&quot;원&quot;"/>
    <numFmt numFmtId="204" formatCode="0&quot;권&quot;"/>
    <numFmt numFmtId="205" formatCode="&quot;내&quot;&quot;지&quot;0&quot;원&quot;\)"/>
    <numFmt numFmtId="206" formatCode="\(\(0&quot;매&quot;"/>
    <numFmt numFmtId="207" formatCode="0&quot;개&quot;&quot;월&quot;"/>
    <numFmt numFmtId="208" formatCode="&quot;표&quot;&quot;지&quot;0&quot;원&quot;\)"/>
    <numFmt numFmtId="209" formatCode="0.000_ "/>
    <numFmt numFmtId="210" formatCode="\X\ 0&quot;부&quot;"/>
    <numFmt numFmtId="211" formatCode="&quot;칼&quot;&quot;라&quot;&quot;출&quot;&quot;력&quot;0&quot;원&quot;"/>
    <numFmt numFmtId="212" formatCode="\(0&quot;매&quot;"/>
    <numFmt numFmtId="213" formatCode="&quot;칼&quot;&quot;라&quot;&quot;출&quot;&quot;력&quot;&quot;표&quot;&quot;지+코팅&quot;0&quot;원&quot;\)"/>
    <numFmt numFmtId="214" formatCode="0.000_);[Red]\(0.000\)"/>
    <numFmt numFmtId="215" formatCode="0.000&quot;  &quot;"/>
    <numFmt numFmtId="216" formatCode="0.00000&quot;  &quot;"/>
    <numFmt numFmtId="217" formatCode="0.000000000000_);[Red]\(0.000000000000\)"/>
    <numFmt numFmtId="218" formatCode="_ &quot;₩&quot;* #,##0.00_ ;_ &quot;₩&quot;* \-#,##0.00_ ;_ &quot;₩&quot;* &quot;-&quot;??_ ;_ @_ "/>
    <numFmt numFmtId="219" formatCode="&quot;₩&quot;#,##0.00;&quot;₩&quot;\-#,##0.00"/>
    <numFmt numFmtId="220" formatCode="#,##0;[Red]&quot;-&quot;#,##0"/>
    <numFmt numFmtId="221" formatCode="&quot;₩&quot;#,##0;&quot;₩&quot;&quot;₩&quot;\!\-#,##0"/>
    <numFmt numFmtId="222" formatCode="####"/>
    <numFmt numFmtId="223" formatCode="_-[$€-2]* #,##0.00_-;\-[$€-2]* #,##0.00_-;_-[$€-2]* &quot;-&quot;??_-"/>
    <numFmt numFmtId="224" formatCode="#.00"/>
    <numFmt numFmtId="225" formatCode="#,##0_ ;\(#,##0\)_-;&quot;-&quot;"/>
    <numFmt numFmtId="226" formatCode="_-* #,##0_-;&quot;₩&quot;&quot;₩&quot;&quot;₩&quot;&quot;₩&quot;&quot;₩&quot;&quot;₩&quot;&quot;₩&quot;\-* #,##0_-;_-* &quot;-&quot;_-;_-@_-"/>
    <numFmt numFmtId="227" formatCode="_-* #,##0.00_-;&quot;₩&quot;&quot;₩&quot;&quot;₩&quot;&quot;₩&quot;&quot;₩&quot;&quot;₩&quot;&quot;₩&quot;\-* #,##0.00_-;_-* &quot;-&quot;??_-;_-@_-"/>
    <numFmt numFmtId="228" formatCode="_-&quot;₩&quot;* #,##0_-;&quot;₩&quot;&quot;₩&quot;&quot;₩&quot;&quot;₩&quot;&quot;₩&quot;&quot;₩&quot;\-&quot;₩&quot;* #,##0_-;_-&quot;₩&quot;* &quot;-&quot;_-;_-@_-"/>
    <numFmt numFmtId="229" formatCode="_-&quot;₩&quot;* #,##0.00_-;&quot;₩&quot;&quot;₩&quot;&quot;₩&quot;&quot;₩&quot;&quot;₩&quot;&quot;₩&quot;\-&quot;₩&quot;* #,##0.00_-;_-&quot;₩&quot;* &quot;-&quot;??_-;_-@_-"/>
    <numFmt numFmtId="230" formatCode="###"/>
    <numFmt numFmtId="231" formatCode="##"/>
    <numFmt numFmtId="232" formatCode="0_ "/>
  </numFmts>
  <fonts count="39" x14ac:knownFonts="1">
    <font>
      <sz val="11"/>
      <color rgb="FF000000"/>
      <name val="돋움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"/>
      <color rgb="FF000000"/>
      <name val="돋움"/>
      <family val="3"/>
      <charset val="129"/>
    </font>
    <font>
      <sz val="10"/>
      <color rgb="FF800000"/>
      <name val="돋움"/>
      <family val="3"/>
      <charset val="129"/>
    </font>
    <font>
      <u/>
      <sz val="10"/>
      <color rgb="FF80008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u/>
      <sz val="10"/>
      <color rgb="FF0000FF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7"/>
      <color rgb="FF000000"/>
      <name val="돋움"/>
      <family val="3"/>
      <charset val="129"/>
    </font>
    <font>
      <sz val="24"/>
      <color rgb="FF000000"/>
      <name val="돋움"/>
      <family val="3"/>
      <charset val="129"/>
    </font>
    <font>
      <sz val="12"/>
      <color rgb="FF9999FF"/>
      <name val="돋움"/>
      <family val="3"/>
      <charset val="129"/>
    </font>
    <font>
      <sz val="18"/>
      <color rgb="FF9999FF"/>
      <name val="돋움"/>
      <family val="3"/>
      <charset val="129"/>
    </font>
    <font>
      <sz val="8"/>
      <color rgb="FF9999FF"/>
      <name val="돋움"/>
      <family val="3"/>
      <charset val="129"/>
    </font>
    <font>
      <u/>
      <sz val="9.85"/>
      <color rgb="FF80008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12"/>
      <color rgb="FF800000"/>
      <name val="돋움"/>
      <family val="3"/>
      <charset val="129"/>
    </font>
    <font>
      <sz val="17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24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1"/>
      <color rgb="FF0066FF"/>
      <name val="돋움"/>
      <family val="3"/>
      <charset val="129"/>
    </font>
    <font>
      <b/>
      <sz val="10"/>
      <color rgb="FF0066FF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A6A6A6"/>
      <name val="돋움"/>
      <family val="3"/>
      <charset val="129"/>
    </font>
    <font>
      <b/>
      <sz val="11"/>
      <color rgb="FFC75252"/>
      <name val="돋움"/>
      <family val="3"/>
      <charset val="129"/>
    </font>
    <font>
      <b/>
      <sz val="12"/>
      <color rgb="FFC75252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00"/>
      </patternFill>
    </fill>
    <fill>
      <patternFill patternType="solid">
        <fgColor rgb="FFCCFFFF"/>
      </patternFill>
    </fill>
    <fill>
      <patternFill patternType="solid">
        <fgColor rgb="FFFFFFFF"/>
      </patternFill>
    </fill>
    <fill>
      <patternFill patternType="solid">
        <fgColor rgb="FFFFFF99"/>
      </patternFill>
    </fill>
    <fill>
      <patternFill patternType="solid">
        <fgColor rgb="FFCCFFCC"/>
      </patternFill>
    </fill>
    <fill>
      <patternFill patternType="solid">
        <fgColor rgb="FF92D050"/>
      </patternFill>
    </fill>
    <fill>
      <patternFill patternType="solid">
        <fgColor rgb="FFFFC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rgb="FFFF0000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818">
    <xf numFmtId="223" fontId="0" fillId="0" borderId="0">
      <alignment vertical="center"/>
    </xf>
    <xf numFmtId="218" fontId="1" fillId="0" borderId="1">
      <protection locked="0"/>
    </xf>
    <xf numFmtId="223" fontId="1" fillId="0" borderId="0"/>
    <xf numFmtId="223" fontId="1" fillId="0" borderId="0"/>
    <xf numFmtId="223" fontId="1" fillId="0" borderId="0"/>
    <xf numFmtId="223" fontId="2" fillId="0" borderId="0"/>
    <xf numFmtId="223" fontId="2" fillId="0" borderId="0"/>
    <xf numFmtId="223" fontId="1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2" fillId="0" borderId="0"/>
    <xf numFmtId="223" fontId="1" fillId="0" borderId="0"/>
    <xf numFmtId="180" fontId="1" fillId="0" borderId="0"/>
    <xf numFmtId="223" fontId="1" fillId="0" borderId="0"/>
    <xf numFmtId="181" fontId="1" fillId="0" borderId="0"/>
    <xf numFmtId="218" fontId="1" fillId="0" borderId="0"/>
    <xf numFmtId="193" fontId="34" fillId="0" borderId="0"/>
    <xf numFmtId="190" fontId="1" fillId="0" borderId="0"/>
    <xf numFmtId="194" fontId="34" fillId="0" borderId="0"/>
    <xf numFmtId="196" fontId="1" fillId="0" borderId="0"/>
    <xf numFmtId="223" fontId="3" fillId="0" borderId="0"/>
    <xf numFmtId="223" fontId="2" fillId="0" borderId="0"/>
    <xf numFmtId="223" fontId="34" fillId="0" borderId="0"/>
    <xf numFmtId="223" fontId="4" fillId="0" borderId="0"/>
    <xf numFmtId="3" fontId="2" fillId="0" borderId="0">
      <alignment horizontal="center"/>
    </xf>
    <xf numFmtId="4" fontId="5" fillId="0" borderId="0">
      <protection locked="0"/>
    </xf>
    <xf numFmtId="223" fontId="2" fillId="0" borderId="0"/>
    <xf numFmtId="195" fontId="34" fillId="0" borderId="0"/>
    <xf numFmtId="214" fontId="34" fillId="0" borderId="0"/>
    <xf numFmtId="196" fontId="2" fillId="0" borderId="0"/>
    <xf numFmtId="223" fontId="2" fillId="0" borderId="0">
      <alignment horizontal="left"/>
    </xf>
    <xf numFmtId="223" fontId="2" fillId="0" borderId="0"/>
    <xf numFmtId="222" fontId="2" fillId="0" borderId="0">
      <protection locked="0"/>
    </xf>
    <xf numFmtId="223" fontId="2" fillId="0" borderId="0"/>
    <xf numFmtId="197" fontId="34" fillId="0" borderId="0"/>
    <xf numFmtId="198" fontId="34" fillId="0" borderId="0"/>
    <xf numFmtId="215" fontId="34" fillId="0" borderId="0"/>
    <xf numFmtId="15" fontId="2" fillId="0" borderId="0"/>
    <xf numFmtId="183" fontId="34" fillId="0" borderId="0"/>
    <xf numFmtId="199" fontId="34" fillId="0" borderId="0"/>
    <xf numFmtId="200" fontId="34" fillId="0" borderId="0"/>
    <xf numFmtId="216" fontId="34" fillId="0" borderId="0"/>
    <xf numFmtId="223" fontId="6" fillId="0" borderId="0">
      <alignment horizontal="left"/>
    </xf>
    <xf numFmtId="223" fontId="34" fillId="0" borderId="0">
      <alignment vertical="center"/>
    </xf>
    <xf numFmtId="224" fontId="5" fillId="0" borderId="0">
      <protection locked="0"/>
    </xf>
    <xf numFmtId="223" fontId="7" fillId="0" borderId="0">
      <alignment vertical="top"/>
      <protection locked="0"/>
    </xf>
    <xf numFmtId="38" fontId="3" fillId="2" borderId="0"/>
    <xf numFmtId="223" fontId="8" fillId="0" borderId="0">
      <alignment horizontal="left"/>
    </xf>
    <xf numFmtId="223" fontId="8" fillId="0" borderId="2">
      <alignment horizontal="left" vertical="center"/>
    </xf>
    <xf numFmtId="223" fontId="8" fillId="0" borderId="3">
      <alignment horizontal="left" vertical="center"/>
    </xf>
    <xf numFmtId="225" fontId="2" fillId="0" borderId="0">
      <alignment horizontal="left"/>
    </xf>
    <xf numFmtId="223" fontId="4" fillId="0" borderId="0"/>
    <xf numFmtId="223" fontId="8" fillId="0" borderId="0"/>
    <xf numFmtId="223" fontId="9" fillId="0" borderId="0">
      <alignment horizontal="left"/>
    </xf>
    <xf numFmtId="223" fontId="10" fillId="0" borderId="0">
      <alignment vertical="top"/>
      <protection locked="0"/>
    </xf>
    <xf numFmtId="10" fontId="3" fillId="3" borderId="4"/>
    <xf numFmtId="226" fontId="2" fillId="0" borderId="0"/>
    <xf numFmtId="227" fontId="2" fillId="0" borderId="0"/>
    <xf numFmtId="41" fontId="2" fillId="0" borderId="0"/>
    <xf numFmtId="43" fontId="2" fillId="0" borderId="0"/>
    <xf numFmtId="223" fontId="11" fillId="0" borderId="5"/>
    <xf numFmtId="223" fontId="2" fillId="0" borderId="0"/>
    <xf numFmtId="223" fontId="2" fillId="0" borderId="0"/>
    <xf numFmtId="228" fontId="2" fillId="0" borderId="0"/>
    <xf numFmtId="229" fontId="2" fillId="0" borderId="0"/>
    <xf numFmtId="223" fontId="1" fillId="4" borderId="4">
      <alignment vertical="center"/>
    </xf>
    <xf numFmtId="37" fontId="12" fillId="0" borderId="0"/>
    <xf numFmtId="201" fontId="34" fillId="0" borderId="0"/>
    <xf numFmtId="217" fontId="34" fillId="0" borderId="0"/>
    <xf numFmtId="223" fontId="1" fillId="0" borderId="0"/>
    <xf numFmtId="223" fontId="1" fillId="0" borderId="0"/>
    <xf numFmtId="223" fontId="1" fillId="0" borderId="0"/>
    <xf numFmtId="223" fontId="1" fillId="0" borderId="0"/>
    <xf numFmtId="223" fontId="1" fillId="0" borderId="0"/>
    <xf numFmtId="223" fontId="1" fillId="0" borderId="0"/>
    <xf numFmtId="223" fontId="1" fillId="0" borderId="0"/>
    <xf numFmtId="223" fontId="2" fillId="0" borderId="0"/>
    <xf numFmtId="230" fontId="2" fillId="0" borderId="0">
      <protection locked="0"/>
    </xf>
    <xf numFmtId="10" fontId="2" fillId="0" borderId="0"/>
    <xf numFmtId="223" fontId="34" fillId="0" borderId="0">
      <protection locked="0"/>
    </xf>
    <xf numFmtId="223" fontId="13" fillId="0" borderId="4">
      <alignment vertical="center"/>
    </xf>
    <xf numFmtId="223" fontId="2" fillId="0" borderId="0"/>
    <xf numFmtId="223" fontId="11" fillId="0" borderId="0"/>
    <xf numFmtId="231" fontId="2" fillId="0" borderId="6">
      <protection locked="0"/>
    </xf>
    <xf numFmtId="202" fontId="34" fillId="0" borderId="0"/>
    <xf numFmtId="176" fontId="34" fillId="0" borderId="0"/>
    <xf numFmtId="2" fontId="14" fillId="0" borderId="0"/>
    <xf numFmtId="223" fontId="15" fillId="0" borderId="0"/>
    <xf numFmtId="223" fontId="16" fillId="0" borderId="0"/>
    <xf numFmtId="223" fontId="2" fillId="0" borderId="0"/>
    <xf numFmtId="223" fontId="2" fillId="0" borderId="7">
      <alignment horizontal="center"/>
    </xf>
    <xf numFmtId="223" fontId="2" fillId="0" borderId="8"/>
    <xf numFmtId="219" fontId="34" fillId="0" borderId="4">
      <alignment horizontal="right" vertical="center" shrinkToFit="1"/>
    </xf>
    <xf numFmtId="223" fontId="14" fillId="0" borderId="0"/>
    <xf numFmtId="3" fontId="2" fillId="0" borderId="9">
      <alignment horizontal="center"/>
    </xf>
    <xf numFmtId="1" fontId="34" fillId="0" borderId="4">
      <alignment horizontal="center"/>
    </xf>
    <xf numFmtId="223" fontId="2" fillId="0" borderId="0">
      <alignment horizontal="left"/>
    </xf>
    <xf numFmtId="223" fontId="14" fillId="0" borderId="0"/>
    <xf numFmtId="223" fontId="17" fillId="0" borderId="0">
      <alignment vertical="top"/>
      <protection locked="0"/>
    </xf>
    <xf numFmtId="223" fontId="2" fillId="0" borderId="0"/>
    <xf numFmtId="223" fontId="2" fillId="0" borderId="0"/>
    <xf numFmtId="223" fontId="2" fillId="0" borderId="0"/>
    <xf numFmtId="223" fontId="2" fillId="0" borderId="0"/>
    <xf numFmtId="9" fontId="34" fillId="0" borderId="0"/>
    <xf numFmtId="9" fontId="34" fillId="0" borderId="0">
      <alignment vertical="center"/>
    </xf>
    <xf numFmtId="9" fontId="34" fillId="0" borderId="0"/>
    <xf numFmtId="9" fontId="34" fillId="0" borderId="0"/>
    <xf numFmtId="9" fontId="34" fillId="0" borderId="0">
      <alignment vertical="center"/>
    </xf>
    <xf numFmtId="223" fontId="34" fillId="0" borderId="10">
      <alignment horizontal="center" vertical="center"/>
    </xf>
    <xf numFmtId="0" fontId="18" fillId="0" borderId="10">
      <alignment horizontal="center" vertical="center"/>
    </xf>
    <xf numFmtId="223" fontId="34" fillId="0" borderId="0"/>
    <xf numFmtId="223" fontId="1" fillId="0" borderId="0"/>
    <xf numFmtId="220" fontId="19" fillId="0" borderId="0">
      <alignment vertical="center"/>
    </xf>
    <xf numFmtId="41" fontId="34" fillId="0" borderId="0">
      <alignment vertical="center"/>
    </xf>
    <xf numFmtId="41" fontId="34" fillId="0" borderId="0"/>
    <xf numFmtId="41" fontId="34" fillId="0" borderId="0"/>
    <xf numFmtId="41" fontId="34" fillId="0" borderId="0"/>
    <xf numFmtId="41" fontId="34" fillId="0" borderId="0"/>
    <xf numFmtId="41" fontId="34" fillId="0" borderId="0">
      <alignment vertical="center"/>
    </xf>
    <xf numFmtId="41" fontId="34" fillId="0" borderId="0">
      <alignment vertical="center"/>
    </xf>
    <xf numFmtId="223" fontId="2" fillId="0" borderId="0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2" fillId="0" borderId="12"/>
    <xf numFmtId="4" fontId="14" fillId="0" borderId="0"/>
    <xf numFmtId="223" fontId="1" fillId="0" borderId="0"/>
    <xf numFmtId="4" fontId="5" fillId="0" borderId="0">
      <protection locked="0"/>
    </xf>
    <xf numFmtId="3" fontId="14" fillId="0" borderId="0"/>
    <xf numFmtId="223" fontId="1" fillId="0" borderId="0"/>
    <xf numFmtId="223" fontId="20" fillId="0" borderId="0"/>
    <xf numFmtId="223" fontId="1" fillId="0" borderId="0"/>
    <xf numFmtId="223" fontId="34" fillId="0" borderId="0"/>
    <xf numFmtId="223" fontId="1" fillId="0" borderId="0"/>
    <xf numFmtId="42" fontId="34" fillId="0" borderId="0">
      <alignment vertical="center"/>
    </xf>
    <xf numFmtId="10" fontId="14" fillId="0" borderId="0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11"/>
    <xf numFmtId="223" fontId="34" fillId="0" borderId="0">
      <alignment vertical="center"/>
    </xf>
    <xf numFmtId="223" fontId="2" fillId="0" borderId="0"/>
    <xf numFmtId="223" fontId="34" fillId="0" borderId="0"/>
    <xf numFmtId="223" fontId="34" fillId="0" borderId="0">
      <alignment vertical="center"/>
    </xf>
    <xf numFmtId="223" fontId="34" fillId="0" borderId="0">
      <alignment vertical="center"/>
    </xf>
    <xf numFmtId="223" fontId="34" fillId="0" borderId="0">
      <alignment vertical="center"/>
    </xf>
    <xf numFmtId="223" fontId="34" fillId="0" borderId="0">
      <alignment vertical="center"/>
    </xf>
    <xf numFmtId="223" fontId="34" fillId="0" borderId="0"/>
    <xf numFmtId="223" fontId="14" fillId="0" borderId="13"/>
    <xf numFmtId="191" fontId="1" fillId="0" borderId="0"/>
    <xf numFmtId="223" fontId="14" fillId="0" borderId="0"/>
    <xf numFmtId="192" fontId="14" fillId="0" borderId="0"/>
    <xf numFmtId="221" fontId="14" fillId="0" borderId="0"/>
    <xf numFmtId="0" fontId="34" fillId="0" borderId="0">
      <alignment vertical="center"/>
    </xf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4" fillId="0" borderId="0"/>
    <xf numFmtId="0" fontId="2" fillId="0" borderId="0"/>
    <xf numFmtId="0" fontId="2" fillId="0" borderId="0">
      <alignment horizontal="left"/>
    </xf>
    <xf numFmtId="0" fontId="2" fillId="0" borderId="0"/>
    <xf numFmtId="0" fontId="2" fillId="0" borderId="0"/>
    <xf numFmtId="0" fontId="6" fillId="0" borderId="0">
      <alignment horizontal="left"/>
    </xf>
    <xf numFmtId="0" fontId="7" fillId="0" borderId="0">
      <alignment vertical="top"/>
      <protection locked="0"/>
    </xf>
    <xf numFmtId="0" fontId="8" fillId="0" borderId="0">
      <alignment horizontal="left"/>
    </xf>
    <xf numFmtId="0" fontId="8" fillId="0" borderId="2">
      <alignment horizontal="left" vertical="center"/>
    </xf>
    <xf numFmtId="0" fontId="8" fillId="0" borderId="3">
      <alignment horizontal="left" vertical="center"/>
    </xf>
    <xf numFmtId="0" fontId="4" fillId="0" borderId="0"/>
    <xf numFmtId="0" fontId="8" fillId="0" borderId="0"/>
    <xf numFmtId="0" fontId="9" fillId="0" borderId="0">
      <alignment horizontal="left"/>
    </xf>
    <xf numFmtId="0" fontId="10" fillId="0" borderId="0">
      <alignment vertical="top"/>
      <protection locked="0"/>
    </xf>
    <xf numFmtId="0" fontId="11" fillId="0" borderId="5"/>
    <xf numFmtId="0" fontId="1" fillId="4" borderId="4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4">
      <alignment vertical="center"/>
    </xf>
    <xf numFmtId="0" fontId="11" fillId="0" borderId="0"/>
    <xf numFmtId="0" fontId="15" fillId="0" borderId="0"/>
    <xf numFmtId="0" fontId="16" fillId="0" borderId="0"/>
    <xf numFmtId="0" fontId="2" fillId="0" borderId="0"/>
    <xf numFmtId="0" fontId="2" fillId="0" borderId="7">
      <alignment horizontal="center"/>
    </xf>
    <xf numFmtId="0" fontId="2" fillId="0" borderId="8"/>
    <xf numFmtId="0" fontId="14" fillId="0" borderId="0"/>
    <xf numFmtId="0" fontId="2" fillId="0" borderId="0">
      <alignment horizontal="left"/>
    </xf>
    <xf numFmtId="0" fontId="14" fillId="0" borderId="0"/>
    <xf numFmtId="0" fontId="34" fillId="0" borderId="10">
      <alignment horizontal="center" vertical="center"/>
    </xf>
    <xf numFmtId="0" fontId="2" fillId="0" borderId="0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2" fillId="0" borderId="12"/>
    <xf numFmtId="0" fontId="1" fillId="0" borderId="0"/>
    <xf numFmtId="0" fontId="1" fillId="0" borderId="0"/>
    <xf numFmtId="0" fontId="20" fillId="0" borderId="0"/>
    <xf numFmtId="0" fontId="1" fillId="0" borderId="0"/>
    <xf numFmtId="0" fontId="34" fillId="0" borderId="0">
      <alignment vertical="center"/>
    </xf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11"/>
    <xf numFmtId="0" fontId="34" fillId="0" borderId="0">
      <alignment vertical="center"/>
    </xf>
    <xf numFmtId="0" fontId="2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13"/>
    <xf numFmtId="0" fontId="14" fillId="0" borderId="0"/>
  </cellStyleXfs>
  <cellXfs count="267">
    <xf numFmtId="223" fontId="0" fillId="0" borderId="0" xfId="0">
      <alignment vertical="center"/>
    </xf>
    <xf numFmtId="223" fontId="21" fillId="5" borderId="14" xfId="0" applyFont="1" applyFill="1" applyBorder="1">
      <alignment vertical="center"/>
    </xf>
    <xf numFmtId="223" fontId="0" fillId="6" borderId="0" xfId="0" applyFill="1">
      <alignment vertical="center"/>
    </xf>
    <xf numFmtId="223" fontId="0" fillId="6" borderId="0" xfId="0" applyFill="1" applyAlignment="1">
      <alignment horizontal="centerContinuous" vertical="center"/>
    </xf>
    <xf numFmtId="223" fontId="22" fillId="6" borderId="0" xfId="0" applyFont="1" applyFill="1" applyAlignment="1">
      <alignment horizontal="centerContinuous" vertical="center"/>
    </xf>
    <xf numFmtId="223" fontId="23" fillId="6" borderId="0" xfId="0" applyFont="1" applyFill="1">
      <alignment vertical="center"/>
    </xf>
    <xf numFmtId="223" fontId="24" fillId="6" borderId="0" xfId="0" applyFont="1" applyFill="1">
      <alignment vertical="center"/>
    </xf>
    <xf numFmtId="223" fontId="24" fillId="0" borderId="0" xfId="0" applyFont="1">
      <alignment vertical="center"/>
    </xf>
    <xf numFmtId="223" fontId="23" fillId="6" borderId="0" xfId="0" applyFont="1" applyFill="1" applyAlignment="1">
      <alignment horizontal="center" vertical="center"/>
    </xf>
    <xf numFmtId="41" fontId="24" fillId="6" borderId="0" xfId="125" applyFont="1" applyFill="1">
      <alignment vertical="center"/>
    </xf>
    <xf numFmtId="223" fontId="23" fillId="7" borderId="15" xfId="0" applyFont="1" applyFill="1" applyBorder="1" applyAlignment="1">
      <alignment horizontal="right" vertical="center"/>
    </xf>
    <xf numFmtId="41" fontId="23" fillId="7" borderId="3" xfId="0" applyNumberFormat="1" applyFont="1" applyFill="1" applyBorder="1">
      <alignment vertical="center"/>
    </xf>
    <xf numFmtId="223" fontId="23" fillId="7" borderId="16" xfId="0" applyFont="1" applyFill="1" applyBorder="1">
      <alignment vertical="center"/>
    </xf>
    <xf numFmtId="41" fontId="24" fillId="6" borderId="0" xfId="0" applyNumberFormat="1" applyFont="1" applyFill="1">
      <alignment vertical="center"/>
    </xf>
    <xf numFmtId="223" fontId="21" fillId="5" borderId="14" xfId="0" applyFont="1" applyFill="1" applyBorder="1" applyAlignment="1">
      <alignment horizontal="center" vertical="center"/>
    </xf>
    <xf numFmtId="9" fontId="21" fillId="5" borderId="17" xfId="125" applyNumberFormat="1" applyFont="1" applyFill="1" applyBorder="1" applyAlignment="1">
      <alignment horizontal="right" vertical="center"/>
    </xf>
    <xf numFmtId="223" fontId="21" fillId="5" borderId="17" xfId="0" applyFont="1" applyFill="1" applyBorder="1" applyAlignment="1">
      <alignment horizontal="center" vertical="center"/>
    </xf>
    <xf numFmtId="41" fontId="21" fillId="5" borderId="17" xfId="125" applyFont="1" applyFill="1" applyBorder="1" applyAlignment="1">
      <alignment horizontal="right" vertical="center"/>
    </xf>
    <xf numFmtId="41" fontId="21" fillId="5" borderId="14" xfId="0" applyNumberFormat="1" applyFont="1" applyFill="1" applyBorder="1" applyAlignment="1">
      <alignment horizontal="right" vertical="center"/>
    </xf>
    <xf numFmtId="223" fontId="3" fillId="6" borderId="18" xfId="0" applyFont="1" applyFill="1" applyBorder="1" applyAlignment="1">
      <alignment horizontal="center" vertical="center"/>
    </xf>
    <xf numFmtId="41" fontId="3" fillId="6" borderId="18" xfId="125" applyFont="1" applyFill="1" applyBorder="1" applyAlignment="1">
      <alignment horizontal="right" vertical="center"/>
    </xf>
    <xf numFmtId="223" fontId="22" fillId="0" borderId="0" xfId="0" applyFont="1" applyAlignment="1">
      <alignment horizontal="centerContinuous" vertical="center"/>
    </xf>
    <xf numFmtId="223" fontId="0" fillId="0" borderId="0" xfId="0" applyAlignment="1">
      <alignment horizontal="centerContinuous" vertical="center"/>
    </xf>
    <xf numFmtId="14" fontId="0" fillId="0" borderId="0" xfId="0" applyNumberFormat="1">
      <alignment vertical="center"/>
    </xf>
    <xf numFmtId="41" fontId="0" fillId="0" borderId="0" xfId="125" applyFont="1" applyAlignment="1">
      <alignment horizontal="center" vertical="center"/>
    </xf>
    <xf numFmtId="223" fontId="0" fillId="0" borderId="0" xfId="0" applyAlignment="1">
      <alignment horizontal="center" vertical="center"/>
    </xf>
    <xf numFmtId="10" fontId="0" fillId="0" borderId="0" xfId="0" applyNumberFormat="1" applyAlignment="1">
      <alignment horizontal="left" vertical="center"/>
    </xf>
    <xf numFmtId="185" fontId="0" fillId="0" borderId="0" xfId="0" applyNumberFormat="1" applyAlignment="1">
      <alignment vertical="center" shrinkToFit="1"/>
    </xf>
    <xf numFmtId="186" fontId="0" fillId="0" borderId="0" xfId="0" applyNumberFormat="1" applyAlignment="1">
      <alignment horizontal="center" vertical="center"/>
    </xf>
    <xf numFmtId="185" fontId="0" fillId="0" borderId="0" xfId="0" applyNumberFormat="1">
      <alignment vertical="center"/>
    </xf>
    <xf numFmtId="41" fontId="0" fillId="0" borderId="0" xfId="125" applyFont="1">
      <alignment vertical="center"/>
    </xf>
    <xf numFmtId="182" fontId="0" fillId="0" borderId="0" xfId="0" applyNumberFormat="1">
      <alignment vertical="center"/>
    </xf>
    <xf numFmtId="223" fontId="25" fillId="0" borderId="0" xfId="0" applyFont="1" applyAlignment="1">
      <alignment horizontal="center" vertical="center"/>
    </xf>
    <xf numFmtId="223" fontId="0" fillId="6" borderId="0" xfId="0" applyFill="1" applyAlignment="1">
      <alignment horizontal="center" vertical="center"/>
    </xf>
    <xf numFmtId="179" fontId="0" fillId="6" borderId="0" xfId="0" applyNumberFormat="1" applyFill="1" applyAlignment="1">
      <alignment vertical="center" shrinkToFit="1"/>
    </xf>
    <xf numFmtId="179" fontId="0" fillId="6" borderId="0" xfId="0" applyNumberFormat="1" applyFill="1" applyAlignment="1">
      <alignment horizontal="center" vertical="center"/>
    </xf>
    <xf numFmtId="1" fontId="0" fillId="6" borderId="0" xfId="0" applyNumberFormat="1" applyFill="1">
      <alignment vertical="center"/>
    </xf>
    <xf numFmtId="178" fontId="11" fillId="7" borderId="0" xfId="0" applyNumberFormat="1" applyFont="1" applyFill="1" applyAlignment="1">
      <alignment horizontal="left" vertical="center"/>
    </xf>
    <xf numFmtId="223" fontId="0" fillId="6" borderId="0" xfId="0" applyFill="1" applyAlignment="1">
      <alignment horizontal="left" vertical="center"/>
    </xf>
    <xf numFmtId="1" fontId="11" fillId="6" borderId="0" xfId="0" applyNumberFormat="1" applyFont="1" applyFill="1">
      <alignment vertical="center"/>
    </xf>
    <xf numFmtId="223" fontId="11" fillId="6" borderId="0" xfId="0" applyFont="1" applyFill="1">
      <alignment vertical="center"/>
    </xf>
    <xf numFmtId="1" fontId="0" fillId="6" borderId="0" xfId="0" applyNumberFormat="1" applyFill="1" applyAlignment="1">
      <alignment horizontal="left" vertical="center"/>
    </xf>
    <xf numFmtId="223" fontId="0" fillId="6" borderId="0" xfId="0" quotePrefix="1" applyFill="1" applyAlignment="1">
      <alignment horizontal="center" vertical="center"/>
    </xf>
    <xf numFmtId="188" fontId="0" fillId="6" borderId="0" xfId="0" applyNumberFormat="1" applyFill="1">
      <alignment vertical="center"/>
    </xf>
    <xf numFmtId="189" fontId="11" fillId="6" borderId="0" xfId="0" applyNumberFormat="1" applyFont="1" applyFill="1" applyAlignment="1">
      <alignment horizontal="left" vertical="center" shrinkToFit="1"/>
    </xf>
    <xf numFmtId="178" fontId="0" fillId="7" borderId="0" xfId="0" applyNumberFormat="1" applyFill="1">
      <alignment vertical="center"/>
    </xf>
    <xf numFmtId="223" fontId="9" fillId="8" borderId="0" xfId="0" applyFont="1" applyFill="1" applyAlignment="1">
      <alignment horizontal="center" vertical="center"/>
    </xf>
    <xf numFmtId="223" fontId="9" fillId="8" borderId="0" xfId="0" applyFont="1" applyFill="1">
      <alignment vertical="center"/>
    </xf>
    <xf numFmtId="178" fontId="9" fillId="8" borderId="0" xfId="0" applyNumberFormat="1" applyFont="1" applyFill="1" applyAlignment="1">
      <alignment horizontal="center" vertical="center" shrinkToFit="1"/>
    </xf>
    <xf numFmtId="223" fontId="9" fillId="8" borderId="0" xfId="0" quotePrefix="1" applyFont="1" applyFill="1" applyAlignment="1">
      <alignment horizontal="center" vertical="center"/>
    </xf>
    <xf numFmtId="184" fontId="9" fillId="8" borderId="0" xfId="0" applyNumberFormat="1" applyFont="1" applyFill="1" applyAlignment="1">
      <alignment horizontal="left" vertical="center"/>
    </xf>
    <xf numFmtId="179" fontId="11" fillId="6" borderId="0" xfId="0" applyNumberFormat="1" applyFont="1" applyFill="1">
      <alignment vertical="center"/>
    </xf>
    <xf numFmtId="223" fontId="11" fillId="6" borderId="0" xfId="0" applyFont="1" applyFill="1" applyAlignment="1">
      <alignment horizontal="center" vertical="center"/>
    </xf>
    <xf numFmtId="188" fontId="26" fillId="6" borderId="0" xfId="0" applyNumberFormat="1" applyFont="1" applyFill="1">
      <alignment vertical="center"/>
    </xf>
    <xf numFmtId="188" fontId="26" fillId="6" borderId="0" xfId="0" applyNumberFormat="1" applyFont="1" applyFill="1" applyAlignment="1">
      <alignment horizontal="right" vertical="center"/>
    </xf>
    <xf numFmtId="223" fontId="21" fillId="5" borderId="19" xfId="0" applyFont="1" applyFill="1" applyBorder="1">
      <alignment vertical="center"/>
    </xf>
    <xf numFmtId="223" fontId="3" fillId="6" borderId="20" xfId="0" applyFont="1" applyFill="1" applyBorder="1" applyAlignment="1">
      <alignment horizontal="right" vertical="center"/>
    </xf>
    <xf numFmtId="223" fontId="21" fillId="5" borderId="22" xfId="0" applyFont="1" applyFill="1" applyBorder="1">
      <alignment vertical="center"/>
    </xf>
    <xf numFmtId="41" fontId="27" fillId="0" borderId="0" xfId="0" applyNumberFormat="1" applyFont="1">
      <alignment vertical="center"/>
    </xf>
    <xf numFmtId="41" fontId="28" fillId="0" borderId="0" xfId="0" applyNumberFormat="1" applyFont="1">
      <alignment vertical="center"/>
    </xf>
    <xf numFmtId="223" fontId="29" fillId="0" borderId="0" xfId="0" applyFont="1" applyAlignment="1">
      <alignment horizontal="right" vertical="center"/>
    </xf>
    <xf numFmtId="223" fontId="29" fillId="0" borderId="0" xfId="0" applyFont="1">
      <alignment vertical="center"/>
    </xf>
    <xf numFmtId="223" fontId="29" fillId="6" borderId="0" xfId="0" applyFont="1" applyFill="1">
      <alignment vertical="center"/>
    </xf>
    <xf numFmtId="179" fontId="29" fillId="6" borderId="0" xfId="0" applyNumberFormat="1" applyFont="1" applyFill="1" applyAlignment="1">
      <alignment vertical="center" shrinkToFit="1"/>
    </xf>
    <xf numFmtId="179" fontId="29" fillId="6" borderId="0" xfId="0" applyNumberFormat="1" applyFont="1" applyFill="1" applyAlignment="1">
      <alignment horizontal="center" vertical="center"/>
    </xf>
    <xf numFmtId="204" fontId="24" fillId="6" borderId="0" xfId="0" applyNumberFormat="1" applyFont="1" applyFill="1" applyAlignment="1">
      <alignment horizontal="right" vertical="center"/>
    </xf>
    <xf numFmtId="205" fontId="24" fillId="6" borderId="0" xfId="0" applyNumberFormat="1" applyFont="1" applyFill="1" applyAlignment="1">
      <alignment horizontal="center" vertical="center"/>
    </xf>
    <xf numFmtId="223" fontId="24" fillId="6" borderId="0" xfId="0" applyFont="1" applyFill="1" applyAlignment="1">
      <alignment horizontal="center" vertical="center"/>
    </xf>
    <xf numFmtId="206" fontId="24" fillId="6" borderId="0" xfId="125" applyNumberFormat="1" applyFont="1" applyFill="1">
      <alignment vertical="center"/>
    </xf>
    <xf numFmtId="223" fontId="23" fillId="7" borderId="3" xfId="0" applyFont="1" applyFill="1" applyBorder="1" applyAlignment="1">
      <alignment horizontal="right" vertical="center"/>
    </xf>
    <xf numFmtId="207" fontId="24" fillId="6" borderId="0" xfId="0" applyNumberFormat="1" applyFont="1" applyFill="1" applyAlignment="1">
      <alignment horizontal="right" vertical="center"/>
    </xf>
    <xf numFmtId="208" fontId="24" fillId="6" borderId="0" xfId="0" applyNumberFormat="1" applyFont="1" applyFill="1" applyAlignment="1">
      <alignment horizontal="center" vertical="center"/>
    </xf>
    <xf numFmtId="223" fontId="23" fillId="6" borderId="0" xfId="0" quotePrefix="1" applyFont="1" applyFill="1" applyAlignment="1">
      <alignment horizontal="center" vertical="center"/>
    </xf>
    <xf numFmtId="41" fontId="23" fillId="6" borderId="0" xfId="125" applyFont="1" applyFill="1">
      <alignment vertical="center"/>
    </xf>
    <xf numFmtId="41" fontId="23" fillId="6" borderId="0" xfId="125" applyFont="1" applyFill="1" applyAlignment="1">
      <alignment horizontal="center" vertical="center"/>
    </xf>
    <xf numFmtId="223" fontId="23" fillId="4" borderId="0" xfId="0" applyFont="1" applyFill="1">
      <alignment vertical="center"/>
    </xf>
    <xf numFmtId="223" fontId="24" fillId="4" borderId="0" xfId="0" applyFont="1" applyFill="1" applyAlignment="1">
      <alignment horizontal="center" vertical="center"/>
    </xf>
    <xf numFmtId="223" fontId="23" fillId="4" borderId="0" xfId="0" applyFont="1" applyFill="1" applyAlignment="1">
      <alignment horizontal="center" vertical="center"/>
    </xf>
    <xf numFmtId="223" fontId="24" fillId="4" borderId="0" xfId="0" applyFont="1" applyFill="1">
      <alignment vertical="center"/>
    </xf>
    <xf numFmtId="210" fontId="24" fillId="6" borderId="0" xfId="0" applyNumberFormat="1" applyFont="1" applyFill="1" applyAlignment="1">
      <alignment horizontal="right" vertical="center"/>
    </xf>
    <xf numFmtId="211" fontId="1" fillId="6" borderId="0" xfId="0" applyNumberFormat="1" applyFont="1" applyFill="1">
      <alignment vertical="center"/>
    </xf>
    <xf numFmtId="212" fontId="24" fillId="6" borderId="0" xfId="125" applyNumberFormat="1" applyFont="1" applyFill="1">
      <alignment vertical="center"/>
    </xf>
    <xf numFmtId="187" fontId="11" fillId="9" borderId="0" xfId="0" applyNumberFormat="1" applyFont="1" applyFill="1" applyAlignment="1">
      <alignment horizontal="left" vertical="center"/>
    </xf>
    <xf numFmtId="41" fontId="11" fillId="0" borderId="0" xfId="0" applyNumberFormat="1" applyFont="1" applyAlignment="1">
      <alignment horizontal="center" vertical="center"/>
    </xf>
    <xf numFmtId="223" fontId="11" fillId="0" borderId="23" xfId="0" applyFont="1" applyBorder="1">
      <alignment vertical="center"/>
    </xf>
    <xf numFmtId="223" fontId="30" fillId="0" borderId="25" xfId="0" applyFont="1" applyBorder="1" applyAlignment="1">
      <alignment horizontal="center" vertical="center" shrinkToFit="1"/>
    </xf>
    <xf numFmtId="223" fontId="30" fillId="0" borderId="0" xfId="0" applyFont="1" applyAlignment="1">
      <alignment horizontal="center" vertical="center" shrinkToFit="1"/>
    </xf>
    <xf numFmtId="223" fontId="30" fillId="0" borderId="26" xfId="0" applyFont="1" applyBorder="1" applyAlignment="1">
      <alignment horizontal="center" vertical="center" shrinkToFit="1"/>
    </xf>
    <xf numFmtId="223" fontId="21" fillId="5" borderId="27" xfId="0" applyFont="1" applyFill="1" applyBorder="1">
      <alignment vertical="center"/>
    </xf>
    <xf numFmtId="223" fontId="21" fillId="5" borderId="28" xfId="0" applyFont="1" applyFill="1" applyBorder="1" applyAlignment="1">
      <alignment horizontal="right" vertical="center"/>
    </xf>
    <xf numFmtId="41" fontId="21" fillId="5" borderId="28" xfId="125" applyFont="1" applyFill="1" applyBorder="1" applyAlignment="1">
      <alignment horizontal="right" vertical="center"/>
    </xf>
    <xf numFmtId="223" fontId="21" fillId="5" borderId="28" xfId="0" applyFont="1" applyFill="1" applyBorder="1" applyAlignment="1">
      <alignment horizontal="center" vertical="center"/>
    </xf>
    <xf numFmtId="41" fontId="21" fillId="5" borderId="29" xfId="125" applyFont="1" applyFill="1" applyBorder="1" applyAlignment="1">
      <alignment horizontal="right" vertical="center"/>
    </xf>
    <xf numFmtId="223" fontId="3" fillId="6" borderId="18" xfId="0" applyFont="1" applyFill="1" applyBorder="1" applyAlignment="1">
      <alignment horizontal="right" vertical="center"/>
    </xf>
    <xf numFmtId="223" fontId="21" fillId="5" borderId="17" xfId="0" applyFont="1" applyFill="1" applyBorder="1" applyAlignment="1">
      <alignment horizontal="center" vertical="center" shrinkToFit="1"/>
    </xf>
    <xf numFmtId="41" fontId="21" fillId="5" borderId="30" xfId="125" applyFont="1" applyFill="1" applyBorder="1" applyAlignment="1">
      <alignment horizontal="right" vertical="center"/>
    </xf>
    <xf numFmtId="41" fontId="21" fillId="5" borderId="31" xfId="0" applyNumberFormat="1" applyFont="1" applyFill="1" applyBorder="1" applyAlignment="1">
      <alignment horizontal="right" vertical="center"/>
    </xf>
    <xf numFmtId="223" fontId="3" fillId="6" borderId="32" xfId="0" applyFont="1" applyFill="1" applyBorder="1">
      <alignment vertical="center"/>
    </xf>
    <xf numFmtId="41" fontId="3" fillId="6" borderId="33" xfId="125" applyFont="1" applyFill="1" applyBorder="1" applyAlignment="1">
      <alignment horizontal="right" vertical="center"/>
    </xf>
    <xf numFmtId="223" fontId="3" fillId="6" borderId="33" xfId="0" applyFont="1" applyFill="1" applyBorder="1" applyAlignment="1">
      <alignment horizontal="center" vertical="center"/>
    </xf>
    <xf numFmtId="41" fontId="3" fillId="6" borderId="34" xfId="125" applyFont="1" applyFill="1" applyBorder="1" applyAlignment="1">
      <alignment horizontal="right" vertical="center"/>
    </xf>
    <xf numFmtId="9" fontId="3" fillId="4" borderId="33" xfId="0" applyNumberFormat="1" applyFont="1" applyFill="1" applyBorder="1">
      <alignment vertical="center"/>
    </xf>
    <xf numFmtId="41" fontId="21" fillId="4" borderId="33" xfId="125" applyFont="1" applyFill="1" applyBorder="1" applyAlignment="1">
      <alignment horizontal="right" vertical="center"/>
    </xf>
    <xf numFmtId="223" fontId="3" fillId="4" borderId="33" xfId="0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223" fontId="8" fillId="0" borderId="36" xfId="0" applyFont="1" applyBorder="1" applyAlignment="1"/>
    <xf numFmtId="223" fontId="8" fillId="6" borderId="5" xfId="0" applyFont="1" applyFill="1" applyBorder="1" applyAlignment="1">
      <alignment horizontal="left"/>
    </xf>
    <xf numFmtId="223" fontId="8" fillId="0" borderId="5" xfId="0" applyFont="1" applyBorder="1">
      <alignment vertical="center"/>
    </xf>
    <xf numFmtId="223" fontId="1" fillId="0" borderId="5" xfId="0" applyFont="1" applyBorder="1">
      <alignment vertical="center"/>
    </xf>
    <xf numFmtId="223" fontId="8" fillId="0" borderId="5" xfId="0" applyFont="1" applyBorder="1" applyAlignment="1">
      <alignment horizontal="center"/>
    </xf>
    <xf numFmtId="223" fontId="1" fillId="0" borderId="5" xfId="0" applyFont="1" applyBorder="1" applyAlignment="1">
      <alignment horizontal="center"/>
    </xf>
    <xf numFmtId="223" fontId="1" fillId="0" borderId="37" xfId="0" applyFont="1" applyBorder="1">
      <alignment vertical="center"/>
    </xf>
    <xf numFmtId="41" fontId="3" fillId="6" borderId="38" xfId="125" applyFont="1" applyFill="1" applyBorder="1" applyAlignment="1">
      <alignment horizontal="right" vertical="center"/>
    </xf>
    <xf numFmtId="223" fontId="21" fillId="5" borderId="22" xfId="0" applyFont="1" applyFill="1" applyBorder="1" applyAlignment="1">
      <alignment horizontal="right" vertical="center"/>
    </xf>
    <xf numFmtId="223" fontId="21" fillId="5" borderId="19" xfId="0" applyFont="1" applyFill="1" applyBorder="1" applyAlignment="1">
      <alignment horizontal="right" vertical="center"/>
    </xf>
    <xf numFmtId="223" fontId="3" fillId="4" borderId="32" xfId="0" applyFont="1" applyFill="1" applyBorder="1" applyAlignment="1">
      <alignment horizontal="right" vertical="center"/>
    </xf>
    <xf numFmtId="223" fontId="3" fillId="4" borderId="7" xfId="0" applyFont="1" applyFill="1" applyBorder="1" applyAlignment="1">
      <alignment horizontal="right" vertical="center"/>
    </xf>
    <xf numFmtId="41" fontId="3" fillId="4" borderId="7" xfId="125" applyFont="1" applyFill="1" applyBorder="1" applyAlignment="1">
      <alignment horizontal="center" vertical="center"/>
    </xf>
    <xf numFmtId="223" fontId="3" fillId="4" borderId="7" xfId="0" applyFont="1" applyFill="1" applyBorder="1" applyAlignment="1">
      <alignment horizontal="center" vertical="center"/>
    </xf>
    <xf numFmtId="223" fontId="31" fillId="0" borderId="0" xfId="0" applyFont="1">
      <alignment vertical="center"/>
    </xf>
    <xf numFmtId="223" fontId="21" fillId="0" borderId="27" xfId="0" applyFont="1" applyBorder="1" applyAlignment="1">
      <alignment horizontal="center" vertical="center"/>
    </xf>
    <xf numFmtId="223" fontId="21" fillId="0" borderId="41" xfId="0" applyFont="1" applyBorder="1" applyAlignment="1">
      <alignment horizontal="center" vertical="center"/>
    </xf>
    <xf numFmtId="41" fontId="21" fillId="0" borderId="41" xfId="0" applyNumberFormat="1" applyFont="1" applyBorder="1" applyAlignment="1">
      <alignment horizontal="right" vertical="center"/>
    </xf>
    <xf numFmtId="223" fontId="21" fillId="0" borderId="27" xfId="0" applyFont="1" applyBorder="1" applyAlignment="1">
      <alignment horizontal="right" vertical="center"/>
    </xf>
    <xf numFmtId="41" fontId="21" fillId="0" borderId="42" xfId="0" applyNumberFormat="1" applyFont="1" applyBorder="1" applyAlignment="1">
      <alignment horizontal="right" vertical="center"/>
    </xf>
    <xf numFmtId="223" fontId="0" fillId="0" borderId="0" xfId="0" applyAlignment="1">
      <alignment vertical="center" shrinkToFit="1"/>
    </xf>
    <xf numFmtId="41" fontId="3" fillId="6" borderId="32" xfId="125" applyFont="1" applyFill="1" applyBorder="1" applyAlignment="1">
      <alignment horizontal="right" vertical="center"/>
    </xf>
    <xf numFmtId="0" fontId="0" fillId="0" borderId="0" xfId="452" applyFont="1">
      <alignment vertical="center"/>
    </xf>
    <xf numFmtId="0" fontId="34" fillId="10" borderId="4" xfId="452" applyFill="1" applyBorder="1" applyAlignment="1">
      <alignment horizontal="center" vertical="center"/>
    </xf>
    <xf numFmtId="0" fontId="34" fillId="10" borderId="24" xfId="452" applyFill="1" applyBorder="1" applyAlignment="1">
      <alignment horizontal="center" vertical="center"/>
    </xf>
    <xf numFmtId="0" fontId="34" fillId="10" borderId="35" xfId="452" applyFill="1" applyBorder="1" applyAlignment="1">
      <alignment horizontal="center" vertical="center"/>
    </xf>
    <xf numFmtId="41" fontId="0" fillId="0" borderId="4" xfId="125" applyFont="1" applyBorder="1">
      <alignment vertical="center"/>
    </xf>
    <xf numFmtId="41" fontId="0" fillId="0" borderId="33" xfId="125" applyFont="1" applyBorder="1">
      <alignment vertical="center"/>
    </xf>
    <xf numFmtId="0" fontId="34" fillId="6" borderId="24" xfId="452" applyFill="1" applyBorder="1" applyAlignment="1">
      <alignment horizontal="center" vertical="center"/>
    </xf>
    <xf numFmtId="0" fontId="0" fillId="6" borderId="24" xfId="452" applyFont="1" applyFill="1" applyBorder="1" applyAlignment="1">
      <alignment horizontal="center" vertical="center"/>
    </xf>
    <xf numFmtId="0" fontId="0" fillId="6" borderId="32" xfId="452" applyFont="1" applyFill="1" applyBorder="1" applyAlignment="1">
      <alignment horizontal="center" vertical="center"/>
    </xf>
    <xf numFmtId="41" fontId="31" fillId="0" borderId="0" xfId="125" applyFont="1" applyAlignment="1">
      <alignment horizontal="center" vertical="center"/>
    </xf>
    <xf numFmtId="41" fontId="31" fillId="0" borderId="0" xfId="125" applyFont="1">
      <alignment vertical="center"/>
    </xf>
    <xf numFmtId="223" fontId="31" fillId="0" borderId="0" xfId="0" applyFont="1" applyAlignment="1">
      <alignment horizontal="center" vertical="center"/>
    </xf>
    <xf numFmtId="0" fontId="34" fillId="0" borderId="0" xfId="661">
      <alignment vertical="center"/>
    </xf>
    <xf numFmtId="41" fontId="11" fillId="0" borderId="0" xfId="661" applyNumberFormat="1" applyFont="1" applyAlignment="1">
      <alignment horizontal="center" vertical="center"/>
    </xf>
    <xf numFmtId="41" fontId="0" fillId="0" borderId="0" xfId="661" applyNumberFormat="1" applyFont="1">
      <alignment vertical="center"/>
    </xf>
    <xf numFmtId="0" fontId="11" fillId="0" borderId="0" xfId="661" applyFont="1">
      <alignment vertical="center"/>
    </xf>
    <xf numFmtId="0" fontId="2" fillId="0" borderId="0" xfId="661" applyFont="1" applyAlignment="1">
      <alignment horizontal="left" vertical="center"/>
    </xf>
    <xf numFmtId="0" fontId="0" fillId="0" borderId="0" xfId="661" applyFont="1" applyAlignment="1">
      <alignment vertical="center" wrapText="1"/>
    </xf>
    <xf numFmtId="0" fontId="34" fillId="0" borderId="3" xfId="661" applyBorder="1">
      <alignment vertical="center"/>
    </xf>
    <xf numFmtId="223" fontId="31" fillId="0" borderId="3" xfId="0" applyFont="1" applyBorder="1">
      <alignment vertical="center"/>
    </xf>
    <xf numFmtId="223" fontId="0" fillId="0" borderId="16" xfId="0" applyBorder="1">
      <alignment vertical="center"/>
    </xf>
    <xf numFmtId="41" fontId="32" fillId="0" borderId="1" xfId="125" applyFont="1" applyBorder="1" applyAlignment="1">
      <alignment horizontal="center" vertical="center"/>
    </xf>
    <xf numFmtId="41" fontId="33" fillId="0" borderId="1" xfId="125" applyFont="1" applyBorder="1" applyAlignment="1">
      <alignment horizontal="left" vertical="center"/>
    </xf>
    <xf numFmtId="10" fontId="3" fillId="4" borderId="34" xfId="125" applyNumberFormat="1" applyFont="1" applyFill="1" applyBorder="1" applyAlignment="1">
      <alignment horizontal="left" vertical="center" shrinkToFit="1"/>
    </xf>
    <xf numFmtId="41" fontId="4" fillId="5" borderId="29" xfId="125" applyFont="1" applyFill="1" applyBorder="1">
      <alignment vertical="center"/>
    </xf>
    <xf numFmtId="41" fontId="2" fillId="6" borderId="38" xfId="125" applyFont="1" applyFill="1" applyBorder="1">
      <alignment vertical="center"/>
    </xf>
    <xf numFmtId="41" fontId="2" fillId="4" borderId="21" xfId="125" applyFont="1" applyFill="1" applyBorder="1">
      <alignment vertical="center"/>
    </xf>
    <xf numFmtId="41" fontId="4" fillId="5" borderId="30" xfId="125" applyFont="1" applyFill="1" applyBorder="1">
      <alignment vertical="center"/>
    </xf>
    <xf numFmtId="176" fontId="4" fillId="5" borderId="30" xfId="125" applyNumberFormat="1" applyFont="1" applyFill="1" applyBorder="1">
      <alignment vertical="center"/>
    </xf>
    <xf numFmtId="41" fontId="4" fillId="5" borderId="31" xfId="125" applyFont="1" applyFill="1" applyBorder="1">
      <alignment vertical="center"/>
    </xf>
    <xf numFmtId="41" fontId="2" fillId="6" borderId="34" xfId="125" applyFont="1" applyFill="1" applyBorder="1">
      <alignment vertical="center"/>
    </xf>
    <xf numFmtId="41" fontId="4" fillId="0" borderId="42" xfId="125" applyFont="1" applyBorder="1">
      <alignment vertical="center"/>
    </xf>
    <xf numFmtId="41" fontId="4" fillId="4" borderId="34" xfId="125" applyFont="1" applyFill="1" applyBorder="1">
      <alignment vertical="center"/>
    </xf>
    <xf numFmtId="0" fontId="0" fillId="0" borderId="15" xfId="661" quotePrefix="1" applyFont="1" applyBorder="1">
      <alignment vertical="center"/>
    </xf>
    <xf numFmtId="14" fontId="31" fillId="0" borderId="0" xfId="0" applyNumberFormat="1" applyFont="1">
      <alignment vertical="center"/>
    </xf>
    <xf numFmtId="0" fontId="34" fillId="0" borderId="15" xfId="661" quotePrefix="1" applyBorder="1">
      <alignment vertical="center"/>
    </xf>
    <xf numFmtId="0" fontId="34" fillId="11" borderId="24" xfId="452" applyFill="1" applyBorder="1" applyAlignment="1">
      <alignment horizontal="center" vertical="center"/>
    </xf>
    <xf numFmtId="232" fontId="21" fillId="5" borderId="39" xfId="0" applyNumberFormat="1" applyFont="1" applyFill="1" applyBorder="1" applyAlignment="1">
      <alignment horizontal="right" vertical="center"/>
    </xf>
    <xf numFmtId="232" fontId="3" fillId="6" borderId="40" xfId="0" applyNumberFormat="1" applyFont="1" applyFill="1" applyBorder="1" applyAlignment="1">
      <alignment horizontal="right" vertical="center"/>
    </xf>
    <xf numFmtId="232" fontId="3" fillId="4" borderId="20" xfId="0" applyNumberFormat="1" applyFont="1" applyFill="1" applyBorder="1" applyAlignment="1">
      <alignment horizontal="right" vertical="center"/>
    </xf>
    <xf numFmtId="41" fontId="34" fillId="11" borderId="4" xfId="125" applyFill="1" applyBorder="1">
      <alignment vertical="center"/>
    </xf>
    <xf numFmtId="209" fontId="34" fillId="0" borderId="35" xfId="452" applyNumberFormat="1" applyBorder="1" applyAlignment="1">
      <alignment vertical="center" shrinkToFit="1"/>
    </xf>
    <xf numFmtId="0" fontId="34" fillId="11" borderId="35" xfId="452" applyFill="1" applyBorder="1" applyAlignment="1">
      <alignment vertical="center" shrinkToFit="1"/>
    </xf>
    <xf numFmtId="0" fontId="34" fillId="0" borderId="35" xfId="452" applyBorder="1" applyAlignment="1">
      <alignment vertical="center" shrinkToFit="1"/>
    </xf>
    <xf numFmtId="0" fontId="34" fillId="0" borderId="34" xfId="452" applyBorder="1" applyAlignment="1">
      <alignment vertical="center" shrinkToFit="1"/>
    </xf>
    <xf numFmtId="209" fontId="34" fillId="6" borderId="35" xfId="452" applyNumberFormat="1" applyFill="1" applyBorder="1" applyAlignment="1">
      <alignment vertical="center" shrinkToFit="1"/>
    </xf>
    <xf numFmtId="209" fontId="11" fillId="11" borderId="35" xfId="452" applyNumberFormat="1" applyFont="1" applyFill="1" applyBorder="1" applyAlignment="1">
      <alignment vertical="center" shrinkToFit="1"/>
    </xf>
    <xf numFmtId="0" fontId="11" fillId="6" borderId="24" xfId="452" applyFont="1" applyFill="1" applyBorder="1" applyAlignment="1">
      <alignment horizontal="center" vertical="center"/>
    </xf>
    <xf numFmtId="41" fontId="11" fillId="0" borderId="4" xfId="125" applyFont="1" applyBorder="1">
      <alignment vertical="center"/>
    </xf>
    <xf numFmtId="41" fontId="29" fillId="0" borderId="0" xfId="125" applyFont="1" applyAlignment="1">
      <alignment horizontal="center" vertical="center"/>
    </xf>
    <xf numFmtId="223" fontId="36" fillId="0" borderId="0" xfId="0" applyFont="1">
      <alignment vertical="center"/>
    </xf>
    <xf numFmtId="0" fontId="0" fillId="6" borderId="0" xfId="452" applyFont="1" applyFill="1" applyAlignment="1">
      <alignment horizontal="center" vertical="center"/>
    </xf>
    <xf numFmtId="0" fontId="34" fillId="0" borderId="0" xfId="452" applyAlignment="1">
      <alignment vertical="center" shrinkToFit="1"/>
    </xf>
    <xf numFmtId="223" fontId="3" fillId="6" borderId="33" xfId="0" applyFont="1" applyFill="1" applyBorder="1" applyAlignment="1">
      <alignment vertical="center" wrapText="1"/>
    </xf>
    <xf numFmtId="176" fontId="3" fillId="4" borderId="7" xfId="125" applyNumberFormat="1" applyFont="1" applyFill="1" applyBorder="1" applyAlignment="1">
      <alignment horizontal="right" vertical="center"/>
    </xf>
    <xf numFmtId="232" fontId="21" fillId="5" borderId="17" xfId="125" applyNumberFormat="1" applyFont="1" applyFill="1" applyBorder="1" applyAlignment="1">
      <alignment horizontal="right" vertical="center"/>
    </xf>
    <xf numFmtId="223" fontId="21" fillId="12" borderId="24" xfId="0" applyFont="1" applyFill="1" applyBorder="1" applyAlignment="1">
      <alignment horizontal="center" vertical="center"/>
    </xf>
    <xf numFmtId="223" fontId="21" fillId="12" borderId="4" xfId="0" applyFont="1" applyFill="1" applyBorder="1">
      <alignment vertical="center"/>
    </xf>
    <xf numFmtId="41" fontId="21" fillId="12" borderId="4" xfId="0" applyNumberFormat="1" applyFont="1" applyFill="1" applyBorder="1" applyAlignment="1">
      <alignment horizontal="right" vertical="center"/>
    </xf>
    <xf numFmtId="223" fontId="21" fillId="12" borderId="4" xfId="0" applyFont="1" applyFill="1" applyBorder="1" applyAlignment="1">
      <alignment horizontal="center" vertical="center"/>
    </xf>
    <xf numFmtId="223" fontId="21" fillId="12" borderId="24" xfId="0" applyFont="1" applyFill="1" applyBorder="1" applyAlignment="1">
      <alignment horizontal="right" vertical="center"/>
    </xf>
    <xf numFmtId="41" fontId="21" fillId="12" borderId="35" xfId="0" applyNumberFormat="1" applyFont="1" applyFill="1" applyBorder="1" applyAlignment="1">
      <alignment horizontal="right" vertical="center"/>
    </xf>
    <xf numFmtId="41" fontId="4" fillId="12" borderId="35" xfId="125" applyFont="1" applyFill="1" applyBorder="1" applyAlignment="1">
      <alignment horizontal="right" vertical="center"/>
    </xf>
    <xf numFmtId="223" fontId="21" fillId="4" borderId="32" xfId="0" applyFont="1" applyFill="1" applyBorder="1" applyAlignment="1">
      <alignment horizontal="center" vertical="center"/>
    </xf>
    <xf numFmtId="223" fontId="8" fillId="6" borderId="0" xfId="0" applyFont="1" applyFill="1">
      <alignment vertical="center"/>
    </xf>
    <xf numFmtId="41" fontId="8" fillId="6" borderId="0" xfId="125" applyFont="1" applyFill="1">
      <alignment vertical="center"/>
    </xf>
    <xf numFmtId="223" fontId="1" fillId="0" borderId="26" xfId="0" applyFont="1" applyBorder="1">
      <alignment vertical="center"/>
    </xf>
    <xf numFmtId="223" fontId="8" fillId="6" borderId="0" xfId="0" applyFont="1" applyFill="1" applyAlignment="1">
      <alignment horizontal="left" vertical="center"/>
    </xf>
    <xf numFmtId="223" fontId="1" fillId="0" borderId="0" xfId="0" applyFont="1" applyAlignment="1">
      <alignment horizontal="left" vertical="center"/>
    </xf>
    <xf numFmtId="223" fontId="1" fillId="0" borderId="0" xfId="0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223" fontId="8" fillId="0" borderId="25" xfId="0" applyFont="1" applyBorder="1" applyAlignment="1">
      <alignment horizontal="distributed" vertical="center"/>
    </xf>
    <xf numFmtId="223" fontId="37" fillId="0" borderId="24" xfId="0" applyFont="1" applyFill="1" applyBorder="1" applyAlignment="1">
      <alignment horizontal="center" vertical="center"/>
    </xf>
    <xf numFmtId="223" fontId="37" fillId="0" borderId="4" xfId="0" applyFont="1" applyFill="1" applyBorder="1">
      <alignment vertical="center"/>
    </xf>
    <xf numFmtId="41" fontId="37" fillId="0" borderId="4" xfId="0" applyNumberFormat="1" applyFont="1" applyFill="1" applyBorder="1" applyAlignment="1">
      <alignment horizontal="right" vertical="center"/>
    </xf>
    <xf numFmtId="223" fontId="37" fillId="0" borderId="4" xfId="0" applyFont="1" applyFill="1" applyBorder="1" applyAlignment="1">
      <alignment horizontal="center" vertical="center"/>
    </xf>
    <xf numFmtId="223" fontId="37" fillId="0" borderId="24" xfId="0" applyFont="1" applyFill="1" applyBorder="1" applyAlignment="1">
      <alignment horizontal="right" vertical="center"/>
    </xf>
    <xf numFmtId="41" fontId="38" fillId="0" borderId="35" xfId="125" applyFont="1" applyFill="1" applyBorder="1" applyAlignment="1">
      <alignment horizontal="right" vertical="center"/>
    </xf>
    <xf numFmtId="41" fontId="37" fillId="0" borderId="35" xfId="0" applyNumberFormat="1" applyFont="1" applyFill="1" applyBorder="1" applyAlignment="1">
      <alignment horizontal="right" vertical="center"/>
    </xf>
    <xf numFmtId="223" fontId="3" fillId="12" borderId="24" xfId="0" applyFont="1" applyFill="1" applyBorder="1" applyAlignment="1">
      <alignment horizontal="center" vertical="center"/>
    </xf>
    <xf numFmtId="9" fontId="3" fillId="12" borderId="4" xfId="0" applyNumberFormat="1" applyFont="1" applyFill="1" applyBorder="1" applyAlignment="1">
      <alignment horizontal="center" vertical="center"/>
    </xf>
    <xf numFmtId="41" fontId="3" fillId="12" borderId="4" xfId="125" applyFont="1" applyFill="1" applyBorder="1" applyAlignment="1">
      <alignment horizontal="right" vertical="center"/>
    </xf>
    <xf numFmtId="223" fontId="3" fillId="12" borderId="4" xfId="0" applyFont="1" applyFill="1" applyBorder="1" applyAlignment="1">
      <alignment horizontal="center" vertical="center"/>
    </xf>
    <xf numFmtId="223" fontId="3" fillId="12" borderId="24" xfId="0" applyFont="1" applyFill="1" applyBorder="1" applyAlignment="1">
      <alignment horizontal="right" vertical="center"/>
    </xf>
    <xf numFmtId="41" fontId="3" fillId="12" borderId="35" xfId="125" applyFont="1" applyFill="1" applyBorder="1" applyAlignment="1">
      <alignment horizontal="right" vertical="center"/>
    </xf>
    <xf numFmtId="41" fontId="4" fillId="12" borderId="35" xfId="125" applyFont="1" applyFill="1" applyBorder="1">
      <alignment vertical="center"/>
    </xf>
    <xf numFmtId="41" fontId="21" fillId="5" borderId="30" xfId="125" applyFont="1" applyFill="1" applyBorder="1" applyAlignment="1">
      <alignment horizontal="right" vertical="center" wrapText="1"/>
    </xf>
    <xf numFmtId="0" fontId="0" fillId="0" borderId="15" xfId="661" quotePrefix="1" applyFont="1" applyBorder="1" applyAlignment="1">
      <alignment horizontal="left" vertical="center" wrapText="1"/>
    </xf>
    <xf numFmtId="0" fontId="0" fillId="0" borderId="3" xfId="661" quotePrefix="1" applyFont="1" applyBorder="1" applyAlignment="1">
      <alignment horizontal="left" vertical="center" wrapText="1"/>
    </xf>
    <xf numFmtId="0" fontId="0" fillId="0" borderId="16" xfId="661" quotePrefix="1" applyFont="1" applyBorder="1" applyAlignment="1">
      <alignment horizontal="left" vertical="center" wrapText="1"/>
    </xf>
    <xf numFmtId="0" fontId="11" fillId="6" borderId="43" xfId="452" applyFont="1" applyFill="1" applyBorder="1" applyAlignment="1">
      <alignment horizontal="center" vertical="center"/>
    </xf>
    <xf numFmtId="0" fontId="11" fillId="6" borderId="44" xfId="452" applyFont="1" applyFill="1" applyBorder="1" applyAlignment="1">
      <alignment horizontal="center" vertical="center"/>
    </xf>
    <xf numFmtId="0" fontId="11" fillId="6" borderId="45" xfId="452" applyFont="1" applyFill="1" applyBorder="1" applyAlignment="1">
      <alignment horizontal="center" vertical="center"/>
    </xf>
    <xf numFmtId="0" fontId="34" fillId="0" borderId="4" xfId="661" applyBorder="1" applyAlignment="1">
      <alignment horizontal="left" vertical="center" wrapText="1"/>
    </xf>
    <xf numFmtId="0" fontId="0" fillId="0" borderId="4" xfId="661" applyFont="1" applyBorder="1" applyAlignment="1">
      <alignment horizontal="left" vertical="center" wrapText="1"/>
    </xf>
    <xf numFmtId="0" fontId="2" fillId="0" borderId="0" xfId="661" applyFont="1" applyAlignment="1">
      <alignment horizontal="left" vertical="center" wrapText="1"/>
    </xf>
    <xf numFmtId="0" fontId="34" fillId="0" borderId="15" xfId="661" quotePrefix="1" applyBorder="1" applyAlignment="1">
      <alignment horizontal="left" vertical="center" wrapText="1"/>
    </xf>
    <xf numFmtId="41" fontId="3" fillId="6" borderId="57" xfId="125" applyFont="1" applyFill="1" applyBorder="1" applyAlignment="1">
      <alignment horizontal="center" vertical="center" wrapText="1"/>
    </xf>
    <xf numFmtId="41" fontId="3" fillId="6" borderId="58" xfId="125" applyFont="1" applyFill="1" applyBorder="1" applyAlignment="1">
      <alignment horizontal="center" vertical="center" wrapText="1"/>
    </xf>
    <xf numFmtId="223" fontId="30" fillId="0" borderId="46" xfId="0" applyFont="1" applyBorder="1" applyAlignment="1">
      <alignment horizontal="center" vertical="center" shrinkToFit="1"/>
    </xf>
    <xf numFmtId="223" fontId="30" fillId="0" borderId="23" xfId="0" applyFont="1" applyBorder="1" applyAlignment="1">
      <alignment horizontal="center" vertical="center" shrinkToFit="1"/>
    </xf>
    <xf numFmtId="223" fontId="30" fillId="0" borderId="47" xfId="0" applyFont="1" applyBorder="1" applyAlignment="1">
      <alignment horizontal="center" vertical="center" shrinkToFit="1"/>
    </xf>
    <xf numFmtId="223" fontId="3" fillId="8" borderId="48" xfId="0" applyFont="1" applyFill="1" applyBorder="1" applyAlignment="1">
      <alignment horizontal="center" vertical="center"/>
    </xf>
    <xf numFmtId="223" fontId="3" fillId="8" borderId="49" xfId="0" applyFont="1" applyFill="1" applyBorder="1" applyAlignment="1">
      <alignment horizontal="center" vertical="center"/>
    </xf>
    <xf numFmtId="223" fontId="3" fillId="8" borderId="50" xfId="0" applyFont="1" applyFill="1" applyBorder="1" applyAlignment="1">
      <alignment horizontal="center" vertical="center"/>
    </xf>
    <xf numFmtId="223" fontId="3" fillId="8" borderId="28" xfId="0" applyFont="1" applyFill="1" applyBorder="1" applyAlignment="1">
      <alignment horizontal="center" vertical="center"/>
    </xf>
    <xf numFmtId="223" fontId="3" fillId="8" borderId="7" xfId="0" applyFont="1" applyFill="1" applyBorder="1" applyAlignment="1">
      <alignment horizontal="center" vertical="center"/>
    </xf>
    <xf numFmtId="223" fontId="3" fillId="8" borderId="33" xfId="0" applyFont="1" applyFill="1" applyBorder="1" applyAlignment="1">
      <alignment horizontal="center" vertical="center"/>
    </xf>
    <xf numFmtId="223" fontId="3" fillId="8" borderId="51" xfId="0" applyFont="1" applyFill="1" applyBorder="1" applyAlignment="1">
      <alignment horizontal="center" vertical="center" wrapText="1"/>
    </xf>
    <xf numFmtId="223" fontId="3" fillId="8" borderId="33" xfId="0" applyFont="1" applyFill="1" applyBorder="1" applyAlignment="1">
      <alignment horizontal="center" vertical="center" wrapText="1"/>
    </xf>
    <xf numFmtId="223" fontId="3" fillId="8" borderId="52" xfId="0" applyFont="1" applyFill="1" applyBorder="1" applyAlignment="1">
      <alignment horizontal="center" vertical="center" wrapText="1"/>
    </xf>
    <xf numFmtId="223" fontId="3" fillId="8" borderId="34" xfId="0" applyFont="1" applyFill="1" applyBorder="1" applyAlignment="1">
      <alignment horizontal="center" vertical="center" wrapText="1"/>
    </xf>
    <xf numFmtId="223" fontId="3" fillId="8" borderId="53" xfId="0" applyFont="1" applyFill="1" applyBorder="1" applyAlignment="1">
      <alignment horizontal="center" vertical="center" wrapText="1"/>
    </xf>
    <xf numFmtId="223" fontId="3" fillId="8" borderId="32" xfId="0" applyFont="1" applyFill="1" applyBorder="1" applyAlignment="1">
      <alignment horizontal="center" vertical="center" wrapText="1"/>
    </xf>
    <xf numFmtId="223" fontId="8" fillId="0" borderId="0" xfId="0" applyFont="1" applyAlignment="1">
      <alignment horizontal="left" vertical="center" wrapText="1"/>
    </xf>
    <xf numFmtId="223" fontId="8" fillId="0" borderId="26" xfId="0" applyFont="1" applyBorder="1" applyAlignment="1">
      <alignment horizontal="left" vertical="center" wrapText="1"/>
    </xf>
    <xf numFmtId="223" fontId="3" fillId="8" borderId="28" xfId="0" applyFont="1" applyFill="1" applyBorder="1" applyAlignment="1">
      <alignment horizontal="center" vertical="center" wrapText="1"/>
    </xf>
    <xf numFmtId="223" fontId="3" fillId="8" borderId="7" xfId="0" applyFont="1" applyFill="1" applyBorder="1" applyAlignment="1">
      <alignment horizontal="center" vertical="center" wrapText="1"/>
    </xf>
    <xf numFmtId="223" fontId="3" fillId="8" borderId="54" xfId="0" applyFont="1" applyFill="1" applyBorder="1" applyAlignment="1">
      <alignment horizontal="center" vertical="center" wrapText="1"/>
    </xf>
    <xf numFmtId="223" fontId="3" fillId="8" borderId="21" xfId="0" applyFont="1" applyFill="1" applyBorder="1" applyAlignment="1">
      <alignment horizontal="center" vertical="center" wrapText="1"/>
    </xf>
    <xf numFmtId="223" fontId="3" fillId="8" borderId="55" xfId="0" applyFont="1" applyFill="1" applyBorder="1" applyAlignment="1">
      <alignment horizontal="center" vertical="center" wrapText="1"/>
    </xf>
    <xf numFmtId="223" fontId="8" fillId="8" borderId="43" xfId="0" applyFont="1" applyFill="1" applyBorder="1" applyAlignment="1">
      <alignment horizontal="center" vertical="center" wrapText="1"/>
    </xf>
    <xf numFmtId="223" fontId="8" fillId="8" borderId="44" xfId="0" applyFont="1" applyFill="1" applyBorder="1" applyAlignment="1">
      <alignment horizontal="center" vertical="center" wrapText="1"/>
    </xf>
    <xf numFmtId="223" fontId="8" fillId="8" borderId="45" xfId="0" applyFont="1" applyFill="1" applyBorder="1" applyAlignment="1">
      <alignment horizontal="center" vertical="center" wrapText="1"/>
    </xf>
    <xf numFmtId="223" fontId="8" fillId="0" borderId="0" xfId="0" applyFont="1" applyAlignment="1">
      <alignment horizontal="left" vertical="center"/>
    </xf>
    <xf numFmtId="223" fontId="8" fillId="0" borderId="26" xfId="0" applyFont="1" applyBorder="1" applyAlignment="1">
      <alignment horizontal="left" vertical="center"/>
    </xf>
    <xf numFmtId="41" fontId="24" fillId="4" borderId="0" xfId="0" applyNumberFormat="1" applyFont="1" applyFill="1" applyAlignment="1">
      <alignment horizontal="center" vertical="center"/>
    </xf>
    <xf numFmtId="223" fontId="24" fillId="4" borderId="0" xfId="0" applyFont="1" applyFill="1" applyAlignment="1">
      <alignment horizontal="center" vertical="center"/>
    </xf>
    <xf numFmtId="213" fontId="1" fillId="6" borderId="0" xfId="0" applyNumberFormat="1" applyFont="1" applyFill="1" applyAlignment="1">
      <alignment horizontal="center" vertical="center"/>
    </xf>
    <xf numFmtId="203" fontId="24" fillId="6" borderId="0" xfId="0" applyNumberFormat="1" applyFont="1" applyFill="1" applyAlignment="1">
      <alignment horizontal="center" vertical="center"/>
    </xf>
    <xf numFmtId="41" fontId="0" fillId="0" borderId="0" xfId="125" applyFont="1" applyAlignment="1">
      <alignment horizontal="center" vertical="center"/>
    </xf>
    <xf numFmtId="41" fontId="11" fillId="0" borderId="0" xfId="125" applyFont="1" applyAlignment="1">
      <alignment horizontal="left" vertical="center"/>
    </xf>
    <xf numFmtId="41" fontId="0" fillId="0" borderId="1" xfId="125" applyFont="1" applyBorder="1" applyAlignment="1">
      <alignment horizontal="center" vertical="center" shrinkToFit="1"/>
    </xf>
    <xf numFmtId="223" fontId="0" fillId="0" borderId="0" xfId="0" applyAlignment="1">
      <alignment horizontal="center" vertical="center"/>
    </xf>
    <xf numFmtId="223" fontId="29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1" fontId="0" fillId="0" borderId="56" xfId="125" applyFont="1" applyBorder="1" applyAlignment="1">
      <alignment horizontal="center" vertical="center" shrinkToFit="1"/>
    </xf>
    <xf numFmtId="41" fontId="0" fillId="0" borderId="56" xfId="125" applyFont="1" applyBorder="1">
      <alignment vertical="center"/>
    </xf>
    <xf numFmtId="41" fontId="0" fillId="0" borderId="1" xfId="125" applyFont="1" applyBorder="1">
      <alignment vertical="center"/>
    </xf>
    <xf numFmtId="177" fontId="29" fillId="0" borderId="0" xfId="0" applyNumberFormat="1" applyFont="1" applyAlignment="1">
      <alignment horizontal="center" vertical="center"/>
    </xf>
  </cellXfs>
  <cellStyles count="818">
    <cellStyle name="??_x000c_@? 3?_x0001__x000b_" xfId="1" xr:uid="{00000000-0005-0000-0000-000000000000}"/>
    <cellStyle name="??&amp;O?&amp;H?_x0008__x000f__x0007_?_x0007__x0001__x0001_" xfId="2" xr:uid="{00000000-0005-0000-0000-000001000000}"/>
    <cellStyle name="??&amp;O?&amp;H?_x0008__x000f__x0007_?_x0007__x0001__x0001_ 2" xfId="453" xr:uid="{00000000-0005-0000-0000-000002000000}"/>
    <cellStyle name="??&amp;O?&amp;H?_x0008_??_x0007__x0001__x0001_" xfId="3" xr:uid="{00000000-0005-0000-0000-000003000000}"/>
    <cellStyle name="??&amp;O?&amp;H?_x0008_??_x0007__x0001__x0001_ 2" xfId="454" xr:uid="{00000000-0005-0000-0000-000004000000}"/>
    <cellStyle name="??_?.????" xfId="4" xr:uid="{00000000-0005-0000-0000-000005000000}"/>
    <cellStyle name="_20030807-TGIF견적" xfId="5" xr:uid="{00000000-0005-0000-0000-000006000000}"/>
    <cellStyle name="_20030807-TGIF견적 2" xfId="455" xr:uid="{00000000-0005-0000-0000-000007000000}"/>
    <cellStyle name="_BTL-Financial model_전북대(7.20)_사본" xfId="6" xr:uid="{00000000-0005-0000-0000-000008000000}"/>
    <cellStyle name="_BTL-Financial model_전북대(7.20)_사본 2" xfId="456" xr:uid="{00000000-0005-0000-0000-000009000000}"/>
    <cellStyle name="_NCRPOS견적(3(1).26)" xfId="7" xr:uid="{00000000-0005-0000-0000-00000A000000}"/>
    <cellStyle name="_NCRPOS견적(3(1).26) 2" xfId="457" xr:uid="{00000000-0005-0000-0000-00000B000000}"/>
    <cellStyle name="_TGIF견적(AS및개발비,20030307)" xfId="8" xr:uid="{00000000-0005-0000-0000-00000C000000}"/>
    <cellStyle name="_TGIF견적(AS및개발비,20030307) 2" xfId="458" xr:uid="{00000000-0005-0000-0000-00000D000000}"/>
    <cellStyle name="_TGIF견적(POS,20030307)" xfId="9" xr:uid="{00000000-0005-0000-0000-00000E000000}"/>
    <cellStyle name="_TGIF견적(POS,20030307) 2" xfId="459" xr:uid="{00000000-0005-0000-0000-00000F000000}"/>
    <cellStyle name="_건축사상주감리" xfId="10" xr:uid="{00000000-0005-0000-0000-000010000000}"/>
    <cellStyle name="_건축사상주감리 2" xfId="460" xr:uid="{00000000-0005-0000-0000-000011000000}"/>
    <cellStyle name="_견적 총괄표" xfId="11" xr:uid="{00000000-0005-0000-0000-000012000000}"/>
    <cellStyle name="_견적 총괄표 2" xfId="461" xr:uid="{00000000-0005-0000-0000-000013000000}"/>
    <cellStyle name="_레몬홈페이지개발프로젝트경비신청서03-03-09" xfId="12" xr:uid="{00000000-0005-0000-0000-000014000000}"/>
    <cellStyle name="_레몬홈페이지개발프로젝트경비신청서03-03-09 2" xfId="462" xr:uid="{00000000-0005-0000-0000-000015000000}"/>
    <cellStyle name="_롯데레몬 사이트 개발 견적서02-10-29" xfId="13" xr:uid="{00000000-0005-0000-0000-000016000000}"/>
    <cellStyle name="_롯데레몬 사이트 개발 견적서02-10-29 2" xfId="463" xr:uid="{00000000-0005-0000-0000-000017000000}"/>
    <cellStyle name="_롯데레몬 사이트 개발 견적서02-11-06" xfId="14" xr:uid="{00000000-0005-0000-0000-000018000000}"/>
    <cellStyle name="_롯데레몬 사이트 개발 견적서02-11-06 2" xfId="464" xr:uid="{00000000-0005-0000-0000-000019000000}"/>
    <cellStyle name="_산출서" xfId="15" xr:uid="{00000000-0005-0000-0000-00001A000000}"/>
    <cellStyle name="_산출서 2" xfId="465" xr:uid="{00000000-0005-0000-0000-00001B000000}"/>
    <cellStyle name="_소방감리용역비산출" xfId="16" xr:uid="{00000000-0005-0000-0000-00001C000000}"/>
    <cellStyle name="_소방감리용역비산출 2" xfId="466" xr:uid="{00000000-0005-0000-0000-00001D000000}"/>
    <cellStyle name="_쇼핑 보안솔루션 구축 프로젝트경비신청서03-03-19" xfId="17" xr:uid="{00000000-0005-0000-0000-00001E000000}"/>
    <cellStyle name="_쇼핑 보안솔루션 구축 프로젝트경비신청서03-03-19 2" xfId="467" xr:uid="{00000000-0005-0000-0000-00001F000000}"/>
    <cellStyle name="_운영비산정모델_전북대_Ver4.0" xfId="18" xr:uid="{00000000-0005-0000-0000-000020000000}"/>
    <cellStyle name="_운영비산정모델_전북대_Ver4.0 2" xfId="468" xr:uid="{00000000-0005-0000-0000-000021000000}"/>
    <cellStyle name="_유니와이드_보안솔루션" xfId="19" xr:uid="{00000000-0005-0000-0000-000022000000}"/>
    <cellStyle name="_유니와이드_보안솔루션 2" xfId="469" xr:uid="{00000000-0005-0000-0000-000023000000}"/>
    <cellStyle name="_적격성용역제공자료(8_23)" xfId="20" xr:uid="{00000000-0005-0000-0000-000024000000}"/>
    <cellStyle name="_적격성용역제공자료(8_23) 2" xfId="470" xr:uid="{00000000-0005-0000-0000-000025000000}"/>
    <cellStyle name="_학동1초 감리비 산출서" xfId="21" xr:uid="{00000000-0005-0000-0000-000026000000}"/>
    <cellStyle name="_학동1초 감리비 산출서 2" xfId="471" xr:uid="{00000000-0005-0000-0000-000027000000}"/>
    <cellStyle name="_행정초 외 1교 감리비 산출서" xfId="22" xr:uid="{00000000-0005-0000-0000-000028000000}"/>
    <cellStyle name="_행정초 외 1교 감리비 산출서 2" xfId="472" xr:uid="{00000000-0005-0000-0000-000029000000}"/>
    <cellStyle name="¤@?e_TEST-1 " xfId="23" xr:uid="{00000000-0005-0000-0000-00002A000000}"/>
    <cellStyle name="AeE­ [0]_¼oAI¼º " xfId="24" xr:uid="{00000000-0005-0000-0000-00002B000000}"/>
    <cellStyle name="ÅëÈ­ [0]_laroux" xfId="25" xr:uid="{00000000-0005-0000-0000-00002C000000}"/>
    <cellStyle name="AeE­_¼oAI¼º " xfId="26" xr:uid="{00000000-0005-0000-0000-00002D000000}"/>
    <cellStyle name="ÅëÈ­_laroux" xfId="27" xr:uid="{00000000-0005-0000-0000-00002E000000}"/>
    <cellStyle name="AÞ¸¶ [0]_¼oAI¼º " xfId="28" xr:uid="{00000000-0005-0000-0000-00002F000000}"/>
    <cellStyle name="ÄÞ¸¶ [0]_laroux" xfId="29" xr:uid="{00000000-0005-0000-0000-000030000000}"/>
    <cellStyle name="AÞ¸¶_¼oAI¼º " xfId="30" xr:uid="{00000000-0005-0000-0000-000031000000}"/>
    <cellStyle name="ÄÞ¸¶_laroux" xfId="31" xr:uid="{00000000-0005-0000-0000-000032000000}"/>
    <cellStyle name="C￥AØ_  FAB AIA¤  " xfId="32" xr:uid="{00000000-0005-0000-0000-000033000000}"/>
    <cellStyle name="Ç¥ÁØ_laroux" xfId="33" xr:uid="{00000000-0005-0000-0000-000034000000}"/>
    <cellStyle name="Calc Currency (0)" xfId="34" xr:uid="{00000000-0005-0000-0000-000035000000}"/>
    <cellStyle name="Calc Currency (0) 2" xfId="473" xr:uid="{00000000-0005-0000-0000-000036000000}"/>
    <cellStyle name="category" xfId="35" xr:uid="{00000000-0005-0000-0000-000037000000}"/>
    <cellStyle name="category 2" xfId="474" xr:uid="{00000000-0005-0000-0000-000038000000}"/>
    <cellStyle name="CODE" xfId="36" xr:uid="{00000000-0005-0000-0000-000039000000}"/>
    <cellStyle name="Comma" xfId="37" xr:uid="{00000000-0005-0000-0000-00003A000000}"/>
    <cellStyle name="Comma [0]" xfId="38" xr:uid="{00000000-0005-0000-0000-00003B000000}"/>
    <cellStyle name="Comma [0] 2" xfId="475" xr:uid="{00000000-0005-0000-0000-00003C000000}"/>
    <cellStyle name="comma zerodec" xfId="39" xr:uid="{00000000-0005-0000-0000-00003D000000}"/>
    <cellStyle name="comma zerodec 2" xfId="40" xr:uid="{00000000-0005-0000-0000-00003E000000}"/>
    <cellStyle name="Comma_ SG&amp;A Bridge " xfId="41" xr:uid="{00000000-0005-0000-0000-00003F000000}"/>
    <cellStyle name="Copied" xfId="42" xr:uid="{00000000-0005-0000-0000-000040000000}"/>
    <cellStyle name="Copied 2" xfId="476" xr:uid="{00000000-0005-0000-0000-000041000000}"/>
    <cellStyle name="Curren?_x0012_퐀_x0017_?" xfId="43" xr:uid="{00000000-0005-0000-0000-000042000000}"/>
    <cellStyle name="Curren?_x0012_퐀_x0017_? 2" xfId="477" xr:uid="{00000000-0005-0000-0000-000043000000}"/>
    <cellStyle name="Currency" xfId="44" xr:uid="{00000000-0005-0000-0000-000044000000}"/>
    <cellStyle name="Currency [0]" xfId="45" xr:uid="{00000000-0005-0000-0000-000045000000}"/>
    <cellStyle name="Currency [0] 2" xfId="478" xr:uid="{00000000-0005-0000-0000-000046000000}"/>
    <cellStyle name="Currency_ SG&amp;A Bridge " xfId="46" xr:uid="{00000000-0005-0000-0000-000047000000}"/>
    <cellStyle name="Currency1" xfId="47" xr:uid="{00000000-0005-0000-0000-000048000000}"/>
    <cellStyle name="Currency1 2" xfId="48" xr:uid="{00000000-0005-0000-0000-000049000000}"/>
    <cellStyle name="Date" xfId="49" xr:uid="{00000000-0005-0000-0000-00004A000000}"/>
    <cellStyle name="Dezimal [0]_laroux" xfId="50" xr:uid="{00000000-0005-0000-0000-00004B000000}"/>
    <cellStyle name="Dezimal_laroux" xfId="51" xr:uid="{00000000-0005-0000-0000-00004C000000}"/>
    <cellStyle name="Dollar (zero dec)" xfId="52" xr:uid="{00000000-0005-0000-0000-00004D000000}"/>
    <cellStyle name="Dollar (zero dec) 2" xfId="53" xr:uid="{00000000-0005-0000-0000-00004E000000}"/>
    <cellStyle name="Entered" xfId="54" xr:uid="{00000000-0005-0000-0000-00004F000000}"/>
    <cellStyle name="Entered 2" xfId="479" xr:uid="{00000000-0005-0000-0000-000050000000}"/>
    <cellStyle name="Euro" xfId="55" xr:uid="{00000000-0005-0000-0000-000051000000}"/>
    <cellStyle name="Fixed" xfId="56" xr:uid="{00000000-0005-0000-0000-000052000000}"/>
    <cellStyle name="Followed Hyperlink" xfId="57" xr:uid="{00000000-0005-0000-0000-000053000000}"/>
    <cellStyle name="Followed Hyperlink 2" xfId="480" xr:uid="{00000000-0005-0000-0000-000054000000}"/>
    <cellStyle name="Grey" xfId="58" xr:uid="{00000000-0005-0000-0000-000055000000}"/>
    <cellStyle name="HEADER" xfId="59" xr:uid="{00000000-0005-0000-0000-000056000000}"/>
    <cellStyle name="HEADER 2" xfId="481" xr:uid="{00000000-0005-0000-0000-000057000000}"/>
    <cellStyle name="Header1" xfId="60" xr:uid="{00000000-0005-0000-0000-000058000000}"/>
    <cellStyle name="Header1 2" xfId="482" xr:uid="{00000000-0005-0000-0000-000059000000}"/>
    <cellStyle name="Header2" xfId="61" xr:uid="{00000000-0005-0000-0000-00005A000000}"/>
    <cellStyle name="Header2 2" xfId="483" xr:uid="{00000000-0005-0000-0000-00005B000000}"/>
    <cellStyle name="Heading1" xfId="62" xr:uid="{00000000-0005-0000-0000-00005C000000}"/>
    <cellStyle name="Heading2" xfId="63" xr:uid="{00000000-0005-0000-0000-00005D000000}"/>
    <cellStyle name="Heading2 2" xfId="484" xr:uid="{00000000-0005-0000-0000-00005E000000}"/>
    <cellStyle name="Heading3" xfId="64" xr:uid="{00000000-0005-0000-0000-00005F000000}"/>
    <cellStyle name="Heading3 2" xfId="485" xr:uid="{00000000-0005-0000-0000-000060000000}"/>
    <cellStyle name="Heading4" xfId="65" xr:uid="{00000000-0005-0000-0000-000061000000}"/>
    <cellStyle name="Heading4 2" xfId="486" xr:uid="{00000000-0005-0000-0000-000062000000}"/>
    <cellStyle name="Hyperlink" xfId="66" xr:uid="{00000000-0005-0000-0000-000063000000}"/>
    <cellStyle name="Hyperlink 2" xfId="487" xr:uid="{00000000-0005-0000-0000-000064000000}"/>
    <cellStyle name="Input [yellow]" xfId="67" xr:uid="{00000000-0005-0000-0000-000065000000}"/>
    <cellStyle name="Millares [0]_laroux" xfId="68" xr:uid="{00000000-0005-0000-0000-000066000000}"/>
    <cellStyle name="Millares_laroux" xfId="69" xr:uid="{00000000-0005-0000-0000-000067000000}"/>
    <cellStyle name="Milliers [0]_Arabian Spec" xfId="70" xr:uid="{00000000-0005-0000-0000-000068000000}"/>
    <cellStyle name="Milliers_Arabian Spec" xfId="71" xr:uid="{00000000-0005-0000-0000-000069000000}"/>
    <cellStyle name="Model" xfId="72" xr:uid="{00000000-0005-0000-0000-00006A000000}"/>
    <cellStyle name="Model 2" xfId="488" xr:uid="{00000000-0005-0000-0000-00006B000000}"/>
    <cellStyle name="Mon?aire [0]_Arabian Spec" xfId="73" xr:uid="{00000000-0005-0000-0000-00006C000000}"/>
    <cellStyle name="Mon?aire_Arabian Spec" xfId="74" xr:uid="{00000000-0005-0000-0000-00006D000000}"/>
    <cellStyle name="Moneda [0]_laroux" xfId="75" xr:uid="{00000000-0005-0000-0000-00006E000000}"/>
    <cellStyle name="Moneda_laroux" xfId="76" xr:uid="{00000000-0005-0000-0000-00006F000000}"/>
    <cellStyle name="New" xfId="77" xr:uid="{00000000-0005-0000-0000-000070000000}"/>
    <cellStyle name="New 2" xfId="489" xr:uid="{00000000-0005-0000-0000-000071000000}"/>
    <cellStyle name="no dec" xfId="78" xr:uid="{00000000-0005-0000-0000-000072000000}"/>
    <cellStyle name="Normal - Style1" xfId="79" xr:uid="{00000000-0005-0000-0000-000073000000}"/>
    <cellStyle name="Normal - Style1 2" xfId="80" xr:uid="{00000000-0005-0000-0000-000074000000}"/>
    <cellStyle name="Normal - Style2" xfId="81" xr:uid="{00000000-0005-0000-0000-000075000000}"/>
    <cellStyle name="Normal - Style2 2" xfId="490" xr:uid="{00000000-0005-0000-0000-000076000000}"/>
    <cellStyle name="Normal - Style3" xfId="82" xr:uid="{00000000-0005-0000-0000-000077000000}"/>
    <cellStyle name="Normal - Style3 2" xfId="491" xr:uid="{00000000-0005-0000-0000-000078000000}"/>
    <cellStyle name="Normal - Style4" xfId="83" xr:uid="{00000000-0005-0000-0000-000079000000}"/>
    <cellStyle name="Normal - Style4 2" xfId="492" xr:uid="{00000000-0005-0000-0000-00007A000000}"/>
    <cellStyle name="Normal - Style5" xfId="84" xr:uid="{00000000-0005-0000-0000-00007B000000}"/>
    <cellStyle name="Normal - Style5 2" xfId="493" xr:uid="{00000000-0005-0000-0000-00007C000000}"/>
    <cellStyle name="Normal - Style6" xfId="85" xr:uid="{00000000-0005-0000-0000-00007D000000}"/>
    <cellStyle name="Normal - Style6 2" xfId="494" xr:uid="{00000000-0005-0000-0000-00007E000000}"/>
    <cellStyle name="Normal - Style7" xfId="86" xr:uid="{00000000-0005-0000-0000-00007F000000}"/>
    <cellStyle name="Normal - Style7 2" xfId="495" xr:uid="{00000000-0005-0000-0000-000080000000}"/>
    <cellStyle name="Normal - Style8" xfId="87" xr:uid="{00000000-0005-0000-0000-000081000000}"/>
    <cellStyle name="Normal - Style8 2" xfId="496" xr:uid="{00000000-0005-0000-0000-000082000000}"/>
    <cellStyle name="Normal_ SG&amp;A Bridge " xfId="88" xr:uid="{00000000-0005-0000-0000-000083000000}"/>
    <cellStyle name="Percent" xfId="89" xr:uid="{00000000-0005-0000-0000-000084000000}"/>
    <cellStyle name="Percent [2]" xfId="90" xr:uid="{00000000-0005-0000-0000-000085000000}"/>
    <cellStyle name="Percent_08 우삼미외3교_총사업비" xfId="91" xr:uid="{00000000-0005-0000-0000-000086000000}"/>
    <cellStyle name="Released" xfId="92" xr:uid="{00000000-0005-0000-0000-000087000000}"/>
    <cellStyle name="Released 2" xfId="497" xr:uid="{00000000-0005-0000-0000-000088000000}"/>
    <cellStyle name="Standard_laroux" xfId="93" xr:uid="{00000000-0005-0000-0000-000089000000}"/>
    <cellStyle name="subhead" xfId="94" xr:uid="{00000000-0005-0000-0000-00008A000000}"/>
    <cellStyle name="subhead 2" xfId="498" xr:uid="{00000000-0005-0000-0000-00008B000000}"/>
    <cellStyle name="Total" xfId="95" xr:uid="{00000000-0005-0000-0000-00008C000000}"/>
    <cellStyle name="W?rung [0]_laroux" xfId="96" xr:uid="{00000000-0005-0000-0000-00008D000000}"/>
    <cellStyle name="W?rung_laroux" xfId="97" xr:uid="{00000000-0005-0000-0000-00008E000000}"/>
    <cellStyle name="고정소숫점" xfId="98" xr:uid="{00000000-0005-0000-0000-00008F000000}"/>
    <cellStyle name="고정출력1" xfId="99" xr:uid="{00000000-0005-0000-0000-000090000000}"/>
    <cellStyle name="고정출력1 2" xfId="499" xr:uid="{00000000-0005-0000-0000-000091000000}"/>
    <cellStyle name="고정출력2" xfId="100" xr:uid="{00000000-0005-0000-0000-000092000000}"/>
    <cellStyle name="고정출력2 2" xfId="500" xr:uid="{00000000-0005-0000-0000-000093000000}"/>
    <cellStyle name="공백" xfId="101" xr:uid="{00000000-0005-0000-0000-000094000000}"/>
    <cellStyle name="공백 2" xfId="501" xr:uid="{00000000-0005-0000-0000-000095000000}"/>
    <cellStyle name="공백1" xfId="102" xr:uid="{00000000-0005-0000-0000-000096000000}"/>
    <cellStyle name="공백1 2" xfId="502" xr:uid="{00000000-0005-0000-0000-000097000000}"/>
    <cellStyle name="공백1수" xfId="103" xr:uid="{00000000-0005-0000-0000-000098000000}"/>
    <cellStyle name="공백1수 2" xfId="503" xr:uid="{00000000-0005-0000-0000-000099000000}"/>
    <cellStyle name="금액" xfId="104" xr:uid="{00000000-0005-0000-0000-00009A000000}"/>
    <cellStyle name="날짜" xfId="105" xr:uid="{00000000-0005-0000-0000-00009B000000}"/>
    <cellStyle name="날짜 2" xfId="504" xr:uid="{00000000-0005-0000-0000-00009C000000}"/>
    <cellStyle name="내역서" xfId="106" xr:uid="{00000000-0005-0000-0000-00009D000000}"/>
    <cellStyle name="년도" xfId="107" xr:uid="{00000000-0005-0000-0000-00009E000000}"/>
    <cellStyle name="단위" xfId="108" xr:uid="{00000000-0005-0000-0000-00009F000000}"/>
    <cellStyle name="단위 2" xfId="505" xr:uid="{00000000-0005-0000-0000-0000A0000000}"/>
    <cellStyle name="달러" xfId="109" xr:uid="{00000000-0005-0000-0000-0000A1000000}"/>
    <cellStyle name="달러 2" xfId="506" xr:uid="{00000000-0005-0000-0000-0000A2000000}"/>
    <cellStyle name="뒤에 오는 하이퍼링크_고교수용여건변경(11.4)" xfId="110" xr:uid="{00000000-0005-0000-0000-0000A3000000}"/>
    <cellStyle name="똿뗦먛귟 [0.00]_NT Server " xfId="111" xr:uid="{00000000-0005-0000-0000-0000A4000000}"/>
    <cellStyle name="똿뗦먛귟_NT Server " xfId="112" xr:uid="{00000000-0005-0000-0000-0000A5000000}"/>
    <cellStyle name="믅됞 [0.00]_NT Server " xfId="113" xr:uid="{00000000-0005-0000-0000-0000A6000000}"/>
    <cellStyle name="믅됞_NT Server " xfId="114" xr:uid="{00000000-0005-0000-0000-0000A7000000}"/>
    <cellStyle name="백분율 2" xfId="115" xr:uid="{00000000-0005-0000-0000-0000A8000000}"/>
    <cellStyle name="백분율 2 2" xfId="116" xr:uid="{00000000-0005-0000-0000-0000A9000000}"/>
    <cellStyle name="백분율 3" xfId="117" xr:uid="{00000000-0005-0000-0000-0000AA000000}"/>
    <cellStyle name="백분율 4" xfId="118" xr:uid="{00000000-0005-0000-0000-0000AB000000}"/>
    <cellStyle name="백분율 5" xfId="119" xr:uid="{00000000-0005-0000-0000-0000AC000000}"/>
    <cellStyle name="분기" xfId="120" xr:uid="{00000000-0005-0000-0000-0000AD000000}"/>
    <cellStyle name="분기 2" xfId="507" xr:uid="{00000000-0005-0000-0000-0000AE000000}"/>
    <cellStyle name="분수" xfId="121" xr:uid="{00000000-0005-0000-0000-0000AF000000}"/>
    <cellStyle name="뷭?_빟랹둴봃섟 " xfId="122" xr:uid="{00000000-0005-0000-0000-0000B0000000}"/>
    <cellStyle name="常规_OPTION_9910" xfId="123" xr:uid="{00000000-0005-0000-0000-0000B1000000}"/>
    <cellStyle name="숫자(R)" xfId="124" xr:uid="{00000000-0005-0000-0000-0000B2000000}"/>
    <cellStyle name="쉼표 [0]" xfId="125" builtinId="6"/>
    <cellStyle name="쉼표 [0] 2" xfId="126" xr:uid="{00000000-0005-0000-0000-0000B4000000}"/>
    <cellStyle name="쉼표 [0] 2 2" xfId="127" xr:uid="{00000000-0005-0000-0000-0000B5000000}"/>
    <cellStyle name="쉼표 [0] 3" xfId="128" xr:uid="{00000000-0005-0000-0000-0000B6000000}"/>
    <cellStyle name="쉼표 [0] 3 2" xfId="129" xr:uid="{00000000-0005-0000-0000-0000B7000000}"/>
    <cellStyle name="쉼표 [0] 3 3" xfId="130" xr:uid="{00000000-0005-0000-0000-0000B8000000}"/>
    <cellStyle name="쉼표 [0] 4" xfId="131" xr:uid="{00000000-0005-0000-0000-0000B9000000}"/>
    <cellStyle name="스타일 1" xfId="132" xr:uid="{00000000-0005-0000-0000-0000BA000000}"/>
    <cellStyle name="스타일 1 2" xfId="508" xr:uid="{00000000-0005-0000-0000-0000BB000000}"/>
    <cellStyle name="식" xfId="133" xr:uid="{00000000-0005-0000-0000-0000BC000000}"/>
    <cellStyle name="식 2" xfId="509" xr:uid="{00000000-0005-0000-0000-0000BD000000}"/>
    <cellStyle name="식_(제출용)재무모델_(가칭)영신개발관리(주)" xfId="134" xr:uid="{00000000-0005-0000-0000-0000BE000000}"/>
    <cellStyle name="식_(제출용)재무모델_(가칭)영신개발관리(주) 2" xfId="510" xr:uid="{00000000-0005-0000-0000-0000BF000000}"/>
    <cellStyle name="식_(제출용)재무모델_(가칭)영신개발관리(주)_08 우삼미외3교_총사업비" xfId="135" xr:uid="{00000000-0005-0000-0000-0000C0000000}"/>
    <cellStyle name="식_(제출용)재무모델_(가칭)영신개발관리(주)_08 우삼미외3교_총사업비 2" xfId="511" xr:uid="{00000000-0005-0000-0000-0000C1000000}"/>
    <cellStyle name="식_(제출용)재무모델_(가칭)영신개발관리(주)_산본2초 집행계획" xfId="136" xr:uid="{00000000-0005-0000-0000-0000C2000000}"/>
    <cellStyle name="식_(제출용)재무모델_(가칭)영신개발관리(주)_산본2초 집행계획 2" xfId="512" xr:uid="{00000000-0005-0000-0000-0000C3000000}"/>
    <cellStyle name="식_(제출용)재무모델_(가칭)영신개발관리(주)_우삼미외3교_총사업비" xfId="137" xr:uid="{00000000-0005-0000-0000-0000C4000000}"/>
    <cellStyle name="식_(제출용)재무모델_(가칭)영신개발관리(주)_우삼미외3교_총사업비 2" xfId="513" xr:uid="{00000000-0005-0000-0000-0000C5000000}"/>
    <cellStyle name="식_(제출용)재무모델_(가칭)영신개발관리(주)_율곡초외4교 공문 첨부양식(`08.08.25)" xfId="138" xr:uid="{00000000-0005-0000-0000-0000C6000000}"/>
    <cellStyle name="식_(제출용)재무모델_(가칭)영신개발관리(주)_율곡초외4교 공문 첨부양식(`08.08.25) 2" xfId="514" xr:uid="{00000000-0005-0000-0000-0000C7000000}"/>
    <cellStyle name="식_(제출용)재무모델_(가칭)영신개발관리(주)_풍산1초 외 3교 - 공문 첨부양식 - 8.02" xfId="139" xr:uid="{00000000-0005-0000-0000-0000C8000000}"/>
    <cellStyle name="식_(제출용)재무모델_(가칭)영신개발관리(주)_풍산1초 외 3교 - 공문 첨부양식 - 8.02 2" xfId="515" xr:uid="{00000000-0005-0000-0000-0000C9000000}"/>
    <cellStyle name="식_(제출용)재무모델_(가칭)영신개발관리(주)_풍산1초 외 3교 - 공문 첨부양식 - 9.02" xfId="140" xr:uid="{00000000-0005-0000-0000-0000CA000000}"/>
    <cellStyle name="식_(제출용)재무모델_(가칭)영신개발관리(주)_풍산1초 외 3교 - 공문 첨부양식 - 9.02 2" xfId="516" xr:uid="{00000000-0005-0000-0000-0000CB000000}"/>
    <cellStyle name="식_08 우삼미외3교_총사업비" xfId="141" xr:uid="{00000000-0005-0000-0000-0000CC000000}"/>
    <cellStyle name="식_08 우삼미외3교_총사업비 2" xfId="517" xr:uid="{00000000-0005-0000-0000-0000CD000000}"/>
    <cellStyle name="식_Financial model_(가칭)경남e-스쿨주식회사" xfId="142" xr:uid="{00000000-0005-0000-0000-0000CE000000}"/>
    <cellStyle name="식_Financial model_(가칭)경남e-스쿨주식회사 2" xfId="518" xr:uid="{00000000-0005-0000-0000-0000CF000000}"/>
    <cellStyle name="식_Financial model_(가칭)경남e-스쿨주식회사_08 우삼미외3교_총사업비" xfId="143" xr:uid="{00000000-0005-0000-0000-0000D0000000}"/>
    <cellStyle name="식_Financial model_(가칭)경남e-스쿨주식회사_08 우삼미외3교_총사업비 2" xfId="519" xr:uid="{00000000-0005-0000-0000-0000D1000000}"/>
    <cellStyle name="식_Financial model_(가칭)경남e-스쿨주식회사_산본2초 집행계획" xfId="144" xr:uid="{00000000-0005-0000-0000-0000D2000000}"/>
    <cellStyle name="식_Financial model_(가칭)경남e-스쿨주식회사_산본2초 집행계획 2" xfId="520" xr:uid="{00000000-0005-0000-0000-0000D3000000}"/>
    <cellStyle name="식_Financial model_(가칭)경남e-스쿨주식회사_우삼미외3교_총사업비" xfId="145" xr:uid="{00000000-0005-0000-0000-0000D4000000}"/>
    <cellStyle name="식_Financial model_(가칭)경남e-스쿨주식회사_우삼미외3교_총사업비 2" xfId="521" xr:uid="{00000000-0005-0000-0000-0000D5000000}"/>
    <cellStyle name="식_Financial model_(가칭)경남e-스쿨주식회사_율곡초외4교 공문 첨부양식(`08.08.25)" xfId="146" xr:uid="{00000000-0005-0000-0000-0000D6000000}"/>
    <cellStyle name="식_Financial model_(가칭)경남e-스쿨주식회사_율곡초외4교 공문 첨부양식(`08.08.25) 2" xfId="522" xr:uid="{00000000-0005-0000-0000-0000D7000000}"/>
    <cellStyle name="식_Financial model_(가칭)경남e-스쿨주식회사_풍산1초 외 3교 - 공문 첨부양식 - 8.02" xfId="147" xr:uid="{00000000-0005-0000-0000-0000D8000000}"/>
    <cellStyle name="식_Financial model_(가칭)경남e-스쿨주식회사_풍산1초 외 3교 - 공문 첨부양식 - 8.02 2" xfId="523" xr:uid="{00000000-0005-0000-0000-0000D9000000}"/>
    <cellStyle name="식_Financial model_(가칭)경남e-스쿨주식회사_풍산1초 외 3교 - 공문 첨부양식 - 9.02" xfId="148" xr:uid="{00000000-0005-0000-0000-0000DA000000}"/>
    <cellStyle name="식_Financial model_(가칭)경남e-스쿨주식회사_풍산1초 외 3교 - 공문 첨부양식 - 9.02 2" xfId="524" xr:uid="{00000000-0005-0000-0000-0000DB000000}"/>
    <cellStyle name="식_FinancialModel1108(2)" xfId="149" xr:uid="{00000000-0005-0000-0000-0000DC000000}"/>
    <cellStyle name="식_FinancialModel1108(2) 2" xfId="525" xr:uid="{00000000-0005-0000-0000-0000DD000000}"/>
    <cellStyle name="식_FinancialModel1108(2)_08 우삼미외3교_총사업비" xfId="150" xr:uid="{00000000-0005-0000-0000-0000DE000000}"/>
    <cellStyle name="식_FinancialModel1108(2)_08 우삼미외3교_총사업비 2" xfId="526" xr:uid="{00000000-0005-0000-0000-0000DF000000}"/>
    <cellStyle name="식_FinancialModel1108(2)_산본2초 집행계획" xfId="151" xr:uid="{00000000-0005-0000-0000-0000E0000000}"/>
    <cellStyle name="식_FinancialModel1108(2)_산본2초 집행계획 2" xfId="527" xr:uid="{00000000-0005-0000-0000-0000E1000000}"/>
    <cellStyle name="식_FinancialModel1108(2)_시설투자비 소요액 현황.08.07.31)" xfId="152" xr:uid="{00000000-0005-0000-0000-0000E2000000}"/>
    <cellStyle name="식_FinancialModel1108(2)_시설투자비 소요액 현황.08.07.31) 2" xfId="528" xr:uid="{00000000-0005-0000-0000-0000E3000000}"/>
    <cellStyle name="식_FinancialModel1108(2)_우삼미외3교_총사업비" xfId="153" xr:uid="{00000000-0005-0000-0000-0000E4000000}"/>
    <cellStyle name="식_FinancialModel1108(2)_우삼미외3교_총사업비 2" xfId="529" xr:uid="{00000000-0005-0000-0000-0000E5000000}"/>
    <cellStyle name="식_FinancialModel1108(2)_율곡초외4교 공문 첨부양식(`08.08.25)" xfId="154" xr:uid="{00000000-0005-0000-0000-0000E6000000}"/>
    <cellStyle name="식_FinancialModel1108(2)_율곡초외4교 공문 첨부양식(`08.08.25) 2" xfId="530" xr:uid="{00000000-0005-0000-0000-0000E7000000}"/>
    <cellStyle name="식_FinancialModel1108(2)_풍무동중 추정공사비" xfId="155" xr:uid="{00000000-0005-0000-0000-0000E8000000}"/>
    <cellStyle name="식_FinancialModel1108(2)_풍무동중 추정공사비 2" xfId="531" xr:uid="{00000000-0005-0000-0000-0000E9000000}"/>
    <cellStyle name="식_FinancialModel1108(2)_풍산1초 외 3교 - 공문 첨부양식 - 8.02" xfId="156" xr:uid="{00000000-0005-0000-0000-0000EA000000}"/>
    <cellStyle name="식_FinancialModel1108(2)_풍산1초 외 3교 - 공문 첨부양식 - 8.02 2" xfId="532" xr:uid="{00000000-0005-0000-0000-0000EB000000}"/>
    <cellStyle name="식_FinancialModel1108(2)_풍산1초 외 3교 - 공문 첨부양식 - 9.02" xfId="157" xr:uid="{00000000-0005-0000-0000-0000EC000000}"/>
    <cellStyle name="식_FinancialModel1108(2)_풍산1초 외 3교 - 공문 첨부양식 - 9.02 2" xfId="533" xr:uid="{00000000-0005-0000-0000-0000ED000000}"/>
    <cellStyle name="식_산본2초 집행계획" xfId="158" xr:uid="{00000000-0005-0000-0000-0000EE000000}"/>
    <cellStyle name="식_산본2초 집행계획 2" xfId="534" xr:uid="{00000000-0005-0000-0000-0000EF000000}"/>
    <cellStyle name="식_시설투자비 소요액 현황.08.07.31)" xfId="159" xr:uid="{00000000-0005-0000-0000-0000F0000000}"/>
    <cellStyle name="식_시설투자비 소요액 현황.08.07.31) 2" xfId="535" xr:uid="{00000000-0005-0000-0000-0000F1000000}"/>
    <cellStyle name="식_우삼미외3교_총사업비" xfId="160" xr:uid="{00000000-0005-0000-0000-0000F2000000}"/>
    <cellStyle name="식_우삼미외3교_총사업비 2" xfId="536" xr:uid="{00000000-0005-0000-0000-0000F3000000}"/>
    <cellStyle name="식_율곡초외4교 공문 첨부양식(`08.08.25)" xfId="161" xr:uid="{00000000-0005-0000-0000-0000F4000000}"/>
    <cellStyle name="식_율곡초외4교 공문 첨부양식(`08.08.25) 2" xfId="537" xr:uid="{00000000-0005-0000-0000-0000F5000000}"/>
    <cellStyle name="식_재무모델_부산대" xfId="162" xr:uid="{00000000-0005-0000-0000-0000F6000000}"/>
    <cellStyle name="식_재무모델_부산대 2" xfId="538" xr:uid="{00000000-0005-0000-0000-0000F7000000}"/>
    <cellStyle name="식_재무모델_부산대_08 우삼미외3교_총사업비" xfId="163" xr:uid="{00000000-0005-0000-0000-0000F8000000}"/>
    <cellStyle name="식_재무모델_부산대_08 우삼미외3교_총사업비 2" xfId="539" xr:uid="{00000000-0005-0000-0000-0000F9000000}"/>
    <cellStyle name="식_재무모델_부산대_산본2초 집행계획" xfId="164" xr:uid="{00000000-0005-0000-0000-0000FA000000}"/>
    <cellStyle name="식_재무모델_부산대_산본2초 집행계획 2" xfId="540" xr:uid="{00000000-0005-0000-0000-0000FB000000}"/>
    <cellStyle name="식_재무모델_부산대_우삼미외3교_총사업비" xfId="165" xr:uid="{00000000-0005-0000-0000-0000FC000000}"/>
    <cellStyle name="식_재무모델_부산대_우삼미외3교_총사업비 2" xfId="541" xr:uid="{00000000-0005-0000-0000-0000FD000000}"/>
    <cellStyle name="식_재무모델_부산대_율곡초외4교 공문 첨부양식(`08.08.25)" xfId="166" xr:uid="{00000000-0005-0000-0000-0000FE000000}"/>
    <cellStyle name="식_재무모델_부산대_율곡초외4교 공문 첨부양식(`08.08.25) 2" xfId="542" xr:uid="{00000000-0005-0000-0000-0000FF000000}"/>
    <cellStyle name="식_재무모델_부산대_풍산1초 외 3교 - 공문 첨부양식 - 8.02" xfId="167" xr:uid="{00000000-0005-0000-0000-000000010000}"/>
    <cellStyle name="식_재무모델_부산대_풍산1초 외 3교 - 공문 첨부양식 - 8.02 2" xfId="543" xr:uid="{00000000-0005-0000-0000-000001010000}"/>
    <cellStyle name="식_재무모델_부산대_풍산1초 외 3교 - 공문 첨부양식 - 9.02" xfId="168" xr:uid="{00000000-0005-0000-0000-000002010000}"/>
    <cellStyle name="식_재무모델_부산대_풍산1초 외 3교 - 공문 첨부양식 - 9.02 2" xfId="544" xr:uid="{00000000-0005-0000-0000-000003010000}"/>
    <cellStyle name="식_재무모델_인천신현고외" xfId="169" xr:uid="{00000000-0005-0000-0000-000004010000}"/>
    <cellStyle name="식_재무모델_인천신현고외 2" xfId="545" xr:uid="{00000000-0005-0000-0000-000005010000}"/>
    <cellStyle name="식_재무모델_인천신현고외_08 우삼미외3교_총사업비" xfId="170" xr:uid="{00000000-0005-0000-0000-000006010000}"/>
    <cellStyle name="식_재무모델_인천신현고외_08 우삼미외3교_총사업비 2" xfId="546" xr:uid="{00000000-0005-0000-0000-000007010000}"/>
    <cellStyle name="식_재무모델_인천신현고외_산본2초 집행계획" xfId="171" xr:uid="{00000000-0005-0000-0000-000008010000}"/>
    <cellStyle name="식_재무모델_인천신현고외_산본2초 집행계획 2" xfId="547" xr:uid="{00000000-0005-0000-0000-000009010000}"/>
    <cellStyle name="식_재무모델_인천신현고외_우삼미외3교_총사업비" xfId="172" xr:uid="{00000000-0005-0000-0000-00000A010000}"/>
    <cellStyle name="식_재무모델_인천신현고외_우삼미외3교_총사업비 2" xfId="548" xr:uid="{00000000-0005-0000-0000-00000B010000}"/>
    <cellStyle name="식_재무모델_인천신현고외_율곡초외4교 공문 첨부양식(`08.08.25)" xfId="173" xr:uid="{00000000-0005-0000-0000-00000C010000}"/>
    <cellStyle name="식_재무모델_인천신현고외_율곡초외4교 공문 첨부양식(`08.08.25) 2" xfId="549" xr:uid="{00000000-0005-0000-0000-00000D010000}"/>
    <cellStyle name="식_재무모델_인천신현고외_풍산1초 외 3교 - 공문 첨부양식 - 8.02" xfId="174" xr:uid="{00000000-0005-0000-0000-00000E010000}"/>
    <cellStyle name="식_재무모델_인천신현고외_풍산1초 외 3교 - 공문 첨부양식 - 8.02 2" xfId="550" xr:uid="{00000000-0005-0000-0000-00000F010000}"/>
    <cellStyle name="식_재무모델_인천신현고외_풍산1초 외 3교 - 공문 첨부양식 - 9.02" xfId="175" xr:uid="{00000000-0005-0000-0000-000010010000}"/>
    <cellStyle name="식_재무모델_인천신현고외_풍산1초 외 3교 - 공문 첨부양식 - 9.02 2" xfId="551" xr:uid="{00000000-0005-0000-0000-000011010000}"/>
    <cellStyle name="식_평택STP_01_09_27" xfId="176" xr:uid="{00000000-0005-0000-0000-000012010000}"/>
    <cellStyle name="식_평택STP_01_09_27 2" xfId="552" xr:uid="{00000000-0005-0000-0000-000013010000}"/>
    <cellStyle name="식_평택STP_01_09_27_08 우삼미외3교_총사업비" xfId="177" xr:uid="{00000000-0005-0000-0000-000014010000}"/>
    <cellStyle name="식_평택STP_01_09_27_08 우삼미외3교_총사업비 2" xfId="553" xr:uid="{00000000-0005-0000-0000-000015010000}"/>
    <cellStyle name="식_평택STP_01_09_27_FinancialModel1108" xfId="178" xr:uid="{00000000-0005-0000-0000-000016010000}"/>
    <cellStyle name="식_평택STP_01_09_27_FinancialModel1108 2" xfId="554" xr:uid="{00000000-0005-0000-0000-000017010000}"/>
    <cellStyle name="식_평택STP_01_09_27_FinancialModel1108_(제출용)재무모델_(가칭)영신개발관리(주)" xfId="179" xr:uid="{00000000-0005-0000-0000-000018010000}"/>
    <cellStyle name="식_평택STP_01_09_27_FinancialModel1108_(제출용)재무모델_(가칭)영신개발관리(주) 2" xfId="555" xr:uid="{00000000-0005-0000-0000-000019010000}"/>
    <cellStyle name="식_평택STP_01_09_27_FinancialModel1108_(제출용)재무모델_(가칭)영신개발관리(주)_08 우삼미외3교_총사업비" xfId="180" xr:uid="{00000000-0005-0000-0000-00001A010000}"/>
    <cellStyle name="식_평택STP_01_09_27_FinancialModel1108_(제출용)재무모델_(가칭)영신개발관리(주)_08 우삼미외3교_총사업비 2" xfId="556" xr:uid="{00000000-0005-0000-0000-00001B010000}"/>
    <cellStyle name="식_평택STP_01_09_27_FinancialModel1108_(제출용)재무모델_(가칭)영신개발관리(주)_산본2초 집행계획" xfId="181" xr:uid="{00000000-0005-0000-0000-00001C010000}"/>
    <cellStyle name="식_평택STP_01_09_27_FinancialModel1108_(제출용)재무모델_(가칭)영신개발관리(주)_산본2초 집행계획 2" xfId="557" xr:uid="{00000000-0005-0000-0000-00001D010000}"/>
    <cellStyle name="식_평택STP_01_09_27_FinancialModel1108_(제출용)재무모델_(가칭)영신개발관리(주)_우삼미외3교_총사업비" xfId="182" xr:uid="{00000000-0005-0000-0000-00001E010000}"/>
    <cellStyle name="식_평택STP_01_09_27_FinancialModel1108_(제출용)재무모델_(가칭)영신개발관리(주)_우삼미외3교_총사업비 2" xfId="558" xr:uid="{00000000-0005-0000-0000-00001F010000}"/>
    <cellStyle name="식_평택STP_01_09_27_FinancialModel1108_(제출용)재무모델_(가칭)영신개발관리(주)_율곡초외4교 공문 첨부양식(`08.08.25)" xfId="183" xr:uid="{00000000-0005-0000-0000-000020010000}"/>
    <cellStyle name="식_평택STP_01_09_27_FinancialModel1108_(제출용)재무모델_(가칭)영신개발관리(주)_율곡초외4교 공문 첨부양식(`08.08.25) 2" xfId="559" xr:uid="{00000000-0005-0000-0000-000021010000}"/>
    <cellStyle name="식_평택STP_01_09_27_FinancialModel1108_(제출용)재무모델_(가칭)영신개발관리(주)_풍산1초 외 3교 - 공문 첨부양식 - 8.02" xfId="184" xr:uid="{00000000-0005-0000-0000-000022010000}"/>
    <cellStyle name="식_평택STP_01_09_27_FinancialModel1108_(제출용)재무모델_(가칭)영신개발관리(주)_풍산1초 외 3교 - 공문 첨부양식 - 8.02 2" xfId="560" xr:uid="{00000000-0005-0000-0000-000023010000}"/>
    <cellStyle name="식_평택STP_01_09_27_FinancialModel1108_(제출용)재무모델_(가칭)영신개발관리(주)_풍산1초 외 3교 - 공문 첨부양식 - 9.02" xfId="185" xr:uid="{00000000-0005-0000-0000-000024010000}"/>
    <cellStyle name="식_평택STP_01_09_27_FinancialModel1108_(제출용)재무모델_(가칭)영신개발관리(주)_풍산1초 외 3교 - 공문 첨부양식 - 9.02 2" xfId="561" xr:uid="{00000000-0005-0000-0000-000025010000}"/>
    <cellStyle name="식_평택STP_01_09_27_FinancialModel1108_08 우삼미외3교_총사업비" xfId="186" xr:uid="{00000000-0005-0000-0000-000026010000}"/>
    <cellStyle name="식_평택STP_01_09_27_FinancialModel1108_08 우삼미외3교_총사업비 2" xfId="562" xr:uid="{00000000-0005-0000-0000-000027010000}"/>
    <cellStyle name="식_평택STP_01_09_27_FinancialModel1108_Financial model_(가칭)경남e-스쿨주식회사" xfId="187" xr:uid="{00000000-0005-0000-0000-000028010000}"/>
    <cellStyle name="식_평택STP_01_09_27_FinancialModel1108_Financial model_(가칭)경남e-스쿨주식회사 2" xfId="563" xr:uid="{00000000-0005-0000-0000-000029010000}"/>
    <cellStyle name="식_평택STP_01_09_27_FinancialModel1108_Financial model_(가칭)경남e-스쿨주식회사_08 우삼미외3교_총사업비" xfId="188" xr:uid="{00000000-0005-0000-0000-00002A010000}"/>
    <cellStyle name="식_평택STP_01_09_27_FinancialModel1108_Financial model_(가칭)경남e-스쿨주식회사_08 우삼미외3교_총사업비 2" xfId="564" xr:uid="{00000000-0005-0000-0000-00002B010000}"/>
    <cellStyle name="식_평택STP_01_09_27_FinancialModel1108_Financial model_(가칭)경남e-스쿨주식회사_산본2초 집행계획" xfId="189" xr:uid="{00000000-0005-0000-0000-00002C010000}"/>
    <cellStyle name="식_평택STP_01_09_27_FinancialModel1108_Financial model_(가칭)경남e-스쿨주식회사_산본2초 집행계획 2" xfId="565" xr:uid="{00000000-0005-0000-0000-00002D010000}"/>
    <cellStyle name="식_평택STP_01_09_27_FinancialModel1108_Financial model_(가칭)경남e-스쿨주식회사_우삼미외3교_총사업비" xfId="190" xr:uid="{00000000-0005-0000-0000-00002E010000}"/>
    <cellStyle name="식_평택STP_01_09_27_FinancialModel1108_Financial model_(가칭)경남e-스쿨주식회사_우삼미외3교_총사업비 2" xfId="566" xr:uid="{00000000-0005-0000-0000-00002F010000}"/>
    <cellStyle name="식_평택STP_01_09_27_FinancialModel1108_Financial model_(가칭)경남e-스쿨주식회사_율곡초외4교 공문 첨부양식(`08.08.25)" xfId="191" xr:uid="{00000000-0005-0000-0000-000030010000}"/>
    <cellStyle name="식_평택STP_01_09_27_FinancialModel1108_Financial model_(가칭)경남e-스쿨주식회사_율곡초외4교 공문 첨부양식(`08.08.25) 2" xfId="567" xr:uid="{00000000-0005-0000-0000-000031010000}"/>
    <cellStyle name="식_평택STP_01_09_27_FinancialModel1108_Financial model_(가칭)경남e-스쿨주식회사_풍산1초 외 3교 - 공문 첨부양식 - 8.02" xfId="192" xr:uid="{00000000-0005-0000-0000-000032010000}"/>
    <cellStyle name="식_평택STP_01_09_27_FinancialModel1108_Financial model_(가칭)경남e-스쿨주식회사_풍산1초 외 3교 - 공문 첨부양식 - 8.02 2" xfId="568" xr:uid="{00000000-0005-0000-0000-000033010000}"/>
    <cellStyle name="식_평택STP_01_09_27_FinancialModel1108_Financial model_(가칭)경남e-스쿨주식회사_풍산1초 외 3교 - 공문 첨부양식 - 9.02" xfId="193" xr:uid="{00000000-0005-0000-0000-000034010000}"/>
    <cellStyle name="식_평택STP_01_09_27_FinancialModel1108_Financial model_(가칭)경남e-스쿨주식회사_풍산1초 외 3교 - 공문 첨부양식 - 9.02 2" xfId="569" xr:uid="{00000000-0005-0000-0000-000035010000}"/>
    <cellStyle name="식_평택STP_01_09_27_FinancialModel1108_FinancialModel1108(2)" xfId="194" xr:uid="{00000000-0005-0000-0000-000036010000}"/>
    <cellStyle name="식_평택STP_01_09_27_FinancialModel1108_FinancialModel1108(2) 2" xfId="570" xr:uid="{00000000-0005-0000-0000-000037010000}"/>
    <cellStyle name="식_평택STP_01_09_27_FinancialModel1108_FinancialModel1108(2)_08 우삼미외3교_총사업비" xfId="195" xr:uid="{00000000-0005-0000-0000-000038010000}"/>
    <cellStyle name="식_평택STP_01_09_27_FinancialModel1108_FinancialModel1108(2)_08 우삼미외3교_총사업비 2" xfId="571" xr:uid="{00000000-0005-0000-0000-000039010000}"/>
    <cellStyle name="식_평택STP_01_09_27_FinancialModel1108_FinancialModel1108(2)_산본2초 집행계획" xfId="196" xr:uid="{00000000-0005-0000-0000-00003A010000}"/>
    <cellStyle name="식_평택STP_01_09_27_FinancialModel1108_FinancialModel1108(2)_산본2초 집행계획 2" xfId="572" xr:uid="{00000000-0005-0000-0000-00003B010000}"/>
    <cellStyle name="식_평택STP_01_09_27_FinancialModel1108_FinancialModel1108(2)_시설투자비 소요액 현황.08.07.31)" xfId="197" xr:uid="{00000000-0005-0000-0000-00003C010000}"/>
    <cellStyle name="식_평택STP_01_09_27_FinancialModel1108_FinancialModel1108(2)_시설투자비 소요액 현황.08.07.31) 2" xfId="573" xr:uid="{00000000-0005-0000-0000-00003D010000}"/>
    <cellStyle name="식_평택STP_01_09_27_FinancialModel1108_FinancialModel1108(2)_우삼미외3교_총사업비" xfId="198" xr:uid="{00000000-0005-0000-0000-00003E010000}"/>
    <cellStyle name="식_평택STP_01_09_27_FinancialModel1108_FinancialModel1108(2)_우삼미외3교_총사업비 2" xfId="574" xr:uid="{00000000-0005-0000-0000-00003F010000}"/>
    <cellStyle name="식_평택STP_01_09_27_FinancialModel1108_FinancialModel1108(2)_율곡초외4교 공문 첨부양식(`08.08.25)" xfId="199" xr:uid="{00000000-0005-0000-0000-000040010000}"/>
    <cellStyle name="식_평택STP_01_09_27_FinancialModel1108_FinancialModel1108(2)_율곡초외4교 공문 첨부양식(`08.08.25) 2" xfId="575" xr:uid="{00000000-0005-0000-0000-000041010000}"/>
    <cellStyle name="식_평택STP_01_09_27_FinancialModel1108_FinancialModel1108(2)_풍무동중 추정공사비" xfId="200" xr:uid="{00000000-0005-0000-0000-000042010000}"/>
    <cellStyle name="식_평택STP_01_09_27_FinancialModel1108_FinancialModel1108(2)_풍무동중 추정공사비 2" xfId="576" xr:uid="{00000000-0005-0000-0000-000043010000}"/>
    <cellStyle name="식_평택STP_01_09_27_FinancialModel1108_FinancialModel1108(2)_풍산1초 외 3교 - 공문 첨부양식 - 8.02" xfId="201" xr:uid="{00000000-0005-0000-0000-000044010000}"/>
    <cellStyle name="식_평택STP_01_09_27_FinancialModel1108_FinancialModel1108(2)_풍산1초 외 3교 - 공문 첨부양식 - 8.02 2" xfId="577" xr:uid="{00000000-0005-0000-0000-000045010000}"/>
    <cellStyle name="식_평택STP_01_09_27_FinancialModel1108_FinancialModel1108(2)_풍산1초 외 3교 - 공문 첨부양식 - 9.02" xfId="202" xr:uid="{00000000-0005-0000-0000-000046010000}"/>
    <cellStyle name="식_평택STP_01_09_27_FinancialModel1108_FinancialModel1108(2)_풍산1초 외 3교 - 공문 첨부양식 - 9.02 2" xfId="578" xr:uid="{00000000-0005-0000-0000-000047010000}"/>
    <cellStyle name="식_평택STP_01_09_27_FinancialModel1108_산본2초 집행계획" xfId="203" xr:uid="{00000000-0005-0000-0000-000048010000}"/>
    <cellStyle name="식_평택STP_01_09_27_FinancialModel1108_산본2초 집행계획 2" xfId="579" xr:uid="{00000000-0005-0000-0000-000049010000}"/>
    <cellStyle name="식_평택STP_01_09_27_FinancialModel1108_시설투자비 소요액 현황.08.07.31)" xfId="204" xr:uid="{00000000-0005-0000-0000-00004A010000}"/>
    <cellStyle name="식_평택STP_01_09_27_FinancialModel1108_시설투자비 소요액 현황.08.07.31) 2" xfId="580" xr:uid="{00000000-0005-0000-0000-00004B010000}"/>
    <cellStyle name="식_평택STP_01_09_27_FinancialModel1108_우삼미외3교_총사업비" xfId="205" xr:uid="{00000000-0005-0000-0000-00004C010000}"/>
    <cellStyle name="식_평택STP_01_09_27_FinancialModel1108_우삼미외3교_총사업비 2" xfId="581" xr:uid="{00000000-0005-0000-0000-00004D010000}"/>
    <cellStyle name="식_평택STP_01_09_27_FinancialModel1108_율곡초외4교 공문 첨부양식(`08.08.25)" xfId="206" xr:uid="{00000000-0005-0000-0000-00004E010000}"/>
    <cellStyle name="식_평택STP_01_09_27_FinancialModel1108_율곡초외4교 공문 첨부양식(`08.08.25) 2" xfId="582" xr:uid="{00000000-0005-0000-0000-00004F010000}"/>
    <cellStyle name="식_평택STP_01_09_27_FinancialModel1108_재무모델_부산대" xfId="207" xr:uid="{00000000-0005-0000-0000-000050010000}"/>
    <cellStyle name="식_평택STP_01_09_27_FinancialModel1108_재무모델_부산대 2" xfId="583" xr:uid="{00000000-0005-0000-0000-000051010000}"/>
    <cellStyle name="식_평택STP_01_09_27_FinancialModel1108_재무모델_부산대_08 우삼미외3교_총사업비" xfId="208" xr:uid="{00000000-0005-0000-0000-000052010000}"/>
    <cellStyle name="식_평택STP_01_09_27_FinancialModel1108_재무모델_부산대_08 우삼미외3교_총사업비 2" xfId="584" xr:uid="{00000000-0005-0000-0000-000053010000}"/>
    <cellStyle name="식_평택STP_01_09_27_FinancialModel1108_재무모델_부산대_산본2초 집행계획" xfId="209" xr:uid="{00000000-0005-0000-0000-000054010000}"/>
    <cellStyle name="식_평택STP_01_09_27_FinancialModel1108_재무모델_부산대_산본2초 집행계획 2" xfId="585" xr:uid="{00000000-0005-0000-0000-000055010000}"/>
    <cellStyle name="식_평택STP_01_09_27_FinancialModel1108_재무모델_부산대_우삼미외3교_총사업비" xfId="210" xr:uid="{00000000-0005-0000-0000-000056010000}"/>
    <cellStyle name="식_평택STP_01_09_27_FinancialModel1108_재무모델_부산대_우삼미외3교_총사업비 2" xfId="586" xr:uid="{00000000-0005-0000-0000-000057010000}"/>
    <cellStyle name="식_평택STP_01_09_27_FinancialModel1108_재무모델_부산대_율곡초외4교 공문 첨부양식(`08.08.25)" xfId="211" xr:uid="{00000000-0005-0000-0000-000058010000}"/>
    <cellStyle name="식_평택STP_01_09_27_FinancialModel1108_재무모델_부산대_율곡초외4교 공문 첨부양식(`08.08.25) 2" xfId="587" xr:uid="{00000000-0005-0000-0000-000059010000}"/>
    <cellStyle name="식_평택STP_01_09_27_FinancialModel1108_재무모델_부산대_풍산1초 외 3교 - 공문 첨부양식 - 8.02" xfId="212" xr:uid="{00000000-0005-0000-0000-00005A010000}"/>
    <cellStyle name="식_평택STP_01_09_27_FinancialModel1108_재무모델_부산대_풍산1초 외 3교 - 공문 첨부양식 - 8.02 2" xfId="588" xr:uid="{00000000-0005-0000-0000-00005B010000}"/>
    <cellStyle name="식_평택STP_01_09_27_FinancialModel1108_재무모델_부산대_풍산1초 외 3교 - 공문 첨부양식 - 9.02" xfId="213" xr:uid="{00000000-0005-0000-0000-00005C010000}"/>
    <cellStyle name="식_평택STP_01_09_27_FinancialModel1108_재무모델_부산대_풍산1초 외 3교 - 공문 첨부양식 - 9.02 2" xfId="589" xr:uid="{00000000-0005-0000-0000-00005D010000}"/>
    <cellStyle name="식_평택STP_01_09_27_FinancialModel1108_재무모델_인천신현고외" xfId="214" xr:uid="{00000000-0005-0000-0000-00005E010000}"/>
    <cellStyle name="식_평택STP_01_09_27_FinancialModel1108_재무모델_인천신현고외 2" xfId="590" xr:uid="{00000000-0005-0000-0000-00005F010000}"/>
    <cellStyle name="식_평택STP_01_09_27_FinancialModel1108_재무모델_인천신현고외_08 우삼미외3교_총사업비" xfId="215" xr:uid="{00000000-0005-0000-0000-000060010000}"/>
    <cellStyle name="식_평택STP_01_09_27_FinancialModel1108_재무모델_인천신현고외_08 우삼미외3교_총사업비 2" xfId="591" xr:uid="{00000000-0005-0000-0000-000061010000}"/>
    <cellStyle name="식_평택STP_01_09_27_FinancialModel1108_재무모델_인천신현고외_산본2초 집행계획" xfId="216" xr:uid="{00000000-0005-0000-0000-000062010000}"/>
    <cellStyle name="식_평택STP_01_09_27_FinancialModel1108_재무모델_인천신현고외_산본2초 집행계획 2" xfId="592" xr:uid="{00000000-0005-0000-0000-000063010000}"/>
    <cellStyle name="식_평택STP_01_09_27_FinancialModel1108_재무모델_인천신현고외_우삼미외3교_총사업비" xfId="217" xr:uid="{00000000-0005-0000-0000-000064010000}"/>
    <cellStyle name="식_평택STP_01_09_27_FinancialModel1108_재무모델_인천신현고외_우삼미외3교_총사업비 2" xfId="593" xr:uid="{00000000-0005-0000-0000-000065010000}"/>
    <cellStyle name="식_평택STP_01_09_27_FinancialModel1108_재무모델_인천신현고외_율곡초외4교 공문 첨부양식(`08.08.25)" xfId="218" xr:uid="{00000000-0005-0000-0000-000066010000}"/>
    <cellStyle name="식_평택STP_01_09_27_FinancialModel1108_재무모델_인천신현고외_율곡초외4교 공문 첨부양식(`08.08.25) 2" xfId="594" xr:uid="{00000000-0005-0000-0000-000067010000}"/>
    <cellStyle name="식_평택STP_01_09_27_FinancialModel1108_재무모델_인천신현고외_풍산1초 외 3교 - 공문 첨부양식 - 8.02" xfId="219" xr:uid="{00000000-0005-0000-0000-000068010000}"/>
    <cellStyle name="식_평택STP_01_09_27_FinancialModel1108_재무모델_인천신현고외_풍산1초 외 3교 - 공문 첨부양식 - 8.02 2" xfId="595" xr:uid="{00000000-0005-0000-0000-000069010000}"/>
    <cellStyle name="식_평택STP_01_09_27_FinancialModel1108_재무모델_인천신현고외_풍산1초 외 3교 - 공문 첨부양식 - 9.02" xfId="220" xr:uid="{00000000-0005-0000-0000-00006A010000}"/>
    <cellStyle name="식_평택STP_01_09_27_FinancialModel1108_재무모델_인천신현고외_풍산1초 외 3교 - 공문 첨부양식 - 9.02 2" xfId="596" xr:uid="{00000000-0005-0000-0000-00006B010000}"/>
    <cellStyle name="식_평택STP_01_09_27_FinancialModel1108_풍무동중 추정공사비" xfId="221" xr:uid="{00000000-0005-0000-0000-00006C010000}"/>
    <cellStyle name="식_평택STP_01_09_27_FinancialModel1108_풍무동중 추정공사비 2" xfId="597" xr:uid="{00000000-0005-0000-0000-00006D010000}"/>
    <cellStyle name="식_평택STP_01_09_27_FinancialModel1108_풍산1초 외 3교 - 공문 첨부양식 - 8.02" xfId="222" xr:uid="{00000000-0005-0000-0000-00006E010000}"/>
    <cellStyle name="식_평택STP_01_09_27_FinancialModel1108_풍산1초 외 3교 - 공문 첨부양식 - 8.02 2" xfId="598" xr:uid="{00000000-0005-0000-0000-00006F010000}"/>
    <cellStyle name="식_평택STP_01_09_27_FinancialModel1108_풍산1초 외 3교 - 공문 첨부양식 - 9.02" xfId="223" xr:uid="{00000000-0005-0000-0000-000070010000}"/>
    <cellStyle name="식_평택STP_01_09_27_FinancialModel1108_풍산1초 외 3교 - 공문 첨부양식 - 9.02 2" xfId="599" xr:uid="{00000000-0005-0000-0000-000071010000}"/>
    <cellStyle name="식_평택STP_01_09_27_Pt" xfId="224" xr:uid="{00000000-0005-0000-0000-000072010000}"/>
    <cellStyle name="식_평택STP_01_09_27_Pt 2" xfId="600" xr:uid="{00000000-0005-0000-0000-000073010000}"/>
    <cellStyle name="식_평택STP_01_09_27_Pt_(제출용)재무모델_(가칭)영신개발관리(주)" xfId="225" xr:uid="{00000000-0005-0000-0000-000074010000}"/>
    <cellStyle name="식_평택STP_01_09_27_Pt_(제출용)재무모델_(가칭)영신개발관리(주) 2" xfId="601" xr:uid="{00000000-0005-0000-0000-000075010000}"/>
    <cellStyle name="식_평택STP_01_09_27_Pt_(제출용)재무모델_(가칭)영신개발관리(주)_08 우삼미외3교_총사업비" xfId="226" xr:uid="{00000000-0005-0000-0000-000076010000}"/>
    <cellStyle name="식_평택STP_01_09_27_Pt_(제출용)재무모델_(가칭)영신개발관리(주)_08 우삼미외3교_총사업비 2" xfId="602" xr:uid="{00000000-0005-0000-0000-000077010000}"/>
    <cellStyle name="식_평택STP_01_09_27_Pt_(제출용)재무모델_(가칭)영신개발관리(주)_산본2초 집행계획" xfId="227" xr:uid="{00000000-0005-0000-0000-000078010000}"/>
    <cellStyle name="식_평택STP_01_09_27_Pt_(제출용)재무모델_(가칭)영신개발관리(주)_산본2초 집행계획 2" xfId="603" xr:uid="{00000000-0005-0000-0000-000079010000}"/>
    <cellStyle name="식_평택STP_01_09_27_Pt_(제출용)재무모델_(가칭)영신개발관리(주)_우삼미외3교_총사업비" xfId="228" xr:uid="{00000000-0005-0000-0000-00007A010000}"/>
    <cellStyle name="식_평택STP_01_09_27_Pt_(제출용)재무모델_(가칭)영신개발관리(주)_우삼미외3교_총사업비 2" xfId="604" xr:uid="{00000000-0005-0000-0000-00007B010000}"/>
    <cellStyle name="식_평택STP_01_09_27_Pt_(제출용)재무모델_(가칭)영신개발관리(주)_율곡초외4교 공문 첨부양식(`08.08.25)" xfId="229" xr:uid="{00000000-0005-0000-0000-00007C010000}"/>
    <cellStyle name="식_평택STP_01_09_27_Pt_(제출용)재무모델_(가칭)영신개발관리(주)_율곡초외4교 공문 첨부양식(`08.08.25) 2" xfId="605" xr:uid="{00000000-0005-0000-0000-00007D010000}"/>
    <cellStyle name="식_평택STP_01_09_27_Pt_(제출용)재무모델_(가칭)영신개발관리(주)_풍산1초 외 3교 - 공문 첨부양식 - 8.02" xfId="230" xr:uid="{00000000-0005-0000-0000-00007E010000}"/>
    <cellStyle name="식_평택STP_01_09_27_Pt_(제출용)재무모델_(가칭)영신개발관리(주)_풍산1초 외 3교 - 공문 첨부양식 - 8.02 2" xfId="606" xr:uid="{00000000-0005-0000-0000-00007F010000}"/>
    <cellStyle name="식_평택STP_01_09_27_Pt_(제출용)재무모델_(가칭)영신개발관리(주)_풍산1초 외 3교 - 공문 첨부양식 - 9.02" xfId="231" xr:uid="{00000000-0005-0000-0000-000080010000}"/>
    <cellStyle name="식_평택STP_01_09_27_Pt_(제출용)재무모델_(가칭)영신개발관리(주)_풍산1초 외 3교 - 공문 첨부양식 - 9.02 2" xfId="607" xr:uid="{00000000-0005-0000-0000-000081010000}"/>
    <cellStyle name="식_평택STP_01_09_27_Pt_08 우삼미외3교_총사업비" xfId="232" xr:uid="{00000000-0005-0000-0000-000082010000}"/>
    <cellStyle name="식_평택STP_01_09_27_Pt_08 우삼미외3교_총사업비 2" xfId="608" xr:uid="{00000000-0005-0000-0000-000083010000}"/>
    <cellStyle name="식_평택STP_01_09_27_Pt_Financial model_(가칭)경남e-스쿨주식회사" xfId="233" xr:uid="{00000000-0005-0000-0000-000084010000}"/>
    <cellStyle name="식_평택STP_01_09_27_Pt_Financial model_(가칭)경남e-스쿨주식회사 2" xfId="609" xr:uid="{00000000-0005-0000-0000-000085010000}"/>
    <cellStyle name="식_평택STP_01_09_27_Pt_Financial model_(가칭)경남e-스쿨주식회사_08 우삼미외3교_총사업비" xfId="234" xr:uid="{00000000-0005-0000-0000-000086010000}"/>
    <cellStyle name="식_평택STP_01_09_27_Pt_Financial model_(가칭)경남e-스쿨주식회사_08 우삼미외3교_총사업비 2" xfId="610" xr:uid="{00000000-0005-0000-0000-000087010000}"/>
    <cellStyle name="식_평택STP_01_09_27_Pt_Financial model_(가칭)경남e-스쿨주식회사_산본2초 집행계획" xfId="235" xr:uid="{00000000-0005-0000-0000-000088010000}"/>
    <cellStyle name="식_평택STP_01_09_27_Pt_Financial model_(가칭)경남e-스쿨주식회사_산본2초 집행계획 2" xfId="611" xr:uid="{00000000-0005-0000-0000-000089010000}"/>
    <cellStyle name="식_평택STP_01_09_27_Pt_Financial model_(가칭)경남e-스쿨주식회사_우삼미외3교_총사업비" xfId="236" xr:uid="{00000000-0005-0000-0000-00008A010000}"/>
    <cellStyle name="식_평택STP_01_09_27_Pt_Financial model_(가칭)경남e-스쿨주식회사_우삼미외3교_총사업비 2" xfId="612" xr:uid="{00000000-0005-0000-0000-00008B010000}"/>
    <cellStyle name="식_평택STP_01_09_27_Pt_Financial model_(가칭)경남e-스쿨주식회사_율곡초외4교 공문 첨부양식(`08.08.25)" xfId="237" xr:uid="{00000000-0005-0000-0000-00008C010000}"/>
    <cellStyle name="식_평택STP_01_09_27_Pt_Financial model_(가칭)경남e-스쿨주식회사_율곡초외4교 공문 첨부양식(`08.08.25) 2" xfId="613" xr:uid="{00000000-0005-0000-0000-00008D010000}"/>
    <cellStyle name="식_평택STP_01_09_27_Pt_Financial model_(가칭)경남e-스쿨주식회사_풍산1초 외 3교 - 공문 첨부양식 - 8.02" xfId="238" xr:uid="{00000000-0005-0000-0000-00008E010000}"/>
    <cellStyle name="식_평택STP_01_09_27_Pt_Financial model_(가칭)경남e-스쿨주식회사_풍산1초 외 3교 - 공문 첨부양식 - 8.02 2" xfId="614" xr:uid="{00000000-0005-0000-0000-00008F010000}"/>
    <cellStyle name="식_평택STP_01_09_27_Pt_Financial model_(가칭)경남e-스쿨주식회사_풍산1초 외 3교 - 공문 첨부양식 - 9.02" xfId="239" xr:uid="{00000000-0005-0000-0000-000090010000}"/>
    <cellStyle name="식_평택STP_01_09_27_Pt_Financial model_(가칭)경남e-스쿨주식회사_풍산1초 외 3교 - 공문 첨부양식 - 9.02 2" xfId="615" xr:uid="{00000000-0005-0000-0000-000091010000}"/>
    <cellStyle name="식_평택STP_01_09_27_Pt_FinancialModel1108(2)" xfId="240" xr:uid="{00000000-0005-0000-0000-000092010000}"/>
    <cellStyle name="식_평택STP_01_09_27_Pt_FinancialModel1108(2) 2" xfId="616" xr:uid="{00000000-0005-0000-0000-000093010000}"/>
    <cellStyle name="식_평택STP_01_09_27_Pt_FinancialModel1108(2)_08 우삼미외3교_총사업비" xfId="241" xr:uid="{00000000-0005-0000-0000-000094010000}"/>
    <cellStyle name="식_평택STP_01_09_27_Pt_FinancialModel1108(2)_08 우삼미외3교_총사업비 2" xfId="617" xr:uid="{00000000-0005-0000-0000-000095010000}"/>
    <cellStyle name="식_평택STP_01_09_27_Pt_FinancialModel1108(2)_산본2초 집행계획" xfId="242" xr:uid="{00000000-0005-0000-0000-000096010000}"/>
    <cellStyle name="식_평택STP_01_09_27_Pt_FinancialModel1108(2)_산본2초 집행계획 2" xfId="618" xr:uid="{00000000-0005-0000-0000-000097010000}"/>
    <cellStyle name="식_평택STP_01_09_27_Pt_FinancialModel1108(2)_시설투자비 소요액 현황.08.07.31)" xfId="243" xr:uid="{00000000-0005-0000-0000-000098010000}"/>
    <cellStyle name="식_평택STP_01_09_27_Pt_FinancialModel1108(2)_시설투자비 소요액 현황.08.07.31) 2" xfId="619" xr:uid="{00000000-0005-0000-0000-000099010000}"/>
    <cellStyle name="식_평택STP_01_09_27_Pt_FinancialModel1108(2)_우삼미외3교_총사업비" xfId="244" xr:uid="{00000000-0005-0000-0000-00009A010000}"/>
    <cellStyle name="식_평택STP_01_09_27_Pt_FinancialModel1108(2)_우삼미외3교_총사업비 2" xfId="620" xr:uid="{00000000-0005-0000-0000-00009B010000}"/>
    <cellStyle name="식_평택STP_01_09_27_Pt_FinancialModel1108(2)_율곡초외4교 공문 첨부양식(`08.08.25)" xfId="245" xr:uid="{00000000-0005-0000-0000-00009C010000}"/>
    <cellStyle name="식_평택STP_01_09_27_Pt_FinancialModel1108(2)_율곡초외4교 공문 첨부양식(`08.08.25) 2" xfId="621" xr:uid="{00000000-0005-0000-0000-00009D010000}"/>
    <cellStyle name="식_평택STP_01_09_27_Pt_FinancialModel1108(2)_풍무동중 추정공사비" xfId="246" xr:uid="{00000000-0005-0000-0000-00009E010000}"/>
    <cellStyle name="식_평택STP_01_09_27_Pt_FinancialModel1108(2)_풍무동중 추정공사비 2" xfId="622" xr:uid="{00000000-0005-0000-0000-00009F010000}"/>
    <cellStyle name="식_평택STP_01_09_27_Pt_FinancialModel1108(2)_풍산1초 외 3교 - 공문 첨부양식 - 8.02" xfId="247" xr:uid="{00000000-0005-0000-0000-0000A0010000}"/>
    <cellStyle name="식_평택STP_01_09_27_Pt_FinancialModel1108(2)_풍산1초 외 3교 - 공문 첨부양식 - 8.02 2" xfId="623" xr:uid="{00000000-0005-0000-0000-0000A1010000}"/>
    <cellStyle name="식_평택STP_01_09_27_Pt_FinancialModel1108(2)_풍산1초 외 3교 - 공문 첨부양식 - 9.02" xfId="248" xr:uid="{00000000-0005-0000-0000-0000A2010000}"/>
    <cellStyle name="식_평택STP_01_09_27_Pt_FinancialModel1108(2)_풍산1초 외 3교 - 공문 첨부양식 - 9.02 2" xfId="624" xr:uid="{00000000-0005-0000-0000-0000A3010000}"/>
    <cellStyle name="식_평택STP_01_09_27_Pt_산본2초 집행계획" xfId="249" xr:uid="{00000000-0005-0000-0000-0000A4010000}"/>
    <cellStyle name="식_평택STP_01_09_27_Pt_산본2초 집행계획 2" xfId="625" xr:uid="{00000000-0005-0000-0000-0000A5010000}"/>
    <cellStyle name="식_평택STP_01_09_27_Pt_시설투자비 소요액 현황.08.07.31)" xfId="250" xr:uid="{00000000-0005-0000-0000-0000A6010000}"/>
    <cellStyle name="식_평택STP_01_09_27_Pt_시설투자비 소요액 현황.08.07.31) 2" xfId="626" xr:uid="{00000000-0005-0000-0000-0000A7010000}"/>
    <cellStyle name="식_평택STP_01_09_27_Pt_우삼미외3교_총사업비" xfId="251" xr:uid="{00000000-0005-0000-0000-0000A8010000}"/>
    <cellStyle name="식_평택STP_01_09_27_Pt_우삼미외3교_총사업비 2" xfId="627" xr:uid="{00000000-0005-0000-0000-0000A9010000}"/>
    <cellStyle name="식_평택STP_01_09_27_Pt_율곡초외4교 공문 첨부양식(`08.08.25)" xfId="252" xr:uid="{00000000-0005-0000-0000-0000AA010000}"/>
    <cellStyle name="식_평택STP_01_09_27_Pt_율곡초외4교 공문 첨부양식(`08.08.25) 2" xfId="628" xr:uid="{00000000-0005-0000-0000-0000AB010000}"/>
    <cellStyle name="식_평택STP_01_09_27_Pt_재무모델_부산대" xfId="253" xr:uid="{00000000-0005-0000-0000-0000AC010000}"/>
    <cellStyle name="식_평택STP_01_09_27_Pt_재무모델_부산대 2" xfId="629" xr:uid="{00000000-0005-0000-0000-0000AD010000}"/>
    <cellStyle name="식_평택STP_01_09_27_Pt_재무모델_부산대_08 우삼미외3교_총사업비" xfId="254" xr:uid="{00000000-0005-0000-0000-0000AE010000}"/>
    <cellStyle name="식_평택STP_01_09_27_Pt_재무모델_부산대_08 우삼미외3교_총사업비 2" xfId="630" xr:uid="{00000000-0005-0000-0000-0000AF010000}"/>
    <cellStyle name="식_평택STP_01_09_27_Pt_재무모델_부산대_산본2초 집행계획" xfId="255" xr:uid="{00000000-0005-0000-0000-0000B0010000}"/>
    <cellStyle name="식_평택STP_01_09_27_Pt_재무모델_부산대_산본2초 집행계획 2" xfId="631" xr:uid="{00000000-0005-0000-0000-0000B1010000}"/>
    <cellStyle name="식_평택STP_01_09_27_Pt_재무모델_부산대_우삼미외3교_총사업비" xfId="256" xr:uid="{00000000-0005-0000-0000-0000B2010000}"/>
    <cellStyle name="식_평택STP_01_09_27_Pt_재무모델_부산대_우삼미외3교_총사업비 2" xfId="632" xr:uid="{00000000-0005-0000-0000-0000B3010000}"/>
    <cellStyle name="식_평택STP_01_09_27_Pt_재무모델_부산대_율곡초외4교 공문 첨부양식(`08.08.25)" xfId="257" xr:uid="{00000000-0005-0000-0000-0000B4010000}"/>
    <cellStyle name="식_평택STP_01_09_27_Pt_재무모델_부산대_율곡초외4교 공문 첨부양식(`08.08.25) 2" xfId="633" xr:uid="{00000000-0005-0000-0000-0000B5010000}"/>
    <cellStyle name="식_평택STP_01_09_27_Pt_재무모델_부산대_풍산1초 외 3교 - 공문 첨부양식 - 8.02" xfId="258" xr:uid="{00000000-0005-0000-0000-0000B6010000}"/>
    <cellStyle name="식_평택STP_01_09_27_Pt_재무모델_부산대_풍산1초 외 3교 - 공문 첨부양식 - 8.02 2" xfId="634" xr:uid="{00000000-0005-0000-0000-0000B7010000}"/>
    <cellStyle name="식_평택STP_01_09_27_Pt_재무모델_부산대_풍산1초 외 3교 - 공문 첨부양식 - 9.02" xfId="259" xr:uid="{00000000-0005-0000-0000-0000B8010000}"/>
    <cellStyle name="식_평택STP_01_09_27_Pt_재무모델_부산대_풍산1초 외 3교 - 공문 첨부양식 - 9.02 2" xfId="635" xr:uid="{00000000-0005-0000-0000-0000B9010000}"/>
    <cellStyle name="식_평택STP_01_09_27_Pt_재무모델_인천신현고외" xfId="260" xr:uid="{00000000-0005-0000-0000-0000BA010000}"/>
    <cellStyle name="식_평택STP_01_09_27_Pt_재무모델_인천신현고외 2" xfId="636" xr:uid="{00000000-0005-0000-0000-0000BB010000}"/>
    <cellStyle name="식_평택STP_01_09_27_Pt_재무모델_인천신현고외_08 우삼미외3교_총사업비" xfId="261" xr:uid="{00000000-0005-0000-0000-0000BC010000}"/>
    <cellStyle name="식_평택STP_01_09_27_Pt_재무모델_인천신현고외_08 우삼미외3교_총사업비 2" xfId="637" xr:uid="{00000000-0005-0000-0000-0000BD010000}"/>
    <cellStyle name="식_평택STP_01_09_27_Pt_재무모델_인천신현고외_산본2초 집행계획" xfId="262" xr:uid="{00000000-0005-0000-0000-0000BE010000}"/>
    <cellStyle name="식_평택STP_01_09_27_Pt_재무모델_인천신현고외_산본2초 집행계획 2" xfId="638" xr:uid="{00000000-0005-0000-0000-0000BF010000}"/>
    <cellStyle name="식_평택STP_01_09_27_Pt_재무모델_인천신현고외_우삼미외3교_총사업비" xfId="263" xr:uid="{00000000-0005-0000-0000-0000C0010000}"/>
    <cellStyle name="식_평택STP_01_09_27_Pt_재무모델_인천신현고외_우삼미외3교_총사업비 2" xfId="639" xr:uid="{00000000-0005-0000-0000-0000C1010000}"/>
    <cellStyle name="식_평택STP_01_09_27_Pt_재무모델_인천신현고외_율곡초외4교 공문 첨부양식(`08.08.25)" xfId="264" xr:uid="{00000000-0005-0000-0000-0000C2010000}"/>
    <cellStyle name="식_평택STP_01_09_27_Pt_재무모델_인천신현고외_율곡초외4교 공문 첨부양식(`08.08.25) 2" xfId="640" xr:uid="{00000000-0005-0000-0000-0000C3010000}"/>
    <cellStyle name="식_평택STP_01_09_27_Pt_재무모델_인천신현고외_풍산1초 외 3교 - 공문 첨부양식 - 8.02" xfId="265" xr:uid="{00000000-0005-0000-0000-0000C4010000}"/>
    <cellStyle name="식_평택STP_01_09_27_Pt_재무모델_인천신현고외_풍산1초 외 3교 - 공문 첨부양식 - 8.02 2" xfId="641" xr:uid="{00000000-0005-0000-0000-0000C5010000}"/>
    <cellStyle name="식_평택STP_01_09_27_Pt_재무모델_인천신현고외_풍산1초 외 3교 - 공문 첨부양식 - 9.02" xfId="266" xr:uid="{00000000-0005-0000-0000-0000C6010000}"/>
    <cellStyle name="식_평택STP_01_09_27_Pt_재무모델_인천신현고외_풍산1초 외 3교 - 공문 첨부양식 - 9.02 2" xfId="642" xr:uid="{00000000-0005-0000-0000-0000C7010000}"/>
    <cellStyle name="식_평택STP_01_09_27_Pt_풍무동중 추정공사비" xfId="267" xr:uid="{00000000-0005-0000-0000-0000C8010000}"/>
    <cellStyle name="식_평택STP_01_09_27_Pt_풍무동중 추정공사비 2" xfId="643" xr:uid="{00000000-0005-0000-0000-0000C9010000}"/>
    <cellStyle name="식_평택STP_01_09_27_Pt_풍산1초 외 3교 - 공문 첨부양식 - 8.02" xfId="268" xr:uid="{00000000-0005-0000-0000-0000CA010000}"/>
    <cellStyle name="식_평택STP_01_09_27_Pt_풍산1초 외 3교 - 공문 첨부양식 - 8.02 2" xfId="644" xr:uid="{00000000-0005-0000-0000-0000CB010000}"/>
    <cellStyle name="식_평택STP_01_09_27_Pt_풍산1초 외 3교 - 공문 첨부양식 - 9.02" xfId="269" xr:uid="{00000000-0005-0000-0000-0000CC010000}"/>
    <cellStyle name="식_평택STP_01_09_27_Pt_풍산1초 외 3교 - 공문 첨부양식 - 9.02 2" xfId="645" xr:uid="{00000000-0005-0000-0000-0000CD010000}"/>
    <cellStyle name="식_평택STP_01_09_27_산본2초 집행계획" xfId="270" xr:uid="{00000000-0005-0000-0000-0000CE010000}"/>
    <cellStyle name="식_평택STP_01_09_27_산본2초 집행계획 2" xfId="646" xr:uid="{00000000-0005-0000-0000-0000CF010000}"/>
    <cellStyle name="식_평택STP_01_09_27_시설투자비 소요액 현황.08.07.31)" xfId="271" xr:uid="{00000000-0005-0000-0000-0000D0010000}"/>
    <cellStyle name="식_평택STP_01_09_27_시설투자비 소요액 현황.08.07.31) 2" xfId="647" xr:uid="{00000000-0005-0000-0000-0000D1010000}"/>
    <cellStyle name="식_평택STP_01_09_27_우삼미외3교_총사업비" xfId="272" xr:uid="{00000000-0005-0000-0000-0000D2010000}"/>
    <cellStyle name="식_평택STP_01_09_27_우삼미외3교_총사업비 2" xfId="648" xr:uid="{00000000-0005-0000-0000-0000D3010000}"/>
    <cellStyle name="식_평택STP_01_09_27_율곡초외4교 공문 첨부양식(`08.08.25)" xfId="273" xr:uid="{00000000-0005-0000-0000-0000D4010000}"/>
    <cellStyle name="식_평택STP_01_09_27_율곡초외4교 공문 첨부양식(`08.08.25) 2" xfId="649" xr:uid="{00000000-0005-0000-0000-0000D5010000}"/>
    <cellStyle name="식_평택STP_01_09_27_풍무동중 추정공사비" xfId="274" xr:uid="{00000000-0005-0000-0000-0000D6010000}"/>
    <cellStyle name="식_평택STP_01_09_27_풍무동중 추정공사비 2" xfId="650" xr:uid="{00000000-0005-0000-0000-0000D7010000}"/>
    <cellStyle name="식_평택STP_01_09_27_풍산1초 외 3교 - 공문 첨부양식 - 8.02" xfId="275" xr:uid="{00000000-0005-0000-0000-0000D8010000}"/>
    <cellStyle name="식_평택STP_01_09_27_풍산1초 외 3교 - 공문 첨부양식 - 8.02 2" xfId="651" xr:uid="{00000000-0005-0000-0000-0000D9010000}"/>
    <cellStyle name="식_평택STP_01_09_27_풍산1초 외 3교 - 공문 첨부양식 - 9.02" xfId="276" xr:uid="{00000000-0005-0000-0000-0000DA010000}"/>
    <cellStyle name="식_평택STP_01_09_27_풍산1초 외 3교 - 공문 첨부양식 - 9.02 2" xfId="652" xr:uid="{00000000-0005-0000-0000-0000DB010000}"/>
    <cellStyle name="식_풍무동중 추정공사비" xfId="277" xr:uid="{00000000-0005-0000-0000-0000DC010000}"/>
    <cellStyle name="식_풍무동중 추정공사비 2" xfId="653" xr:uid="{00000000-0005-0000-0000-0000DD010000}"/>
    <cellStyle name="식_풍산1초 외 3교 - 공문 첨부양식 - 8.02" xfId="278" xr:uid="{00000000-0005-0000-0000-0000DE010000}"/>
    <cellStyle name="식_풍산1초 외 3교 - 공문 첨부양식 - 8.02 2" xfId="654" xr:uid="{00000000-0005-0000-0000-0000DF010000}"/>
    <cellStyle name="식_풍산1초 외 3교 - 공문 첨부양식 - 9.02" xfId="279" xr:uid="{00000000-0005-0000-0000-0000E0010000}"/>
    <cellStyle name="식_풍산1초 외 3교 - 공문 첨부양식 - 9.02 2" xfId="655" xr:uid="{00000000-0005-0000-0000-0000E1010000}"/>
    <cellStyle name="안건회계법인" xfId="280" xr:uid="{00000000-0005-0000-0000-0000E2010000}"/>
    <cellStyle name="안건회계법인 2" xfId="656" xr:uid="{00000000-0005-0000-0000-0000E3010000}"/>
    <cellStyle name="자리수" xfId="281" xr:uid="{00000000-0005-0000-0000-0000E4010000}"/>
    <cellStyle name="자리수 - 유형1" xfId="282" xr:uid="{00000000-0005-0000-0000-0000E5010000}"/>
    <cellStyle name="자리수 - 유형1 2" xfId="657" xr:uid="{00000000-0005-0000-0000-0000E6010000}"/>
    <cellStyle name="자리수_견적서_20030725_SW" xfId="283" xr:uid="{00000000-0005-0000-0000-0000E7010000}"/>
    <cellStyle name="자리수0" xfId="284" xr:uid="{00000000-0005-0000-0000-0000E8010000}"/>
    <cellStyle name="제목1" xfId="285" xr:uid="{00000000-0005-0000-0000-0000E9010000}"/>
    <cellStyle name="제목1 2" xfId="658" xr:uid="{00000000-0005-0000-0000-0000EA010000}"/>
    <cellStyle name="제목2" xfId="286" xr:uid="{00000000-0005-0000-0000-0000EB010000}"/>
    <cellStyle name="제목2 2" xfId="659" xr:uid="{00000000-0005-0000-0000-0000EC010000}"/>
    <cellStyle name="지정되지 않음" xfId="287" xr:uid="{00000000-0005-0000-0000-0000ED010000}"/>
    <cellStyle name="지정되지 않음 2" xfId="660" xr:uid="{00000000-0005-0000-0000-0000EE010000}"/>
    <cellStyle name="콤마 [0]_  종  합  " xfId="288" xr:uid="{00000000-0005-0000-0000-0000EF010000}"/>
    <cellStyle name="콤마_  종  합  " xfId="289" xr:uid="{00000000-0005-0000-0000-0000F0010000}"/>
    <cellStyle name="통화 [0] 2" xfId="290" xr:uid="{00000000-0005-0000-0000-0000F1010000}"/>
    <cellStyle name="퍼센트" xfId="291" xr:uid="{00000000-0005-0000-0000-0000F2010000}"/>
    <cellStyle name="평" xfId="292" xr:uid="{00000000-0005-0000-0000-0000F3010000}"/>
    <cellStyle name="평 2" xfId="662" xr:uid="{00000000-0005-0000-0000-0000F4010000}"/>
    <cellStyle name="평_(제출용)재무모델_(가칭)영신개발관리(주)" xfId="293" xr:uid="{00000000-0005-0000-0000-0000F5010000}"/>
    <cellStyle name="평_(제출용)재무모델_(가칭)영신개발관리(주) 2" xfId="663" xr:uid="{00000000-0005-0000-0000-0000F6010000}"/>
    <cellStyle name="평_(제출용)재무모델_(가칭)영신개발관리(주)_08 우삼미외3교_총사업비" xfId="294" xr:uid="{00000000-0005-0000-0000-0000F7010000}"/>
    <cellStyle name="평_(제출용)재무모델_(가칭)영신개발관리(주)_08 우삼미외3교_총사업비 2" xfId="664" xr:uid="{00000000-0005-0000-0000-0000F8010000}"/>
    <cellStyle name="평_(제출용)재무모델_(가칭)영신개발관리(주)_산본2초 집행계획" xfId="295" xr:uid="{00000000-0005-0000-0000-0000F9010000}"/>
    <cellStyle name="평_(제출용)재무모델_(가칭)영신개발관리(주)_산본2초 집행계획 2" xfId="665" xr:uid="{00000000-0005-0000-0000-0000FA010000}"/>
    <cellStyle name="평_(제출용)재무모델_(가칭)영신개발관리(주)_우삼미외3교_총사업비" xfId="296" xr:uid="{00000000-0005-0000-0000-0000FB010000}"/>
    <cellStyle name="평_(제출용)재무모델_(가칭)영신개발관리(주)_우삼미외3교_총사업비 2" xfId="666" xr:uid="{00000000-0005-0000-0000-0000FC010000}"/>
    <cellStyle name="평_(제출용)재무모델_(가칭)영신개발관리(주)_율곡초외4교 공문 첨부양식(`08.08.25)" xfId="297" xr:uid="{00000000-0005-0000-0000-0000FD010000}"/>
    <cellStyle name="평_(제출용)재무모델_(가칭)영신개발관리(주)_율곡초외4교 공문 첨부양식(`08.08.25) 2" xfId="667" xr:uid="{00000000-0005-0000-0000-0000FE010000}"/>
    <cellStyle name="평_(제출용)재무모델_(가칭)영신개발관리(주)_풍산1초 외 3교 - 공문 첨부양식 - 8.02" xfId="298" xr:uid="{00000000-0005-0000-0000-0000FF010000}"/>
    <cellStyle name="평_(제출용)재무모델_(가칭)영신개발관리(주)_풍산1초 외 3교 - 공문 첨부양식 - 8.02 2" xfId="668" xr:uid="{00000000-0005-0000-0000-000000020000}"/>
    <cellStyle name="평_(제출용)재무모델_(가칭)영신개발관리(주)_풍산1초 외 3교 - 공문 첨부양식 - 9.02" xfId="299" xr:uid="{00000000-0005-0000-0000-000001020000}"/>
    <cellStyle name="평_(제출용)재무모델_(가칭)영신개발관리(주)_풍산1초 외 3교 - 공문 첨부양식 - 9.02 2" xfId="669" xr:uid="{00000000-0005-0000-0000-000002020000}"/>
    <cellStyle name="평_08 우삼미외3교_총사업비" xfId="300" xr:uid="{00000000-0005-0000-0000-000003020000}"/>
    <cellStyle name="평_08 우삼미외3교_총사업비 2" xfId="670" xr:uid="{00000000-0005-0000-0000-000004020000}"/>
    <cellStyle name="평_Financial model_(가칭)경남e-스쿨주식회사" xfId="301" xr:uid="{00000000-0005-0000-0000-000005020000}"/>
    <cellStyle name="평_Financial model_(가칭)경남e-스쿨주식회사 2" xfId="671" xr:uid="{00000000-0005-0000-0000-000006020000}"/>
    <cellStyle name="평_Financial model_(가칭)경남e-스쿨주식회사_08 우삼미외3교_총사업비" xfId="302" xr:uid="{00000000-0005-0000-0000-000007020000}"/>
    <cellStyle name="평_Financial model_(가칭)경남e-스쿨주식회사_08 우삼미외3교_총사업비 2" xfId="672" xr:uid="{00000000-0005-0000-0000-000008020000}"/>
    <cellStyle name="평_Financial model_(가칭)경남e-스쿨주식회사_산본2초 집행계획" xfId="303" xr:uid="{00000000-0005-0000-0000-000009020000}"/>
    <cellStyle name="평_Financial model_(가칭)경남e-스쿨주식회사_산본2초 집행계획 2" xfId="673" xr:uid="{00000000-0005-0000-0000-00000A020000}"/>
    <cellStyle name="평_Financial model_(가칭)경남e-스쿨주식회사_우삼미외3교_총사업비" xfId="304" xr:uid="{00000000-0005-0000-0000-00000B020000}"/>
    <cellStyle name="평_Financial model_(가칭)경남e-스쿨주식회사_우삼미외3교_총사업비 2" xfId="674" xr:uid="{00000000-0005-0000-0000-00000C020000}"/>
    <cellStyle name="평_Financial model_(가칭)경남e-스쿨주식회사_율곡초외4교 공문 첨부양식(`08.08.25)" xfId="305" xr:uid="{00000000-0005-0000-0000-00000D020000}"/>
    <cellStyle name="평_Financial model_(가칭)경남e-스쿨주식회사_율곡초외4교 공문 첨부양식(`08.08.25) 2" xfId="675" xr:uid="{00000000-0005-0000-0000-00000E020000}"/>
    <cellStyle name="평_Financial model_(가칭)경남e-스쿨주식회사_풍산1초 외 3교 - 공문 첨부양식 - 8.02" xfId="306" xr:uid="{00000000-0005-0000-0000-00000F020000}"/>
    <cellStyle name="평_Financial model_(가칭)경남e-스쿨주식회사_풍산1초 외 3교 - 공문 첨부양식 - 8.02 2" xfId="676" xr:uid="{00000000-0005-0000-0000-000010020000}"/>
    <cellStyle name="평_Financial model_(가칭)경남e-스쿨주식회사_풍산1초 외 3교 - 공문 첨부양식 - 9.02" xfId="307" xr:uid="{00000000-0005-0000-0000-000011020000}"/>
    <cellStyle name="평_Financial model_(가칭)경남e-스쿨주식회사_풍산1초 외 3교 - 공문 첨부양식 - 9.02 2" xfId="677" xr:uid="{00000000-0005-0000-0000-000012020000}"/>
    <cellStyle name="평_FinancialModel1108(2)" xfId="308" xr:uid="{00000000-0005-0000-0000-000013020000}"/>
    <cellStyle name="평_FinancialModel1108(2) 2" xfId="678" xr:uid="{00000000-0005-0000-0000-000014020000}"/>
    <cellStyle name="평_FinancialModel1108(2)_08 우삼미외3교_총사업비" xfId="309" xr:uid="{00000000-0005-0000-0000-000015020000}"/>
    <cellStyle name="평_FinancialModel1108(2)_08 우삼미외3교_총사업비 2" xfId="679" xr:uid="{00000000-0005-0000-0000-000016020000}"/>
    <cellStyle name="평_FinancialModel1108(2)_산본2초 집행계획" xfId="310" xr:uid="{00000000-0005-0000-0000-000017020000}"/>
    <cellStyle name="평_FinancialModel1108(2)_산본2초 집행계획 2" xfId="680" xr:uid="{00000000-0005-0000-0000-000018020000}"/>
    <cellStyle name="평_FinancialModel1108(2)_시설투자비 소요액 현황.08.07.31)" xfId="311" xr:uid="{00000000-0005-0000-0000-000019020000}"/>
    <cellStyle name="평_FinancialModel1108(2)_시설투자비 소요액 현황.08.07.31) 2" xfId="681" xr:uid="{00000000-0005-0000-0000-00001A020000}"/>
    <cellStyle name="평_FinancialModel1108(2)_우삼미외3교_총사업비" xfId="312" xr:uid="{00000000-0005-0000-0000-00001B020000}"/>
    <cellStyle name="평_FinancialModel1108(2)_우삼미외3교_총사업비 2" xfId="682" xr:uid="{00000000-0005-0000-0000-00001C020000}"/>
    <cellStyle name="평_FinancialModel1108(2)_율곡초외4교 공문 첨부양식(`08.08.25)" xfId="313" xr:uid="{00000000-0005-0000-0000-00001D020000}"/>
    <cellStyle name="평_FinancialModel1108(2)_율곡초외4교 공문 첨부양식(`08.08.25) 2" xfId="683" xr:uid="{00000000-0005-0000-0000-00001E020000}"/>
    <cellStyle name="평_FinancialModel1108(2)_풍무동중 추정공사비" xfId="314" xr:uid="{00000000-0005-0000-0000-00001F020000}"/>
    <cellStyle name="평_FinancialModel1108(2)_풍무동중 추정공사비 2" xfId="684" xr:uid="{00000000-0005-0000-0000-000020020000}"/>
    <cellStyle name="평_FinancialModel1108(2)_풍산1초 외 3교 - 공문 첨부양식 - 8.02" xfId="315" xr:uid="{00000000-0005-0000-0000-000021020000}"/>
    <cellStyle name="평_FinancialModel1108(2)_풍산1초 외 3교 - 공문 첨부양식 - 8.02 2" xfId="685" xr:uid="{00000000-0005-0000-0000-000022020000}"/>
    <cellStyle name="평_FinancialModel1108(2)_풍산1초 외 3교 - 공문 첨부양식 - 9.02" xfId="316" xr:uid="{00000000-0005-0000-0000-000023020000}"/>
    <cellStyle name="평_FinancialModel1108(2)_풍산1초 외 3교 - 공문 첨부양식 - 9.02 2" xfId="686" xr:uid="{00000000-0005-0000-0000-000024020000}"/>
    <cellStyle name="평_산본2초 집행계획" xfId="317" xr:uid="{00000000-0005-0000-0000-000025020000}"/>
    <cellStyle name="평_산본2초 집행계획 2" xfId="687" xr:uid="{00000000-0005-0000-0000-000026020000}"/>
    <cellStyle name="평_시설투자비 소요액 현황.08.07.31)" xfId="318" xr:uid="{00000000-0005-0000-0000-000027020000}"/>
    <cellStyle name="평_시설투자비 소요액 현황.08.07.31) 2" xfId="688" xr:uid="{00000000-0005-0000-0000-000028020000}"/>
    <cellStyle name="평_우삼미외3교_총사업비" xfId="319" xr:uid="{00000000-0005-0000-0000-000029020000}"/>
    <cellStyle name="평_우삼미외3교_총사업비 2" xfId="689" xr:uid="{00000000-0005-0000-0000-00002A020000}"/>
    <cellStyle name="평_율곡초외4교 공문 첨부양식(`08.08.25)" xfId="320" xr:uid="{00000000-0005-0000-0000-00002B020000}"/>
    <cellStyle name="평_율곡초외4교 공문 첨부양식(`08.08.25) 2" xfId="690" xr:uid="{00000000-0005-0000-0000-00002C020000}"/>
    <cellStyle name="평_재무모델_부산대" xfId="321" xr:uid="{00000000-0005-0000-0000-00002D020000}"/>
    <cellStyle name="평_재무모델_부산대 2" xfId="691" xr:uid="{00000000-0005-0000-0000-00002E020000}"/>
    <cellStyle name="평_재무모델_부산대_08 우삼미외3교_총사업비" xfId="322" xr:uid="{00000000-0005-0000-0000-00002F020000}"/>
    <cellStyle name="평_재무모델_부산대_08 우삼미외3교_총사업비 2" xfId="692" xr:uid="{00000000-0005-0000-0000-000030020000}"/>
    <cellStyle name="평_재무모델_부산대_산본2초 집행계획" xfId="323" xr:uid="{00000000-0005-0000-0000-000031020000}"/>
    <cellStyle name="평_재무모델_부산대_산본2초 집행계획 2" xfId="693" xr:uid="{00000000-0005-0000-0000-000032020000}"/>
    <cellStyle name="평_재무모델_부산대_우삼미외3교_총사업비" xfId="324" xr:uid="{00000000-0005-0000-0000-000033020000}"/>
    <cellStyle name="평_재무모델_부산대_우삼미외3교_총사업비 2" xfId="694" xr:uid="{00000000-0005-0000-0000-000034020000}"/>
    <cellStyle name="평_재무모델_부산대_율곡초외4교 공문 첨부양식(`08.08.25)" xfId="325" xr:uid="{00000000-0005-0000-0000-000035020000}"/>
    <cellStyle name="평_재무모델_부산대_율곡초외4교 공문 첨부양식(`08.08.25) 2" xfId="695" xr:uid="{00000000-0005-0000-0000-000036020000}"/>
    <cellStyle name="평_재무모델_부산대_풍산1초 외 3교 - 공문 첨부양식 - 8.02" xfId="326" xr:uid="{00000000-0005-0000-0000-000037020000}"/>
    <cellStyle name="평_재무모델_부산대_풍산1초 외 3교 - 공문 첨부양식 - 8.02 2" xfId="696" xr:uid="{00000000-0005-0000-0000-000038020000}"/>
    <cellStyle name="평_재무모델_부산대_풍산1초 외 3교 - 공문 첨부양식 - 9.02" xfId="327" xr:uid="{00000000-0005-0000-0000-000039020000}"/>
    <cellStyle name="평_재무모델_부산대_풍산1초 외 3교 - 공문 첨부양식 - 9.02 2" xfId="697" xr:uid="{00000000-0005-0000-0000-00003A020000}"/>
    <cellStyle name="평_재무모델_인천신현고외" xfId="328" xr:uid="{00000000-0005-0000-0000-00003B020000}"/>
    <cellStyle name="평_재무모델_인천신현고외 2" xfId="698" xr:uid="{00000000-0005-0000-0000-00003C020000}"/>
    <cellStyle name="평_재무모델_인천신현고외_08 우삼미외3교_총사업비" xfId="329" xr:uid="{00000000-0005-0000-0000-00003D020000}"/>
    <cellStyle name="평_재무모델_인천신현고외_08 우삼미외3교_총사업비 2" xfId="699" xr:uid="{00000000-0005-0000-0000-00003E020000}"/>
    <cellStyle name="평_재무모델_인천신현고외_산본2초 집행계획" xfId="330" xr:uid="{00000000-0005-0000-0000-00003F020000}"/>
    <cellStyle name="평_재무모델_인천신현고외_산본2초 집행계획 2" xfId="700" xr:uid="{00000000-0005-0000-0000-000040020000}"/>
    <cellStyle name="평_재무모델_인천신현고외_우삼미외3교_총사업비" xfId="331" xr:uid="{00000000-0005-0000-0000-000041020000}"/>
    <cellStyle name="평_재무모델_인천신현고외_우삼미외3교_총사업비 2" xfId="701" xr:uid="{00000000-0005-0000-0000-000042020000}"/>
    <cellStyle name="평_재무모델_인천신현고외_율곡초외4교 공문 첨부양식(`08.08.25)" xfId="332" xr:uid="{00000000-0005-0000-0000-000043020000}"/>
    <cellStyle name="평_재무모델_인천신현고외_율곡초외4교 공문 첨부양식(`08.08.25) 2" xfId="702" xr:uid="{00000000-0005-0000-0000-000044020000}"/>
    <cellStyle name="평_재무모델_인천신현고외_풍산1초 외 3교 - 공문 첨부양식 - 8.02" xfId="333" xr:uid="{00000000-0005-0000-0000-000045020000}"/>
    <cellStyle name="평_재무모델_인천신현고외_풍산1초 외 3교 - 공문 첨부양식 - 8.02 2" xfId="703" xr:uid="{00000000-0005-0000-0000-000046020000}"/>
    <cellStyle name="평_재무모델_인천신현고외_풍산1초 외 3교 - 공문 첨부양식 - 9.02" xfId="334" xr:uid="{00000000-0005-0000-0000-000047020000}"/>
    <cellStyle name="평_재무모델_인천신현고외_풍산1초 외 3교 - 공문 첨부양식 - 9.02 2" xfId="704" xr:uid="{00000000-0005-0000-0000-000048020000}"/>
    <cellStyle name="평_평택STP_01_09_27" xfId="335" xr:uid="{00000000-0005-0000-0000-000049020000}"/>
    <cellStyle name="평_평택STP_01_09_27 2" xfId="705" xr:uid="{00000000-0005-0000-0000-00004A020000}"/>
    <cellStyle name="평_평택STP_01_09_27_08 우삼미외3교_총사업비" xfId="336" xr:uid="{00000000-0005-0000-0000-00004B020000}"/>
    <cellStyle name="평_평택STP_01_09_27_08 우삼미외3교_총사업비 2" xfId="706" xr:uid="{00000000-0005-0000-0000-00004C020000}"/>
    <cellStyle name="평_평택STP_01_09_27_FinancialModel1108" xfId="337" xr:uid="{00000000-0005-0000-0000-00004D020000}"/>
    <cellStyle name="평_평택STP_01_09_27_FinancialModel1108 2" xfId="707" xr:uid="{00000000-0005-0000-0000-00004E020000}"/>
    <cellStyle name="평_평택STP_01_09_27_FinancialModel1108_(제출용)재무모델_(가칭)영신개발관리(주)" xfId="338" xr:uid="{00000000-0005-0000-0000-00004F020000}"/>
    <cellStyle name="평_평택STP_01_09_27_FinancialModel1108_(제출용)재무모델_(가칭)영신개발관리(주) 2" xfId="708" xr:uid="{00000000-0005-0000-0000-000050020000}"/>
    <cellStyle name="평_평택STP_01_09_27_FinancialModel1108_(제출용)재무모델_(가칭)영신개발관리(주)_08 우삼미외3교_총사업비" xfId="339" xr:uid="{00000000-0005-0000-0000-000051020000}"/>
    <cellStyle name="평_평택STP_01_09_27_FinancialModel1108_(제출용)재무모델_(가칭)영신개발관리(주)_08 우삼미외3교_총사업비 2" xfId="709" xr:uid="{00000000-0005-0000-0000-000052020000}"/>
    <cellStyle name="평_평택STP_01_09_27_FinancialModel1108_(제출용)재무모델_(가칭)영신개발관리(주)_산본2초 집행계획" xfId="340" xr:uid="{00000000-0005-0000-0000-000053020000}"/>
    <cellStyle name="평_평택STP_01_09_27_FinancialModel1108_(제출용)재무모델_(가칭)영신개발관리(주)_산본2초 집행계획 2" xfId="710" xr:uid="{00000000-0005-0000-0000-000054020000}"/>
    <cellStyle name="평_평택STP_01_09_27_FinancialModel1108_(제출용)재무모델_(가칭)영신개발관리(주)_우삼미외3교_총사업비" xfId="341" xr:uid="{00000000-0005-0000-0000-000055020000}"/>
    <cellStyle name="평_평택STP_01_09_27_FinancialModel1108_(제출용)재무모델_(가칭)영신개발관리(주)_우삼미외3교_총사업비 2" xfId="711" xr:uid="{00000000-0005-0000-0000-000056020000}"/>
    <cellStyle name="평_평택STP_01_09_27_FinancialModel1108_(제출용)재무모델_(가칭)영신개발관리(주)_율곡초외4교 공문 첨부양식(`08.08.25)" xfId="342" xr:uid="{00000000-0005-0000-0000-000057020000}"/>
    <cellStyle name="평_평택STP_01_09_27_FinancialModel1108_(제출용)재무모델_(가칭)영신개발관리(주)_율곡초외4교 공문 첨부양식(`08.08.25) 2" xfId="712" xr:uid="{00000000-0005-0000-0000-000058020000}"/>
    <cellStyle name="평_평택STP_01_09_27_FinancialModel1108_(제출용)재무모델_(가칭)영신개발관리(주)_풍산1초 외 3교 - 공문 첨부양식 - 8.02" xfId="343" xr:uid="{00000000-0005-0000-0000-000059020000}"/>
    <cellStyle name="평_평택STP_01_09_27_FinancialModel1108_(제출용)재무모델_(가칭)영신개발관리(주)_풍산1초 외 3교 - 공문 첨부양식 - 8.02 2" xfId="713" xr:uid="{00000000-0005-0000-0000-00005A020000}"/>
    <cellStyle name="평_평택STP_01_09_27_FinancialModel1108_(제출용)재무모델_(가칭)영신개발관리(주)_풍산1초 외 3교 - 공문 첨부양식 - 9.02" xfId="344" xr:uid="{00000000-0005-0000-0000-00005B020000}"/>
    <cellStyle name="평_평택STP_01_09_27_FinancialModel1108_(제출용)재무모델_(가칭)영신개발관리(주)_풍산1초 외 3교 - 공문 첨부양식 - 9.02 2" xfId="714" xr:uid="{00000000-0005-0000-0000-00005C020000}"/>
    <cellStyle name="평_평택STP_01_09_27_FinancialModel1108_08 우삼미외3교_총사업비" xfId="345" xr:uid="{00000000-0005-0000-0000-00005D020000}"/>
    <cellStyle name="평_평택STP_01_09_27_FinancialModel1108_08 우삼미외3교_총사업비 2" xfId="715" xr:uid="{00000000-0005-0000-0000-00005E020000}"/>
    <cellStyle name="평_평택STP_01_09_27_FinancialModel1108_Financial model_(가칭)경남e-스쿨주식회사" xfId="346" xr:uid="{00000000-0005-0000-0000-00005F020000}"/>
    <cellStyle name="평_평택STP_01_09_27_FinancialModel1108_Financial model_(가칭)경남e-스쿨주식회사 2" xfId="716" xr:uid="{00000000-0005-0000-0000-000060020000}"/>
    <cellStyle name="평_평택STP_01_09_27_FinancialModel1108_Financial model_(가칭)경남e-스쿨주식회사_08 우삼미외3교_총사업비" xfId="347" xr:uid="{00000000-0005-0000-0000-000061020000}"/>
    <cellStyle name="평_평택STP_01_09_27_FinancialModel1108_Financial model_(가칭)경남e-스쿨주식회사_08 우삼미외3교_총사업비 2" xfId="717" xr:uid="{00000000-0005-0000-0000-000062020000}"/>
    <cellStyle name="평_평택STP_01_09_27_FinancialModel1108_Financial model_(가칭)경남e-스쿨주식회사_산본2초 집행계획" xfId="348" xr:uid="{00000000-0005-0000-0000-000063020000}"/>
    <cellStyle name="평_평택STP_01_09_27_FinancialModel1108_Financial model_(가칭)경남e-스쿨주식회사_산본2초 집행계획 2" xfId="718" xr:uid="{00000000-0005-0000-0000-000064020000}"/>
    <cellStyle name="평_평택STP_01_09_27_FinancialModel1108_Financial model_(가칭)경남e-스쿨주식회사_우삼미외3교_총사업비" xfId="349" xr:uid="{00000000-0005-0000-0000-000065020000}"/>
    <cellStyle name="평_평택STP_01_09_27_FinancialModel1108_Financial model_(가칭)경남e-스쿨주식회사_우삼미외3교_총사업비 2" xfId="719" xr:uid="{00000000-0005-0000-0000-000066020000}"/>
    <cellStyle name="평_평택STP_01_09_27_FinancialModel1108_Financial model_(가칭)경남e-스쿨주식회사_율곡초외4교 공문 첨부양식(`08.08.25)" xfId="350" xr:uid="{00000000-0005-0000-0000-000067020000}"/>
    <cellStyle name="평_평택STP_01_09_27_FinancialModel1108_Financial model_(가칭)경남e-스쿨주식회사_율곡초외4교 공문 첨부양식(`08.08.25) 2" xfId="720" xr:uid="{00000000-0005-0000-0000-000068020000}"/>
    <cellStyle name="평_평택STP_01_09_27_FinancialModel1108_Financial model_(가칭)경남e-스쿨주식회사_풍산1초 외 3교 - 공문 첨부양식 - 8.02" xfId="351" xr:uid="{00000000-0005-0000-0000-000069020000}"/>
    <cellStyle name="평_평택STP_01_09_27_FinancialModel1108_Financial model_(가칭)경남e-스쿨주식회사_풍산1초 외 3교 - 공문 첨부양식 - 8.02 2" xfId="721" xr:uid="{00000000-0005-0000-0000-00006A020000}"/>
    <cellStyle name="평_평택STP_01_09_27_FinancialModel1108_Financial model_(가칭)경남e-스쿨주식회사_풍산1초 외 3교 - 공문 첨부양식 - 9.02" xfId="352" xr:uid="{00000000-0005-0000-0000-00006B020000}"/>
    <cellStyle name="평_평택STP_01_09_27_FinancialModel1108_Financial model_(가칭)경남e-스쿨주식회사_풍산1초 외 3교 - 공문 첨부양식 - 9.02 2" xfId="722" xr:uid="{00000000-0005-0000-0000-00006C020000}"/>
    <cellStyle name="평_평택STP_01_09_27_FinancialModel1108_FinancialModel1108(2)" xfId="353" xr:uid="{00000000-0005-0000-0000-00006D020000}"/>
    <cellStyle name="평_평택STP_01_09_27_FinancialModel1108_FinancialModel1108(2) 2" xfId="723" xr:uid="{00000000-0005-0000-0000-00006E020000}"/>
    <cellStyle name="평_평택STP_01_09_27_FinancialModel1108_FinancialModel1108(2)_08 우삼미외3교_총사업비" xfId="354" xr:uid="{00000000-0005-0000-0000-00006F020000}"/>
    <cellStyle name="평_평택STP_01_09_27_FinancialModel1108_FinancialModel1108(2)_08 우삼미외3교_총사업비 2" xfId="724" xr:uid="{00000000-0005-0000-0000-000070020000}"/>
    <cellStyle name="평_평택STP_01_09_27_FinancialModel1108_FinancialModel1108(2)_산본2초 집행계획" xfId="355" xr:uid="{00000000-0005-0000-0000-000071020000}"/>
    <cellStyle name="평_평택STP_01_09_27_FinancialModel1108_FinancialModel1108(2)_산본2초 집행계획 2" xfId="725" xr:uid="{00000000-0005-0000-0000-000072020000}"/>
    <cellStyle name="평_평택STP_01_09_27_FinancialModel1108_FinancialModel1108(2)_시설투자비 소요액 현황.08.07.31)" xfId="356" xr:uid="{00000000-0005-0000-0000-000073020000}"/>
    <cellStyle name="평_평택STP_01_09_27_FinancialModel1108_FinancialModel1108(2)_시설투자비 소요액 현황.08.07.31) 2" xfId="726" xr:uid="{00000000-0005-0000-0000-000074020000}"/>
    <cellStyle name="평_평택STP_01_09_27_FinancialModel1108_FinancialModel1108(2)_우삼미외3교_총사업비" xfId="357" xr:uid="{00000000-0005-0000-0000-000075020000}"/>
    <cellStyle name="평_평택STP_01_09_27_FinancialModel1108_FinancialModel1108(2)_우삼미외3교_총사업비 2" xfId="727" xr:uid="{00000000-0005-0000-0000-000076020000}"/>
    <cellStyle name="평_평택STP_01_09_27_FinancialModel1108_FinancialModel1108(2)_율곡초외4교 공문 첨부양식(`08.08.25)" xfId="358" xr:uid="{00000000-0005-0000-0000-000077020000}"/>
    <cellStyle name="평_평택STP_01_09_27_FinancialModel1108_FinancialModel1108(2)_율곡초외4교 공문 첨부양식(`08.08.25) 2" xfId="728" xr:uid="{00000000-0005-0000-0000-000078020000}"/>
    <cellStyle name="평_평택STP_01_09_27_FinancialModel1108_FinancialModel1108(2)_풍무동중 추정공사비" xfId="359" xr:uid="{00000000-0005-0000-0000-000079020000}"/>
    <cellStyle name="평_평택STP_01_09_27_FinancialModel1108_FinancialModel1108(2)_풍무동중 추정공사비 2" xfId="729" xr:uid="{00000000-0005-0000-0000-00007A020000}"/>
    <cellStyle name="평_평택STP_01_09_27_FinancialModel1108_FinancialModel1108(2)_풍산1초 외 3교 - 공문 첨부양식 - 8.02" xfId="360" xr:uid="{00000000-0005-0000-0000-00007B020000}"/>
    <cellStyle name="평_평택STP_01_09_27_FinancialModel1108_FinancialModel1108(2)_풍산1초 외 3교 - 공문 첨부양식 - 8.02 2" xfId="730" xr:uid="{00000000-0005-0000-0000-00007C020000}"/>
    <cellStyle name="평_평택STP_01_09_27_FinancialModel1108_FinancialModel1108(2)_풍산1초 외 3교 - 공문 첨부양식 - 9.02" xfId="361" xr:uid="{00000000-0005-0000-0000-00007D020000}"/>
    <cellStyle name="평_평택STP_01_09_27_FinancialModel1108_FinancialModel1108(2)_풍산1초 외 3교 - 공문 첨부양식 - 9.02 2" xfId="731" xr:uid="{00000000-0005-0000-0000-00007E020000}"/>
    <cellStyle name="평_평택STP_01_09_27_FinancialModel1108_산본2초 집행계획" xfId="362" xr:uid="{00000000-0005-0000-0000-00007F020000}"/>
    <cellStyle name="평_평택STP_01_09_27_FinancialModel1108_산본2초 집행계획 2" xfId="732" xr:uid="{00000000-0005-0000-0000-000080020000}"/>
    <cellStyle name="평_평택STP_01_09_27_FinancialModel1108_시설투자비 소요액 현황.08.07.31)" xfId="363" xr:uid="{00000000-0005-0000-0000-000081020000}"/>
    <cellStyle name="평_평택STP_01_09_27_FinancialModel1108_시설투자비 소요액 현황.08.07.31) 2" xfId="733" xr:uid="{00000000-0005-0000-0000-000082020000}"/>
    <cellStyle name="평_평택STP_01_09_27_FinancialModel1108_우삼미외3교_총사업비" xfId="364" xr:uid="{00000000-0005-0000-0000-000083020000}"/>
    <cellStyle name="평_평택STP_01_09_27_FinancialModel1108_우삼미외3교_총사업비 2" xfId="734" xr:uid="{00000000-0005-0000-0000-000084020000}"/>
    <cellStyle name="평_평택STP_01_09_27_FinancialModel1108_율곡초외4교 공문 첨부양식(`08.08.25)" xfId="365" xr:uid="{00000000-0005-0000-0000-000085020000}"/>
    <cellStyle name="평_평택STP_01_09_27_FinancialModel1108_율곡초외4교 공문 첨부양식(`08.08.25) 2" xfId="735" xr:uid="{00000000-0005-0000-0000-000086020000}"/>
    <cellStyle name="평_평택STP_01_09_27_FinancialModel1108_재무모델_부산대" xfId="366" xr:uid="{00000000-0005-0000-0000-000087020000}"/>
    <cellStyle name="평_평택STP_01_09_27_FinancialModel1108_재무모델_부산대 2" xfId="736" xr:uid="{00000000-0005-0000-0000-000088020000}"/>
    <cellStyle name="평_평택STP_01_09_27_FinancialModel1108_재무모델_부산대_08 우삼미외3교_총사업비" xfId="367" xr:uid="{00000000-0005-0000-0000-000089020000}"/>
    <cellStyle name="평_평택STP_01_09_27_FinancialModel1108_재무모델_부산대_08 우삼미외3교_총사업비 2" xfId="737" xr:uid="{00000000-0005-0000-0000-00008A020000}"/>
    <cellStyle name="평_평택STP_01_09_27_FinancialModel1108_재무모델_부산대_산본2초 집행계획" xfId="368" xr:uid="{00000000-0005-0000-0000-00008B020000}"/>
    <cellStyle name="평_평택STP_01_09_27_FinancialModel1108_재무모델_부산대_산본2초 집행계획 2" xfId="738" xr:uid="{00000000-0005-0000-0000-00008C020000}"/>
    <cellStyle name="평_평택STP_01_09_27_FinancialModel1108_재무모델_부산대_우삼미외3교_총사업비" xfId="369" xr:uid="{00000000-0005-0000-0000-00008D020000}"/>
    <cellStyle name="평_평택STP_01_09_27_FinancialModel1108_재무모델_부산대_우삼미외3교_총사업비 2" xfId="739" xr:uid="{00000000-0005-0000-0000-00008E020000}"/>
    <cellStyle name="평_평택STP_01_09_27_FinancialModel1108_재무모델_부산대_율곡초외4교 공문 첨부양식(`08.08.25)" xfId="370" xr:uid="{00000000-0005-0000-0000-00008F020000}"/>
    <cellStyle name="평_평택STP_01_09_27_FinancialModel1108_재무모델_부산대_율곡초외4교 공문 첨부양식(`08.08.25) 2" xfId="740" xr:uid="{00000000-0005-0000-0000-000090020000}"/>
    <cellStyle name="평_평택STP_01_09_27_FinancialModel1108_재무모델_부산대_풍산1초 외 3교 - 공문 첨부양식 - 8.02" xfId="371" xr:uid="{00000000-0005-0000-0000-000091020000}"/>
    <cellStyle name="평_평택STP_01_09_27_FinancialModel1108_재무모델_부산대_풍산1초 외 3교 - 공문 첨부양식 - 8.02 2" xfId="741" xr:uid="{00000000-0005-0000-0000-000092020000}"/>
    <cellStyle name="평_평택STP_01_09_27_FinancialModel1108_재무모델_부산대_풍산1초 외 3교 - 공문 첨부양식 - 9.02" xfId="372" xr:uid="{00000000-0005-0000-0000-000093020000}"/>
    <cellStyle name="평_평택STP_01_09_27_FinancialModel1108_재무모델_부산대_풍산1초 외 3교 - 공문 첨부양식 - 9.02 2" xfId="742" xr:uid="{00000000-0005-0000-0000-000094020000}"/>
    <cellStyle name="평_평택STP_01_09_27_FinancialModel1108_재무모델_인천신현고외" xfId="373" xr:uid="{00000000-0005-0000-0000-000095020000}"/>
    <cellStyle name="평_평택STP_01_09_27_FinancialModel1108_재무모델_인천신현고외 2" xfId="743" xr:uid="{00000000-0005-0000-0000-000096020000}"/>
    <cellStyle name="평_평택STP_01_09_27_FinancialModel1108_재무모델_인천신현고외_08 우삼미외3교_총사업비" xfId="374" xr:uid="{00000000-0005-0000-0000-000097020000}"/>
    <cellStyle name="평_평택STP_01_09_27_FinancialModel1108_재무모델_인천신현고외_08 우삼미외3교_총사업비 2" xfId="744" xr:uid="{00000000-0005-0000-0000-000098020000}"/>
    <cellStyle name="평_평택STP_01_09_27_FinancialModel1108_재무모델_인천신현고외_산본2초 집행계획" xfId="375" xr:uid="{00000000-0005-0000-0000-000099020000}"/>
    <cellStyle name="평_평택STP_01_09_27_FinancialModel1108_재무모델_인천신현고외_산본2초 집행계획 2" xfId="745" xr:uid="{00000000-0005-0000-0000-00009A020000}"/>
    <cellStyle name="평_평택STP_01_09_27_FinancialModel1108_재무모델_인천신현고외_우삼미외3교_총사업비" xfId="376" xr:uid="{00000000-0005-0000-0000-00009B020000}"/>
    <cellStyle name="평_평택STP_01_09_27_FinancialModel1108_재무모델_인천신현고외_우삼미외3교_총사업비 2" xfId="746" xr:uid="{00000000-0005-0000-0000-00009C020000}"/>
    <cellStyle name="평_평택STP_01_09_27_FinancialModel1108_재무모델_인천신현고외_율곡초외4교 공문 첨부양식(`08.08.25)" xfId="377" xr:uid="{00000000-0005-0000-0000-00009D020000}"/>
    <cellStyle name="평_평택STP_01_09_27_FinancialModel1108_재무모델_인천신현고외_율곡초외4교 공문 첨부양식(`08.08.25) 2" xfId="747" xr:uid="{00000000-0005-0000-0000-00009E020000}"/>
    <cellStyle name="평_평택STP_01_09_27_FinancialModel1108_재무모델_인천신현고외_풍산1초 외 3교 - 공문 첨부양식 - 8.02" xfId="378" xr:uid="{00000000-0005-0000-0000-00009F020000}"/>
    <cellStyle name="평_평택STP_01_09_27_FinancialModel1108_재무모델_인천신현고외_풍산1초 외 3교 - 공문 첨부양식 - 8.02 2" xfId="748" xr:uid="{00000000-0005-0000-0000-0000A0020000}"/>
    <cellStyle name="평_평택STP_01_09_27_FinancialModel1108_재무모델_인천신현고외_풍산1초 외 3교 - 공문 첨부양식 - 9.02" xfId="379" xr:uid="{00000000-0005-0000-0000-0000A1020000}"/>
    <cellStyle name="평_평택STP_01_09_27_FinancialModel1108_재무모델_인천신현고외_풍산1초 외 3교 - 공문 첨부양식 - 9.02 2" xfId="749" xr:uid="{00000000-0005-0000-0000-0000A2020000}"/>
    <cellStyle name="평_평택STP_01_09_27_FinancialModel1108_풍무동중 추정공사비" xfId="380" xr:uid="{00000000-0005-0000-0000-0000A3020000}"/>
    <cellStyle name="평_평택STP_01_09_27_FinancialModel1108_풍무동중 추정공사비 2" xfId="750" xr:uid="{00000000-0005-0000-0000-0000A4020000}"/>
    <cellStyle name="평_평택STP_01_09_27_FinancialModel1108_풍산1초 외 3교 - 공문 첨부양식 - 8.02" xfId="381" xr:uid="{00000000-0005-0000-0000-0000A5020000}"/>
    <cellStyle name="평_평택STP_01_09_27_FinancialModel1108_풍산1초 외 3교 - 공문 첨부양식 - 8.02 2" xfId="751" xr:uid="{00000000-0005-0000-0000-0000A6020000}"/>
    <cellStyle name="평_평택STP_01_09_27_FinancialModel1108_풍산1초 외 3교 - 공문 첨부양식 - 9.02" xfId="382" xr:uid="{00000000-0005-0000-0000-0000A7020000}"/>
    <cellStyle name="평_평택STP_01_09_27_FinancialModel1108_풍산1초 외 3교 - 공문 첨부양식 - 9.02 2" xfId="752" xr:uid="{00000000-0005-0000-0000-0000A8020000}"/>
    <cellStyle name="평_평택STP_01_09_27_Pt" xfId="383" xr:uid="{00000000-0005-0000-0000-0000A9020000}"/>
    <cellStyle name="평_평택STP_01_09_27_Pt 2" xfId="753" xr:uid="{00000000-0005-0000-0000-0000AA020000}"/>
    <cellStyle name="평_평택STP_01_09_27_Pt_(제출용)재무모델_(가칭)영신개발관리(주)" xfId="384" xr:uid="{00000000-0005-0000-0000-0000AB020000}"/>
    <cellStyle name="평_평택STP_01_09_27_Pt_(제출용)재무모델_(가칭)영신개발관리(주) 2" xfId="754" xr:uid="{00000000-0005-0000-0000-0000AC020000}"/>
    <cellStyle name="평_평택STP_01_09_27_Pt_(제출용)재무모델_(가칭)영신개발관리(주)_08 우삼미외3교_총사업비" xfId="385" xr:uid="{00000000-0005-0000-0000-0000AD020000}"/>
    <cellStyle name="평_평택STP_01_09_27_Pt_(제출용)재무모델_(가칭)영신개발관리(주)_08 우삼미외3교_총사업비 2" xfId="755" xr:uid="{00000000-0005-0000-0000-0000AE020000}"/>
    <cellStyle name="평_평택STP_01_09_27_Pt_(제출용)재무모델_(가칭)영신개발관리(주)_산본2초 집행계획" xfId="386" xr:uid="{00000000-0005-0000-0000-0000AF020000}"/>
    <cellStyle name="평_평택STP_01_09_27_Pt_(제출용)재무모델_(가칭)영신개발관리(주)_산본2초 집행계획 2" xfId="756" xr:uid="{00000000-0005-0000-0000-0000B0020000}"/>
    <cellStyle name="평_평택STP_01_09_27_Pt_(제출용)재무모델_(가칭)영신개발관리(주)_우삼미외3교_총사업비" xfId="387" xr:uid="{00000000-0005-0000-0000-0000B1020000}"/>
    <cellStyle name="평_평택STP_01_09_27_Pt_(제출용)재무모델_(가칭)영신개발관리(주)_우삼미외3교_총사업비 2" xfId="757" xr:uid="{00000000-0005-0000-0000-0000B2020000}"/>
    <cellStyle name="평_평택STP_01_09_27_Pt_(제출용)재무모델_(가칭)영신개발관리(주)_율곡초외4교 공문 첨부양식(`08.08.25)" xfId="388" xr:uid="{00000000-0005-0000-0000-0000B3020000}"/>
    <cellStyle name="평_평택STP_01_09_27_Pt_(제출용)재무모델_(가칭)영신개발관리(주)_율곡초외4교 공문 첨부양식(`08.08.25) 2" xfId="758" xr:uid="{00000000-0005-0000-0000-0000B4020000}"/>
    <cellStyle name="평_평택STP_01_09_27_Pt_(제출용)재무모델_(가칭)영신개발관리(주)_풍산1초 외 3교 - 공문 첨부양식 - 8.02" xfId="389" xr:uid="{00000000-0005-0000-0000-0000B5020000}"/>
    <cellStyle name="평_평택STP_01_09_27_Pt_(제출용)재무모델_(가칭)영신개발관리(주)_풍산1초 외 3교 - 공문 첨부양식 - 8.02 2" xfId="759" xr:uid="{00000000-0005-0000-0000-0000B6020000}"/>
    <cellStyle name="평_평택STP_01_09_27_Pt_(제출용)재무모델_(가칭)영신개발관리(주)_풍산1초 외 3교 - 공문 첨부양식 - 9.02" xfId="390" xr:uid="{00000000-0005-0000-0000-0000B7020000}"/>
    <cellStyle name="평_평택STP_01_09_27_Pt_(제출용)재무모델_(가칭)영신개발관리(주)_풍산1초 외 3교 - 공문 첨부양식 - 9.02 2" xfId="760" xr:uid="{00000000-0005-0000-0000-0000B8020000}"/>
    <cellStyle name="평_평택STP_01_09_27_Pt_08 우삼미외3교_총사업비" xfId="391" xr:uid="{00000000-0005-0000-0000-0000B9020000}"/>
    <cellStyle name="평_평택STP_01_09_27_Pt_08 우삼미외3교_총사업비 2" xfId="761" xr:uid="{00000000-0005-0000-0000-0000BA020000}"/>
    <cellStyle name="평_평택STP_01_09_27_Pt_Financial model_(가칭)경남e-스쿨주식회사" xfId="392" xr:uid="{00000000-0005-0000-0000-0000BB020000}"/>
    <cellStyle name="평_평택STP_01_09_27_Pt_Financial model_(가칭)경남e-스쿨주식회사 2" xfId="762" xr:uid="{00000000-0005-0000-0000-0000BC020000}"/>
    <cellStyle name="평_평택STP_01_09_27_Pt_Financial model_(가칭)경남e-스쿨주식회사_08 우삼미외3교_총사업비" xfId="393" xr:uid="{00000000-0005-0000-0000-0000BD020000}"/>
    <cellStyle name="평_평택STP_01_09_27_Pt_Financial model_(가칭)경남e-스쿨주식회사_08 우삼미외3교_총사업비 2" xfId="763" xr:uid="{00000000-0005-0000-0000-0000BE020000}"/>
    <cellStyle name="평_평택STP_01_09_27_Pt_Financial model_(가칭)경남e-스쿨주식회사_산본2초 집행계획" xfId="394" xr:uid="{00000000-0005-0000-0000-0000BF020000}"/>
    <cellStyle name="평_평택STP_01_09_27_Pt_Financial model_(가칭)경남e-스쿨주식회사_산본2초 집행계획 2" xfId="764" xr:uid="{00000000-0005-0000-0000-0000C0020000}"/>
    <cellStyle name="평_평택STP_01_09_27_Pt_Financial model_(가칭)경남e-스쿨주식회사_우삼미외3교_총사업비" xfId="395" xr:uid="{00000000-0005-0000-0000-0000C1020000}"/>
    <cellStyle name="평_평택STP_01_09_27_Pt_Financial model_(가칭)경남e-스쿨주식회사_우삼미외3교_총사업비 2" xfId="765" xr:uid="{00000000-0005-0000-0000-0000C2020000}"/>
    <cellStyle name="평_평택STP_01_09_27_Pt_Financial model_(가칭)경남e-스쿨주식회사_율곡초외4교 공문 첨부양식(`08.08.25)" xfId="396" xr:uid="{00000000-0005-0000-0000-0000C3020000}"/>
    <cellStyle name="평_평택STP_01_09_27_Pt_Financial model_(가칭)경남e-스쿨주식회사_율곡초외4교 공문 첨부양식(`08.08.25) 2" xfId="766" xr:uid="{00000000-0005-0000-0000-0000C4020000}"/>
    <cellStyle name="평_평택STP_01_09_27_Pt_Financial model_(가칭)경남e-스쿨주식회사_풍산1초 외 3교 - 공문 첨부양식 - 8.02" xfId="397" xr:uid="{00000000-0005-0000-0000-0000C5020000}"/>
    <cellStyle name="평_평택STP_01_09_27_Pt_Financial model_(가칭)경남e-스쿨주식회사_풍산1초 외 3교 - 공문 첨부양식 - 8.02 2" xfId="767" xr:uid="{00000000-0005-0000-0000-0000C6020000}"/>
    <cellStyle name="평_평택STP_01_09_27_Pt_Financial model_(가칭)경남e-스쿨주식회사_풍산1초 외 3교 - 공문 첨부양식 - 9.02" xfId="398" xr:uid="{00000000-0005-0000-0000-0000C7020000}"/>
    <cellStyle name="평_평택STP_01_09_27_Pt_Financial model_(가칭)경남e-스쿨주식회사_풍산1초 외 3교 - 공문 첨부양식 - 9.02 2" xfId="768" xr:uid="{00000000-0005-0000-0000-0000C8020000}"/>
    <cellStyle name="평_평택STP_01_09_27_Pt_FinancialModel1108(2)" xfId="399" xr:uid="{00000000-0005-0000-0000-0000C9020000}"/>
    <cellStyle name="평_평택STP_01_09_27_Pt_FinancialModel1108(2) 2" xfId="769" xr:uid="{00000000-0005-0000-0000-0000CA020000}"/>
    <cellStyle name="평_평택STP_01_09_27_Pt_FinancialModel1108(2)_08 우삼미외3교_총사업비" xfId="400" xr:uid="{00000000-0005-0000-0000-0000CB020000}"/>
    <cellStyle name="평_평택STP_01_09_27_Pt_FinancialModel1108(2)_08 우삼미외3교_총사업비 2" xfId="770" xr:uid="{00000000-0005-0000-0000-0000CC020000}"/>
    <cellStyle name="평_평택STP_01_09_27_Pt_FinancialModel1108(2)_산본2초 집행계획" xfId="401" xr:uid="{00000000-0005-0000-0000-0000CD020000}"/>
    <cellStyle name="평_평택STP_01_09_27_Pt_FinancialModel1108(2)_산본2초 집행계획 2" xfId="771" xr:uid="{00000000-0005-0000-0000-0000CE020000}"/>
    <cellStyle name="평_평택STP_01_09_27_Pt_FinancialModel1108(2)_시설투자비 소요액 현황.08.07.31)" xfId="402" xr:uid="{00000000-0005-0000-0000-0000CF020000}"/>
    <cellStyle name="평_평택STP_01_09_27_Pt_FinancialModel1108(2)_시설투자비 소요액 현황.08.07.31) 2" xfId="772" xr:uid="{00000000-0005-0000-0000-0000D0020000}"/>
    <cellStyle name="평_평택STP_01_09_27_Pt_FinancialModel1108(2)_우삼미외3교_총사업비" xfId="403" xr:uid="{00000000-0005-0000-0000-0000D1020000}"/>
    <cellStyle name="평_평택STP_01_09_27_Pt_FinancialModel1108(2)_우삼미외3교_총사업비 2" xfId="773" xr:uid="{00000000-0005-0000-0000-0000D2020000}"/>
    <cellStyle name="평_평택STP_01_09_27_Pt_FinancialModel1108(2)_율곡초외4교 공문 첨부양식(`08.08.25)" xfId="404" xr:uid="{00000000-0005-0000-0000-0000D3020000}"/>
    <cellStyle name="평_평택STP_01_09_27_Pt_FinancialModel1108(2)_율곡초외4교 공문 첨부양식(`08.08.25) 2" xfId="774" xr:uid="{00000000-0005-0000-0000-0000D4020000}"/>
    <cellStyle name="평_평택STP_01_09_27_Pt_FinancialModel1108(2)_풍무동중 추정공사비" xfId="405" xr:uid="{00000000-0005-0000-0000-0000D5020000}"/>
    <cellStyle name="평_평택STP_01_09_27_Pt_FinancialModel1108(2)_풍무동중 추정공사비 2" xfId="775" xr:uid="{00000000-0005-0000-0000-0000D6020000}"/>
    <cellStyle name="평_평택STP_01_09_27_Pt_FinancialModel1108(2)_풍산1초 외 3교 - 공문 첨부양식 - 8.02" xfId="406" xr:uid="{00000000-0005-0000-0000-0000D7020000}"/>
    <cellStyle name="평_평택STP_01_09_27_Pt_FinancialModel1108(2)_풍산1초 외 3교 - 공문 첨부양식 - 8.02 2" xfId="776" xr:uid="{00000000-0005-0000-0000-0000D8020000}"/>
    <cellStyle name="평_평택STP_01_09_27_Pt_FinancialModel1108(2)_풍산1초 외 3교 - 공문 첨부양식 - 9.02" xfId="407" xr:uid="{00000000-0005-0000-0000-0000D9020000}"/>
    <cellStyle name="평_평택STP_01_09_27_Pt_FinancialModel1108(2)_풍산1초 외 3교 - 공문 첨부양식 - 9.02 2" xfId="777" xr:uid="{00000000-0005-0000-0000-0000DA020000}"/>
    <cellStyle name="평_평택STP_01_09_27_Pt_산본2초 집행계획" xfId="408" xr:uid="{00000000-0005-0000-0000-0000DB020000}"/>
    <cellStyle name="평_평택STP_01_09_27_Pt_산본2초 집행계획 2" xfId="778" xr:uid="{00000000-0005-0000-0000-0000DC020000}"/>
    <cellStyle name="평_평택STP_01_09_27_Pt_시설투자비 소요액 현황.08.07.31)" xfId="409" xr:uid="{00000000-0005-0000-0000-0000DD020000}"/>
    <cellStyle name="평_평택STP_01_09_27_Pt_시설투자비 소요액 현황.08.07.31) 2" xfId="779" xr:uid="{00000000-0005-0000-0000-0000DE020000}"/>
    <cellStyle name="평_평택STP_01_09_27_Pt_우삼미외3교_총사업비" xfId="410" xr:uid="{00000000-0005-0000-0000-0000DF020000}"/>
    <cellStyle name="평_평택STP_01_09_27_Pt_우삼미외3교_총사업비 2" xfId="780" xr:uid="{00000000-0005-0000-0000-0000E0020000}"/>
    <cellStyle name="평_평택STP_01_09_27_Pt_율곡초외4교 공문 첨부양식(`08.08.25)" xfId="411" xr:uid="{00000000-0005-0000-0000-0000E1020000}"/>
    <cellStyle name="평_평택STP_01_09_27_Pt_율곡초외4교 공문 첨부양식(`08.08.25) 2" xfId="781" xr:uid="{00000000-0005-0000-0000-0000E2020000}"/>
    <cellStyle name="평_평택STP_01_09_27_Pt_재무모델_부산대" xfId="412" xr:uid="{00000000-0005-0000-0000-0000E3020000}"/>
    <cellStyle name="평_평택STP_01_09_27_Pt_재무모델_부산대 2" xfId="782" xr:uid="{00000000-0005-0000-0000-0000E4020000}"/>
    <cellStyle name="평_평택STP_01_09_27_Pt_재무모델_부산대_08 우삼미외3교_총사업비" xfId="413" xr:uid="{00000000-0005-0000-0000-0000E5020000}"/>
    <cellStyle name="평_평택STP_01_09_27_Pt_재무모델_부산대_08 우삼미외3교_총사업비 2" xfId="783" xr:uid="{00000000-0005-0000-0000-0000E6020000}"/>
    <cellStyle name="평_평택STP_01_09_27_Pt_재무모델_부산대_산본2초 집행계획" xfId="414" xr:uid="{00000000-0005-0000-0000-0000E7020000}"/>
    <cellStyle name="평_평택STP_01_09_27_Pt_재무모델_부산대_산본2초 집행계획 2" xfId="784" xr:uid="{00000000-0005-0000-0000-0000E8020000}"/>
    <cellStyle name="평_평택STP_01_09_27_Pt_재무모델_부산대_우삼미외3교_총사업비" xfId="415" xr:uid="{00000000-0005-0000-0000-0000E9020000}"/>
    <cellStyle name="평_평택STP_01_09_27_Pt_재무모델_부산대_우삼미외3교_총사업비 2" xfId="785" xr:uid="{00000000-0005-0000-0000-0000EA020000}"/>
    <cellStyle name="평_평택STP_01_09_27_Pt_재무모델_부산대_율곡초외4교 공문 첨부양식(`08.08.25)" xfId="416" xr:uid="{00000000-0005-0000-0000-0000EB020000}"/>
    <cellStyle name="평_평택STP_01_09_27_Pt_재무모델_부산대_율곡초외4교 공문 첨부양식(`08.08.25) 2" xfId="786" xr:uid="{00000000-0005-0000-0000-0000EC020000}"/>
    <cellStyle name="평_평택STP_01_09_27_Pt_재무모델_부산대_풍산1초 외 3교 - 공문 첨부양식 - 8.02" xfId="417" xr:uid="{00000000-0005-0000-0000-0000ED020000}"/>
    <cellStyle name="평_평택STP_01_09_27_Pt_재무모델_부산대_풍산1초 외 3교 - 공문 첨부양식 - 8.02 2" xfId="787" xr:uid="{00000000-0005-0000-0000-0000EE020000}"/>
    <cellStyle name="평_평택STP_01_09_27_Pt_재무모델_부산대_풍산1초 외 3교 - 공문 첨부양식 - 9.02" xfId="418" xr:uid="{00000000-0005-0000-0000-0000EF020000}"/>
    <cellStyle name="평_평택STP_01_09_27_Pt_재무모델_부산대_풍산1초 외 3교 - 공문 첨부양식 - 9.02 2" xfId="788" xr:uid="{00000000-0005-0000-0000-0000F0020000}"/>
    <cellStyle name="평_평택STP_01_09_27_Pt_재무모델_인천신현고외" xfId="419" xr:uid="{00000000-0005-0000-0000-0000F1020000}"/>
    <cellStyle name="평_평택STP_01_09_27_Pt_재무모델_인천신현고외 2" xfId="789" xr:uid="{00000000-0005-0000-0000-0000F2020000}"/>
    <cellStyle name="평_평택STP_01_09_27_Pt_재무모델_인천신현고외_08 우삼미외3교_총사업비" xfId="420" xr:uid="{00000000-0005-0000-0000-0000F3020000}"/>
    <cellStyle name="평_평택STP_01_09_27_Pt_재무모델_인천신현고외_08 우삼미외3교_총사업비 2" xfId="790" xr:uid="{00000000-0005-0000-0000-0000F4020000}"/>
    <cellStyle name="평_평택STP_01_09_27_Pt_재무모델_인천신현고외_산본2초 집행계획" xfId="421" xr:uid="{00000000-0005-0000-0000-0000F5020000}"/>
    <cellStyle name="평_평택STP_01_09_27_Pt_재무모델_인천신현고외_산본2초 집행계획 2" xfId="791" xr:uid="{00000000-0005-0000-0000-0000F6020000}"/>
    <cellStyle name="평_평택STP_01_09_27_Pt_재무모델_인천신현고외_우삼미외3교_총사업비" xfId="422" xr:uid="{00000000-0005-0000-0000-0000F7020000}"/>
    <cellStyle name="평_평택STP_01_09_27_Pt_재무모델_인천신현고외_우삼미외3교_총사업비 2" xfId="792" xr:uid="{00000000-0005-0000-0000-0000F8020000}"/>
    <cellStyle name="평_평택STP_01_09_27_Pt_재무모델_인천신현고외_율곡초외4교 공문 첨부양식(`08.08.25)" xfId="423" xr:uid="{00000000-0005-0000-0000-0000F9020000}"/>
    <cellStyle name="평_평택STP_01_09_27_Pt_재무모델_인천신현고외_율곡초외4교 공문 첨부양식(`08.08.25) 2" xfId="793" xr:uid="{00000000-0005-0000-0000-0000FA020000}"/>
    <cellStyle name="평_평택STP_01_09_27_Pt_재무모델_인천신현고외_풍산1초 외 3교 - 공문 첨부양식 - 8.02" xfId="424" xr:uid="{00000000-0005-0000-0000-0000FB020000}"/>
    <cellStyle name="평_평택STP_01_09_27_Pt_재무모델_인천신현고외_풍산1초 외 3교 - 공문 첨부양식 - 8.02 2" xfId="794" xr:uid="{00000000-0005-0000-0000-0000FC020000}"/>
    <cellStyle name="평_평택STP_01_09_27_Pt_재무모델_인천신현고외_풍산1초 외 3교 - 공문 첨부양식 - 9.02" xfId="425" xr:uid="{00000000-0005-0000-0000-0000FD020000}"/>
    <cellStyle name="평_평택STP_01_09_27_Pt_재무모델_인천신현고외_풍산1초 외 3교 - 공문 첨부양식 - 9.02 2" xfId="795" xr:uid="{00000000-0005-0000-0000-0000FE020000}"/>
    <cellStyle name="평_평택STP_01_09_27_Pt_풍무동중 추정공사비" xfId="426" xr:uid="{00000000-0005-0000-0000-0000FF020000}"/>
    <cellStyle name="평_평택STP_01_09_27_Pt_풍무동중 추정공사비 2" xfId="796" xr:uid="{00000000-0005-0000-0000-000000030000}"/>
    <cellStyle name="평_평택STP_01_09_27_Pt_풍산1초 외 3교 - 공문 첨부양식 - 8.02" xfId="427" xr:uid="{00000000-0005-0000-0000-000001030000}"/>
    <cellStyle name="평_평택STP_01_09_27_Pt_풍산1초 외 3교 - 공문 첨부양식 - 8.02 2" xfId="797" xr:uid="{00000000-0005-0000-0000-000002030000}"/>
    <cellStyle name="평_평택STP_01_09_27_Pt_풍산1초 외 3교 - 공문 첨부양식 - 9.02" xfId="428" xr:uid="{00000000-0005-0000-0000-000003030000}"/>
    <cellStyle name="평_평택STP_01_09_27_Pt_풍산1초 외 3교 - 공문 첨부양식 - 9.02 2" xfId="798" xr:uid="{00000000-0005-0000-0000-000004030000}"/>
    <cellStyle name="평_평택STP_01_09_27_산본2초 집행계획" xfId="429" xr:uid="{00000000-0005-0000-0000-000005030000}"/>
    <cellStyle name="평_평택STP_01_09_27_산본2초 집행계획 2" xfId="799" xr:uid="{00000000-0005-0000-0000-000006030000}"/>
    <cellStyle name="평_평택STP_01_09_27_시설투자비 소요액 현황.08.07.31)" xfId="430" xr:uid="{00000000-0005-0000-0000-000007030000}"/>
    <cellStyle name="평_평택STP_01_09_27_시설투자비 소요액 현황.08.07.31) 2" xfId="800" xr:uid="{00000000-0005-0000-0000-000008030000}"/>
    <cellStyle name="평_평택STP_01_09_27_우삼미외3교_총사업비" xfId="431" xr:uid="{00000000-0005-0000-0000-000009030000}"/>
    <cellStyle name="평_평택STP_01_09_27_우삼미외3교_총사업비 2" xfId="801" xr:uid="{00000000-0005-0000-0000-00000A030000}"/>
    <cellStyle name="평_평택STP_01_09_27_율곡초외4교 공문 첨부양식(`08.08.25)" xfId="432" xr:uid="{00000000-0005-0000-0000-00000B030000}"/>
    <cellStyle name="평_평택STP_01_09_27_율곡초외4교 공문 첨부양식(`08.08.25) 2" xfId="802" xr:uid="{00000000-0005-0000-0000-00000C030000}"/>
    <cellStyle name="평_평택STP_01_09_27_풍무동중 추정공사비" xfId="433" xr:uid="{00000000-0005-0000-0000-00000D030000}"/>
    <cellStyle name="평_평택STP_01_09_27_풍무동중 추정공사비 2" xfId="803" xr:uid="{00000000-0005-0000-0000-00000E030000}"/>
    <cellStyle name="평_평택STP_01_09_27_풍산1초 외 3교 - 공문 첨부양식 - 8.02" xfId="434" xr:uid="{00000000-0005-0000-0000-00000F030000}"/>
    <cellStyle name="평_평택STP_01_09_27_풍산1초 외 3교 - 공문 첨부양식 - 8.02 2" xfId="804" xr:uid="{00000000-0005-0000-0000-000010030000}"/>
    <cellStyle name="평_평택STP_01_09_27_풍산1초 외 3교 - 공문 첨부양식 - 9.02" xfId="435" xr:uid="{00000000-0005-0000-0000-000011030000}"/>
    <cellStyle name="평_평택STP_01_09_27_풍산1초 외 3교 - 공문 첨부양식 - 9.02 2" xfId="805" xr:uid="{00000000-0005-0000-0000-000012030000}"/>
    <cellStyle name="평_풍무동중 추정공사비" xfId="436" xr:uid="{00000000-0005-0000-0000-000013030000}"/>
    <cellStyle name="평_풍무동중 추정공사비 2" xfId="806" xr:uid="{00000000-0005-0000-0000-000014030000}"/>
    <cellStyle name="평_풍산1초 외 3교 - 공문 첨부양식 - 8.02" xfId="437" xr:uid="{00000000-0005-0000-0000-000015030000}"/>
    <cellStyle name="평_풍산1초 외 3교 - 공문 첨부양식 - 8.02 2" xfId="807" xr:uid="{00000000-0005-0000-0000-000016030000}"/>
    <cellStyle name="평_풍산1초 외 3교 - 공문 첨부양식 - 9.02" xfId="438" xr:uid="{00000000-0005-0000-0000-000017030000}"/>
    <cellStyle name="평_풍산1초 외 3교 - 공문 첨부양식 - 9.02 2" xfId="808" xr:uid="{00000000-0005-0000-0000-000018030000}"/>
    <cellStyle name="표준" xfId="0" builtinId="0"/>
    <cellStyle name="표준 2" xfId="439" xr:uid="{00000000-0005-0000-0000-00001A030000}"/>
    <cellStyle name="표준 2 2" xfId="440" xr:uid="{00000000-0005-0000-0000-00001B030000}"/>
    <cellStyle name="표준 2 2 2" xfId="810" xr:uid="{00000000-0005-0000-0000-00001C030000}"/>
    <cellStyle name="표준 2 3" xfId="809" xr:uid="{00000000-0005-0000-0000-00001D030000}"/>
    <cellStyle name="표준 3" xfId="441" xr:uid="{00000000-0005-0000-0000-00001E030000}"/>
    <cellStyle name="표준 3 2" xfId="811" xr:uid="{00000000-0005-0000-0000-00001F030000}"/>
    <cellStyle name="표준 4" xfId="442" xr:uid="{00000000-0005-0000-0000-000020030000}"/>
    <cellStyle name="표준 4 2" xfId="812" xr:uid="{00000000-0005-0000-0000-000021030000}"/>
    <cellStyle name="표준 5" xfId="443" xr:uid="{00000000-0005-0000-0000-000022030000}"/>
    <cellStyle name="표준 5 2" xfId="813" xr:uid="{00000000-0005-0000-0000-000023030000}"/>
    <cellStyle name="표준 6" xfId="444" xr:uid="{00000000-0005-0000-0000-000024030000}"/>
    <cellStyle name="표준 6 2" xfId="814" xr:uid="{00000000-0005-0000-0000-000025030000}"/>
    <cellStyle name="표준 7" xfId="445" xr:uid="{00000000-0005-0000-0000-000026030000}"/>
    <cellStyle name="표준 7 2" xfId="815" xr:uid="{00000000-0005-0000-0000-000027030000}"/>
    <cellStyle name="표준 8" xfId="452" xr:uid="{00000000-0005-0000-0000-000028030000}"/>
    <cellStyle name="표준 9" xfId="661" xr:uid="{00000000-0005-0000-0000-000029030000}"/>
    <cellStyle name="標準_Akia(F）-8" xfId="446" xr:uid="{00000000-0005-0000-0000-00002A030000}"/>
    <cellStyle name="합산" xfId="447" xr:uid="{00000000-0005-0000-0000-00002B030000}"/>
    <cellStyle name="합산 2" xfId="816" xr:uid="{00000000-0005-0000-0000-00002C030000}"/>
    <cellStyle name="화폐기호" xfId="448" xr:uid="{00000000-0005-0000-0000-00002D030000}"/>
    <cellStyle name="화폐기호 2" xfId="449" xr:uid="{00000000-0005-0000-0000-00002E030000}"/>
    <cellStyle name="화폐기호 2 2" xfId="817" xr:uid="{00000000-0005-0000-0000-00002F030000}"/>
    <cellStyle name="화폐기호0" xfId="450" xr:uid="{00000000-0005-0000-0000-000030030000}"/>
    <cellStyle name="화폐기호0 2" xfId="451" xr:uid="{00000000-0005-0000-0000-000031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295275</xdr:colOff>
      <xdr:row>14</xdr:row>
      <xdr:rowOff>19050</xdr:rowOff>
    </xdr:from>
    <xdr:to>
      <xdr:col>19</xdr:col>
      <xdr:colOff>277717</xdr:colOff>
      <xdr:row>16</xdr:row>
      <xdr:rowOff>352591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5343525"/>
          <a:ext cx="10688542" cy="1190791"/>
        </a:xfrm>
        <a:prstGeom prst="rect">
          <a:avLst/>
        </a:prstGeom>
      </xdr:spPr>
    </xdr:pic>
    <xdr:clientData/>
  </xdr:twoCellAnchor>
  <xdr:twoCellAnchor editAs="oneCell">
    <xdr:from>
      <xdr:col>8</xdr:col>
      <xdr:colOff>295275</xdr:colOff>
      <xdr:row>18</xdr:row>
      <xdr:rowOff>0</xdr:rowOff>
    </xdr:from>
    <xdr:to>
      <xdr:col>18</xdr:col>
      <xdr:colOff>630100</xdr:colOff>
      <xdr:row>19</xdr:row>
      <xdr:rowOff>304902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6610350"/>
          <a:ext cx="10393225" cy="733527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12</xdr:row>
      <xdr:rowOff>161925</xdr:rowOff>
    </xdr:from>
    <xdr:to>
      <xdr:col>19</xdr:col>
      <xdr:colOff>325351</xdr:colOff>
      <xdr:row>14</xdr:row>
      <xdr:rowOff>381150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05750" y="4200525"/>
          <a:ext cx="10755226" cy="1076475"/>
        </a:xfrm>
        <a:prstGeom prst="rect">
          <a:avLst/>
        </a:prstGeom>
      </xdr:spPr>
    </xdr:pic>
    <xdr:clientData/>
  </xdr:twoCellAnchor>
  <xdr:oneCellAnchor>
    <xdr:from>
      <xdr:col>8</xdr:col>
      <xdr:colOff>295275</xdr:colOff>
      <xdr:row>15</xdr:row>
      <xdr:rowOff>19050</xdr:rowOff>
    </xdr:from>
    <xdr:ext cx="10688542" cy="1190791"/>
    <xdr:pic>
      <xdr:nvPicPr>
        <xdr:cNvPr id="5" name="그림 4">
          <a:extLst>
            <a:ext uri="{FF2B5EF4-FFF2-40B4-BE49-F238E27FC236}">
              <a16:creationId xmlns:a16="http://schemas.microsoft.com/office/drawing/2014/main" id="{3A1813D0-8D85-440D-B553-53D4A2E38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4486275"/>
          <a:ext cx="10688542" cy="1190791"/>
        </a:xfrm>
        <a:prstGeom prst="rect">
          <a:avLst/>
        </a:prstGeom>
      </xdr:spPr>
    </xdr:pic>
    <xdr:clientData/>
  </xdr:oneCellAnchor>
  <xdr:twoCellAnchor>
    <xdr:from>
      <xdr:col>9</xdr:col>
      <xdr:colOff>790575</xdr:colOff>
      <xdr:row>20</xdr:row>
      <xdr:rowOff>0</xdr:rowOff>
    </xdr:from>
    <xdr:to>
      <xdr:col>15</xdr:col>
      <xdr:colOff>371475</xdr:colOff>
      <xdr:row>45</xdr:row>
      <xdr:rowOff>39041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A3986AC8-A4D9-4471-B57D-361752E8CF7E}"/>
            </a:ext>
          </a:extLst>
        </xdr:cNvPr>
        <xdr:cNvGrpSpPr/>
      </xdr:nvGrpSpPr>
      <xdr:grpSpPr>
        <a:xfrm>
          <a:off x="8858250" y="7191375"/>
          <a:ext cx="7677150" cy="5020616"/>
          <a:chOff x="8858250" y="7718668"/>
          <a:chExt cx="7677150" cy="4769548"/>
        </a:xfrm>
      </xdr:grpSpPr>
      <xdr:pic>
        <xdr:nvPicPr>
          <xdr:cNvPr id="6" name="그림 5">
            <a:extLst>
              <a:ext uri="{FF2B5EF4-FFF2-40B4-BE49-F238E27FC236}">
                <a16:creationId xmlns:a16="http://schemas.microsoft.com/office/drawing/2014/main" id="{A063889E-11C8-423F-AD09-8C29787B1E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8858250" y="7718668"/>
            <a:ext cx="7677150" cy="4769548"/>
          </a:xfrm>
          <a:prstGeom prst="rect">
            <a:avLst/>
          </a:prstGeom>
        </xdr:spPr>
      </xdr:pic>
      <xdr:sp macro="" textlink="">
        <xdr:nvSpPr>
          <xdr:cNvPr id="7" name="직사각형 6">
            <a:extLst>
              <a:ext uri="{FF2B5EF4-FFF2-40B4-BE49-F238E27FC236}">
                <a16:creationId xmlns:a16="http://schemas.microsoft.com/office/drawing/2014/main" id="{02428E90-8418-456A-B6E4-FA19C932DCDF}"/>
              </a:ext>
            </a:extLst>
          </xdr:cNvPr>
          <xdr:cNvSpPr/>
        </xdr:nvSpPr>
        <xdr:spPr>
          <a:xfrm>
            <a:off x="8991600" y="10953750"/>
            <a:ext cx="5962650" cy="22860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2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12</xdr:col>
      <xdr:colOff>619125</xdr:colOff>
      <xdr:row>2</xdr:row>
      <xdr:rowOff>104775</xdr:rowOff>
    </xdr:from>
    <xdr:to>
      <xdr:col>25</xdr:col>
      <xdr:colOff>611316</xdr:colOff>
      <xdr:row>12</xdr:row>
      <xdr:rowOff>19479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A92ED6A-F1D1-408F-9EED-B97DA10D3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11000" y="704850"/>
          <a:ext cx="12298491" cy="30770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0613;\C\&#50577;&#49457;&#54868;\&#45824;&#52903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1&#44228;5(&#51109;&#50976;&#48120;\C\My%20Documents\&#49444;&#44228;&#48320;&#44221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물가자료"/>
      <sheetName val="운전경비"/>
      <sheetName val="중기조종원인건비"/>
      <sheetName val="일위대가표(평택)"/>
      <sheetName val="일위대가표(송탄)"/>
      <sheetName val="일위대가표(안중)"/>
      <sheetName val="기계경비"/>
      <sheetName val="견적서"/>
      <sheetName val="직접인건비"/>
      <sheetName val="2공구산출내역"/>
      <sheetName val="첨부1-1"/>
      <sheetName val="실행내역서 "/>
      <sheetName val="공사비예산서(토목분)"/>
      <sheetName val="하부철근수량"/>
      <sheetName val="자료"/>
      <sheetName val="문학간접"/>
      <sheetName val="01"/>
      <sheetName val="DATA1"/>
      <sheetName val="노무비"/>
      <sheetName val="민감도"/>
      <sheetName val="Assumption"/>
      <sheetName val="분전반계산서(석관)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변경총괄지(2)"/>
      <sheetName val="변경총괄지(1)"/>
      <sheetName val="총괄표"/>
      <sheetName val="변경갑"/>
      <sheetName val="변경을"/>
      <sheetName val="공란갑"/>
      <sheetName val="공란을"/>
      <sheetName val="간접비"/>
      <sheetName val="단중표"/>
      <sheetName val="Data&amp;Result"/>
      <sheetName val="노임"/>
      <sheetName val="테이블"/>
      <sheetName val="통계연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34925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용역비산출서">
    <tabColor rgb="FFC0C0C0"/>
  </sheetPr>
  <dimension ref="A1:X30"/>
  <sheetViews>
    <sheetView tabSelected="1" view="pageBreakPreview" zoomScaleNormal="100" zoomScaleSheetLayoutView="100" workbookViewId="0">
      <selection activeCell="B7" sqref="B7"/>
    </sheetView>
  </sheetViews>
  <sheetFormatPr defaultColWidth="8.88671875" defaultRowHeight="13.5" x14ac:dyDescent="0.15"/>
  <cols>
    <col min="1" max="1" width="12.44140625" customWidth="1"/>
    <col min="2" max="2" width="18.44140625" customWidth="1"/>
    <col min="3" max="3" width="8.77734375" customWidth="1"/>
    <col min="4" max="4" width="5.5546875" customWidth="1"/>
    <col min="5" max="5" width="7.44140625" customWidth="1"/>
    <col min="6" max="6" width="10" bestFit="1" customWidth="1"/>
    <col min="7" max="7" width="15.44140625" customWidth="1"/>
    <col min="8" max="8" width="10.88671875" customWidth="1"/>
    <col min="9" max="9" width="5.109375" customWidth="1"/>
    <col min="10" max="10" width="13.109375" customWidth="1"/>
    <col min="11" max="12" width="11.6640625" customWidth="1"/>
    <col min="13" max="13" width="40.21875" customWidth="1"/>
    <col min="16" max="17" width="4.77734375" customWidth="1"/>
    <col min="18" max="18" width="8.21875" customWidth="1"/>
    <col min="19" max="19" width="7.5546875" customWidth="1"/>
    <col min="20" max="20" width="10.77734375" customWidth="1"/>
    <col min="21" max="21" width="10" bestFit="1" customWidth="1"/>
    <col min="22" max="22" width="12.77734375" bestFit="1" customWidth="1"/>
  </cols>
  <sheetData>
    <row r="1" spans="1:13" ht="39.200000000000003" customHeight="1" x14ac:dyDescent="0.15">
      <c r="A1" s="226" t="s">
        <v>99</v>
      </c>
      <c r="B1" s="227"/>
      <c r="C1" s="227"/>
      <c r="D1" s="227"/>
      <c r="E1" s="227"/>
      <c r="F1" s="227"/>
      <c r="G1" s="227"/>
      <c r="H1" s="228"/>
      <c r="J1" s="2"/>
      <c r="K1" s="2"/>
      <c r="L1" s="2"/>
    </row>
    <row r="2" spans="1:13" ht="8.25" customHeight="1" x14ac:dyDescent="0.15">
      <c r="A2" s="85"/>
      <c r="B2" s="86"/>
      <c r="C2" s="86"/>
      <c r="D2" s="86"/>
      <c r="E2" s="86"/>
      <c r="F2" s="86"/>
      <c r="G2" s="86"/>
      <c r="H2" s="87"/>
      <c r="J2" s="2"/>
      <c r="K2" s="2"/>
      <c r="L2" s="2"/>
    </row>
    <row r="3" spans="1:13" ht="24.95" customHeight="1" x14ac:dyDescent="0.15">
      <c r="A3" s="198" t="s">
        <v>7</v>
      </c>
      <c r="B3" s="241" t="s">
        <v>98</v>
      </c>
      <c r="C3" s="241"/>
      <c r="D3" s="241"/>
      <c r="E3" s="241"/>
      <c r="F3" s="241"/>
      <c r="G3" s="241"/>
      <c r="H3" s="242"/>
      <c r="J3" s="217" t="s">
        <v>85</v>
      </c>
      <c r="K3" s="218"/>
      <c r="L3" s="219"/>
    </row>
    <row r="4" spans="1:13" ht="24.95" customHeight="1" x14ac:dyDescent="0.15">
      <c r="A4" s="198" t="s">
        <v>16</v>
      </c>
      <c r="B4" s="241" t="s">
        <v>96</v>
      </c>
      <c r="C4" s="251"/>
      <c r="D4" s="251"/>
      <c r="E4" s="251"/>
      <c r="F4" s="251"/>
      <c r="G4" s="251"/>
      <c r="H4" s="252"/>
      <c r="J4" s="129" t="s">
        <v>45</v>
      </c>
      <c r="K4" s="128" t="s">
        <v>84</v>
      </c>
      <c r="L4" s="130" t="s">
        <v>38</v>
      </c>
    </row>
    <row r="5" spans="1:13" ht="24.95" customHeight="1" x14ac:dyDescent="0.15">
      <c r="A5" s="198" t="s">
        <v>58</v>
      </c>
      <c r="B5" s="191" t="s">
        <v>97</v>
      </c>
      <c r="C5" s="191"/>
      <c r="D5" s="191"/>
      <c r="E5" s="192"/>
      <c r="F5" s="192">
        <v>1</v>
      </c>
      <c r="G5" s="191" t="s">
        <v>78</v>
      </c>
      <c r="H5" s="193"/>
      <c r="J5" s="133" t="s">
        <v>44</v>
      </c>
      <c r="K5" s="131">
        <v>447658</v>
      </c>
      <c r="L5" s="168"/>
    </row>
    <row r="6" spans="1:13" ht="24.95" customHeight="1" x14ac:dyDescent="0.15">
      <c r="A6" s="198" t="s">
        <v>61</v>
      </c>
      <c r="B6" s="194" t="s">
        <v>106</v>
      </c>
      <c r="C6" s="104"/>
      <c r="D6" s="104"/>
      <c r="E6" s="195"/>
      <c r="F6" s="196"/>
      <c r="G6" s="197"/>
      <c r="H6" s="193"/>
      <c r="J6" s="133" t="s">
        <v>62</v>
      </c>
      <c r="K6" s="131">
        <v>357676</v>
      </c>
      <c r="L6" s="168"/>
    </row>
    <row r="7" spans="1:13" ht="20.100000000000001" customHeight="1" x14ac:dyDescent="0.15">
      <c r="A7" s="105"/>
      <c r="B7" s="106"/>
      <c r="C7" s="107"/>
      <c r="D7" s="108"/>
      <c r="E7" s="109"/>
      <c r="F7" s="110"/>
      <c r="G7" s="110"/>
      <c r="H7" s="111"/>
      <c r="J7" s="163" t="s">
        <v>64</v>
      </c>
      <c r="K7" s="167">
        <v>301863</v>
      </c>
      <c r="L7" s="173"/>
    </row>
    <row r="8" spans="1:13" s="2" customFormat="1" ht="22.5" customHeight="1" x14ac:dyDescent="0.15">
      <c r="A8" s="229" t="s">
        <v>23</v>
      </c>
      <c r="B8" s="232" t="s">
        <v>59</v>
      </c>
      <c r="C8" s="243" t="s">
        <v>8</v>
      </c>
      <c r="D8" s="232" t="s">
        <v>40</v>
      </c>
      <c r="E8" s="248" t="s">
        <v>6</v>
      </c>
      <c r="F8" s="249"/>
      <c r="G8" s="250"/>
      <c r="H8" s="245" t="s">
        <v>38</v>
      </c>
      <c r="J8" s="174" t="s">
        <v>9</v>
      </c>
      <c r="K8" s="175">
        <v>261545</v>
      </c>
      <c r="L8" s="172"/>
    </row>
    <row r="9" spans="1:13" s="2" customFormat="1" ht="20.25" customHeight="1" x14ac:dyDescent="0.15">
      <c r="A9" s="230"/>
      <c r="B9" s="233"/>
      <c r="C9" s="244"/>
      <c r="D9" s="233"/>
      <c r="E9" s="239" t="s">
        <v>81</v>
      </c>
      <c r="F9" s="235" t="s">
        <v>83</v>
      </c>
      <c r="G9" s="237" t="s">
        <v>82</v>
      </c>
      <c r="H9" s="246"/>
      <c r="J9" s="163" t="s">
        <v>10</v>
      </c>
      <c r="K9" s="167">
        <v>229278</v>
      </c>
      <c r="L9" s="169"/>
    </row>
    <row r="10" spans="1:13" s="2" customFormat="1" ht="20.25" customHeight="1" x14ac:dyDescent="0.15">
      <c r="A10" s="231"/>
      <c r="B10" s="234"/>
      <c r="C10" s="236"/>
      <c r="D10" s="234"/>
      <c r="E10" s="240"/>
      <c r="F10" s="236"/>
      <c r="G10" s="238"/>
      <c r="H10" s="247"/>
      <c r="J10" s="134" t="s">
        <v>54</v>
      </c>
      <c r="K10" s="131">
        <v>2889195</v>
      </c>
      <c r="L10" s="170"/>
    </row>
    <row r="11" spans="1:13" s="2" customFormat="1" ht="33.75" customHeight="1" x14ac:dyDescent="0.15">
      <c r="A11" s="88" t="s">
        <v>14</v>
      </c>
      <c r="B11" s="89" t="s">
        <v>72</v>
      </c>
      <c r="C11" s="90"/>
      <c r="D11" s="91" t="s">
        <v>39</v>
      </c>
      <c r="E11" s="164">
        <f>E12</f>
        <v>5</v>
      </c>
      <c r="F11" s="90">
        <f>SUM(F12)</f>
        <v>0</v>
      </c>
      <c r="G11" s="151">
        <f>SUM(G12)</f>
        <v>2117975</v>
      </c>
      <c r="H11" s="92"/>
      <c r="J11" s="134" t="s">
        <v>68</v>
      </c>
      <c r="K11" s="131">
        <v>226344</v>
      </c>
      <c r="L11" s="170"/>
    </row>
    <row r="12" spans="1:13" s="2" customFormat="1" ht="33.75" customHeight="1" x14ac:dyDescent="0.15">
      <c r="A12" s="56" t="s">
        <v>79</v>
      </c>
      <c r="B12" s="93" t="s">
        <v>73</v>
      </c>
      <c r="C12" s="20"/>
      <c r="D12" s="19" t="s">
        <v>39</v>
      </c>
      <c r="E12" s="165">
        <f>E13</f>
        <v>5</v>
      </c>
      <c r="F12" s="20"/>
      <c r="G12" s="152">
        <f>SUM(G13:G14)</f>
        <v>2117975</v>
      </c>
      <c r="H12" s="112"/>
      <c r="J12" s="135" t="s">
        <v>55</v>
      </c>
      <c r="K12" s="132">
        <v>194317</v>
      </c>
      <c r="L12" s="171"/>
    </row>
    <row r="13" spans="1:13" s="2" customFormat="1" ht="33.75" customHeight="1" x14ac:dyDescent="0.15">
      <c r="A13" s="56"/>
      <c r="B13" s="116" t="s">
        <v>86</v>
      </c>
      <c r="C13" s="117" t="s">
        <v>101</v>
      </c>
      <c r="D13" s="118" t="s">
        <v>39</v>
      </c>
      <c r="E13" s="166">
        <f>ROUNDUP(31/7,0)</f>
        <v>5</v>
      </c>
      <c r="F13" s="181">
        <v>229278</v>
      </c>
      <c r="G13" s="153">
        <f>TRUNC(E13*F13)</f>
        <v>1146390</v>
      </c>
      <c r="H13" s="224" t="s">
        <v>102</v>
      </c>
      <c r="J13" s="178"/>
      <c r="K13" s="30"/>
      <c r="L13" s="179"/>
    </row>
    <row r="14" spans="1:13" s="2" customFormat="1" ht="33.75" customHeight="1" x14ac:dyDescent="0.15">
      <c r="A14" s="56"/>
      <c r="B14" s="116" t="s">
        <v>100</v>
      </c>
      <c r="C14" s="117" t="s">
        <v>80</v>
      </c>
      <c r="D14" s="118" t="s">
        <v>39</v>
      </c>
      <c r="E14" s="166">
        <f>ROUNDUP(31/7,0)</f>
        <v>5</v>
      </c>
      <c r="F14" s="181">
        <f>K12</f>
        <v>194317</v>
      </c>
      <c r="G14" s="153">
        <f>TRUNC(E14*F14)</f>
        <v>971585</v>
      </c>
      <c r="H14" s="225"/>
      <c r="J14" s="178"/>
      <c r="K14" s="30"/>
      <c r="L14" s="179"/>
    </row>
    <row r="15" spans="1:13" ht="33.75" customHeight="1" x14ac:dyDescent="0.15">
      <c r="A15" s="57" t="s">
        <v>19</v>
      </c>
      <c r="B15" s="94" t="s">
        <v>30</v>
      </c>
      <c r="C15" s="15">
        <v>1.1000000000000001</v>
      </c>
      <c r="D15" s="16" t="s">
        <v>41</v>
      </c>
      <c r="E15" s="113"/>
      <c r="F15" s="17">
        <f>F11*110%</f>
        <v>0</v>
      </c>
      <c r="G15" s="154">
        <f>TRUNC(G11*110%)</f>
        <v>2329772</v>
      </c>
      <c r="H15" s="95"/>
      <c r="J15" s="127" t="s">
        <v>70</v>
      </c>
      <c r="K15" s="127"/>
      <c r="L15" s="127"/>
      <c r="M15" s="2"/>
    </row>
    <row r="16" spans="1:13" ht="33.75" customHeight="1" x14ac:dyDescent="0.15">
      <c r="A16" s="57" t="s">
        <v>25</v>
      </c>
      <c r="B16" s="94" t="s">
        <v>53</v>
      </c>
      <c r="C16" s="15">
        <v>0.2</v>
      </c>
      <c r="D16" s="16" t="s">
        <v>41</v>
      </c>
      <c r="E16" s="113"/>
      <c r="F16" s="17">
        <f>(F11+F15)*20%</f>
        <v>0</v>
      </c>
      <c r="G16" s="155">
        <f>TRUNC((G11+G15)*20%)</f>
        <v>889549</v>
      </c>
      <c r="H16" s="95"/>
      <c r="J16" s="119"/>
      <c r="K16" s="161"/>
      <c r="L16" s="161"/>
    </row>
    <row r="17" spans="1:24" ht="33.75" customHeight="1" x14ac:dyDescent="0.15">
      <c r="A17" s="57" t="s">
        <v>88</v>
      </c>
      <c r="B17" s="94" t="s">
        <v>89</v>
      </c>
      <c r="C17" s="182">
        <v>31</v>
      </c>
      <c r="D17" s="16" t="s">
        <v>90</v>
      </c>
      <c r="E17" s="113"/>
      <c r="F17" s="17">
        <v>74600</v>
      </c>
      <c r="G17" s="155">
        <f>F17*C17</f>
        <v>2312600</v>
      </c>
      <c r="H17" s="213" t="s">
        <v>105</v>
      </c>
      <c r="J17" s="119"/>
      <c r="K17" s="161"/>
      <c r="L17" s="161"/>
    </row>
    <row r="18" spans="1:24" ht="33.75" customHeight="1" x14ac:dyDescent="0.15">
      <c r="A18" s="55" t="s">
        <v>92</v>
      </c>
      <c r="B18" s="1"/>
      <c r="C18" s="18"/>
      <c r="D18" s="14" t="s">
        <v>41</v>
      </c>
      <c r="E18" s="114"/>
      <c r="F18" s="18"/>
      <c r="G18" s="156">
        <f>G19</f>
        <v>3553809</v>
      </c>
      <c r="H18" s="96"/>
      <c r="J18" s="161"/>
      <c r="K18" s="161"/>
      <c r="L18" s="161"/>
    </row>
    <row r="19" spans="1:24" ht="33.75" customHeight="1" x14ac:dyDescent="0.15">
      <c r="A19" s="97" t="s">
        <v>87</v>
      </c>
      <c r="B19" s="180" t="s">
        <v>91</v>
      </c>
      <c r="C19" s="98"/>
      <c r="D19" s="99" t="s">
        <v>103</v>
      </c>
      <c r="E19" s="126">
        <v>31</v>
      </c>
      <c r="F19" s="98">
        <f>K9*0.5</f>
        <v>114639</v>
      </c>
      <c r="G19" s="157">
        <f>F19*E19</f>
        <v>3553809</v>
      </c>
      <c r="H19" s="100"/>
      <c r="J19" s="119"/>
      <c r="K19" s="177"/>
      <c r="L19" s="177"/>
    </row>
    <row r="20" spans="1:24" ht="33.75" customHeight="1" x14ac:dyDescent="0.15">
      <c r="A20" s="120" t="s">
        <v>63</v>
      </c>
      <c r="B20" s="121" t="s">
        <v>93</v>
      </c>
      <c r="C20" s="122"/>
      <c r="D20" s="121"/>
      <c r="E20" s="123"/>
      <c r="F20" s="122">
        <f>F11+F15+F16+F18</f>
        <v>0</v>
      </c>
      <c r="G20" s="158">
        <f>G11+G15+G16+G18+G17</f>
        <v>11203705</v>
      </c>
      <c r="H20" s="124"/>
      <c r="J20" s="119"/>
      <c r="K20" s="119"/>
      <c r="L20" s="138"/>
      <c r="R20" s="125" t="s">
        <v>5</v>
      </c>
    </row>
    <row r="21" spans="1:24" ht="33.75" customHeight="1" x14ac:dyDescent="0.15">
      <c r="A21" s="183" t="s">
        <v>94</v>
      </c>
      <c r="B21" s="184"/>
      <c r="C21" s="185"/>
      <c r="D21" s="186"/>
      <c r="E21" s="187"/>
      <c r="F21" s="185"/>
      <c r="G21" s="189">
        <f>G20</f>
        <v>11203705</v>
      </c>
      <c r="H21" s="188"/>
      <c r="J21" s="176"/>
      <c r="K21" s="176"/>
      <c r="L21" s="137"/>
    </row>
    <row r="22" spans="1:24" ht="33.75" customHeight="1" x14ac:dyDescent="0.15">
      <c r="A22" s="199" t="s">
        <v>104</v>
      </c>
      <c r="B22" s="200"/>
      <c r="C22" s="201"/>
      <c r="D22" s="202"/>
      <c r="E22" s="203"/>
      <c r="F22" s="201"/>
      <c r="G22" s="204">
        <v>-3705</v>
      </c>
      <c r="H22" s="205"/>
      <c r="J22" s="176"/>
      <c r="K22" s="176"/>
      <c r="L22" s="137"/>
    </row>
    <row r="23" spans="1:24" ht="33.75" customHeight="1" x14ac:dyDescent="0.15">
      <c r="A23" s="206" t="s">
        <v>66</v>
      </c>
      <c r="B23" s="207">
        <v>0.1</v>
      </c>
      <c r="C23" s="208"/>
      <c r="D23" s="209" t="s">
        <v>41</v>
      </c>
      <c r="E23" s="210"/>
      <c r="F23" s="208"/>
      <c r="G23" s="212">
        <f>(G21+G22)*0.1</f>
        <v>1120000</v>
      </c>
      <c r="H23" s="211"/>
      <c r="J23" s="149"/>
      <c r="K23" s="148"/>
      <c r="L23" s="136"/>
    </row>
    <row r="24" spans="1:24" ht="33.75" customHeight="1" x14ac:dyDescent="0.15">
      <c r="A24" s="190" t="s">
        <v>95</v>
      </c>
      <c r="B24" s="101"/>
      <c r="C24" s="102"/>
      <c r="D24" s="103"/>
      <c r="E24" s="115"/>
      <c r="F24" s="102"/>
      <c r="G24" s="159">
        <f>ROUNDDOWN((G21+G23),-3)</f>
        <v>12323000</v>
      </c>
      <c r="H24" s="150"/>
      <c r="J24" s="160"/>
      <c r="K24" s="145"/>
      <c r="L24" s="146"/>
      <c r="M24" s="147"/>
    </row>
    <row r="25" spans="1:24" ht="30.95" customHeight="1" x14ac:dyDescent="0.15">
      <c r="D25" s="84"/>
      <c r="E25" s="83"/>
      <c r="F25" s="83"/>
      <c r="G25" s="83"/>
      <c r="J25" s="214"/>
      <c r="K25" s="215"/>
      <c r="L25" s="215"/>
      <c r="M25" s="216"/>
    </row>
    <row r="26" spans="1:24" ht="30.95" hidden="1" customHeight="1" x14ac:dyDescent="0.15">
      <c r="A26" s="139" t="s">
        <v>60</v>
      </c>
      <c r="B26" s="141"/>
      <c r="C26" s="139"/>
      <c r="D26" s="142"/>
      <c r="E26" s="140"/>
      <c r="F26" s="140"/>
      <c r="G26" s="140">
        <f>G25+G24</f>
        <v>12323000</v>
      </c>
      <c r="H26" s="139"/>
      <c r="I26" s="139"/>
      <c r="J26" s="149" t="s">
        <v>20</v>
      </c>
      <c r="K26" s="149"/>
      <c r="L26" s="149"/>
      <c r="M26" s="14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</row>
    <row r="27" spans="1:24" ht="30.95" hidden="1" customHeight="1" x14ac:dyDescent="0.15">
      <c r="A27" s="222" t="s">
        <v>2</v>
      </c>
      <c r="B27" s="222"/>
      <c r="C27" s="222"/>
      <c r="D27" s="222"/>
      <c r="E27" s="222"/>
      <c r="F27" s="222"/>
      <c r="G27" s="222"/>
      <c r="H27" s="222"/>
      <c r="I27" s="139"/>
      <c r="J27" s="162" t="s">
        <v>76</v>
      </c>
      <c r="K27" s="160"/>
      <c r="L27" s="160"/>
      <c r="M27" s="160"/>
    </row>
    <row r="28" spans="1:24" ht="29.25" hidden="1" customHeight="1" x14ac:dyDescent="0.15">
      <c r="A28" s="143" t="s">
        <v>74</v>
      </c>
      <c r="B28" s="143"/>
      <c r="C28" s="143"/>
      <c r="D28" s="143"/>
      <c r="E28" s="143"/>
      <c r="F28" s="143"/>
      <c r="G28" s="143"/>
      <c r="H28" s="139"/>
      <c r="I28" s="144"/>
      <c r="J28" s="223" t="s">
        <v>77</v>
      </c>
      <c r="K28" s="215" t="s">
        <v>1</v>
      </c>
      <c r="L28" s="215" t="s">
        <v>1</v>
      </c>
      <c r="M28" s="216" t="s">
        <v>1</v>
      </c>
    </row>
    <row r="29" spans="1:24" ht="37.5" hidden="1" customHeight="1" x14ac:dyDescent="0.15">
      <c r="A29" s="143" t="s">
        <v>26</v>
      </c>
      <c r="B29" s="143"/>
      <c r="C29" s="143"/>
      <c r="D29" s="143"/>
      <c r="E29" s="143"/>
      <c r="F29" s="143"/>
      <c r="G29" s="143"/>
      <c r="H29" s="139"/>
      <c r="I29" s="139"/>
      <c r="J29" s="220" t="s">
        <v>75</v>
      </c>
      <c r="K29" s="221"/>
      <c r="L29" s="221"/>
      <c r="M29" s="221"/>
    </row>
    <row r="30" spans="1:24" ht="24" customHeight="1" x14ac:dyDescent="0.15">
      <c r="A30" s="143"/>
      <c r="B30" s="143"/>
      <c r="C30" s="143"/>
      <c r="D30" s="143"/>
      <c r="E30" s="143"/>
      <c r="F30" s="143"/>
      <c r="G30" s="143"/>
      <c r="H30" s="139"/>
      <c r="I30" s="139"/>
      <c r="J30" s="139"/>
      <c r="K30" s="139"/>
      <c r="L30" s="139"/>
    </row>
  </sheetData>
  <mergeCells count="18">
    <mergeCell ref="A1:H1"/>
    <mergeCell ref="A8:A10"/>
    <mergeCell ref="B8:B10"/>
    <mergeCell ref="F9:F10"/>
    <mergeCell ref="G9:G10"/>
    <mergeCell ref="E9:E10"/>
    <mergeCell ref="B3:H3"/>
    <mergeCell ref="C8:C10"/>
    <mergeCell ref="D8:D10"/>
    <mergeCell ref="H8:H10"/>
    <mergeCell ref="E8:G8"/>
    <mergeCell ref="B4:H4"/>
    <mergeCell ref="J25:M25"/>
    <mergeCell ref="J3:L3"/>
    <mergeCell ref="J29:M29"/>
    <mergeCell ref="A27:H27"/>
    <mergeCell ref="J28:M28"/>
    <mergeCell ref="H13:H14"/>
  </mergeCells>
  <phoneticPr fontId="3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도서인쇄비">
    <tabColor rgb="FFCC99FF"/>
  </sheetPr>
  <dimension ref="A1:P10"/>
  <sheetViews>
    <sheetView view="pageBreakPreview" zoomScale="75" zoomScaleNormal="100" zoomScaleSheetLayoutView="75" workbookViewId="0">
      <selection activeCell="G1" sqref="G1"/>
    </sheetView>
  </sheetViews>
  <sheetFormatPr defaultColWidth="8.88671875" defaultRowHeight="13.5" x14ac:dyDescent="0.15"/>
  <cols>
    <col min="1" max="1" width="11.44140625" customWidth="1"/>
    <col min="2" max="2" width="11.44140625" bestFit="1" customWidth="1"/>
    <col min="3" max="3" width="3" customWidth="1"/>
    <col min="4" max="4" width="16" bestFit="1" customWidth="1"/>
    <col min="5" max="6" width="3.44140625" customWidth="1"/>
    <col min="7" max="7" width="16.44140625" bestFit="1" customWidth="1"/>
    <col min="8" max="8" width="4.109375" customWidth="1"/>
    <col min="9" max="9" width="16.77734375" customWidth="1"/>
    <col min="10" max="11" width="3.33203125" customWidth="1"/>
    <col min="12" max="12" width="8" bestFit="1" customWidth="1"/>
    <col min="13" max="13" width="8.6640625" bestFit="1" customWidth="1"/>
    <col min="14" max="14" width="16.44140625" bestFit="1" customWidth="1"/>
    <col min="15" max="15" width="11.44140625" customWidth="1"/>
  </cols>
  <sheetData>
    <row r="1" spans="1:16" ht="78.95" customHeight="1" x14ac:dyDescent="0.15">
      <c r="A1" s="4" t="s">
        <v>28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O1" s="3"/>
      <c r="P1" s="3"/>
    </row>
    <row r="2" spans="1:16" s="7" customFormat="1" ht="78.95" customHeight="1" x14ac:dyDescent="0.15">
      <c r="A2" s="5" t="s">
        <v>21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s="7" customFormat="1" ht="54.95" customHeight="1" x14ac:dyDescent="0.15">
      <c r="A3" s="8" t="s">
        <v>56</v>
      </c>
      <c r="B3" s="68">
        <v>200</v>
      </c>
      <c r="C3" s="8" t="s">
        <v>34</v>
      </c>
      <c r="D3" s="66">
        <v>100</v>
      </c>
      <c r="E3" s="8" t="s">
        <v>35</v>
      </c>
      <c r="F3" s="67" t="s">
        <v>37</v>
      </c>
      <c r="G3" s="256">
        <v>1500</v>
      </c>
      <c r="H3" s="256"/>
      <c r="I3" s="256"/>
      <c r="J3" s="6" t="s">
        <v>36</v>
      </c>
      <c r="K3" s="8" t="s">
        <v>34</v>
      </c>
      <c r="L3" s="70">
        <v>1</v>
      </c>
      <c r="M3" s="79">
        <v>3</v>
      </c>
      <c r="N3" s="9">
        <f>((B3*D3)+(G3+I3))*L3*M3</f>
        <v>64500</v>
      </c>
      <c r="O3" s="6" t="s">
        <v>32</v>
      </c>
    </row>
    <row r="4" spans="1:16" s="7" customFormat="1" ht="45.75" customHeight="1" x14ac:dyDescent="0.15">
      <c r="A4" s="8" t="s">
        <v>4</v>
      </c>
      <c r="B4" s="81">
        <v>2</v>
      </c>
      <c r="C4" s="8" t="s">
        <v>34</v>
      </c>
      <c r="D4" s="255">
        <v>1500</v>
      </c>
      <c r="E4" s="255"/>
      <c r="F4" s="255"/>
      <c r="G4" s="255"/>
      <c r="H4" s="6"/>
      <c r="I4" s="80"/>
      <c r="J4" s="6"/>
      <c r="K4" s="8" t="s">
        <v>34</v>
      </c>
      <c r="L4" s="70">
        <v>1</v>
      </c>
      <c r="M4" s="79">
        <v>3</v>
      </c>
      <c r="N4" s="9">
        <f>B4*D4*L4*M4</f>
        <v>9000</v>
      </c>
      <c r="O4" s="6" t="s">
        <v>32</v>
      </c>
    </row>
    <row r="5" spans="1:16" s="7" customFormat="1" ht="45.75" customHeight="1" x14ac:dyDescent="0.15">
      <c r="A5" s="8" t="s">
        <v>65</v>
      </c>
      <c r="B5" s="68"/>
      <c r="C5" s="8"/>
      <c r="D5" s="71"/>
      <c r="E5" s="8"/>
      <c r="F5" s="67" t="s">
        <v>37</v>
      </c>
      <c r="G5" s="74">
        <f>N3</f>
        <v>64500</v>
      </c>
      <c r="H5" s="6" t="s">
        <v>35</v>
      </c>
      <c r="I5" s="74">
        <f>N4</f>
        <v>9000</v>
      </c>
      <c r="J5" s="6" t="s">
        <v>36</v>
      </c>
      <c r="K5" s="72" t="s">
        <v>49</v>
      </c>
      <c r="L5" s="70"/>
      <c r="M5" s="65"/>
      <c r="N5" s="73">
        <f>G5+I5</f>
        <v>73500</v>
      </c>
      <c r="O5" s="6" t="s">
        <v>32</v>
      </c>
    </row>
    <row r="6" spans="1:16" s="7" customFormat="1" ht="78.95" customHeight="1" x14ac:dyDescent="0.15">
      <c r="A6" s="75" t="s">
        <v>3</v>
      </c>
      <c r="B6" s="253"/>
      <c r="C6" s="254"/>
      <c r="D6" s="254"/>
      <c r="E6" s="76"/>
      <c r="F6" s="77"/>
      <c r="G6" s="78"/>
      <c r="H6" s="78"/>
      <c r="I6" s="78"/>
      <c r="J6" s="78"/>
      <c r="K6" s="78"/>
      <c r="L6" s="10" t="s">
        <v>49</v>
      </c>
      <c r="M6" s="69"/>
      <c r="N6" s="11">
        <f>N5</f>
        <v>73500</v>
      </c>
      <c r="O6" s="12" t="s">
        <v>32</v>
      </c>
    </row>
    <row r="7" spans="1:16" s="7" customFormat="1" ht="78.95" customHeight="1" x14ac:dyDescent="0.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3"/>
      <c r="O7" s="6"/>
    </row>
    <row r="8" spans="1:16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6" x14ac:dyDescent="0.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6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</sheetData>
  <mergeCells count="3">
    <mergeCell ref="B6:D6"/>
    <mergeCell ref="D4:G4"/>
    <mergeCell ref="G3:I3"/>
  </mergeCells>
  <phoneticPr fontId="35" type="noConversion"/>
  <pageMargins left="0.75" right="0.75" top="1" bottom="1" header="0.5" footer="0.5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V23"/>
  <sheetViews>
    <sheetView topLeftCell="A7" zoomScaleNormal="100" zoomScaleSheetLayoutView="75" workbookViewId="0">
      <selection activeCell="M23" sqref="M23"/>
    </sheetView>
  </sheetViews>
  <sheetFormatPr defaultColWidth="8.88671875" defaultRowHeight="20.100000000000001" customHeight="1" x14ac:dyDescent="0.15"/>
  <cols>
    <col min="1" max="1" width="12.44140625" customWidth="1"/>
    <col min="2" max="2" width="6.77734375" customWidth="1"/>
    <col min="3" max="3" width="11.44140625" customWidth="1"/>
    <col min="4" max="4" width="6.44140625" customWidth="1"/>
    <col min="5" max="5" width="6.77734375" customWidth="1"/>
    <col min="6" max="6" width="10.21875" bestFit="1" customWidth="1"/>
    <col min="7" max="7" width="5.77734375" bestFit="1" customWidth="1"/>
    <col min="8" max="8" width="4.44140625" customWidth="1"/>
    <col min="9" max="9" width="5.44140625" customWidth="1"/>
    <col min="10" max="10" width="4.109375" customWidth="1"/>
    <col min="11" max="11" width="4.6640625" customWidth="1"/>
    <col min="12" max="12" width="3.88671875" customWidth="1"/>
    <col min="13" max="13" width="13.109375" customWidth="1"/>
    <col min="14" max="14" width="11.88671875" customWidth="1"/>
    <col min="15" max="15" width="16.21875" bestFit="1" customWidth="1"/>
    <col min="16" max="16" width="11" customWidth="1"/>
    <col min="17" max="17" width="2.77734375" customWidth="1"/>
    <col min="18" max="18" width="3.33203125" customWidth="1"/>
    <col min="19" max="19" width="3.21875" customWidth="1"/>
    <col min="20" max="20" width="12" customWidth="1"/>
    <col min="21" max="21" width="2.77734375" bestFit="1" customWidth="1"/>
    <col min="22" max="22" width="15.33203125" customWidth="1"/>
  </cols>
  <sheetData>
    <row r="1" spans="1:22" ht="46.5" customHeight="1" x14ac:dyDescent="0.15">
      <c r="A1" s="21" t="s">
        <v>31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22" ht="24.95" customHeight="1" x14ac:dyDescent="0.15">
      <c r="A2" t="s">
        <v>13</v>
      </c>
      <c r="B2" t="s">
        <v>69</v>
      </c>
      <c r="M2" s="23"/>
    </row>
    <row r="3" spans="1:22" ht="24.95" customHeight="1" x14ac:dyDescent="0.15">
      <c r="A3" t="s">
        <v>11</v>
      </c>
      <c r="B3" t="s">
        <v>52</v>
      </c>
      <c r="M3" s="23"/>
    </row>
    <row r="4" spans="1:22" ht="24.95" customHeight="1" x14ac:dyDescent="0.15">
      <c r="A4" t="s">
        <v>24</v>
      </c>
      <c r="M4" s="23"/>
      <c r="O4" s="24"/>
      <c r="P4" s="24"/>
      <c r="Q4" s="24"/>
      <c r="R4" s="24"/>
      <c r="S4" s="25"/>
      <c r="T4" s="26"/>
    </row>
    <row r="5" spans="1:22" ht="24.95" customHeight="1" x14ac:dyDescent="0.15">
      <c r="A5" t="s">
        <v>17</v>
      </c>
      <c r="B5" s="27">
        <v>365</v>
      </c>
      <c r="C5" s="28">
        <f>B5/30</f>
        <v>12.166666666666666</v>
      </c>
      <c r="F5" s="29"/>
      <c r="M5" s="23"/>
      <c r="O5" s="30">
        <v>10000000000</v>
      </c>
    </row>
    <row r="6" spans="1:22" ht="24.95" customHeight="1" x14ac:dyDescent="0.15">
      <c r="A6" t="s">
        <v>15</v>
      </c>
      <c r="B6" t="s">
        <v>12</v>
      </c>
      <c r="M6" s="23"/>
      <c r="O6" s="30">
        <v>15000000000</v>
      </c>
    </row>
    <row r="7" spans="1:22" ht="24.95" customHeight="1" x14ac:dyDescent="0.15">
      <c r="A7" t="s">
        <v>18</v>
      </c>
      <c r="B7" s="257" t="e">
        <f>#REF!*1000</f>
        <v>#REF!</v>
      </c>
      <c r="C7" s="257"/>
      <c r="D7" s="257"/>
      <c r="E7" t="s">
        <v>32</v>
      </c>
      <c r="F7" t="s">
        <v>57</v>
      </c>
      <c r="M7" s="23"/>
      <c r="V7" s="31"/>
    </row>
    <row r="8" spans="1:22" ht="24.95" customHeight="1" x14ac:dyDescent="0.15">
      <c r="A8" t="s">
        <v>67</v>
      </c>
      <c r="B8" s="24"/>
      <c r="C8" s="24"/>
      <c r="D8" s="24"/>
      <c r="M8" s="23"/>
      <c r="V8" s="31"/>
    </row>
    <row r="9" spans="1:22" ht="28.5" customHeight="1" x14ac:dyDescent="0.15">
      <c r="B9" s="258" t="s">
        <v>29</v>
      </c>
      <c r="C9" s="258"/>
      <c r="D9" s="258"/>
      <c r="E9" s="258"/>
      <c r="F9" s="258"/>
      <c r="G9" s="258"/>
      <c r="M9" s="23"/>
    </row>
    <row r="10" spans="1:22" ht="15.75" customHeight="1" x14ac:dyDescent="0.15">
      <c r="B10" s="58">
        <v>100</v>
      </c>
      <c r="C10" t="s">
        <v>50</v>
      </c>
      <c r="D10" s="60">
        <f>IF(B10=50,35,0)+IF(B10=70,45,0)+IF(B10=100,57,0)+IF(B10=150,76,0)+IF(B10=200,92,0)+IF(B10=300,122,0)</f>
        <v>57</v>
      </c>
      <c r="E10" t="s">
        <v>39</v>
      </c>
      <c r="F10" s="59">
        <v>150</v>
      </c>
      <c r="G10" t="s">
        <v>50</v>
      </c>
      <c r="H10" s="60">
        <f>IF(F10=50,35,0)+IF(F10=70,45,0)+IF(F10=100,57,0)+IF(F10=150,76,0)+IF(F10=200,92,0)+IF(F10=300,122,0)</f>
        <v>76</v>
      </c>
      <c r="I10" t="s">
        <v>39</v>
      </c>
      <c r="J10" t="s">
        <v>42</v>
      </c>
      <c r="K10" s="61">
        <f>H10-D10</f>
        <v>19</v>
      </c>
      <c r="L10" t="s">
        <v>39</v>
      </c>
      <c r="O10" s="2"/>
    </row>
    <row r="11" spans="1:22" ht="15.75" customHeight="1" x14ac:dyDescent="0.15">
      <c r="B11" s="259" t="e">
        <f>B7-O5</f>
        <v>#REF!</v>
      </c>
      <c r="C11" s="259"/>
      <c r="D11" s="259"/>
      <c r="E11" s="260" t="s">
        <v>34</v>
      </c>
      <c r="F11" s="261">
        <f>K10</f>
        <v>19</v>
      </c>
      <c r="G11" s="260" t="s">
        <v>39</v>
      </c>
      <c r="H11" s="260" t="s">
        <v>49</v>
      </c>
      <c r="I11" s="261" t="e">
        <f>ROUNDDOWN(B11*F11/B12,1)</f>
        <v>#REF!</v>
      </c>
      <c r="J11" s="261"/>
      <c r="K11" s="260"/>
      <c r="L11" s="262"/>
      <c r="M11" s="25"/>
      <c r="N11" s="25"/>
      <c r="O11" s="30">
        <f>O5</f>
        <v>10000000000</v>
      </c>
    </row>
    <row r="12" spans="1:22" ht="15.75" customHeight="1" x14ac:dyDescent="0.15">
      <c r="B12" s="263">
        <f>O6-O5</f>
        <v>5000000000</v>
      </c>
      <c r="C12" s="263"/>
      <c r="D12" s="263"/>
      <c r="E12" s="260"/>
      <c r="F12" s="261"/>
      <c r="G12" s="260"/>
      <c r="H12" s="260"/>
      <c r="I12" s="261"/>
      <c r="J12" s="261"/>
      <c r="K12" s="260"/>
      <c r="L12" s="262"/>
      <c r="M12" s="25"/>
      <c r="N12" s="25"/>
      <c r="O12" s="30">
        <f>O6</f>
        <v>15000000000</v>
      </c>
    </row>
    <row r="13" spans="1:22" ht="15.75" customHeight="1" x14ac:dyDescent="0.15">
      <c r="O13" s="2"/>
    </row>
    <row r="14" spans="1:22" ht="15.75" customHeight="1" x14ac:dyDescent="0.15">
      <c r="B14" s="32" t="s">
        <v>47</v>
      </c>
      <c r="C14" s="2"/>
      <c r="D14" s="62">
        <f>D10</f>
        <v>57</v>
      </c>
      <c r="E14" s="2" t="s">
        <v>39</v>
      </c>
      <c r="F14" s="33" t="s">
        <v>48</v>
      </c>
      <c r="G14" s="63" t="e">
        <f>I11</f>
        <v>#REF!</v>
      </c>
      <c r="H14" s="2" t="s">
        <v>39</v>
      </c>
      <c r="I14" s="2" t="s">
        <v>51</v>
      </c>
      <c r="J14" s="64" t="e">
        <f>D14+G14</f>
        <v>#REF!</v>
      </c>
      <c r="K14" s="2" t="s">
        <v>39</v>
      </c>
      <c r="L14" s="36"/>
      <c r="M14" s="37" t="e">
        <f>ROUNDDOWN(J14,0)</f>
        <v>#REF!</v>
      </c>
      <c r="N14" s="2"/>
      <c r="O14" s="2"/>
    </row>
    <row r="15" spans="1:22" ht="23.25" customHeight="1" x14ac:dyDescent="0.15">
      <c r="B15" s="258" t="s">
        <v>22</v>
      </c>
      <c r="C15" s="258"/>
      <c r="D15" s="258"/>
      <c r="E15" s="258"/>
      <c r="F15" s="258"/>
      <c r="G15" s="258"/>
      <c r="H15" s="38"/>
      <c r="I15" s="2"/>
      <c r="J15" s="39"/>
      <c r="K15" s="2"/>
      <c r="L15" s="2"/>
      <c r="M15" s="36"/>
      <c r="N15" s="2"/>
      <c r="O15" s="2"/>
    </row>
    <row r="16" spans="1:22" ht="23.25" customHeight="1" x14ac:dyDescent="0.15">
      <c r="B16" s="58">
        <f>B10</f>
        <v>100</v>
      </c>
      <c r="C16" t="s">
        <v>50</v>
      </c>
      <c r="D16" s="60">
        <f>IF(B16=50,17,0)+IF(B16=70,24,0)+IF(B16=100,28,0)+IF(B16=150,30,0)+IF(B16=200,37,0)+IF(B16=300,38,0)</f>
        <v>28</v>
      </c>
      <c r="E16" t="s">
        <v>33</v>
      </c>
      <c r="F16" s="59">
        <f>F10</f>
        <v>150</v>
      </c>
      <c r="G16" t="s">
        <v>50</v>
      </c>
      <c r="H16" s="60">
        <f>IF(F16=50,17,0)+IF(F16=70,24,0)+IF(F16=100,28,0)+IF(F16=150,30,0)+IF(F16=200,37,0)+IF(F16=300,38,0)</f>
        <v>30</v>
      </c>
      <c r="I16" t="s">
        <v>33</v>
      </c>
      <c r="J16" t="s">
        <v>46</v>
      </c>
      <c r="K16" s="61">
        <f>H16-D16</f>
        <v>2</v>
      </c>
      <c r="L16" t="s">
        <v>33</v>
      </c>
      <c r="N16" s="2"/>
      <c r="O16" s="2"/>
    </row>
    <row r="17" spans="2:15" ht="23.25" customHeight="1" x14ac:dyDescent="0.15">
      <c r="B17" s="265" t="e">
        <f>B11</f>
        <v>#REF!</v>
      </c>
      <c r="C17" s="265"/>
      <c r="D17" s="265"/>
      <c r="E17" s="260" t="s">
        <v>34</v>
      </c>
      <c r="F17" s="261">
        <f>K16</f>
        <v>2</v>
      </c>
      <c r="G17" s="260" t="s">
        <v>33</v>
      </c>
      <c r="H17" s="260" t="s">
        <v>49</v>
      </c>
      <c r="I17" s="266" t="e">
        <f>ROUNDDOWN(B17*F17/B18,3)</f>
        <v>#REF!</v>
      </c>
      <c r="J17" s="266"/>
      <c r="K17" s="260"/>
      <c r="L17" s="262"/>
      <c r="M17" s="25"/>
      <c r="N17" s="2"/>
      <c r="O17" s="2"/>
    </row>
    <row r="18" spans="2:15" ht="23.25" customHeight="1" x14ac:dyDescent="0.15">
      <c r="B18" s="264">
        <f>O12-O11</f>
        <v>5000000000</v>
      </c>
      <c r="C18" s="264"/>
      <c r="D18" s="264"/>
      <c r="E18" s="260"/>
      <c r="F18" s="261"/>
      <c r="G18" s="260"/>
      <c r="H18" s="260"/>
      <c r="I18" s="266"/>
      <c r="J18" s="266"/>
      <c r="K18" s="260"/>
      <c r="L18" s="262"/>
      <c r="M18" s="25"/>
      <c r="N18" s="2"/>
      <c r="O18" s="2"/>
    </row>
    <row r="19" spans="2:15" ht="23.25" customHeight="1" x14ac:dyDescent="0.15">
      <c r="B19" s="32" t="s">
        <v>47</v>
      </c>
      <c r="C19" s="2"/>
      <c r="D19" s="2">
        <f>D16</f>
        <v>28</v>
      </c>
      <c r="E19" s="2" t="s">
        <v>33</v>
      </c>
      <c r="F19" s="33" t="s">
        <v>48</v>
      </c>
      <c r="G19" s="34" t="e">
        <f>I17</f>
        <v>#REF!</v>
      </c>
      <c r="H19" s="2" t="s">
        <v>33</v>
      </c>
      <c r="I19" s="2" t="s">
        <v>51</v>
      </c>
      <c r="J19" s="35" t="e">
        <f>D19+G19</f>
        <v>#REF!</v>
      </c>
      <c r="K19" s="2" t="s">
        <v>33</v>
      </c>
      <c r="L19" s="36"/>
      <c r="M19" s="82" t="e">
        <f>ROUNDDOWN(J19,0)</f>
        <v>#REF!</v>
      </c>
      <c r="N19" s="2"/>
    </row>
    <row r="20" spans="2:15" ht="27.2" customHeight="1" x14ac:dyDescent="0.15">
      <c r="B20" s="40" t="s">
        <v>0</v>
      </c>
      <c r="C20" s="32"/>
      <c r="D20" s="2"/>
      <c r="E20" s="41"/>
      <c r="F20" s="2"/>
      <c r="G20" s="42"/>
      <c r="H20" s="36"/>
      <c r="I20" s="38"/>
      <c r="J20" s="2"/>
      <c r="K20" s="39"/>
      <c r="L20" s="2"/>
      <c r="M20" s="43"/>
      <c r="N20" s="44"/>
    </row>
    <row r="21" spans="2:15" ht="27.2" customHeight="1" x14ac:dyDescent="0.15">
      <c r="B21" s="40"/>
      <c r="C21" s="32"/>
      <c r="D21" s="41"/>
      <c r="E21" s="41"/>
      <c r="F21" s="2"/>
      <c r="G21" s="42"/>
      <c r="H21" s="36"/>
      <c r="I21" s="38"/>
      <c r="J21" s="2"/>
      <c r="K21" s="39"/>
      <c r="L21" s="2"/>
      <c r="M21" s="37" t="e">
        <f>ROUNDDOWN((M14+(C5-M19)*M14/M19),0)</f>
        <v>#REF!</v>
      </c>
      <c r="N21" s="44"/>
    </row>
    <row r="22" spans="2:15" ht="27.2" customHeight="1" x14ac:dyDescent="0.15">
      <c r="B22" s="40"/>
      <c r="C22" s="32"/>
      <c r="D22" s="41"/>
      <c r="E22" s="41"/>
      <c r="F22" s="2"/>
      <c r="G22" s="42"/>
      <c r="H22" s="36"/>
      <c r="I22" s="38"/>
      <c r="J22" s="2"/>
      <c r="K22" s="39"/>
      <c r="L22" s="2"/>
      <c r="M22" s="45"/>
      <c r="N22" s="44"/>
    </row>
    <row r="23" spans="2:15" ht="24" customHeight="1" x14ac:dyDescent="0.15">
      <c r="B23" s="46" t="s">
        <v>47</v>
      </c>
      <c r="C23" s="47" t="s">
        <v>27</v>
      </c>
      <c r="D23" s="48"/>
      <c r="E23" s="47"/>
      <c r="F23" s="49"/>
      <c r="G23" s="50" t="e">
        <f>M14</f>
        <v>#REF!</v>
      </c>
      <c r="H23" s="47" t="s">
        <v>43</v>
      </c>
      <c r="I23" s="51" t="e">
        <f>M14*10%</f>
        <v>#REF!</v>
      </c>
      <c r="J23" s="52" t="s">
        <v>49</v>
      </c>
      <c r="K23" s="53" t="e">
        <f>G23-I23</f>
        <v>#REF!</v>
      </c>
      <c r="L23" s="54" t="s">
        <v>71</v>
      </c>
      <c r="M23" s="37" t="e">
        <f>ROUNDDOWN(K23,0)</f>
        <v>#REF!</v>
      </c>
      <c r="N23" s="2"/>
    </row>
  </sheetData>
  <mergeCells count="21">
    <mergeCell ref="B15:G15"/>
    <mergeCell ref="K17:K18"/>
    <mergeCell ref="L17:L18"/>
    <mergeCell ref="B18:D18"/>
    <mergeCell ref="B17:D17"/>
    <mergeCell ref="E17:E18"/>
    <mergeCell ref="F17:F18"/>
    <mergeCell ref="G17:G18"/>
    <mergeCell ref="H17:H18"/>
    <mergeCell ref="I17:J18"/>
    <mergeCell ref="H11:H12"/>
    <mergeCell ref="I11:J12"/>
    <mergeCell ref="K11:K12"/>
    <mergeCell ref="L11:L12"/>
    <mergeCell ref="B12:D12"/>
    <mergeCell ref="B7:D7"/>
    <mergeCell ref="B9:G9"/>
    <mergeCell ref="B11:D11"/>
    <mergeCell ref="E11:E12"/>
    <mergeCell ref="F11:F12"/>
    <mergeCell ref="G11:G12"/>
  </mergeCells>
  <phoneticPr fontId="35" type="noConversion"/>
  <pageMargins left="0.7086111307144165" right="0.7086111307144165" top="0.74750000238418579" bottom="0.74750000238418579" header="0.31486111879348755" footer="0.31486111879348755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용역비산출서</vt:lpstr>
      <vt:lpstr>도서인쇄비</vt:lpstr>
      <vt:lpstr>감리원산정</vt:lpstr>
      <vt:lpstr>도서인쇄비!Print_Area</vt:lpstr>
      <vt:lpstr>용역비산출서!Print_Area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revision>28</cp:revision>
  <cp:lastPrinted>2022-05-13T05:45:34Z</cp:lastPrinted>
  <dcterms:created xsi:type="dcterms:W3CDTF">2006-08-29T04:20:04Z</dcterms:created>
  <dcterms:modified xsi:type="dcterms:W3CDTF">2026-08-12T08:40:02Z</dcterms:modified>
  <cp:version>0906.0100.01</cp:version>
</cp:coreProperties>
</file>