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C:\Users\EKR\Desktop\이상봉\공사발주\2026\물관리자동화보수공사 및 지동양수장 CCTV신설\"/>
    </mc:Choice>
  </mc:AlternateContent>
  <xr:revisionPtr revIDLastSave="0" documentId="13_ncr:1_{6E29F6A1-DFA1-4D45-89C5-13EC719A224D}" xr6:coauthVersionLast="47" xr6:coauthVersionMax="47" xr10:uidLastSave="{00000000-0000-0000-0000-000000000000}"/>
  <bookViews>
    <workbookView xWindow="5070" yWindow="375" windowWidth="25500" windowHeight="20880" tabRatio="786" xr2:uid="{00000000-000D-0000-FFFF-FFFF00000000}"/>
  </bookViews>
  <sheets>
    <sheet name="표지" sheetId="339" r:id="rId1"/>
    <sheet name="시스템총" sheetId="330" r:id="rId2"/>
    <sheet name=" 시스템설치일반총" sheetId="352" r:id="rId3"/>
    <sheet name="원격소설치" sheetId="353" r:id="rId4"/>
    <sheet name="원격소설치근" sheetId="354" r:id="rId5"/>
    <sheet name="참고(산근)        &gt;&gt;&gt;" sheetId="347" r:id="rId6"/>
    <sheet name="IO LIST" sheetId="341" state="hidden" r:id="rId7"/>
    <sheet name="물량산출서" sheetId="355" r:id="rId8"/>
    <sheet name="단가표(2026年)" sheetId="337" r:id="rId9"/>
    <sheet name="공사단가(26)" sheetId="356" r:id="rId10"/>
    <sheet name="도촌IO LIST" sheetId="357" r:id="rId11"/>
  </sheets>
  <externalReferences>
    <externalReference r:id="rId12"/>
    <externalReference r:id="rId13"/>
  </externalReferences>
  <definedNames>
    <definedName name="_xlnm.Print_Area" localSheetId="2">' 시스템설치일반총'!$A$1:$M$25</definedName>
    <definedName name="_xlnm.Print_Area" localSheetId="9">'공사단가(26)'!$A$1:$E$2628</definedName>
    <definedName name="_xlnm.Print_Area" localSheetId="8">'단가표(2026年)'!$A$1:$U$207</definedName>
    <definedName name="_xlnm.Print_Area" localSheetId="10">'도촌IO LIST'!$A$1:$AR$23</definedName>
    <definedName name="_xlnm.Print_Area" localSheetId="7">물량산출서!$A$1:$X$43</definedName>
    <definedName name="_xlnm.Print_Area" localSheetId="1">시스템총!$A$1:$J$33</definedName>
    <definedName name="_xlnm.Print_Area" localSheetId="3">원격소설치!$A$1:$M$108</definedName>
    <definedName name="_xlnm.Print_Area" localSheetId="4">원격소설치근!$A$1:$U$53</definedName>
    <definedName name="_xlnm.Print_Area" localSheetId="0">표지!$A$1:$O$19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1" i="353" l="1"/>
  <c r="G90" i="353"/>
  <c r="G92" i="353"/>
  <c r="O49" i="354"/>
  <c r="L46" i="354"/>
  <c r="F46" i="354"/>
  <c r="A44" i="354"/>
  <c r="N41" i="337"/>
  <c r="I86" i="353" s="1"/>
  <c r="N37" i="337"/>
  <c r="N36" i="337"/>
  <c r="I85" i="353" s="1"/>
  <c r="N35" i="337"/>
  <c r="I84" i="353" s="1"/>
  <c r="N9" i="337"/>
  <c r="N8" i="337"/>
  <c r="X8" i="337" s="1"/>
  <c r="N7" i="337"/>
  <c r="X7" i="337" s="1"/>
  <c r="D86" i="353"/>
  <c r="C49" i="354" s="1"/>
  <c r="AO22" i="357"/>
  <c r="AO21" i="357"/>
  <c r="AC21" i="357"/>
  <c r="AX21" i="357" s="1"/>
  <c r="D85" i="353" s="1"/>
  <c r="M7" i="357"/>
  <c r="H21" i="357" s="1"/>
  <c r="AX19" i="357" s="1"/>
  <c r="C7" i="357"/>
  <c r="B21" i="357" s="1"/>
  <c r="AX20" i="357" s="1"/>
  <c r="C48" i="354" s="1"/>
  <c r="L48" i="354" s="1"/>
  <c r="AO6" i="357"/>
  <c r="L6" i="357"/>
  <c r="N6" i="337"/>
  <c r="X6" i="337" s="1"/>
  <c r="A82" i="353"/>
  <c r="C47" i="354" l="1"/>
  <c r="L47" i="354" s="1"/>
  <c r="L53" i="354" s="1"/>
  <c r="D91" i="353" s="1"/>
  <c r="H91" i="353" s="1"/>
  <c r="F91" i="353" s="1"/>
  <c r="AX24" i="357"/>
  <c r="D84" i="353"/>
  <c r="D87" i="353" s="1"/>
  <c r="C50" i="354" s="1"/>
  <c r="P50" i="354" s="1"/>
  <c r="P49" i="354"/>
  <c r="F48" i="354"/>
  <c r="I83" i="353"/>
  <c r="J83" i="353" s="1"/>
  <c r="J85" i="353"/>
  <c r="F85" i="353" s="1"/>
  <c r="K40" i="354"/>
  <c r="L40" i="354" s="1"/>
  <c r="L42" i="354" s="1"/>
  <c r="D69" i="353" s="1"/>
  <c r="T40" i="354"/>
  <c r="A39" i="354"/>
  <c r="N40" i="337"/>
  <c r="N39" i="337"/>
  <c r="N38" i="337"/>
  <c r="I67" i="353" s="1"/>
  <c r="N34" i="337"/>
  <c r="N33" i="337"/>
  <c r="N32" i="337"/>
  <c r="A66" i="353"/>
  <c r="G69" i="353"/>
  <c r="G61" i="353"/>
  <c r="G59" i="353"/>
  <c r="G33" i="353"/>
  <c r="G32" i="353"/>
  <c r="F36" i="354"/>
  <c r="F37" i="354" s="1"/>
  <c r="D58" i="353" s="1"/>
  <c r="J36" i="354"/>
  <c r="J37" i="354" s="1"/>
  <c r="D59" i="353" s="1"/>
  <c r="T35" i="354"/>
  <c r="T37" i="354" s="1"/>
  <c r="D61" i="353" s="1"/>
  <c r="L35" i="354"/>
  <c r="L37" i="354" s="1"/>
  <c r="D60" i="353" s="1"/>
  <c r="G60" i="353"/>
  <c r="G58" i="353"/>
  <c r="N30" i="337"/>
  <c r="N29" i="337"/>
  <c r="N28" i="337"/>
  <c r="N25" i="337"/>
  <c r="N26" i="337"/>
  <c r="N27" i="337"/>
  <c r="N31" i="337"/>
  <c r="J84" i="353" l="1"/>
  <c r="F84" i="353" s="1"/>
  <c r="F47" i="354"/>
  <c r="F53" i="354" s="1"/>
  <c r="D90" i="353" s="1"/>
  <c r="H90" i="353" s="1"/>
  <c r="F90" i="353" s="1"/>
  <c r="P53" i="354"/>
  <c r="D92" i="353" s="1"/>
  <c r="H92" i="353" s="1"/>
  <c r="F83" i="353"/>
  <c r="H60" i="353"/>
  <c r="F60" i="353" s="1"/>
  <c r="H69" i="353"/>
  <c r="F69" i="353" s="1"/>
  <c r="J67" i="353"/>
  <c r="J81" i="353" s="1"/>
  <c r="I56" i="353"/>
  <c r="J56" i="353" s="1"/>
  <c r="F56" i="353" s="1"/>
  <c r="H61" i="353"/>
  <c r="F61" i="353" s="1"/>
  <c r="H59" i="353"/>
  <c r="F59" i="353" s="1"/>
  <c r="H58" i="353"/>
  <c r="F58" i="353" s="1"/>
  <c r="H108" i="353" l="1"/>
  <c r="H11" i="352" s="1"/>
  <c r="K94" i="353"/>
  <c r="L94" i="353" s="1"/>
  <c r="L108" i="353" s="1"/>
  <c r="L11" i="352" s="1"/>
  <c r="F92" i="353"/>
  <c r="J10" i="352"/>
  <c r="J64" i="353"/>
  <c r="J9" i="352" s="1"/>
  <c r="K71" i="353"/>
  <c r="L71" i="353" s="1"/>
  <c r="L81" i="353" s="1"/>
  <c r="L10" i="352" s="1"/>
  <c r="H81" i="353"/>
  <c r="H10" i="352" s="1"/>
  <c r="F67" i="353"/>
  <c r="H64" i="353"/>
  <c r="H9" i="352" s="1"/>
  <c r="K63" i="353"/>
  <c r="L63" i="353" s="1"/>
  <c r="F63" i="353" s="1"/>
  <c r="F94" i="353" l="1"/>
  <c r="F71" i="353"/>
  <c r="F81" i="353"/>
  <c r="F10" i="352" s="1"/>
  <c r="L64" i="353"/>
  <c r="F64" i="353" l="1"/>
  <c r="F9" i="352" s="1"/>
  <c r="L9" i="352"/>
  <c r="A55" i="353" l="1"/>
  <c r="A34" i="354" s="1"/>
  <c r="Q26" i="354"/>
  <c r="R26" i="354" s="1"/>
  <c r="R31" i="354" s="1"/>
  <c r="D50" i="353" s="1"/>
  <c r="K26" i="354"/>
  <c r="L26" i="354" s="1"/>
  <c r="C28" i="354"/>
  <c r="L28" i="354" s="1"/>
  <c r="C27" i="354"/>
  <c r="F27" i="354" s="1"/>
  <c r="A25" i="354"/>
  <c r="A4" i="354"/>
  <c r="G50" i="353"/>
  <c r="G49" i="353"/>
  <c r="G48" i="353"/>
  <c r="A45" i="353"/>
  <c r="A7" i="353"/>
  <c r="L27" i="354" l="1"/>
  <c r="L31" i="354" s="1"/>
  <c r="D49" i="353" s="1"/>
  <c r="H49" i="353" s="1"/>
  <c r="F49" i="353" s="1"/>
  <c r="F28" i="354"/>
  <c r="F31" i="354" s="1"/>
  <c r="D48" i="353" s="1"/>
  <c r="H48" i="353" s="1"/>
  <c r="H50" i="353"/>
  <c r="F50" i="353" s="1"/>
  <c r="I6" i="355"/>
  <c r="K6" i="355"/>
  <c r="M6" i="355"/>
  <c r="F48" i="353" l="1"/>
  <c r="H54" i="353"/>
  <c r="H8" i="352" s="1"/>
  <c r="K52" i="353"/>
  <c r="L52" i="353" s="1"/>
  <c r="I10" i="354"/>
  <c r="G10" i="354"/>
  <c r="C5" i="354"/>
  <c r="F52" i="353" l="1"/>
  <c r="L54" i="353"/>
  <c r="D16" i="353"/>
  <c r="G31" i="355"/>
  <c r="L8" i="352" l="1"/>
  <c r="H31" i="330"/>
  <c r="C12" i="354"/>
  <c r="C13" i="354" s="1"/>
  <c r="S22" i="354"/>
  <c r="O18" i="354"/>
  <c r="M17" i="354"/>
  <c r="N15" i="354"/>
  <c r="S12" i="354"/>
  <c r="O12" i="354"/>
  <c r="G38" i="353"/>
  <c r="G37" i="353"/>
  <c r="G36" i="353"/>
  <c r="G35" i="353"/>
  <c r="G34" i="353"/>
  <c r="G31" i="353"/>
  <c r="D15" i="353"/>
  <c r="C11" i="354" s="1"/>
  <c r="P11" i="354" s="1"/>
  <c r="D14" i="353"/>
  <c r="D13" i="353"/>
  <c r="D12" i="353"/>
  <c r="D11" i="353"/>
  <c r="D10" i="353"/>
  <c r="G39" i="355"/>
  <c r="E39" i="355" s="1"/>
  <c r="G37" i="355"/>
  <c r="E37" i="355" s="1"/>
  <c r="G35" i="355"/>
  <c r="E35" i="355" s="1"/>
  <c r="G34" i="355"/>
  <c r="E34" i="355" s="1"/>
  <c r="A4" i="355"/>
  <c r="D32" i="355"/>
  <c r="B32" i="355"/>
  <c r="E31" i="355"/>
  <c r="G11" i="355"/>
  <c r="E11" i="355" s="1"/>
  <c r="G10" i="355"/>
  <c r="E10" i="355" s="1"/>
  <c r="G9" i="355"/>
  <c r="E9" i="355" s="1"/>
  <c r="G8" i="355"/>
  <c r="E8" i="355" s="1"/>
  <c r="G7" i="355"/>
  <c r="E7" i="355" s="1"/>
  <c r="G6" i="355"/>
  <c r="E6" i="355" s="1"/>
  <c r="G5" i="355"/>
  <c r="E5" i="355" s="1"/>
  <c r="K23" i="330"/>
  <c r="G32" i="330"/>
  <c r="A1" i="330"/>
  <c r="A2" i="355" s="1"/>
  <c r="G41" i="355" l="1"/>
  <c r="E41" i="355" s="1"/>
  <c r="G32" i="355"/>
  <c r="G38" i="355"/>
  <c r="G33" i="355"/>
  <c r="C17" i="354" s="1"/>
  <c r="G36" i="355"/>
  <c r="C18" i="354" s="1"/>
  <c r="G40" i="355"/>
  <c r="E40" i="355" s="1"/>
  <c r="C20" i="354"/>
  <c r="P20" i="354" s="1"/>
  <c r="G42" i="355"/>
  <c r="C21" i="354" s="1"/>
  <c r="J32" i="330"/>
  <c r="N174" i="337"/>
  <c r="N176" i="337"/>
  <c r="N175" i="337"/>
  <c r="N23" i="337"/>
  <c r="X23" i="337" s="1"/>
  <c r="N22" i="337"/>
  <c r="X22" i="337" s="1"/>
  <c r="N21" i="337"/>
  <c r="X21" i="337" s="1"/>
  <c r="N20" i="337"/>
  <c r="N19" i="337"/>
  <c r="X19" i="337" s="1"/>
  <c r="N18" i="337"/>
  <c r="N17" i="337"/>
  <c r="X17" i="337" s="1"/>
  <c r="N16" i="337"/>
  <c r="N15" i="337"/>
  <c r="X15" i="337" s="1"/>
  <c r="N14" i="337"/>
  <c r="X14" i="337" s="1"/>
  <c r="N13" i="337"/>
  <c r="X13" i="337" s="1"/>
  <c r="N12" i="337"/>
  <c r="X12" i="337" s="1"/>
  <c r="N11" i="337"/>
  <c r="X11" i="337" s="1"/>
  <c r="N173" i="337"/>
  <c r="N172" i="337"/>
  <c r="N171" i="337"/>
  <c r="X171" i="337" s="1"/>
  <c r="N170" i="337"/>
  <c r="X170" i="337" s="1"/>
  <c r="N169" i="337"/>
  <c r="X169" i="337" s="1"/>
  <c r="N168" i="337"/>
  <c r="X168" i="337" s="1"/>
  <c r="N167" i="337"/>
  <c r="N166" i="337"/>
  <c r="X166" i="337" s="1"/>
  <c r="N165" i="337"/>
  <c r="X165" i="337" s="1"/>
  <c r="N164" i="337"/>
  <c r="X164" i="337" s="1"/>
  <c r="N163" i="337"/>
  <c r="X163" i="337" s="1"/>
  <c r="N162" i="337"/>
  <c r="X162" i="337" s="1"/>
  <c r="N161" i="337"/>
  <c r="X161" i="337" s="1"/>
  <c r="N160" i="337"/>
  <c r="X160" i="337" s="1"/>
  <c r="N159" i="337"/>
  <c r="X159" i="337" s="1"/>
  <c r="N158" i="337"/>
  <c r="X158" i="337" s="1"/>
  <c r="N157" i="337"/>
  <c r="X157" i="337" s="1"/>
  <c r="N156" i="337"/>
  <c r="X156" i="337" s="1"/>
  <c r="N155" i="337"/>
  <c r="X155" i="337" s="1"/>
  <c r="N154" i="337"/>
  <c r="X154" i="337" s="1"/>
  <c r="N153" i="337"/>
  <c r="X153" i="337" s="1"/>
  <c r="N152" i="337"/>
  <c r="X152" i="337" s="1"/>
  <c r="N151" i="337"/>
  <c r="X151" i="337" s="1"/>
  <c r="N150" i="337"/>
  <c r="X150" i="337" s="1"/>
  <c r="N149" i="337"/>
  <c r="X149" i="337" s="1"/>
  <c r="N148" i="337"/>
  <c r="X148" i="337" s="1"/>
  <c r="N147" i="337"/>
  <c r="X147" i="337" s="1"/>
  <c r="N146" i="337"/>
  <c r="X146" i="337" s="1"/>
  <c r="N145" i="337"/>
  <c r="X145" i="337" s="1"/>
  <c r="N144" i="337"/>
  <c r="X144" i="337" s="1"/>
  <c r="N143" i="337"/>
  <c r="X143" i="337" s="1"/>
  <c r="N142" i="337"/>
  <c r="X142" i="337" s="1"/>
  <c r="N141" i="337"/>
  <c r="X141" i="337" s="1"/>
  <c r="N140" i="337"/>
  <c r="X140" i="337" s="1"/>
  <c r="N139" i="337"/>
  <c r="X139" i="337" s="1"/>
  <c r="N138" i="337"/>
  <c r="X138" i="337" s="1"/>
  <c r="N137" i="337"/>
  <c r="X137" i="337" s="1"/>
  <c r="N136" i="337"/>
  <c r="X136" i="337" s="1"/>
  <c r="N135" i="337"/>
  <c r="X135" i="337" s="1"/>
  <c r="N134" i="337"/>
  <c r="X134" i="337" s="1"/>
  <c r="N133" i="337"/>
  <c r="X133" i="337" s="1"/>
  <c r="N132" i="337"/>
  <c r="X132" i="337" s="1"/>
  <c r="N131" i="337"/>
  <c r="X131" i="337" s="1"/>
  <c r="N130" i="337"/>
  <c r="N129" i="337"/>
  <c r="X129" i="337" s="1"/>
  <c r="N128" i="337"/>
  <c r="X128" i="337" s="1"/>
  <c r="N127" i="337"/>
  <c r="X127" i="337" s="1"/>
  <c r="N126" i="337"/>
  <c r="X126" i="337" s="1"/>
  <c r="N125" i="337"/>
  <c r="X125" i="337" s="1"/>
  <c r="N124" i="337"/>
  <c r="X124" i="337" s="1"/>
  <c r="N123" i="337"/>
  <c r="N122" i="337"/>
  <c r="X122" i="337" s="1"/>
  <c r="N121" i="337"/>
  <c r="X121" i="337" s="1"/>
  <c r="N120" i="337"/>
  <c r="X120" i="337" s="1"/>
  <c r="N119" i="337"/>
  <c r="N118" i="337"/>
  <c r="X118" i="337" s="1"/>
  <c r="N117" i="337"/>
  <c r="X117" i="337" s="1"/>
  <c r="N116" i="337"/>
  <c r="X116" i="337" s="1"/>
  <c r="N115" i="337"/>
  <c r="X115" i="337" s="1"/>
  <c r="N114" i="337"/>
  <c r="N113" i="337"/>
  <c r="X113" i="337" s="1"/>
  <c r="N112" i="337"/>
  <c r="X112" i="337" s="1"/>
  <c r="N111" i="337"/>
  <c r="X111" i="337" s="1"/>
  <c r="N110" i="337"/>
  <c r="N109" i="337"/>
  <c r="X109" i="337" s="1"/>
  <c r="N108" i="337"/>
  <c r="X108" i="337" s="1"/>
  <c r="N107" i="337"/>
  <c r="X107" i="337" s="1"/>
  <c r="N106" i="337"/>
  <c r="N105" i="337"/>
  <c r="X105" i="337" s="1"/>
  <c r="N104" i="337"/>
  <c r="X104" i="337" s="1"/>
  <c r="N103" i="337"/>
  <c r="N102" i="337"/>
  <c r="X102" i="337" s="1"/>
  <c r="N101" i="337"/>
  <c r="X101" i="337" s="1"/>
  <c r="N100" i="337"/>
  <c r="X100" i="337" s="1"/>
  <c r="N99" i="337"/>
  <c r="X99" i="337" s="1"/>
  <c r="N98" i="337"/>
  <c r="X98" i="337" s="1"/>
  <c r="N97" i="337"/>
  <c r="X97" i="337" s="1"/>
  <c r="N96" i="337"/>
  <c r="X96" i="337" s="1"/>
  <c r="N95" i="337"/>
  <c r="X95" i="337" s="1"/>
  <c r="N94" i="337"/>
  <c r="X94" i="337" s="1"/>
  <c r="N93" i="337"/>
  <c r="X93" i="337" s="1"/>
  <c r="N92" i="337"/>
  <c r="X92" i="337" s="1"/>
  <c r="N91" i="337"/>
  <c r="X91" i="337" s="1"/>
  <c r="N90" i="337"/>
  <c r="X90" i="337" s="1"/>
  <c r="N89" i="337"/>
  <c r="X89" i="337" s="1"/>
  <c r="N88" i="337"/>
  <c r="X88" i="337" s="1"/>
  <c r="N87" i="337"/>
  <c r="X87" i="337" s="1"/>
  <c r="N86" i="337"/>
  <c r="X86" i="337" s="1"/>
  <c r="N85" i="337"/>
  <c r="X85" i="337" s="1"/>
  <c r="N84" i="337"/>
  <c r="X84" i="337" s="1"/>
  <c r="N83" i="337"/>
  <c r="X83" i="337" s="1"/>
  <c r="N82" i="337"/>
  <c r="X82" i="337" s="1"/>
  <c r="N81" i="337"/>
  <c r="X81" i="337" s="1"/>
  <c r="N80" i="337"/>
  <c r="X80" i="337" s="1"/>
  <c r="N79" i="337"/>
  <c r="X79" i="337" s="1"/>
  <c r="N78" i="337"/>
  <c r="X78" i="337" s="1"/>
  <c r="N77" i="337"/>
  <c r="N76" i="337"/>
  <c r="X76" i="337" s="1"/>
  <c r="N75" i="337"/>
  <c r="X75" i="337" s="1"/>
  <c r="N74" i="337"/>
  <c r="X74" i="337" s="1"/>
  <c r="N72" i="337"/>
  <c r="N71" i="337"/>
  <c r="N70" i="337"/>
  <c r="X70" i="337" s="1"/>
  <c r="N69" i="337"/>
  <c r="N68" i="337"/>
  <c r="N67" i="337"/>
  <c r="X67" i="337" s="1"/>
  <c r="N66" i="337"/>
  <c r="X66" i="337" s="1"/>
  <c r="N65" i="337"/>
  <c r="X65" i="337" s="1"/>
  <c r="N64" i="337"/>
  <c r="N63" i="337"/>
  <c r="X63" i="337" s="1"/>
  <c r="N62" i="337"/>
  <c r="X62" i="337" s="1"/>
  <c r="N61" i="337"/>
  <c r="N60" i="337"/>
  <c r="N59" i="337"/>
  <c r="N58" i="337"/>
  <c r="X58" i="337" s="1"/>
  <c r="N57" i="337"/>
  <c r="X57" i="337" s="1"/>
  <c r="N56" i="337"/>
  <c r="N55" i="337"/>
  <c r="X55" i="337" s="1"/>
  <c r="N54" i="337"/>
  <c r="X54" i="337" s="1"/>
  <c r="N53" i="337"/>
  <c r="X53" i="337" s="1"/>
  <c r="N52" i="337"/>
  <c r="X52" i="337" s="1"/>
  <c r="N51" i="337"/>
  <c r="X51" i="337" s="1"/>
  <c r="N50" i="337"/>
  <c r="X50" i="337" s="1"/>
  <c r="N49" i="337"/>
  <c r="X49" i="337" s="1"/>
  <c r="N47" i="337"/>
  <c r="I16" i="353" s="1"/>
  <c r="J16" i="353" s="1"/>
  <c r="F16" i="353" s="1"/>
  <c r="N46" i="337"/>
  <c r="N45" i="337"/>
  <c r="N44" i="337"/>
  <c r="X44" i="337" s="1"/>
  <c r="X103" i="337" l="1"/>
  <c r="I87" i="353"/>
  <c r="J86" i="353"/>
  <c r="J87" i="353"/>
  <c r="F87" i="353" s="1"/>
  <c r="X114" i="337"/>
  <c r="I22" i="353"/>
  <c r="J22" i="353" s="1"/>
  <c r="F22" i="353" s="1"/>
  <c r="X69" i="337"/>
  <c r="I13" i="353"/>
  <c r="J13" i="353" s="1"/>
  <c r="F13" i="353" s="1"/>
  <c r="X106" i="337"/>
  <c r="I18" i="353"/>
  <c r="X59" i="337"/>
  <c r="I46" i="353"/>
  <c r="J46" i="353" s="1"/>
  <c r="X60" i="337"/>
  <c r="I11" i="353"/>
  <c r="J11" i="353" s="1"/>
  <c r="F11" i="353" s="1"/>
  <c r="X72" i="337"/>
  <c r="I14" i="353"/>
  <c r="J14" i="353" s="1"/>
  <c r="F14" i="353" s="1"/>
  <c r="X119" i="337"/>
  <c r="I20" i="353"/>
  <c r="X130" i="337"/>
  <c r="I23" i="353"/>
  <c r="X56" i="337"/>
  <c r="I9" i="353"/>
  <c r="J9" i="353" s="1"/>
  <c r="F9" i="353" s="1"/>
  <c r="X110" i="337"/>
  <c r="I19" i="353"/>
  <c r="X61" i="337"/>
  <c r="I10" i="353"/>
  <c r="J10" i="353" s="1"/>
  <c r="F10" i="353" s="1"/>
  <c r="X64" i="337"/>
  <c r="I12" i="353"/>
  <c r="J12" i="353" s="1"/>
  <c r="F12" i="353" s="1"/>
  <c r="X77" i="337"/>
  <c r="I17" i="353"/>
  <c r="X123" i="337"/>
  <c r="I21" i="353"/>
  <c r="X68" i="337"/>
  <c r="I15" i="353"/>
  <c r="J15" i="353" s="1"/>
  <c r="F15" i="353" s="1"/>
  <c r="X18" i="337"/>
  <c r="I8" i="353"/>
  <c r="J8" i="353" s="1"/>
  <c r="F8" i="353" s="1"/>
  <c r="E32" i="355"/>
  <c r="D17" i="353" s="1"/>
  <c r="C16" i="354"/>
  <c r="N16" i="354" s="1"/>
  <c r="E38" i="355"/>
  <c r="C19" i="354"/>
  <c r="P19" i="354" s="1"/>
  <c r="D21" i="353"/>
  <c r="T20" i="354"/>
  <c r="P21" i="354"/>
  <c r="E42" i="355"/>
  <c r="C22" i="354"/>
  <c r="T22" i="354" s="1"/>
  <c r="E36" i="355"/>
  <c r="P18" i="354"/>
  <c r="E33" i="355"/>
  <c r="N17" i="354"/>
  <c r="F86" i="353" l="1"/>
  <c r="I88" i="353"/>
  <c r="J88" i="353" s="1"/>
  <c r="F88" i="353" s="1"/>
  <c r="J17" i="353"/>
  <c r="F17" i="353" s="1"/>
  <c r="F46" i="353"/>
  <c r="J54" i="353"/>
  <c r="J21" i="353"/>
  <c r="F21" i="353" s="1"/>
  <c r="D19" i="353"/>
  <c r="J19" i="353" s="1"/>
  <c r="F19" i="353" s="1"/>
  <c r="N23" i="354"/>
  <c r="D23" i="353"/>
  <c r="J23" i="353" s="1"/>
  <c r="F23" i="353" s="1"/>
  <c r="D20" i="353"/>
  <c r="J20" i="353" s="1"/>
  <c r="D18" i="353"/>
  <c r="J18" i="353" s="1"/>
  <c r="J108" i="353" l="1"/>
  <c r="J8" i="352"/>
  <c r="F54" i="353"/>
  <c r="F8" i="352" s="1"/>
  <c r="F20" i="353"/>
  <c r="I24" i="353"/>
  <c r="J24" i="353" s="1"/>
  <c r="F24" i="353" s="1"/>
  <c r="F18" i="353"/>
  <c r="I25" i="353"/>
  <c r="J25" i="353" s="1"/>
  <c r="F25" i="353" s="1"/>
  <c r="M51" i="355"/>
  <c r="K51" i="355"/>
  <c r="I51" i="355"/>
  <c r="G63" i="355"/>
  <c r="E63" i="355" s="1"/>
  <c r="G62" i="355"/>
  <c r="E62" i="355" s="1"/>
  <c r="G61" i="355"/>
  <c r="E61" i="355" s="1"/>
  <c r="G60" i="355"/>
  <c r="G69" i="355" s="1"/>
  <c r="E69" i="355" s="1"/>
  <c r="O59" i="355"/>
  <c r="M59" i="355"/>
  <c r="K59" i="355"/>
  <c r="I59" i="355"/>
  <c r="O58" i="355"/>
  <c r="M58" i="355"/>
  <c r="K58" i="355"/>
  <c r="I58" i="355"/>
  <c r="G57" i="355"/>
  <c r="E57" i="355"/>
  <c r="F4" i="341"/>
  <c r="AG27" i="341"/>
  <c r="F27" i="341"/>
  <c r="R27" i="341"/>
  <c r="Z23" i="341"/>
  <c r="G23" i="341"/>
  <c r="G24" i="341" s="1"/>
  <c r="B23" i="341"/>
  <c r="AR23" i="341" s="1"/>
  <c r="AR25" i="341" s="1"/>
  <c r="B24" i="341"/>
  <c r="J10" i="330"/>
  <c r="J8" i="330"/>
  <c r="Z24" i="341"/>
  <c r="AR24" i="341"/>
  <c r="AR22" i="341"/>
  <c r="J36" i="330"/>
  <c r="G71" i="355"/>
  <c r="E71" i="355" s="1"/>
  <c r="G66" i="355"/>
  <c r="E66" i="355" s="1"/>
  <c r="AO23" i="341" l="1"/>
  <c r="G70" i="355"/>
  <c r="E70" i="355" s="1"/>
  <c r="AO24" i="341"/>
  <c r="AR21" i="341"/>
  <c r="F108" i="353"/>
  <c r="F11" i="352" s="1"/>
  <c r="J11" i="352"/>
  <c r="J27" i="353"/>
  <c r="J43" i="353" s="1"/>
  <c r="J7" i="352" s="1"/>
  <c r="G58" i="355"/>
  <c r="P13" i="354"/>
  <c r="G68" i="355"/>
  <c r="E68" i="355" s="1"/>
  <c r="E58" i="355"/>
  <c r="E60" i="355"/>
  <c r="G72" i="355"/>
  <c r="E72" i="355" s="1"/>
  <c r="G51" i="355"/>
  <c r="E51" i="355" s="1"/>
  <c r="G59" i="355"/>
  <c r="E59" i="355" s="1"/>
  <c r="G67" i="355"/>
  <c r="E67" i="355" s="1"/>
  <c r="AO25" i="341" l="1"/>
  <c r="F27" i="353"/>
  <c r="C14" i="354"/>
  <c r="P14" i="354" s="1"/>
  <c r="T12" i="354"/>
  <c r="P12" i="354"/>
  <c r="R5" i="354"/>
  <c r="L5" i="354"/>
  <c r="C6" i="354"/>
  <c r="R23" i="354" l="1"/>
  <c r="P23" i="354"/>
  <c r="D36" i="353" s="1"/>
  <c r="H36" i="353" s="1"/>
  <c r="F36" i="353" s="1"/>
  <c r="C9" i="354"/>
  <c r="C8" i="354"/>
  <c r="C7" i="354"/>
  <c r="C10" i="354" s="1"/>
  <c r="J10" i="354" s="1"/>
  <c r="J23" i="354" s="1"/>
  <c r="D33" i="353" s="1"/>
  <c r="H33" i="353" s="1"/>
  <c r="F33" i="353" s="1"/>
  <c r="T6" i="354"/>
  <c r="L6" i="354"/>
  <c r="J25" i="352"/>
  <c r="D37" i="353" l="1"/>
  <c r="H37" i="353" s="1"/>
  <c r="F37" i="353" s="1"/>
  <c r="T23" i="354"/>
  <c r="D38" i="353" s="1"/>
  <c r="H38" i="353" s="1"/>
  <c r="F38" i="353" s="1"/>
  <c r="D35" i="353"/>
  <c r="H35" i="353" s="1"/>
  <c r="H10" i="354"/>
  <c r="H23" i="354" s="1"/>
  <c r="D32" i="353" s="1"/>
  <c r="H32" i="353" s="1"/>
  <c r="F32" i="353" s="1"/>
  <c r="G9" i="330"/>
  <c r="L7" i="354"/>
  <c r="F7" i="354"/>
  <c r="L8" i="354"/>
  <c r="F8" i="354"/>
  <c r="L9" i="354"/>
  <c r="F9" i="354"/>
  <c r="F35" i="353" l="1"/>
  <c r="L23" i="354"/>
  <c r="G11" i="330"/>
  <c r="J9" i="330"/>
  <c r="F23" i="354"/>
  <c r="D34" i="353" l="1"/>
  <c r="H34" i="353" s="1"/>
  <c r="F34" i="353" s="1"/>
  <c r="D31" i="353"/>
  <c r="H31" i="353" s="1"/>
  <c r="J11" i="330"/>
  <c r="H41" i="353" l="1"/>
  <c r="H43" i="353" s="1"/>
  <c r="K40" i="353"/>
  <c r="L40" i="353" s="1"/>
  <c r="L41" i="353" s="1"/>
  <c r="L43" i="353" s="1"/>
  <c r="L7" i="352" s="1"/>
  <c r="L25" i="352" s="1"/>
  <c r="G15" i="330" s="1"/>
  <c r="J15" i="330" s="1"/>
  <c r="F31" i="353"/>
  <c r="F40" i="353" l="1"/>
  <c r="F41" i="353"/>
  <c r="H7" i="352"/>
  <c r="H25" i="352" s="1"/>
  <c r="F43" i="353"/>
  <c r="G12" i="330" l="1"/>
  <c r="F25" i="352"/>
  <c r="B4" i="353"/>
  <c r="F7" i="352"/>
  <c r="N25" i="352" l="1"/>
  <c r="B4" i="352"/>
  <c r="J19" i="330"/>
  <c r="J21" i="330"/>
  <c r="G13" i="330"/>
  <c r="J13" i="330" s="1"/>
  <c r="G36" i="330"/>
  <c r="J12" i="330"/>
  <c r="G22" i="330"/>
  <c r="J22" i="330" s="1"/>
  <c r="G14" i="330" l="1"/>
  <c r="J14" i="330" s="1"/>
  <c r="G20" i="330"/>
  <c r="J20" i="330" s="1"/>
  <c r="J18" i="330"/>
  <c r="G17" i="330" l="1"/>
  <c r="J17" i="330" s="1"/>
  <c r="G16" i="330"/>
  <c r="J16" i="330" s="1"/>
  <c r="G23" i="330"/>
  <c r="J23" i="330" s="1"/>
  <c r="G24" i="330" l="1"/>
  <c r="J24" i="330" s="1"/>
  <c r="G25" i="330" l="1"/>
  <c r="J25" i="330" s="1"/>
  <c r="G26" i="330" l="1"/>
  <c r="J26" i="330" s="1"/>
  <c r="G27" i="330" l="1"/>
  <c r="J27" i="330" s="1"/>
  <c r="G29" i="330" l="1"/>
  <c r="G30" i="330" s="1"/>
  <c r="G31" i="330" s="1"/>
  <c r="J31" i="330" s="1"/>
  <c r="J29" i="330" l="1"/>
  <c r="G28" i="330"/>
  <c r="G37" i="330" s="1"/>
  <c r="G38" i="330" s="1"/>
  <c r="G39" i="330" s="1"/>
  <c r="J30" i="330"/>
  <c r="G33" i="330"/>
  <c r="J33" i="330" s="1"/>
  <c r="J28" i="330" l="1"/>
  <c r="C5" i="33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4" authorId="0" shapeId="0" xr:uid="{00000000-0006-0000-0800-000001000000}">
      <text>
        <r>
          <rPr>
            <b/>
            <sz val="11"/>
            <color indexed="81"/>
            <rFont val="Tahoma"/>
            <family val="2"/>
          </rPr>
          <t>2</t>
        </r>
        <r>
          <rPr>
            <b/>
            <sz val="11"/>
            <color indexed="81"/>
            <rFont val="돋움"/>
            <family val="3"/>
            <charset val="129"/>
          </rPr>
          <t>월호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49" authorId="0" shapeId="0" xr:uid="{00000000-0006-0000-0800-000002000000}">
      <text>
        <r>
          <rPr>
            <b/>
            <sz val="11"/>
            <color indexed="81"/>
            <rFont val="돋움"/>
            <family val="3"/>
            <charset val="129"/>
          </rPr>
          <t>디비시스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70" authorId="0" shapeId="0" xr:uid="{00000000-0006-0000-0800-000003000000}">
      <text>
        <r>
          <rPr>
            <sz val="11"/>
            <color indexed="81"/>
            <rFont val="돋움"/>
            <family val="3"/>
            <charset val="129"/>
          </rPr>
          <t>알에프코리아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1385" authorId="0" shapeId="0" xr:uid="{00000000-0006-0000-0900-000001000000}">
      <text>
        <r>
          <rPr>
            <b/>
            <sz val="11"/>
            <color indexed="81"/>
            <rFont val="돋움"/>
            <family val="3"/>
            <charset val="129"/>
          </rPr>
          <t>오타정정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X8" authorId="0" shapeId="0" xr:uid="{00000000-0006-0000-0A00-000001000000}">
      <text>
        <r>
          <rPr>
            <b/>
            <sz val="12"/>
            <color indexed="81"/>
            <rFont val="돋움"/>
            <family val="3"/>
            <charset val="129"/>
          </rPr>
          <t>복통수위</t>
        </r>
        <r>
          <rPr>
            <b/>
            <sz val="12"/>
            <color indexed="81"/>
            <rFont val="Tahoma"/>
            <family val="2"/>
          </rPr>
          <t xml:space="preserve"> -
 "1.4 ~ 2.65m" </t>
        </r>
        <r>
          <rPr>
            <b/>
            <sz val="12"/>
            <color indexed="81"/>
            <rFont val="돋움"/>
            <family val="3"/>
            <charset val="129"/>
          </rPr>
          <t>유지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<sst xmlns="http://schemas.openxmlformats.org/spreadsheetml/2006/main" count="8407" uniqueCount="3849">
  <si>
    <t>계</t>
  </si>
  <si>
    <t>비</t>
  </si>
  <si>
    <t>원</t>
  </si>
  <si>
    <t>재료 또는</t>
  </si>
  <si>
    <t>치     수</t>
  </si>
  <si>
    <t>M</t>
  </si>
  <si>
    <t>개</t>
  </si>
  <si>
    <t>인</t>
  </si>
  <si>
    <t>면</t>
  </si>
  <si>
    <t>공    사    비    명    세    서</t>
  </si>
  <si>
    <t>일금</t>
  </si>
  <si>
    <t>재</t>
  </si>
  <si>
    <t>료</t>
  </si>
  <si>
    <t>(</t>
  </si>
  <si>
    <t>)</t>
  </si>
  <si>
    <t>노</t>
  </si>
  <si>
    <t>무</t>
  </si>
  <si>
    <t>경</t>
  </si>
  <si>
    <t>산재보험료</t>
  </si>
  <si>
    <t>일  반  관  리  비</t>
  </si>
  <si>
    <t>EA</t>
  </si>
  <si>
    <t>식</t>
  </si>
  <si>
    <t>단위</t>
  </si>
  <si>
    <t>통신설비공</t>
  </si>
  <si>
    <t>보통인부</t>
  </si>
  <si>
    <t>일금 :</t>
  </si>
  <si>
    <t xml:space="preserve">직접 재료비     </t>
  </si>
  <si>
    <t>간접 재료비</t>
  </si>
  <si>
    <t xml:space="preserve">직접 노무비     </t>
  </si>
  <si>
    <t>경       비</t>
  </si>
  <si>
    <t>기타 경비</t>
  </si>
  <si>
    <t>소            계</t>
  </si>
  <si>
    <t>이              윤</t>
  </si>
  <si>
    <t>부  가  가  치  세</t>
  </si>
  <si>
    <t xml:space="preserve">   공 종 별</t>
    <phoneticPr fontId="6" type="noConversion"/>
  </si>
  <si>
    <t xml:space="preserve"> 구    분</t>
    <phoneticPr fontId="6" type="noConversion"/>
  </si>
  <si>
    <t>순</t>
    <phoneticPr fontId="5" type="noConversion"/>
  </si>
  <si>
    <t>간접 노무비</t>
    <phoneticPr fontId="6" type="noConversion"/>
  </si>
  <si>
    <t>공</t>
    <phoneticPr fontId="5" type="noConversion"/>
  </si>
  <si>
    <t>사</t>
    <phoneticPr fontId="5" type="noConversion"/>
  </si>
  <si>
    <t>고용보험료</t>
    <phoneticPr fontId="6" type="noConversion"/>
  </si>
  <si>
    <t>건강보험료</t>
    <phoneticPr fontId="76" type="noConversion"/>
  </si>
  <si>
    <t>노인장기요양보험료</t>
    <phoneticPr fontId="76" type="noConversion"/>
  </si>
  <si>
    <t>연금보험료</t>
    <phoneticPr fontId="76" type="noConversion"/>
  </si>
  <si>
    <t>산업안전보건관리비</t>
    <phoneticPr fontId="6" type="noConversion"/>
  </si>
  <si>
    <t>(</t>
    <phoneticPr fontId="5" type="noConversion"/>
  </si>
  <si>
    <t>)</t>
    <phoneticPr fontId="5" type="noConversion"/>
  </si>
  <si>
    <t>파상형경질PE전선관</t>
  </si>
  <si>
    <t>50mm(0.48kg)</t>
  </si>
  <si>
    <t>M032322</t>
  </si>
  <si>
    <t>80mm(0.96kg)</t>
  </si>
  <si>
    <t>M032323</t>
  </si>
  <si>
    <t>100mm(1.20kg)</t>
  </si>
  <si>
    <t>M043400</t>
  </si>
  <si>
    <t>접지저항저감재</t>
  </si>
  <si>
    <t>M051657</t>
  </si>
  <si>
    <t>반경관 취부밴드</t>
  </si>
  <si>
    <t>M051659</t>
  </si>
  <si>
    <t>M051719</t>
  </si>
  <si>
    <t>강제전선관</t>
  </si>
  <si>
    <t>아연도금 16mm(1.06kg)</t>
  </si>
  <si>
    <t>M051720</t>
  </si>
  <si>
    <t>아연도금 22mm(1.37kg)</t>
  </si>
  <si>
    <t>M051721</t>
  </si>
  <si>
    <t>아연도금 28mm(1.9kg)</t>
  </si>
  <si>
    <t>M051722</t>
  </si>
  <si>
    <t>아연도금 36mm(2.43kg)</t>
  </si>
  <si>
    <t>아연도금 42mm(2.79kg)</t>
  </si>
  <si>
    <t>노말밴드(전)</t>
  </si>
  <si>
    <t>M051751</t>
  </si>
  <si>
    <t>ST 28㎜</t>
  </si>
  <si>
    <t>M051752</t>
  </si>
  <si>
    <t>ST 36㎜</t>
  </si>
  <si>
    <t>1종금속제 가요전선관</t>
  </si>
  <si>
    <t>가요전선관 콘넥터</t>
  </si>
  <si>
    <t>M051801</t>
  </si>
  <si>
    <t>(고장력방수) 22㎜</t>
  </si>
  <si>
    <t>M051802</t>
  </si>
  <si>
    <t>( 고장력방수 ) 28㎜</t>
  </si>
  <si>
    <t>M051803</t>
  </si>
  <si>
    <t>( 고장력방수 ) 36㎜</t>
  </si>
  <si>
    <t>M051804</t>
  </si>
  <si>
    <t>( 고장력방수 ) 42㎜</t>
  </si>
  <si>
    <t>M051810</t>
  </si>
  <si>
    <t>( 황동,방수 ) 22㎜</t>
  </si>
  <si>
    <t>M051811</t>
  </si>
  <si>
    <t>( 황동,방수 ) 28㎜</t>
  </si>
  <si>
    <t>M051812</t>
  </si>
  <si>
    <t>( 황동,방수 ) 36㎜</t>
  </si>
  <si>
    <t>M051813</t>
  </si>
  <si>
    <t>( 황동,방수 ) 42㎜</t>
  </si>
  <si>
    <t>M051841</t>
  </si>
  <si>
    <t>M051842</t>
  </si>
  <si>
    <t>300*300*150</t>
  </si>
  <si>
    <t>접지단자함</t>
  </si>
  <si>
    <t>M051847</t>
  </si>
  <si>
    <t>SUS,3CCT</t>
  </si>
  <si>
    <t>M060390</t>
  </si>
  <si>
    <t>내열비닐절연전선</t>
  </si>
  <si>
    <t>M060702</t>
  </si>
  <si>
    <t>M060707</t>
  </si>
  <si>
    <t>M060708</t>
  </si>
  <si>
    <t>M060716</t>
  </si>
  <si>
    <t>M060717</t>
  </si>
  <si>
    <t>M060719</t>
  </si>
  <si>
    <t>대</t>
  </si>
  <si>
    <t>M060915</t>
  </si>
  <si>
    <t>난연 전력케이블(0.153kg)</t>
  </si>
  <si>
    <t>M060918</t>
  </si>
  <si>
    <t>난연 전력케이블(0.189kg)</t>
  </si>
  <si>
    <t>M060919</t>
  </si>
  <si>
    <t>난연 전력케이블(0.245kg)</t>
  </si>
  <si>
    <t>0.6/1kV F-CV 3C*4㎟</t>
  </si>
  <si>
    <t>M060920</t>
  </si>
  <si>
    <t>M060936</t>
  </si>
  <si>
    <t>M060937</t>
  </si>
  <si>
    <t>제어케이블(0.162kg)</t>
  </si>
  <si>
    <t>제어케이블(0.190kg)</t>
  </si>
  <si>
    <t>제어케이블(0.263kg)</t>
  </si>
  <si>
    <t>제어케이블(0.358kg)</t>
  </si>
  <si>
    <t>제어케이블(0.431kg)</t>
  </si>
  <si>
    <t>제어케이블(0.497kg)</t>
  </si>
  <si>
    <t>제어케이블(0.573kg)</t>
  </si>
  <si>
    <t>M061277</t>
  </si>
  <si>
    <t>제어케이블(0.196kg)</t>
  </si>
  <si>
    <t>제어케이블(0.237kg)</t>
  </si>
  <si>
    <t>M061280</t>
  </si>
  <si>
    <t>제어케이블(0.336kg)</t>
  </si>
  <si>
    <t>M061283</t>
  </si>
  <si>
    <t>제어케이블(0.471kg)</t>
  </si>
  <si>
    <t>M061284</t>
  </si>
  <si>
    <t>제어케이블(0.577kg)</t>
  </si>
  <si>
    <t>M061285</t>
  </si>
  <si>
    <t>제어케이블(0.653kg)</t>
  </si>
  <si>
    <t>M061286</t>
  </si>
  <si>
    <t>제어케이블(0.772kg)</t>
  </si>
  <si>
    <t>M061321</t>
  </si>
  <si>
    <t>M061324</t>
  </si>
  <si>
    <t>M061325</t>
  </si>
  <si>
    <t>M061327</t>
  </si>
  <si>
    <t>M061328</t>
  </si>
  <si>
    <t>접지용 전선(0.793kg)</t>
  </si>
  <si>
    <t>M061499</t>
  </si>
  <si>
    <t>피뢰침</t>
  </si>
  <si>
    <t>동(대)14*485㎜</t>
  </si>
  <si>
    <t>M062014</t>
  </si>
  <si>
    <t>ST 28mm</t>
  </si>
  <si>
    <t>M062015</t>
  </si>
  <si>
    <t>ST 36mm</t>
  </si>
  <si>
    <t>M079102</t>
  </si>
  <si>
    <t>M079103</t>
  </si>
  <si>
    <t>M079104</t>
  </si>
  <si>
    <t>M079105</t>
  </si>
  <si>
    <t>M079106</t>
  </si>
  <si>
    <t>M079115</t>
  </si>
  <si>
    <t>M079116</t>
  </si>
  <si>
    <t>M079127</t>
  </si>
  <si>
    <t>케이블 트레이(CABLE TRAY)</t>
  </si>
  <si>
    <t>W300*100H*2.3t</t>
  </si>
  <si>
    <t>메가픽셀 적외선 카메라(돔형)</t>
  </si>
  <si>
    <t>품      명</t>
  </si>
  <si>
    <t>규격</t>
  </si>
  <si>
    <t>비  고</t>
  </si>
  <si>
    <t>품목구분</t>
  </si>
  <si>
    <t>노임구분</t>
  </si>
  <si>
    <t>소수점처리</t>
  </si>
  <si>
    <t>PAGE</t>
  </si>
  <si>
    <t>물가자료</t>
  </si>
  <si>
    <t>적용단가</t>
  </si>
  <si>
    <t>유통물가</t>
  </si>
  <si>
    <t/>
  </si>
  <si>
    <t>노무비</t>
  </si>
  <si>
    <t>통신관련산업기사</t>
  </si>
  <si>
    <t>제조부분 노임단가_변전전공</t>
  </si>
  <si>
    <t>공  사  비    총  괄  표</t>
    <phoneticPr fontId="6" type="noConversion"/>
  </si>
  <si>
    <t>통 신 수 수 료</t>
    <phoneticPr fontId="5" type="noConversion"/>
  </si>
  <si>
    <t>RS485, AWG24X2P</t>
    <phoneticPr fontId="47" type="noConversion"/>
  </si>
  <si>
    <t>200*200*100</t>
  </si>
  <si>
    <t>전원용</t>
  </si>
  <si>
    <t>SURGE PROTECTOR</t>
  </si>
  <si>
    <t>&lt; CCTV장치 &gt;</t>
    <phoneticPr fontId="47" type="noConversion"/>
  </si>
  <si>
    <t>M085067</t>
  </si>
  <si>
    <t>M085068</t>
  </si>
  <si>
    <t>M085069</t>
  </si>
  <si>
    <t>카메라 BRACKET</t>
  </si>
  <si>
    <t>STS, 2T</t>
  </si>
  <si>
    <t>카메라 POLE</t>
  </si>
  <si>
    <t>안내표지판, 200X300mm이상</t>
  </si>
  <si>
    <t>무선네트워크접속, 최대 150Mbps, 2km 이내</t>
  </si>
  <si>
    <t>F-CVV-SB 1.5㎟*2C</t>
  </si>
  <si>
    <t>F-CVV-SB 1.5㎟*3C</t>
  </si>
  <si>
    <t>F-CVV-SB 1.5㎟*5C</t>
  </si>
  <si>
    <t>F-CVV-SB 1.5㎟*8C</t>
  </si>
  <si>
    <t>F-CVV-SB 1.5㎟*10C</t>
  </si>
  <si>
    <t>F-CVV-SB 1.5㎟*12C</t>
  </si>
  <si>
    <t>F-CVV-SB 1.5㎟*15C</t>
  </si>
  <si>
    <t>HIV 단선 2.5㎟(0.032kg)</t>
  </si>
  <si>
    <t>기기용 비닐절연전선</t>
    <phoneticPr fontId="47" type="noConversion"/>
  </si>
  <si>
    <t>광케이블</t>
  </si>
  <si>
    <t>SM(싱글) 4C</t>
  </si>
  <si>
    <t>M061049</t>
  </si>
  <si>
    <t>LAN(UTP) 케이블</t>
  </si>
  <si>
    <t>M032320</t>
  </si>
  <si>
    <t>W400*100H*2.3t</t>
  </si>
  <si>
    <t>F-GV 4㎟</t>
  </si>
  <si>
    <t>F-GV 25㎟</t>
  </si>
  <si>
    <t>25㎟  (0.19kg)</t>
  </si>
  <si>
    <t>50㎟  (0.53kg)</t>
  </si>
  <si>
    <t>전기맨홀</t>
  </si>
  <si>
    <t>600*600*600mm 150T</t>
  </si>
  <si>
    <t>M051680</t>
  </si>
  <si>
    <t>전기맨홀뚜껑</t>
  </si>
  <si>
    <t>경고테이프</t>
  </si>
  <si>
    <t>200*250</t>
  </si>
  <si>
    <t>엔트런스캡(Entrance Cap), 워셔캡</t>
  </si>
  <si>
    <t>&lt; 노임단가 &gt;</t>
    <phoneticPr fontId="47" type="noConversion"/>
  </si>
  <si>
    <t>고급기술자</t>
  </si>
  <si>
    <t>엔지니어링 기술자 노임단가</t>
  </si>
  <si>
    <t>중급기술자</t>
  </si>
  <si>
    <t>초급기술자</t>
  </si>
  <si>
    <t>중급숙련기술자</t>
  </si>
  <si>
    <t>전기기계조립원</t>
  </si>
  <si>
    <t>전선원</t>
  </si>
  <si>
    <t>단순노무종사원</t>
  </si>
  <si>
    <t>중기계조립원</t>
  </si>
  <si>
    <t>&lt;  &gt; :</t>
    <phoneticPr fontId="5" type="noConversion"/>
  </si>
  <si>
    <t>통신수수료 : 외서(부가세 포함, 입찰제외분)</t>
    <phoneticPr fontId="5" type="noConversion"/>
  </si>
  <si>
    <t>(  ) :</t>
    <phoneticPr fontId="5" type="noConversion"/>
  </si>
  <si>
    <t>합        계</t>
    <phoneticPr fontId="5" type="noConversion"/>
  </si>
  <si>
    <t>SPEED DOME CAMERA (IR)</t>
  </si>
  <si>
    <t>M060917</t>
  </si>
  <si>
    <t>M061278</t>
  </si>
  <si>
    <t>W150*100H*2.3t</t>
  </si>
  <si>
    <t>광단자함(FDF)</t>
  </si>
  <si>
    <t>광점퍼코드</t>
  </si>
  <si>
    <t>3M</t>
  </si>
  <si>
    <t>광컨버터</t>
  </si>
  <si>
    <t>100M, S/M, 1CORE</t>
  </si>
  <si>
    <t>STS. 2.0t (W)300*(H)400*(D)300</t>
    <phoneticPr fontId="47" type="noConversion"/>
  </si>
  <si>
    <t>접지용 전선(0.579kg)</t>
    <phoneticPr fontId="47" type="noConversion"/>
  </si>
  <si>
    <t>제어케이블(0.724kg)</t>
    <phoneticPr fontId="47" type="noConversion"/>
  </si>
  <si>
    <t>일체형(전원 및 통신용)</t>
    <phoneticPr fontId="47" type="noConversion"/>
  </si>
  <si>
    <t>퇴직공제부금비</t>
    <phoneticPr fontId="76" type="noConversion"/>
  </si>
  <si>
    <t>I/O 구분</t>
    <phoneticPr fontId="99" type="noConversion"/>
  </si>
  <si>
    <t>DIGITAL OUTPUT</t>
    <phoneticPr fontId="99" type="noConversion"/>
  </si>
  <si>
    <t>DIGITAL INPUT</t>
    <phoneticPr fontId="99" type="noConversion"/>
  </si>
  <si>
    <t>ANALOG INPUT</t>
    <phoneticPr fontId="99" type="noConversion"/>
  </si>
  <si>
    <t>비 고</t>
    <phoneticPr fontId="99" type="noConversion"/>
  </si>
  <si>
    <t>CONTROL</t>
    <phoneticPr fontId="99" type="noConversion"/>
  </si>
  <si>
    <t>STATUS</t>
    <phoneticPr fontId="99" type="noConversion"/>
  </si>
  <si>
    <t>ALARM</t>
    <phoneticPr fontId="99" type="noConversion"/>
  </si>
  <si>
    <t>4 ~ 20mA</t>
    <phoneticPr fontId="99" type="noConversion"/>
  </si>
  <si>
    <t>설 비 명</t>
    <phoneticPr fontId="99" type="noConversion"/>
  </si>
  <si>
    <t>Open/STOP/Close</t>
    <phoneticPr fontId="99" type="noConversion"/>
  </si>
  <si>
    <t>Run/Stop</t>
    <phoneticPr fontId="99" type="noConversion"/>
  </si>
  <si>
    <t>Reset</t>
    <phoneticPr fontId="99" type="noConversion"/>
  </si>
  <si>
    <t>Open/Close</t>
    <phoneticPr fontId="99" type="noConversion"/>
  </si>
  <si>
    <t>Local/Remote</t>
    <phoneticPr fontId="99" type="noConversion"/>
  </si>
  <si>
    <t>OCR</t>
    <phoneticPr fontId="99" type="noConversion"/>
  </si>
  <si>
    <t>OCGR</t>
    <phoneticPr fontId="99" type="noConversion"/>
  </si>
  <si>
    <t>OVR</t>
    <phoneticPr fontId="99" type="noConversion"/>
  </si>
  <si>
    <t>UVR</t>
    <phoneticPr fontId="99" type="noConversion"/>
  </si>
  <si>
    <t>OVGR</t>
    <phoneticPr fontId="99" type="noConversion"/>
  </si>
  <si>
    <t>POR</t>
    <phoneticPr fontId="99" type="noConversion"/>
  </si>
  <si>
    <t>SGR</t>
    <phoneticPr fontId="99" type="noConversion"/>
  </si>
  <si>
    <t>Buzzer</t>
    <phoneticPr fontId="99" type="noConversion"/>
  </si>
  <si>
    <t>EOCR</t>
    <phoneticPr fontId="99" type="noConversion"/>
  </si>
  <si>
    <t>Door Open</t>
    <phoneticPr fontId="99" type="noConversion"/>
  </si>
  <si>
    <t>Fault</t>
    <phoneticPr fontId="99" type="noConversion"/>
  </si>
  <si>
    <t>모터침수(W.C/O.C)</t>
    <phoneticPr fontId="99" type="noConversion"/>
  </si>
  <si>
    <t>전압(V)</t>
    <phoneticPr fontId="99" type="noConversion"/>
  </si>
  <si>
    <t>전류(A)</t>
    <phoneticPr fontId="99" type="noConversion"/>
  </si>
  <si>
    <t>전력(kW)</t>
    <phoneticPr fontId="99" type="noConversion"/>
  </si>
  <si>
    <t>무효전력량(Var)</t>
    <phoneticPr fontId="99" type="noConversion"/>
  </si>
  <si>
    <t>영상전압(Vo)</t>
    <phoneticPr fontId="99" type="noConversion"/>
  </si>
  <si>
    <t>역률(PF)</t>
    <phoneticPr fontId="99" type="noConversion"/>
  </si>
  <si>
    <t>주파수(F)</t>
    <phoneticPr fontId="99" type="noConversion"/>
  </si>
  <si>
    <t>수위</t>
    <phoneticPr fontId="99" type="noConversion"/>
  </si>
  <si>
    <t>개도</t>
    <phoneticPr fontId="99" type="noConversion"/>
  </si>
  <si>
    <t>온도(변압기, R/S/T)</t>
    <phoneticPr fontId="99" type="noConversion"/>
  </si>
  <si>
    <t>온도(권선, 베어링)</t>
    <phoneticPr fontId="99" type="noConversion"/>
  </si>
  <si>
    <t>RTU</t>
    <phoneticPr fontId="99" type="noConversion"/>
  </si>
  <si>
    <t>소  계</t>
    <phoneticPr fontId="99" type="noConversion"/>
  </si>
  <si>
    <t>감시</t>
    <phoneticPr fontId="99" type="noConversion"/>
  </si>
  <si>
    <t>DI/DO</t>
    <phoneticPr fontId="99" type="noConversion"/>
  </si>
  <si>
    <t>SPARE</t>
    <phoneticPr fontId="99" type="noConversion"/>
  </si>
  <si>
    <t>제어</t>
    <phoneticPr fontId="99" type="noConversion"/>
  </si>
  <si>
    <t>AI</t>
    <phoneticPr fontId="99" type="noConversion"/>
  </si>
  <si>
    <t>합 계</t>
    <phoneticPr fontId="99" type="noConversion"/>
  </si>
  <si>
    <t>총POINTS</t>
    <phoneticPr fontId="99" type="noConversion"/>
  </si>
  <si>
    <t>한국농어촌공사</t>
  </si>
  <si>
    <t>계량기함</t>
  </si>
  <si>
    <t>F-CVV-SB 1.5㎟*4C</t>
  </si>
  <si>
    <t>M060935</t>
  </si>
  <si>
    <t>파상형경질PE전선관</t>
    <phoneticPr fontId="47" type="noConversion"/>
  </si>
  <si>
    <t>M032319</t>
  </si>
  <si>
    <t>STS(방수형)</t>
  </si>
  <si>
    <t>폴기초 베이스</t>
    <phoneticPr fontId="47" type="noConversion"/>
  </si>
  <si>
    <t>유량(순시,적산)</t>
    <phoneticPr fontId="111" type="noConversion"/>
  </si>
  <si>
    <t>On/Off</t>
    <phoneticPr fontId="99" type="noConversion"/>
  </si>
  <si>
    <t>On/Off</t>
    <phoneticPr fontId="99" type="noConversion"/>
  </si>
  <si>
    <t>F.O/F.C</t>
    <phoneticPr fontId="99" type="noConversion"/>
  </si>
  <si>
    <t>200만화소 이상, 4배 광학줌, 하우징일체</t>
  </si>
  <si>
    <t>200만화소 이상, 3배 광학줌, 하우징일체</t>
  </si>
  <si>
    <t>접지클램프</t>
  </si>
  <si>
    <t>C-TYPE SLEEVE 70SQ</t>
  </si>
  <si>
    <t>전주용입상관</t>
  </si>
  <si>
    <t>D130x2m</t>
  </si>
  <si>
    <t>70㎟  (0.53kg)</t>
  </si>
  <si>
    <t>전원(UPS)이상</t>
    <phoneticPr fontId="99" type="noConversion"/>
  </si>
  <si>
    <t>M060720</t>
    <phoneticPr fontId="47" type="noConversion"/>
  </si>
  <si>
    <t>M051658</t>
    <phoneticPr fontId="47" type="noConversion"/>
  </si>
  <si>
    <t>통신이상</t>
    <phoneticPr fontId="99" type="noConversion"/>
  </si>
  <si>
    <t>모듈</t>
    <phoneticPr fontId="47" type="noConversion"/>
  </si>
  <si>
    <t>16P</t>
    <phoneticPr fontId="47" type="noConversion"/>
  </si>
  <si>
    <t xml:space="preserve"> --</t>
    <phoneticPr fontId="47" type="noConversion"/>
  </si>
  <si>
    <t>8P</t>
    <phoneticPr fontId="47" type="noConversion"/>
  </si>
  <si>
    <t>DI</t>
    <phoneticPr fontId="99" type="noConversion"/>
  </si>
  <si>
    <t>DO</t>
    <phoneticPr fontId="99" type="noConversion"/>
  </si>
  <si>
    <t>INPUT/OUTPUT POINTS SCHEDULE</t>
    <phoneticPr fontId="47" type="noConversion"/>
  </si>
  <si>
    <t>공  사 비  명 세 서</t>
    <phoneticPr fontId="2" type="noConversion"/>
  </si>
  <si>
    <t>품         명</t>
    <phoneticPr fontId="2" type="noConversion"/>
  </si>
  <si>
    <t>재료 또는 치수</t>
  </si>
  <si>
    <t>원수</t>
  </si>
  <si>
    <t>총     액</t>
    <phoneticPr fontId="2" type="noConversion"/>
  </si>
  <si>
    <t>노    무    비</t>
    <phoneticPr fontId="2" type="noConversion"/>
  </si>
  <si>
    <t>재    료    비</t>
    <phoneticPr fontId="2" type="noConversion"/>
  </si>
  <si>
    <t>경          비</t>
    <phoneticPr fontId="2" type="noConversion"/>
  </si>
  <si>
    <t>비 고</t>
    <phoneticPr fontId="2" type="noConversion"/>
  </si>
  <si>
    <t>단 가</t>
    <phoneticPr fontId="2" type="noConversion"/>
  </si>
  <si>
    <t>금      액</t>
  </si>
  <si>
    <t>금   액</t>
    <phoneticPr fontId="2" type="noConversion"/>
  </si>
  <si>
    <t>식</t>
    <phoneticPr fontId="3" type="noConversion"/>
  </si>
  <si>
    <t>합          계</t>
  </si>
  <si>
    <t>품         명</t>
    <phoneticPr fontId="2" type="noConversion"/>
  </si>
  <si>
    <t>노    무    비</t>
    <phoneticPr fontId="2" type="noConversion"/>
  </si>
  <si>
    <t>단 가</t>
    <phoneticPr fontId="2" type="noConversion"/>
  </si>
  <si>
    <t>금     액</t>
    <phoneticPr fontId="125" type="noConversion"/>
  </si>
  <si>
    <t>금   액</t>
    <phoneticPr fontId="125" type="noConversion"/>
  </si>
  <si>
    <t>&lt; 설치노무비 &gt;</t>
    <phoneticPr fontId="125" type="noConversion"/>
  </si>
  <si>
    <t>산.근</t>
  </si>
  <si>
    <t>인</t>
    <phoneticPr fontId="125" type="noConversion"/>
  </si>
  <si>
    <t>내선전공</t>
  </si>
  <si>
    <t>저압케이블공</t>
  </si>
  <si>
    <t>&lt;경  비&gt;</t>
    <phoneticPr fontId="12" type="noConversion"/>
  </si>
  <si>
    <t>직접노무비의 3%</t>
  </si>
  <si>
    <t>종         별</t>
    <phoneticPr fontId="12" type="noConversion"/>
  </si>
  <si>
    <t>원 수</t>
  </si>
  <si>
    <t>단 위</t>
  </si>
  <si>
    <t>통신관련산업기사</t>
    <phoneticPr fontId="12" type="noConversion"/>
  </si>
  <si>
    <t>내선전공</t>
    <phoneticPr fontId="12" type="noConversion"/>
  </si>
  <si>
    <t>비  고</t>
    <phoneticPr fontId="12" type="noConversion"/>
  </si>
  <si>
    <t>인 수</t>
    <phoneticPr fontId="12" type="noConversion"/>
  </si>
  <si>
    <t>대</t>
    <phoneticPr fontId="12" type="noConversion"/>
  </si>
  <si>
    <t>인공계</t>
  </si>
  <si>
    <t>회로명</t>
    <phoneticPr fontId="6" type="noConversion"/>
  </si>
  <si>
    <t>산출목록</t>
    <phoneticPr fontId="6" type="noConversion"/>
  </si>
  <si>
    <t>규격</t>
    <phoneticPr fontId="6" type="noConversion"/>
  </si>
  <si>
    <t>단위</t>
    <phoneticPr fontId="6" type="noConversion"/>
  </si>
  <si>
    <t>합계</t>
    <phoneticPr fontId="6" type="noConversion"/>
  </si>
  <si>
    <t>할증</t>
    <phoneticPr fontId="6" type="noConversion"/>
  </si>
  <si>
    <t>계</t>
    <phoneticPr fontId="6" type="noConversion"/>
  </si>
  <si>
    <t xml:space="preserve">산 </t>
    <phoneticPr fontId="6" type="noConversion"/>
  </si>
  <si>
    <t xml:space="preserve"> </t>
    <phoneticPr fontId="6" type="noConversion"/>
  </si>
  <si>
    <t>출</t>
    <phoneticPr fontId="6" type="noConversion"/>
  </si>
  <si>
    <t>근</t>
    <phoneticPr fontId="6" type="noConversion"/>
  </si>
  <si>
    <t>전원케이블</t>
    <phoneticPr fontId="6" type="noConversion"/>
  </si>
  <si>
    <t>M</t>
    <phoneticPr fontId="6" type="noConversion"/>
  </si>
  <si>
    <t>(</t>
    <phoneticPr fontId="6" type="noConversion"/>
  </si>
  <si>
    <t>+</t>
    <phoneticPr fontId="6" type="noConversion"/>
  </si>
  <si>
    <t>+</t>
    <phoneticPr fontId="6" type="noConversion"/>
  </si>
  <si>
    <t>)</t>
    <phoneticPr fontId="6" type="noConversion"/>
  </si>
  <si>
    <t>접지케이블</t>
    <phoneticPr fontId="47" type="noConversion"/>
  </si>
  <si>
    <t>0.6/1KV F-GV 4.0㎟</t>
    <phoneticPr fontId="47" type="noConversion"/>
  </si>
  <si>
    <t>)</t>
    <phoneticPr fontId="6" type="noConversion"/>
  </si>
  <si>
    <t>파상형경질PE관</t>
    <phoneticPr fontId="6" type="noConversion"/>
  </si>
  <si>
    <t>(</t>
    <phoneticPr fontId="6" type="noConversion"/>
  </si>
  <si>
    <t>전원케이블</t>
    <phoneticPr fontId="6" type="noConversion"/>
  </si>
  <si>
    <t>M</t>
    <phoneticPr fontId="6" type="noConversion"/>
  </si>
  <si>
    <t>전선관</t>
    <phoneticPr fontId="6" type="noConversion"/>
  </si>
  <si>
    <t>ST 28㎜</t>
    <phoneticPr fontId="6" type="noConversion"/>
  </si>
  <si>
    <t>가요전선관</t>
    <phoneticPr fontId="6" type="noConversion"/>
  </si>
  <si>
    <t>고장력방수 28㎜</t>
    <phoneticPr fontId="6" type="noConversion"/>
  </si>
  <si>
    <t xml:space="preserve"> 가요전선관콘넥터</t>
    <phoneticPr fontId="6" type="noConversion"/>
  </si>
  <si>
    <t>개</t>
    <phoneticPr fontId="6" type="noConversion"/>
  </si>
  <si>
    <t>황동방수 28mm</t>
    <phoneticPr fontId="6" type="noConversion"/>
  </si>
  <si>
    <t>개</t>
    <phoneticPr fontId="6" type="noConversion"/>
  </si>
  <si>
    <t>풀박스</t>
    <phoneticPr fontId="47" type="noConversion"/>
  </si>
  <si>
    <t>200*200*150</t>
    <phoneticPr fontId="6" type="noConversion"/>
  </si>
  <si>
    <t>합    계</t>
    <phoneticPr fontId="6" type="noConversion"/>
  </si>
  <si>
    <t>50mm</t>
    <phoneticPr fontId="6" type="noConversion"/>
  </si>
  <si>
    <t>자동화시스템 수량산출서</t>
    <phoneticPr fontId="6" type="noConversion"/>
  </si>
  <si>
    <t>회로명</t>
    <phoneticPr fontId="6" type="noConversion"/>
  </si>
  <si>
    <t>산출목록</t>
    <phoneticPr fontId="6" type="noConversion"/>
  </si>
  <si>
    <t>규격</t>
    <phoneticPr fontId="6" type="noConversion"/>
  </si>
  <si>
    <t>단위</t>
    <phoneticPr fontId="6" type="noConversion"/>
  </si>
  <si>
    <t>합계</t>
    <phoneticPr fontId="6" type="noConversion"/>
  </si>
  <si>
    <t>할증</t>
    <phoneticPr fontId="6" type="noConversion"/>
  </si>
  <si>
    <t xml:space="preserve">산 </t>
    <phoneticPr fontId="6" type="noConversion"/>
  </si>
  <si>
    <t xml:space="preserve"> </t>
    <phoneticPr fontId="6" type="noConversion"/>
  </si>
  <si>
    <t>출</t>
    <phoneticPr fontId="6" type="noConversion"/>
  </si>
  <si>
    <t>근</t>
    <phoneticPr fontId="6" type="noConversion"/>
  </si>
  <si>
    <t>2. 대원1호 방수문</t>
    <phoneticPr fontId="6" type="noConversion"/>
  </si>
  <si>
    <t>(CCTV 1대)</t>
    <phoneticPr fontId="47" type="noConversion"/>
  </si>
  <si>
    <t xml:space="preserve">  CCTV ~ RTU</t>
    <phoneticPr fontId="6" type="noConversion"/>
  </si>
  <si>
    <t>0.6/1KV F-CV 2.5㎟/3C</t>
    <phoneticPr fontId="47" type="noConversion"/>
  </si>
  <si>
    <t>통신케이블</t>
  </si>
  <si>
    <t>UTP CAT.5, 4P</t>
  </si>
  <si>
    <t>가요전선관</t>
    <phoneticPr fontId="6" type="noConversion"/>
  </si>
  <si>
    <t>밸브 (2대)</t>
    <phoneticPr fontId="99" type="noConversion"/>
  </si>
  <si>
    <t>수위(H/L)</t>
    <phoneticPr fontId="99" type="noConversion"/>
  </si>
  <si>
    <t>CCTV CAMERA POLE</t>
    <phoneticPr fontId="47" type="noConversion"/>
  </si>
  <si>
    <t>CAMERA 설치</t>
  </si>
  <si>
    <t>스피드돔형</t>
    <phoneticPr fontId="47" type="noConversion"/>
  </si>
  <si>
    <t>통9-2-1-1</t>
    <phoneticPr fontId="6" type="noConversion"/>
  </si>
  <si>
    <t>통9-2-1-1</t>
    <phoneticPr fontId="6" type="noConversion"/>
  </si>
  <si>
    <t>브라켓 설치</t>
  </si>
  <si>
    <t>일반형</t>
    <phoneticPr fontId="47" type="noConversion"/>
  </si>
  <si>
    <t>송수신 제어신호 및 영상LEVEL조정</t>
  </si>
  <si>
    <t>Set</t>
    <phoneticPr fontId="47" type="noConversion"/>
  </si>
  <si>
    <t>종합 시험</t>
  </si>
  <si>
    <t>카메라 POLE 설치</t>
  </si>
  <si>
    <t>기초설치</t>
  </si>
  <si>
    <t>개소</t>
  </si>
  <si>
    <t>통9-2-1-3</t>
    <phoneticPr fontId="6" type="noConversion"/>
  </si>
  <si>
    <t>고장력방수 22㎜</t>
    <phoneticPr fontId="6" type="noConversion"/>
  </si>
  <si>
    <t>황동방수 22mm</t>
    <phoneticPr fontId="6" type="noConversion"/>
  </si>
  <si>
    <t>견적</t>
  </si>
  <si>
    <t>조달청디지탈서비스몰</t>
    <phoneticPr fontId="99" type="noConversion"/>
  </si>
  <si>
    <t>카메라 접속라이센스 (채널당)</t>
    <phoneticPr fontId="47" type="noConversion"/>
  </si>
  <si>
    <t>BULLET CAMERA (IR),TTA인증</t>
    <phoneticPr fontId="99" type="noConversion"/>
  </si>
  <si>
    <t>STS. 2.0t (W)600*(H)700*(D)500, 이중단열판</t>
  </si>
  <si>
    <t>200*300*150</t>
  </si>
  <si>
    <t>M060490</t>
    <phoneticPr fontId="99" type="noConversion"/>
  </si>
  <si>
    <t>M062016</t>
    <phoneticPr fontId="99" type="noConversion"/>
  </si>
  <si>
    <t>코어드릴, 1일기준</t>
  </si>
  <si>
    <t>오뚜기수위계 보호관</t>
  </si>
  <si>
    <t>PVC 고강도 하수관,300A</t>
  </si>
  <si>
    <t>보호관 브라켓</t>
  </si>
  <si>
    <t>SUS와이어, 무게추 등</t>
  </si>
  <si>
    <t>제조부분 노임단가_내선,배전전공</t>
  </si>
  <si>
    <t>제조부분 노임단가_보통인부</t>
  </si>
  <si>
    <t>제조부분 노임단가_플랜트전공</t>
  </si>
  <si>
    <t>S/W시험사</t>
  </si>
  <si>
    <t>H/W시험사</t>
  </si>
  <si>
    <t>통신관련기사</t>
  </si>
  <si>
    <t>통신내선공</t>
  </si>
  <si>
    <t>특별인부</t>
  </si>
  <si>
    <t>통신외선공</t>
  </si>
  <si>
    <t>통신케이블공</t>
  </si>
  <si>
    <t>무선안테나공</t>
  </si>
  <si>
    <t>통신관련기능사</t>
  </si>
  <si>
    <t>플랜트전공</t>
  </si>
  <si>
    <t>광케이블설치사</t>
  </si>
  <si>
    <t>변전전공</t>
  </si>
  <si>
    <t>스피드돔카메라(IR)</t>
    <phoneticPr fontId="47" type="noConversion"/>
  </si>
  <si>
    <t>200만화소 이상, 36배 광학줌, 하우징일체, TTA인증</t>
    <phoneticPr fontId="99" type="noConversion"/>
  </si>
  <si>
    <t>200만화소 이상, 36배 광학줌, 하우징일체</t>
    <phoneticPr fontId="99" type="noConversion"/>
  </si>
  <si>
    <t>조사가격</t>
    <phoneticPr fontId="47" type="noConversion"/>
  </si>
  <si>
    <t>BRACKET (SHF안테나용)</t>
    <phoneticPr fontId="99" type="noConversion"/>
  </si>
  <si>
    <t xml:space="preserve">SUS 지지대, BEND </t>
    <phoneticPr fontId="99" type="noConversion"/>
  </si>
  <si>
    <t>F-CVV-SB 2.5㎟*8C</t>
    <phoneticPr fontId="47" type="noConversion"/>
  </si>
  <si>
    <t>특별인부</t>
    <phoneticPr fontId="47" type="noConversion"/>
  </si>
  <si>
    <t>통신케이블</t>
    <phoneticPr fontId="3" type="noConversion"/>
  </si>
  <si>
    <t>전선관부속</t>
    <phoneticPr fontId="3" type="noConversion"/>
  </si>
  <si>
    <t>관의 15%</t>
    <phoneticPr fontId="47" type="noConversion"/>
  </si>
  <si>
    <t>식</t>
    <phoneticPr fontId="6" type="noConversion"/>
  </si>
  <si>
    <t>기타잡재</t>
    <phoneticPr fontId="3" type="noConversion"/>
  </si>
  <si>
    <t>식</t>
    <phoneticPr fontId="6" type="noConversion"/>
  </si>
  <si>
    <t>감시부 설치</t>
    <phoneticPr fontId="47" type="noConversion"/>
  </si>
  <si>
    <t>영상저장장치</t>
    <phoneticPr fontId="47" type="noConversion"/>
  </si>
  <si>
    <t>서지보호기</t>
    <phoneticPr fontId="47" type="noConversion"/>
  </si>
  <si>
    <t>통3-7-1</t>
    <phoneticPr fontId="6" type="noConversion"/>
  </si>
  <si>
    <t xml:space="preserve">앙카볼트 </t>
    <phoneticPr fontId="47" type="noConversion"/>
  </si>
  <si>
    <t>전5-13⑤</t>
    <phoneticPr fontId="12" type="noConversion"/>
  </si>
  <si>
    <t>전선관</t>
  </si>
  <si>
    <t>전5-1②</t>
    <phoneticPr fontId="12" type="noConversion"/>
  </si>
  <si>
    <t>가요전선관</t>
  </si>
  <si>
    <t>전5-1</t>
    <phoneticPr fontId="12" type="noConversion"/>
  </si>
  <si>
    <t>파상형경질PE관</t>
  </si>
  <si>
    <t>전4-31</t>
    <phoneticPr fontId="12" type="noConversion"/>
  </si>
  <si>
    <t>풀박스</t>
  </si>
  <si>
    <t>전5-3</t>
    <phoneticPr fontId="12" type="noConversion"/>
  </si>
  <si>
    <t>터파기,되메우기</t>
    <phoneticPr fontId="6" type="noConversion"/>
  </si>
  <si>
    <t>깊이 1m 미만</t>
    <phoneticPr fontId="6" type="noConversion"/>
  </si>
  <si>
    <t>㎥</t>
    <phoneticPr fontId="6" type="noConversion"/>
  </si>
  <si>
    <t>통2-1-8-1</t>
    <phoneticPr fontId="12" type="noConversion"/>
  </si>
  <si>
    <t>전력케이블</t>
    <phoneticPr fontId="47" type="noConversion"/>
  </si>
  <si>
    <t>저압케이블공</t>
    <phoneticPr fontId="12" type="noConversion"/>
  </si>
  <si>
    <t>STS. 2.0t (W)300*(H)400*(D)300</t>
  </si>
  <si>
    <t>CCTV POLE PANEL</t>
    <phoneticPr fontId="47" type="noConversion"/>
  </si>
  <si>
    <t>함체설치</t>
  </si>
  <si>
    <t>통3-4-9</t>
    <phoneticPr fontId="6" type="noConversion"/>
  </si>
  <si>
    <t>통신관련산업기사</t>
    <phoneticPr fontId="3" type="noConversion"/>
  </si>
  <si>
    <t>통신설비공</t>
    <phoneticPr fontId="3" type="noConversion"/>
  </si>
  <si>
    <t>내선전공</t>
    <phoneticPr fontId="3" type="noConversion"/>
  </si>
  <si>
    <t>보통인부</t>
    <phoneticPr fontId="3" type="noConversion"/>
  </si>
  <si>
    <t>공구손료</t>
    <phoneticPr fontId="3" type="noConversion"/>
  </si>
  <si>
    <t>저압케이블공</t>
    <phoneticPr fontId="3" type="noConversion"/>
  </si>
  <si>
    <t>SURGE PROTECTOR</t>
    <phoneticPr fontId="47" type="noConversion"/>
  </si>
  <si>
    <t>카메라 BRACKET</t>
    <phoneticPr fontId="47" type="noConversion"/>
  </si>
  <si>
    <t>(제경비)</t>
    <phoneticPr fontId="5" type="noConversion"/>
  </si>
  <si>
    <t>(직접비)</t>
    <phoneticPr fontId="5" type="noConversion"/>
  </si>
  <si>
    <t xml:space="preserve">   계</t>
    <phoneticPr fontId="5" type="noConversion"/>
  </si>
  <si>
    <t>*</t>
    <phoneticPr fontId="47" type="noConversion"/>
  </si>
  <si>
    <t>2대</t>
    <phoneticPr fontId="47" type="noConversion"/>
  </si>
  <si>
    <t>촬영안내판</t>
    <phoneticPr fontId="47" type="noConversion"/>
  </si>
  <si>
    <t>기초베이스</t>
    <phoneticPr fontId="47" type="noConversion"/>
  </si>
  <si>
    <t>기초앙카</t>
    <phoneticPr fontId="47" type="noConversion"/>
  </si>
  <si>
    <t>DOME CAMERA (IR),TTA인증</t>
    <phoneticPr fontId="99" type="noConversion"/>
  </si>
  <si>
    <t>M085070</t>
    <phoneticPr fontId="47" type="noConversion"/>
  </si>
  <si>
    <t>CCTV POLE PANEL</t>
    <phoneticPr fontId="99" type="noConversion"/>
  </si>
  <si>
    <t>450/700V KIV 2.5㎟</t>
    <phoneticPr fontId="47" type="noConversion"/>
  </si>
  <si>
    <t>M083121</t>
    <phoneticPr fontId="47" type="noConversion"/>
  </si>
  <si>
    <t>:</t>
    <phoneticPr fontId="47" type="noConversion"/>
  </si>
  <si>
    <t xml:space="preserve">    </t>
    <phoneticPr fontId="47" type="noConversion"/>
  </si>
  <si>
    <t>관급자재 : 내서(부가세, 조달수수료 포함)</t>
    <phoneticPr fontId="5" type="noConversion"/>
  </si>
  <si>
    <t>고장력방수 28㎜</t>
    <phoneticPr fontId="6" type="noConversion"/>
  </si>
  <si>
    <t>황동방수 28mm</t>
    <phoneticPr fontId="6" type="noConversion"/>
  </si>
  <si>
    <t>통신용</t>
    <phoneticPr fontId="47" type="noConversion"/>
  </si>
  <si>
    <t>SUS 4M, 설치</t>
    <phoneticPr fontId="47" type="noConversion"/>
  </si>
  <si>
    <t>30mm</t>
    <phoneticPr fontId="6" type="noConversion"/>
  </si>
  <si>
    <t>대</t>
    <phoneticPr fontId="47" type="noConversion"/>
  </si>
  <si>
    <t>40mm</t>
    <phoneticPr fontId="6" type="noConversion"/>
  </si>
  <si>
    <t>UTP CAT.6</t>
    <phoneticPr fontId="47" type="noConversion"/>
  </si>
  <si>
    <t>단 가 대 비 표</t>
    <phoneticPr fontId="99" type="noConversion"/>
  </si>
  <si>
    <t>[ 자동화 시스템 ]</t>
    <phoneticPr fontId="99" type="noConversion"/>
  </si>
  <si>
    <t>경    비</t>
    <phoneticPr fontId="47" type="noConversion"/>
  </si>
  <si>
    <t>유통물가</t>
    <phoneticPr fontId="99" type="noConversion"/>
  </si>
  <si>
    <t>물가정보</t>
    <phoneticPr fontId="47" type="noConversion"/>
  </si>
  <si>
    <t>조사가격</t>
    <phoneticPr fontId="47" type="noConversion"/>
  </si>
  <si>
    <t>개</t>
    <phoneticPr fontId="47" type="noConversion"/>
  </si>
  <si>
    <t>SWITCH HUB UNIT</t>
  </si>
  <si>
    <t>10/100/1000Mbps,S/W,24P</t>
    <phoneticPr fontId="47" type="noConversion"/>
  </si>
  <si>
    <t>M084800</t>
  </si>
  <si>
    <t>10/100/1000Mbps,S/W,8P</t>
    <phoneticPr fontId="47" type="noConversion"/>
  </si>
  <si>
    <t>SSL VPN</t>
    <phoneticPr fontId="47" type="noConversion"/>
  </si>
  <si>
    <t>1Gbps, WAN 1/LAN 4포트 이상</t>
    <phoneticPr fontId="47" type="noConversion"/>
  </si>
  <si>
    <t>개</t>
    <phoneticPr fontId="99" type="noConversion"/>
  </si>
  <si>
    <t>M</t>
    <phoneticPr fontId="99" type="noConversion"/>
  </si>
  <si>
    <t>Voost VMS v1.1</t>
    <phoneticPr fontId="99" type="noConversion"/>
  </si>
  <si>
    <t>VMS License (1CH)</t>
    <phoneticPr fontId="99" type="noConversion"/>
  </si>
  <si>
    <t>N.V.R</t>
    <phoneticPr fontId="47" type="noConversion"/>
  </si>
  <si>
    <t>200만화소, 4배 광학줌 이상, 블렛형</t>
    <phoneticPr fontId="99" type="noConversion"/>
  </si>
  <si>
    <t>SPEED DOME CAMERA (IR),TTA인증</t>
    <phoneticPr fontId="99" type="noConversion"/>
  </si>
  <si>
    <t>M085066</t>
  </si>
  <si>
    <t>200만화소 이상, 36배 광학줌, 하우징일체, Wiper</t>
    <phoneticPr fontId="99" type="noConversion"/>
  </si>
  <si>
    <t>메가픽셀 적외선 카메라(뷸렛)</t>
    <phoneticPr fontId="99" type="noConversion"/>
  </si>
  <si>
    <t>STS 제작형, 1.5M 이내</t>
    <phoneticPr fontId="47" type="noConversion"/>
  </si>
  <si>
    <t>M085071</t>
    <phoneticPr fontId="47" type="noConversion"/>
  </si>
  <si>
    <t>M085072</t>
    <phoneticPr fontId="47" type="noConversion"/>
  </si>
  <si>
    <t>&lt; 설치일반 &gt;</t>
    <phoneticPr fontId="47" type="noConversion"/>
  </si>
  <si>
    <t>난연 전력케이블(0.397kg)</t>
    <phoneticPr fontId="47" type="noConversion"/>
  </si>
  <si>
    <t>F-CVV-SB 2.5㎟*5C</t>
    <phoneticPr fontId="47" type="noConversion"/>
  </si>
  <si>
    <t>M061241</t>
  </si>
  <si>
    <t>M061242</t>
  </si>
  <si>
    <t>M061243</t>
  </si>
  <si>
    <t>M061244</t>
  </si>
  <si>
    <t>M061247</t>
  </si>
  <si>
    <t>M061248</t>
  </si>
  <si>
    <t>M061249</t>
  </si>
  <si>
    <t>M061250</t>
  </si>
  <si>
    <t>M061251</t>
  </si>
  <si>
    <t>통신케이블</t>
    <phoneticPr fontId="47" type="noConversion"/>
  </si>
  <si>
    <t>M079156</t>
    <phoneticPr fontId="47" type="noConversion"/>
  </si>
  <si>
    <t>접지봉</t>
    <phoneticPr fontId="47" type="noConversion"/>
  </si>
  <si>
    <t>접지용 전선(0.121kg)</t>
    <phoneticPr fontId="47" type="noConversion"/>
  </si>
  <si>
    <t>M051687</t>
  </si>
  <si>
    <t>M083122</t>
    <phoneticPr fontId="47" type="noConversion"/>
  </si>
  <si>
    <t>M083123</t>
    <phoneticPr fontId="47" type="noConversion"/>
  </si>
  <si>
    <t>㎡</t>
  </si>
  <si>
    <t>컴퓨터운용사</t>
    <phoneticPr fontId="47" type="noConversion"/>
  </si>
  <si>
    <t>제조부분 노임단가_컴퓨터기사</t>
  </si>
  <si>
    <t>통신기계조립원</t>
    <phoneticPr fontId="47" type="noConversion"/>
  </si>
  <si>
    <t>제조부분 노임단가_S/W,H/W시험사</t>
  </si>
  <si>
    <t>B</t>
  </si>
  <si>
    <t>노무비</t>
    <phoneticPr fontId="99" type="noConversion"/>
  </si>
  <si>
    <t>계 장 공</t>
  </si>
  <si>
    <t>배전전공</t>
  </si>
  <si>
    <t>일체형(전원 및 통신용)</t>
  </si>
  <si>
    <t>황동방수 28mm</t>
    <phoneticPr fontId="6" type="noConversion"/>
  </si>
  <si>
    <t>ST 22㎜</t>
    <phoneticPr fontId="6" type="noConversion"/>
  </si>
  <si>
    <t>ST 28㎜</t>
    <phoneticPr fontId="125" type="noConversion"/>
  </si>
  <si>
    <t>(전원+통신용)</t>
    <phoneticPr fontId="47" type="noConversion"/>
  </si>
  <si>
    <t>ST 28㎜</t>
    <phoneticPr fontId="47" type="noConversion"/>
  </si>
  <si>
    <t>고장력방수 28㎜</t>
    <phoneticPr fontId="12" type="noConversion"/>
  </si>
  <si>
    <t>영상감시장치 수량산출서</t>
    <phoneticPr fontId="6" type="noConversion"/>
  </si>
  <si>
    <t>옥외Pole TYPE 1대</t>
    <phoneticPr fontId="47" type="noConversion"/>
  </si>
  <si>
    <t>전력케이블</t>
    <phoneticPr fontId="3" type="noConversion"/>
  </si>
  <si>
    <t>'26한국엔지니어링협회(통신)</t>
  </si>
  <si>
    <t>'2026년 상반기 제조노임</t>
  </si>
  <si>
    <t>26년 상반기 건설노임</t>
  </si>
  <si>
    <t>&lt; 영상통합관리시스템 &gt;</t>
    <phoneticPr fontId="47" type="noConversion"/>
  </si>
  <si>
    <t>저장분배서버</t>
    <phoneticPr fontId="99" type="noConversion"/>
  </si>
  <si>
    <t>3.7GHz 4CoreDDR4 16GB, 256GB SSD x 2 (RAID-1)</t>
    <phoneticPr fontId="3" type="noConversion"/>
  </si>
  <si>
    <t>대</t>
    <phoneticPr fontId="47" type="noConversion"/>
  </si>
  <si>
    <t>견적</t>
    <phoneticPr fontId="99" type="noConversion"/>
  </si>
  <si>
    <t>VMS CLIENT S/W (경북)</t>
    <phoneticPr fontId="99" type="noConversion"/>
  </si>
  <si>
    <t>Leopard Client V2.1</t>
    <phoneticPr fontId="99" type="noConversion"/>
  </si>
  <si>
    <t>VMS CLIENT S/W (충청)</t>
    <phoneticPr fontId="99" type="noConversion"/>
  </si>
  <si>
    <t>CH</t>
    <phoneticPr fontId="47" type="noConversion"/>
  </si>
  <si>
    <t>16CH, FuLL HD, 4TB 이상</t>
    <phoneticPr fontId="47" type="noConversion"/>
  </si>
  <si>
    <r>
      <t>32CH, FuLL HD, 8TB 이상,</t>
    </r>
    <r>
      <rPr>
        <sz val="10"/>
        <color rgb="FFFF0000"/>
        <rFont val="굴림체"/>
        <family val="3"/>
        <charset val="129"/>
      </rPr>
      <t>TTA인증</t>
    </r>
    <phoneticPr fontId="47" type="noConversion"/>
  </si>
  <si>
    <t>디비시스</t>
    <phoneticPr fontId="99" type="noConversion"/>
  </si>
  <si>
    <t>64CH, FuLL HD, 60TB,TTA인증</t>
    <phoneticPr fontId="47" type="noConversion"/>
  </si>
  <si>
    <t>N.V.R 용 HDD</t>
    <phoneticPr fontId="47" type="noConversion"/>
  </si>
  <si>
    <r>
      <t xml:space="preserve">3.5"HDD, </t>
    </r>
    <r>
      <rPr>
        <sz val="10"/>
        <color rgb="FFFF0000"/>
        <rFont val="굴림체"/>
        <family val="3"/>
        <charset val="129"/>
      </rPr>
      <t>6TB</t>
    </r>
    <phoneticPr fontId="47" type="noConversion"/>
  </si>
  <si>
    <t>200만화소, 4배 광학줌 이상, 돔형</t>
    <phoneticPr fontId="99" type="noConversion"/>
  </si>
  <si>
    <t>200만화소 이상, 36배 광학줌, 하우징일체</t>
    <phoneticPr fontId="99" type="noConversion"/>
  </si>
  <si>
    <t>STS. 2.0t, 4M  Φ152</t>
    <phoneticPr fontId="47" type="noConversion"/>
  </si>
  <si>
    <t>STS 2.0t, 2M Φ80</t>
    <phoneticPr fontId="99" type="noConversion"/>
  </si>
  <si>
    <t>카메라 ARM</t>
    <phoneticPr fontId="47" type="noConversion"/>
  </si>
  <si>
    <t>SHF통신장비(5GHz대역)</t>
    <phoneticPr fontId="17" type="noConversion"/>
  </si>
  <si>
    <t>M084816</t>
    <phoneticPr fontId="47" type="noConversion"/>
  </si>
  <si>
    <t>난연 전력케이블(0.197kg)</t>
    <phoneticPr fontId="47" type="noConversion"/>
  </si>
  <si>
    <t>0.6/1kV F-CV 2C*4.0㎟</t>
    <phoneticPr fontId="47" type="noConversion"/>
  </si>
  <si>
    <t>M</t>
    <phoneticPr fontId="99" type="noConversion"/>
  </si>
  <si>
    <t>M060916</t>
    <phoneticPr fontId="99" type="noConversion"/>
  </si>
  <si>
    <t>난연 전력케이블(0.252kg)</t>
    <phoneticPr fontId="47" type="noConversion"/>
  </si>
  <si>
    <t>0.6/1kV F-CV 2C*6.0㎟</t>
    <phoneticPr fontId="47" type="noConversion"/>
  </si>
  <si>
    <t>M</t>
    <phoneticPr fontId="99" type="noConversion"/>
  </si>
  <si>
    <t>0.6/1kV F-CV 2C*2.5㎟</t>
    <phoneticPr fontId="47" type="noConversion"/>
  </si>
  <si>
    <t>0.6/1kV F-CV 3C*2.5㎟</t>
    <phoneticPr fontId="47" type="noConversion"/>
  </si>
  <si>
    <t>0.6/1kV F-CV 3C*6㎟</t>
    <phoneticPr fontId="47" type="noConversion"/>
  </si>
  <si>
    <t>M</t>
    <phoneticPr fontId="99" type="noConversion"/>
  </si>
  <si>
    <t>0.6/1kV F-CV 4C*6㎟</t>
    <phoneticPr fontId="47" type="noConversion"/>
  </si>
  <si>
    <t>0.6/1kV F-CV 4C*10㎟</t>
    <phoneticPr fontId="47" type="noConversion"/>
  </si>
  <si>
    <t>0.6/1kV F-CV 4C*16㎟</t>
    <phoneticPr fontId="47" type="noConversion"/>
  </si>
  <si>
    <t>F-CVV-SB 2.5㎟*2C</t>
    <phoneticPr fontId="47" type="noConversion"/>
  </si>
  <si>
    <t>F-CVV-SB 2.5㎟*3C</t>
    <phoneticPr fontId="47" type="noConversion"/>
  </si>
  <si>
    <t>F-CVV-SB 2.5㎟*10C</t>
    <phoneticPr fontId="47" type="noConversion"/>
  </si>
  <si>
    <t>F-CVV-SB 2.5㎟*12C</t>
    <phoneticPr fontId="47" type="noConversion"/>
  </si>
  <si>
    <t>F-CVV-SB 2.5㎟*15C</t>
    <phoneticPr fontId="47" type="noConversion"/>
  </si>
  <si>
    <t>F-CVV-SB 1.5㎟*20C</t>
    <phoneticPr fontId="47" type="noConversion"/>
  </si>
  <si>
    <t>0.6/1kV 트레이용 절연난연 제어용케이블(F-CVV)</t>
    <phoneticPr fontId="99" type="noConversion"/>
  </si>
  <si>
    <t>10C 1.5㎟</t>
    <phoneticPr fontId="47" type="noConversion"/>
  </si>
  <si>
    <t>15C 1.5㎟</t>
    <phoneticPr fontId="47" type="noConversion"/>
  </si>
  <si>
    <t>20C 1.5㎟</t>
    <phoneticPr fontId="47" type="noConversion"/>
  </si>
  <si>
    <t>450/700V KIV 1.5㎟</t>
    <phoneticPr fontId="47" type="noConversion"/>
  </si>
  <si>
    <t>M060706</t>
    <phoneticPr fontId="47" type="noConversion"/>
  </si>
  <si>
    <t>450/700V KIV 4㎟</t>
    <phoneticPr fontId="47" type="noConversion"/>
  </si>
  <si>
    <t>UTP.CAT.5E 4P</t>
    <phoneticPr fontId="99" type="noConversion"/>
  </si>
  <si>
    <t>M061050</t>
    <phoneticPr fontId="99" type="noConversion"/>
  </si>
  <si>
    <t>M051723</t>
    <phoneticPr fontId="99" type="noConversion"/>
  </si>
  <si>
    <t>아연도금 54mm(2.79kg)</t>
    <phoneticPr fontId="99" type="noConversion"/>
  </si>
  <si>
    <t>M051724</t>
    <phoneticPr fontId="99" type="noConversion"/>
  </si>
  <si>
    <t>40mm(0.48kg)</t>
    <phoneticPr fontId="47" type="noConversion"/>
  </si>
  <si>
    <t>1종금속제 가요전선관</t>
    <phoneticPr fontId="47" type="noConversion"/>
  </si>
  <si>
    <t>가요전선관 콘넥터</t>
    <phoneticPr fontId="47" type="noConversion"/>
  </si>
  <si>
    <t>M082621</t>
  </si>
  <si>
    <t>M082622</t>
  </si>
  <si>
    <t>M082623</t>
  </si>
  <si>
    <t>100*100*100</t>
    <phoneticPr fontId="99" type="noConversion"/>
  </si>
  <si>
    <t>M051839</t>
    <phoneticPr fontId="99" type="noConversion"/>
  </si>
  <si>
    <t>풀박스(STS)</t>
    <phoneticPr fontId="47" type="noConversion"/>
  </si>
  <si>
    <t>150*150*100, 1T</t>
    <phoneticPr fontId="99" type="noConversion"/>
  </si>
  <si>
    <t>200*200*150, 1T</t>
    <phoneticPr fontId="99" type="noConversion"/>
  </si>
  <si>
    <t>PVC박스(FIBOX)</t>
    <phoneticPr fontId="47" type="noConversion"/>
  </si>
  <si>
    <t>180(W)x180(H)x150(H)</t>
    <phoneticPr fontId="99" type="noConversion"/>
  </si>
  <si>
    <t>16D*1800mm(3kg)</t>
    <phoneticPr fontId="47" type="noConversion"/>
  </si>
  <si>
    <t>접지용 전선(0.096kg)</t>
    <phoneticPr fontId="47" type="noConversion"/>
  </si>
  <si>
    <t>F-GV 6㎟</t>
    <phoneticPr fontId="47" type="noConversion"/>
  </si>
  <si>
    <t>접지용 전선(0.227kg)</t>
    <phoneticPr fontId="47" type="noConversion"/>
  </si>
  <si>
    <t>F-GV 16㎟</t>
    <phoneticPr fontId="47" type="noConversion"/>
  </si>
  <si>
    <t>접지용 전선(0.336kg)</t>
    <phoneticPr fontId="47" type="noConversion"/>
  </si>
  <si>
    <t>F-GV 50㎟</t>
    <phoneticPr fontId="47" type="noConversion"/>
  </si>
  <si>
    <t>F-GV 70㎟</t>
    <phoneticPr fontId="47" type="noConversion"/>
  </si>
  <si>
    <t xml:space="preserve">나동선, 연동연선(AS) </t>
    <phoneticPr fontId="47" type="noConversion"/>
  </si>
  <si>
    <t>16㎟ (0.12kg)</t>
    <phoneticPr fontId="47" type="noConversion"/>
  </si>
  <si>
    <t>10kg/포 (일반형)</t>
    <phoneticPr fontId="47" type="noConversion"/>
  </si>
  <si>
    <t>주철, KS규격품</t>
    <phoneticPr fontId="99" type="noConversion"/>
  </si>
  <si>
    <t>ST 42mm</t>
    <phoneticPr fontId="99" type="noConversion"/>
  </si>
  <si>
    <t>19" S/M 12 CORE</t>
    <phoneticPr fontId="47" type="noConversion"/>
  </si>
  <si>
    <t>S/M 4 CORE</t>
    <phoneticPr fontId="47" type="noConversion"/>
  </si>
  <si>
    <t>건설기계임대료</t>
    <phoneticPr fontId="99" type="noConversion"/>
  </si>
  <si>
    <t>식</t>
    <phoneticPr fontId="99" type="noConversion"/>
  </si>
  <si>
    <t>카고크레인, 5TON, 0.5일기준</t>
    <phoneticPr fontId="99" type="noConversion"/>
  </si>
  <si>
    <t>굴삭기, 06W</t>
    <phoneticPr fontId="99" type="noConversion"/>
  </si>
  <si>
    <t>울타리(설치포함)</t>
    <phoneticPr fontId="99" type="noConversion"/>
  </si>
  <si>
    <t>메시휀스, H2000*D2000</t>
    <phoneticPr fontId="99" type="noConversion"/>
  </si>
  <si>
    <t>경간</t>
    <phoneticPr fontId="99" type="noConversion"/>
  </si>
  <si>
    <t>울타리 출입문(설치포함)</t>
    <phoneticPr fontId="99" type="noConversion"/>
  </si>
  <si>
    <t>D형 메쉬출입문, 외문, H2000</t>
    <phoneticPr fontId="99" type="noConversion"/>
  </si>
  <si>
    <t>&lt; 통신제어장치 &gt;</t>
    <phoneticPr fontId="47" type="noConversion"/>
  </si>
  <si>
    <t>FIU MAIN PROCESS UNIT</t>
  </si>
  <si>
    <t>CPU(32bit, 200MHz, 16MB),TCP/IP</t>
  </si>
  <si>
    <t>M084840</t>
  </si>
  <si>
    <t>무선송수신기(RADIO 10W)</t>
  </si>
  <si>
    <t>전원, RF카드, VHF INTERFACE</t>
  </si>
  <si>
    <t>M084810</t>
  </si>
  <si>
    <t>10/100Mbps,S/W,4P 이상</t>
    <phoneticPr fontId="47" type="noConversion"/>
  </si>
  <si>
    <t>POE HUB</t>
    <phoneticPr fontId="99" type="noConversion"/>
  </si>
  <si>
    <t xml:space="preserve">10/100Mbps, 48V </t>
    <phoneticPr fontId="47" type="noConversion"/>
  </si>
  <si>
    <t>VPN (XTM-365X)-원격소용</t>
    <phoneticPr fontId="47" type="noConversion"/>
  </si>
  <si>
    <t>Main memory DDR-Ⅱ 512MB</t>
  </si>
  <si>
    <t>TIG코리아</t>
  </si>
  <si>
    <t>VPN (FW410)-원격소용</t>
    <phoneticPr fontId="47" type="noConversion"/>
  </si>
  <si>
    <t>Main memory DDR-Ⅲ 2GB</t>
    <phoneticPr fontId="99" type="noConversion"/>
  </si>
  <si>
    <r>
      <t>VPN (</t>
    </r>
    <r>
      <rPr>
        <sz val="11"/>
        <color rgb="FFFF0000"/>
        <rFont val="굴림체"/>
        <family val="3"/>
        <charset val="129"/>
      </rPr>
      <t>FW2500</t>
    </r>
    <r>
      <rPr>
        <sz val="11"/>
        <rFont val="굴림체"/>
        <family val="3"/>
        <charset val="129"/>
      </rPr>
      <t>)-지소용</t>
    </r>
    <phoneticPr fontId="99" type="noConversion"/>
  </si>
  <si>
    <t>Intel 1.6GHz (Quad Core) 8GB</t>
    <phoneticPr fontId="47" type="noConversion"/>
  </si>
  <si>
    <r>
      <t>VPN (</t>
    </r>
    <r>
      <rPr>
        <sz val="11"/>
        <color rgb="FFFF0000"/>
        <rFont val="굴림체"/>
        <family val="3"/>
        <charset val="129"/>
      </rPr>
      <t>FW4500</t>
    </r>
    <r>
      <rPr>
        <sz val="11"/>
        <rFont val="굴림체"/>
        <family val="3"/>
        <charset val="129"/>
      </rPr>
      <t>)-지사용</t>
    </r>
    <phoneticPr fontId="99" type="noConversion"/>
  </si>
  <si>
    <t>Intel® 2.2GHz (8Core)CPU, DDR-Ⅲ 8GB</t>
    <phoneticPr fontId="47" type="noConversion"/>
  </si>
  <si>
    <t>333MHz(Single Core) CPU</t>
    <phoneticPr fontId="47" type="noConversion"/>
  </si>
  <si>
    <t>SSL VPN LICENSE</t>
    <phoneticPr fontId="99" type="noConversion"/>
  </si>
  <si>
    <t>Smart Phone Client</t>
    <phoneticPr fontId="47" type="noConversion"/>
  </si>
  <si>
    <t>IP공유기</t>
    <phoneticPr fontId="47" type="noConversion"/>
  </si>
  <si>
    <t>개</t>
    <phoneticPr fontId="47" type="noConversion"/>
  </si>
  <si>
    <t>재  료  비  ( 2026年 2月)</t>
    <phoneticPr fontId="47" type="noConversion"/>
  </si>
  <si>
    <t>노 무 비
(2026年)</t>
    <phoneticPr fontId="47" type="noConversion"/>
  </si>
  <si>
    <t>합판거푸집 설치</t>
    <phoneticPr fontId="99" type="noConversion"/>
  </si>
  <si>
    <t>부록217</t>
    <phoneticPr fontId="99" type="noConversion"/>
  </si>
  <si>
    <t>콘크리트 타설</t>
    <phoneticPr fontId="99" type="noConversion"/>
  </si>
  <si>
    <t>㎥</t>
    <phoneticPr fontId="99" type="noConversion"/>
  </si>
  <si>
    <t>부록214</t>
    <phoneticPr fontId="99" type="noConversion"/>
  </si>
  <si>
    <t>레미콘</t>
    <phoneticPr fontId="99" type="noConversion"/>
  </si>
  <si>
    <t>RTU 기초, 25-21-100,120 이내</t>
    <phoneticPr fontId="99" type="noConversion"/>
  </si>
  <si>
    <t>설치 및 해체</t>
    <phoneticPr fontId="99" type="noConversion"/>
  </si>
  <si>
    <t>소형구조물, 인력비빔타설</t>
    <phoneticPr fontId="99" type="noConversion"/>
  </si>
  <si>
    <t>0.6/1KV F-CV 4.0sq/2C</t>
    <phoneticPr fontId="47" type="noConversion"/>
  </si>
  <si>
    <t>UTP CAT.5</t>
    <phoneticPr fontId="47" type="noConversion"/>
  </si>
  <si>
    <t>특별인부</t>
    <phoneticPr fontId="3" type="noConversion"/>
  </si>
  <si>
    <t xml:space="preserve"> </t>
    <phoneticPr fontId="47" type="noConversion"/>
  </si>
  <si>
    <t>STS, 2.0t, 3M Φ152</t>
    <phoneticPr fontId="47" type="noConversion"/>
  </si>
  <si>
    <t>2020
코 드</t>
    <phoneticPr fontId="17" type="noConversion"/>
  </si>
  <si>
    <t>자      재      명</t>
    <phoneticPr fontId="16" type="noConversion"/>
  </si>
  <si>
    <t>2020단가</t>
    <phoneticPr fontId="16" type="noConversion"/>
  </si>
  <si>
    <t>비고</t>
    <phoneticPr fontId="17" type="noConversion"/>
  </si>
  <si>
    <t>코 드</t>
    <phoneticPr fontId="17" type="noConversion"/>
  </si>
  <si>
    <t>2025단가</t>
    <phoneticPr fontId="16" type="noConversion"/>
  </si>
  <si>
    <t>2026년 단가</t>
    <phoneticPr fontId="16" type="noConversion"/>
  </si>
  <si>
    <t>분류</t>
    <phoneticPr fontId="16" type="noConversion"/>
  </si>
  <si>
    <t>M032301</t>
    <phoneticPr fontId="17" type="noConversion"/>
  </si>
  <si>
    <t>경질비닐전선관(PVC)</t>
    <phoneticPr fontId="17" type="noConversion"/>
  </si>
  <si>
    <t>m</t>
    <phoneticPr fontId="17" type="noConversion"/>
  </si>
  <si>
    <t>전선관로재(물가)</t>
    <phoneticPr fontId="16" type="noConversion"/>
  </si>
  <si>
    <t>16mm(0.18kg)</t>
    <phoneticPr fontId="17" type="noConversion"/>
  </si>
  <si>
    <t>M032302</t>
    <phoneticPr fontId="17" type="noConversion"/>
  </si>
  <si>
    <t>경질비닐전선관(PVC)</t>
    <phoneticPr fontId="17" type="noConversion"/>
  </si>
  <si>
    <t>m</t>
    <phoneticPr fontId="17" type="noConversion"/>
  </si>
  <si>
    <t>22mm(0.216kg)</t>
    <phoneticPr fontId="17" type="noConversion"/>
  </si>
  <si>
    <t>M032303</t>
    <phoneticPr fontId="17" type="noConversion"/>
  </si>
  <si>
    <t>전선관로재(물가)</t>
    <phoneticPr fontId="16" type="noConversion"/>
  </si>
  <si>
    <t>28mm(0.418kg)</t>
    <phoneticPr fontId="17" type="noConversion"/>
  </si>
  <si>
    <t>M032304</t>
    <phoneticPr fontId="17" type="noConversion"/>
  </si>
  <si>
    <t>36mm(0.605kg)</t>
    <phoneticPr fontId="17" type="noConversion"/>
  </si>
  <si>
    <t>M032305</t>
    <phoneticPr fontId="17" type="noConversion"/>
  </si>
  <si>
    <t>경질비닐전선관(PVC)</t>
    <phoneticPr fontId="17" type="noConversion"/>
  </si>
  <si>
    <t>전선관로재(물가)</t>
    <phoneticPr fontId="16" type="noConversion"/>
  </si>
  <si>
    <t>42mm(0.79kg)</t>
    <phoneticPr fontId="17" type="noConversion"/>
  </si>
  <si>
    <t>M032306</t>
    <phoneticPr fontId="17" type="noConversion"/>
  </si>
  <si>
    <t>전선관로재(물가)</t>
    <phoneticPr fontId="16" type="noConversion"/>
  </si>
  <si>
    <t>54mm(1.122kg)</t>
    <phoneticPr fontId="17" type="noConversion"/>
  </si>
  <si>
    <t>M032307</t>
    <phoneticPr fontId="17" type="noConversion"/>
  </si>
  <si>
    <t>70mm(1.445kg)</t>
    <phoneticPr fontId="17" type="noConversion"/>
  </si>
  <si>
    <t>M032308</t>
    <phoneticPr fontId="17" type="noConversion"/>
  </si>
  <si>
    <t>82mm(2.202kg)</t>
    <phoneticPr fontId="17" type="noConversion"/>
  </si>
  <si>
    <t>M032309</t>
    <phoneticPr fontId="17" type="noConversion"/>
  </si>
  <si>
    <t>104mm(2.602kg)</t>
    <phoneticPr fontId="17" type="noConversion"/>
  </si>
  <si>
    <t>M032318</t>
    <phoneticPr fontId="17" type="noConversion"/>
  </si>
  <si>
    <t>파상형경질PE전선관</t>
    <phoneticPr fontId="17" type="noConversion"/>
  </si>
  <si>
    <t>30mm(0.288kg)</t>
    <phoneticPr fontId="17" type="noConversion"/>
  </si>
  <si>
    <t>M032319</t>
    <phoneticPr fontId="17" type="noConversion"/>
  </si>
  <si>
    <t>파상형경질PE전선관</t>
    <phoneticPr fontId="17" type="noConversion"/>
  </si>
  <si>
    <t>40mm(0.384kg)</t>
    <phoneticPr fontId="17" type="noConversion"/>
  </si>
  <si>
    <t>M032320</t>
    <phoneticPr fontId="17" type="noConversion"/>
  </si>
  <si>
    <t>파상형경질PE전선관</t>
    <phoneticPr fontId="17" type="noConversion"/>
  </si>
  <si>
    <t>50mm(0.48kg)</t>
    <phoneticPr fontId="17" type="noConversion"/>
  </si>
  <si>
    <t>M032321</t>
    <phoneticPr fontId="17" type="noConversion"/>
  </si>
  <si>
    <t>65mm(0.72kg)</t>
    <phoneticPr fontId="17" type="noConversion"/>
  </si>
  <si>
    <t>M032322</t>
    <phoneticPr fontId="17" type="noConversion"/>
  </si>
  <si>
    <t>m</t>
    <phoneticPr fontId="17" type="noConversion"/>
  </si>
  <si>
    <t>80mm(0.96kg)</t>
    <phoneticPr fontId="17" type="noConversion"/>
  </si>
  <si>
    <t>M032323</t>
    <phoneticPr fontId="17" type="noConversion"/>
  </si>
  <si>
    <t>100mm(1.20kg)</t>
    <phoneticPr fontId="17" type="noConversion"/>
  </si>
  <si>
    <t>M032324</t>
    <phoneticPr fontId="17" type="noConversion"/>
  </si>
  <si>
    <t>125mm(1.80kg)</t>
    <phoneticPr fontId="17" type="noConversion"/>
  </si>
  <si>
    <t>M032325</t>
    <phoneticPr fontId="17" type="noConversion"/>
  </si>
  <si>
    <t>150mm(2.06kg)</t>
    <phoneticPr fontId="17" type="noConversion"/>
  </si>
  <si>
    <t>M032326</t>
    <phoneticPr fontId="17" type="noConversion"/>
  </si>
  <si>
    <t>175mm(3.36kg)</t>
    <phoneticPr fontId="17" type="noConversion"/>
  </si>
  <si>
    <t>M032327</t>
    <phoneticPr fontId="17" type="noConversion"/>
  </si>
  <si>
    <t>200mm(4.32kg)</t>
    <phoneticPr fontId="17" type="noConversion"/>
  </si>
  <si>
    <t>M032328</t>
    <phoneticPr fontId="17" type="noConversion"/>
  </si>
  <si>
    <t>노말밴드(PVC)</t>
    <phoneticPr fontId="17" type="noConversion"/>
  </si>
  <si>
    <t>개</t>
    <phoneticPr fontId="17" type="noConversion"/>
  </si>
  <si>
    <t>KS.16㎜</t>
    <phoneticPr fontId="17" type="noConversion"/>
  </si>
  <si>
    <t>M032329</t>
    <phoneticPr fontId="17" type="noConversion"/>
  </si>
  <si>
    <t>KS.22㎜</t>
    <phoneticPr fontId="17" type="noConversion"/>
  </si>
  <si>
    <t>M032330</t>
    <phoneticPr fontId="17" type="noConversion"/>
  </si>
  <si>
    <t>KS.28㎜</t>
    <phoneticPr fontId="17" type="noConversion"/>
  </si>
  <si>
    <t>M032331</t>
    <phoneticPr fontId="17" type="noConversion"/>
  </si>
  <si>
    <t>KS.36㎜</t>
    <phoneticPr fontId="17" type="noConversion"/>
  </si>
  <si>
    <t>M032332</t>
    <phoneticPr fontId="17" type="noConversion"/>
  </si>
  <si>
    <t>개</t>
    <phoneticPr fontId="17" type="noConversion"/>
  </si>
  <si>
    <t>KS.42㎜</t>
    <phoneticPr fontId="17" type="noConversion"/>
  </si>
  <si>
    <t>M032333</t>
    <phoneticPr fontId="17" type="noConversion"/>
  </si>
  <si>
    <t>KS.54㎜</t>
    <phoneticPr fontId="17" type="noConversion"/>
  </si>
  <si>
    <t>M032334</t>
    <phoneticPr fontId="17" type="noConversion"/>
  </si>
  <si>
    <t>KS.70㎜</t>
    <phoneticPr fontId="17" type="noConversion"/>
  </si>
  <si>
    <t>M032335</t>
    <phoneticPr fontId="17" type="noConversion"/>
  </si>
  <si>
    <t>KS.82㎜</t>
    <phoneticPr fontId="17" type="noConversion"/>
  </si>
  <si>
    <t>M032336</t>
    <phoneticPr fontId="17" type="noConversion"/>
  </si>
  <si>
    <t>KS.104㎜</t>
    <phoneticPr fontId="17" type="noConversion"/>
  </si>
  <si>
    <t>M036101</t>
    <phoneticPr fontId="17" type="noConversion"/>
  </si>
  <si>
    <t>폴리에틸렌전선관(PE)</t>
    <phoneticPr fontId="17" type="noConversion"/>
  </si>
  <si>
    <t>16mm(0.14kg)</t>
    <phoneticPr fontId="17" type="noConversion"/>
  </si>
  <si>
    <t>M036102</t>
    <phoneticPr fontId="17" type="noConversion"/>
  </si>
  <si>
    <t>22mm(0.183kg)</t>
    <phoneticPr fontId="17" type="noConversion"/>
  </si>
  <si>
    <t>M036103</t>
    <phoneticPr fontId="17" type="noConversion"/>
  </si>
  <si>
    <t>28mm(0.227kg)</t>
    <phoneticPr fontId="17" type="noConversion"/>
  </si>
  <si>
    <t>M036104</t>
    <phoneticPr fontId="17" type="noConversion"/>
  </si>
  <si>
    <t>36mm(0.402kg)</t>
    <phoneticPr fontId="17" type="noConversion"/>
  </si>
  <si>
    <t>M036105</t>
    <phoneticPr fontId="17" type="noConversion"/>
  </si>
  <si>
    <t>42mm(0.525kg)</t>
    <phoneticPr fontId="17" type="noConversion"/>
  </si>
  <si>
    <t>M036106</t>
    <phoneticPr fontId="17" type="noConversion"/>
  </si>
  <si>
    <t>54mm(0.745kg)</t>
    <phoneticPr fontId="17" type="noConversion"/>
  </si>
  <si>
    <t>M036107</t>
    <phoneticPr fontId="17" type="noConversion"/>
  </si>
  <si>
    <t>70mm(0.96kg)</t>
    <phoneticPr fontId="17" type="noConversion"/>
  </si>
  <si>
    <t>M036108</t>
    <phoneticPr fontId="17" type="noConversion"/>
  </si>
  <si>
    <t>82mm(1.463kg)</t>
    <phoneticPr fontId="17" type="noConversion"/>
  </si>
  <si>
    <t>M036109</t>
    <phoneticPr fontId="17" type="noConversion"/>
  </si>
  <si>
    <t>100mm(1.78kg)</t>
    <phoneticPr fontId="17" type="noConversion"/>
  </si>
  <si>
    <t>M043260</t>
    <phoneticPr fontId="17" type="noConversion"/>
  </si>
  <si>
    <t>콘크리트전주(통신용)</t>
    <phoneticPr fontId="17" type="noConversion"/>
  </si>
  <si>
    <t>본</t>
    <phoneticPr fontId="17" type="noConversion"/>
  </si>
  <si>
    <t>송배전자재(물가)</t>
    <phoneticPr fontId="16" type="noConversion"/>
  </si>
  <si>
    <t>7m*140mm*200kg(370kg)</t>
    <phoneticPr fontId="17" type="noConversion"/>
  </si>
  <si>
    <t>M043263</t>
    <phoneticPr fontId="17" type="noConversion"/>
  </si>
  <si>
    <t>콘크리트전주</t>
    <phoneticPr fontId="17" type="noConversion"/>
  </si>
  <si>
    <t>10m*190mm*350kg(860kg)</t>
    <phoneticPr fontId="17" type="noConversion"/>
  </si>
  <si>
    <t>M043266</t>
    <phoneticPr fontId="17" type="noConversion"/>
  </si>
  <si>
    <t>콘크리크전주</t>
    <phoneticPr fontId="17" type="noConversion"/>
  </si>
  <si>
    <t>12m*190mm*500kg(1130kg)</t>
    <phoneticPr fontId="17" type="noConversion"/>
  </si>
  <si>
    <t>M043267</t>
    <phoneticPr fontId="17" type="noConversion"/>
  </si>
  <si>
    <t>14m*190mm*500kg(1520kg)</t>
    <phoneticPr fontId="17" type="noConversion"/>
  </si>
  <si>
    <t>M043269</t>
    <phoneticPr fontId="17" type="noConversion"/>
  </si>
  <si>
    <t>16m*190mm*500kg(1960kg)</t>
    <phoneticPr fontId="17" type="noConversion"/>
  </si>
  <si>
    <t>M043302</t>
    <phoneticPr fontId="17" type="noConversion"/>
  </si>
  <si>
    <t>콘크리트근가(지선용)</t>
    <phoneticPr fontId="17" type="noConversion"/>
  </si>
  <si>
    <t>0.7m(52kg)</t>
    <phoneticPr fontId="17" type="noConversion"/>
  </si>
  <si>
    <t>M043304</t>
    <phoneticPr fontId="17" type="noConversion"/>
  </si>
  <si>
    <t>콘크리트근가(전주용)</t>
    <phoneticPr fontId="17" type="noConversion"/>
  </si>
  <si>
    <t>1.2m(61kg)</t>
    <phoneticPr fontId="17" type="noConversion"/>
  </si>
  <si>
    <t>M043320</t>
    <phoneticPr fontId="17" type="noConversion"/>
  </si>
  <si>
    <t>현수애자(5kg)</t>
    <phoneticPr fontId="17" type="noConversion"/>
  </si>
  <si>
    <t>254mm 15000LBS</t>
    <phoneticPr fontId="17" type="noConversion"/>
  </si>
  <si>
    <t>M043321</t>
    <phoneticPr fontId="17" type="noConversion"/>
  </si>
  <si>
    <t>191mm 15000LBS</t>
    <phoneticPr fontId="17" type="noConversion"/>
  </si>
  <si>
    <t>M043322</t>
    <phoneticPr fontId="17" type="noConversion"/>
  </si>
  <si>
    <t>폴리머현수애자(내염형)</t>
    <phoneticPr fontId="17" type="noConversion"/>
  </si>
  <si>
    <t>25kV</t>
    <phoneticPr fontId="17" type="noConversion"/>
  </si>
  <si>
    <t>M043330</t>
    <phoneticPr fontId="17" type="noConversion"/>
  </si>
  <si>
    <t>라인포스트애자(5kg)</t>
    <phoneticPr fontId="17" type="noConversion"/>
  </si>
  <si>
    <t>23kV, 152*304mm</t>
    <phoneticPr fontId="17" type="noConversion"/>
  </si>
  <si>
    <t>M043356</t>
    <phoneticPr fontId="17" type="noConversion"/>
  </si>
  <si>
    <t>저압인류애자</t>
    <phoneticPr fontId="17" type="noConversion"/>
  </si>
  <si>
    <t>110*95mm</t>
    <phoneticPr fontId="17" type="noConversion"/>
  </si>
  <si>
    <t>M043390</t>
    <phoneticPr fontId="17" type="noConversion"/>
  </si>
  <si>
    <t>저압랙크</t>
    <phoneticPr fontId="17" type="noConversion"/>
  </si>
  <si>
    <t>1선용 45*100*100㎜</t>
    <phoneticPr fontId="17" type="noConversion"/>
  </si>
  <si>
    <t>M043391</t>
    <phoneticPr fontId="17" type="noConversion"/>
  </si>
  <si>
    <t>2선용 45*100*409㎜</t>
    <phoneticPr fontId="17" type="noConversion"/>
  </si>
  <si>
    <t>M043400</t>
    <phoneticPr fontId="17" type="noConversion"/>
  </si>
  <si>
    <t>접지저항저감재</t>
    <phoneticPr fontId="17" type="noConversion"/>
  </si>
  <si>
    <t>10kg/포 (일반형)</t>
    <phoneticPr fontId="17" type="noConversion"/>
  </si>
  <si>
    <t>M051370</t>
    <phoneticPr fontId="17" type="noConversion"/>
  </si>
  <si>
    <t>경완금(3.46kg)</t>
    <phoneticPr fontId="17" type="noConversion"/>
  </si>
  <si>
    <t>2.5t*75*45*900mm</t>
    <phoneticPr fontId="17" type="noConversion"/>
  </si>
  <si>
    <t>M051372</t>
    <phoneticPr fontId="17" type="noConversion"/>
  </si>
  <si>
    <t>경완금(6.5kg)</t>
    <phoneticPr fontId="17" type="noConversion"/>
  </si>
  <si>
    <t>3.2t*75*75*1400mm</t>
    <phoneticPr fontId="17" type="noConversion"/>
  </si>
  <si>
    <t>M051374</t>
    <phoneticPr fontId="17" type="noConversion"/>
  </si>
  <si>
    <t>경완금(12kg)</t>
    <phoneticPr fontId="17" type="noConversion"/>
  </si>
  <si>
    <t>3.2t*75*75*1800mm</t>
    <phoneticPr fontId="17" type="noConversion"/>
  </si>
  <si>
    <t>M051375</t>
    <phoneticPr fontId="17" type="noConversion"/>
  </si>
  <si>
    <t>경완금(16kg)</t>
    <phoneticPr fontId="17" type="noConversion"/>
  </si>
  <si>
    <t>3.2t*75*75*2400mm</t>
    <phoneticPr fontId="17" type="noConversion"/>
  </si>
  <si>
    <t>M051383</t>
    <phoneticPr fontId="17" type="noConversion"/>
  </si>
  <si>
    <t>완금(22.89kg)</t>
    <phoneticPr fontId="17" type="noConversion"/>
  </si>
  <si>
    <t>L7*90*90*1800mm</t>
    <phoneticPr fontId="17" type="noConversion"/>
  </si>
  <si>
    <t>M051385</t>
    <phoneticPr fontId="17" type="noConversion"/>
  </si>
  <si>
    <t>완금</t>
    <phoneticPr fontId="17" type="noConversion"/>
  </si>
  <si>
    <t>L7*90*90*2400mm</t>
    <phoneticPr fontId="17" type="noConversion"/>
  </si>
  <si>
    <t>M051387</t>
    <phoneticPr fontId="17" type="noConversion"/>
  </si>
  <si>
    <t>완금(40.69kg)</t>
    <phoneticPr fontId="17" type="noConversion"/>
  </si>
  <si>
    <t>L7*90*90*3200mm</t>
    <phoneticPr fontId="17" type="noConversion"/>
  </si>
  <si>
    <t>M051388</t>
    <phoneticPr fontId="17" type="noConversion"/>
  </si>
  <si>
    <t>완금(68.67kg)</t>
    <phoneticPr fontId="17" type="noConversion"/>
  </si>
  <si>
    <t>L9*90*90*5400mm</t>
    <phoneticPr fontId="17" type="noConversion"/>
  </si>
  <si>
    <t>M051400</t>
    <phoneticPr fontId="17" type="noConversion"/>
  </si>
  <si>
    <t>완금용밴드(경완금)</t>
    <phoneticPr fontId="17" type="noConversion"/>
  </si>
  <si>
    <t>170mm 1방2호(4.5kg)</t>
    <phoneticPr fontId="17" type="noConversion"/>
  </si>
  <si>
    <t>M051401</t>
    <phoneticPr fontId="17" type="noConversion"/>
  </si>
  <si>
    <t>200mm 1방3호(5.4kg)</t>
    <phoneticPr fontId="17" type="noConversion"/>
  </si>
  <si>
    <t>M051402</t>
    <phoneticPr fontId="17" type="noConversion"/>
  </si>
  <si>
    <t>170mm 2방2호(9kg)</t>
    <phoneticPr fontId="17" type="noConversion"/>
  </si>
  <si>
    <t>M051403</t>
    <phoneticPr fontId="17" type="noConversion"/>
  </si>
  <si>
    <t>200mm 2방3호(10kg)</t>
    <phoneticPr fontId="17" type="noConversion"/>
  </si>
  <si>
    <t>M051417</t>
    <phoneticPr fontId="17" type="noConversion"/>
  </si>
  <si>
    <t>지선용밴드</t>
    <phoneticPr fontId="17" type="noConversion"/>
  </si>
  <si>
    <t>2방3호</t>
    <phoneticPr fontId="17" type="noConversion"/>
  </si>
  <si>
    <t>M051440</t>
    <phoneticPr fontId="17" type="noConversion"/>
  </si>
  <si>
    <t>락크밴드및암타이밴드</t>
    <phoneticPr fontId="17" type="noConversion"/>
  </si>
  <si>
    <t>1방3호</t>
    <phoneticPr fontId="17" type="noConversion"/>
  </si>
  <si>
    <t>M051471</t>
    <phoneticPr fontId="17" type="noConversion"/>
  </si>
  <si>
    <t>근가용U볼트</t>
    <phoneticPr fontId="17" type="noConversion"/>
  </si>
  <si>
    <t>360*590mm(5kg)</t>
    <phoneticPr fontId="17" type="noConversion"/>
  </si>
  <si>
    <t>M051492</t>
    <phoneticPr fontId="17" type="noConversion"/>
  </si>
  <si>
    <t>지선롯트</t>
    <phoneticPr fontId="17" type="noConversion"/>
  </si>
  <si>
    <t>16D*2300mm(6kg)</t>
    <phoneticPr fontId="17" type="noConversion"/>
  </si>
  <si>
    <t>M051591</t>
    <phoneticPr fontId="17" type="noConversion"/>
  </si>
  <si>
    <t>발판볼트</t>
    <phoneticPr fontId="17" type="noConversion"/>
  </si>
  <si>
    <t>CP용M16*160㎜</t>
    <phoneticPr fontId="17" type="noConversion"/>
  </si>
  <si>
    <t>M051597</t>
    <phoneticPr fontId="17" type="noConversion"/>
  </si>
  <si>
    <t>각암타이</t>
    <phoneticPr fontId="17" type="noConversion"/>
  </si>
  <si>
    <t>6*40*40*900mm(3.39kg)</t>
    <phoneticPr fontId="17" type="noConversion"/>
  </si>
  <si>
    <t>M051628</t>
    <phoneticPr fontId="17" type="noConversion"/>
  </si>
  <si>
    <t>볼쇄클(경완금용)</t>
    <phoneticPr fontId="17" type="noConversion"/>
  </si>
  <si>
    <t>84*148(1.5kg)</t>
    <phoneticPr fontId="17" type="noConversion"/>
  </si>
  <si>
    <t>M051630</t>
    <phoneticPr fontId="17" type="noConversion"/>
  </si>
  <si>
    <t>소켓아이</t>
    <phoneticPr fontId="17" type="noConversion"/>
  </si>
  <si>
    <t>84*148(1.1kg)</t>
    <phoneticPr fontId="17" type="noConversion"/>
  </si>
  <si>
    <t>M051635</t>
    <phoneticPr fontId="17" type="noConversion"/>
  </si>
  <si>
    <t>앵커쇄클(Anchor Shachles)</t>
    <phoneticPr fontId="17" type="noConversion"/>
  </si>
  <si>
    <t>84*148(0.5kg)</t>
    <phoneticPr fontId="17" type="noConversion"/>
  </si>
  <si>
    <t>M051640</t>
    <phoneticPr fontId="17" type="noConversion"/>
  </si>
  <si>
    <t>볼아이</t>
    <phoneticPr fontId="17" type="noConversion"/>
  </si>
  <si>
    <t>M051641</t>
    <phoneticPr fontId="17" type="noConversion"/>
  </si>
  <si>
    <t>데드엔드크램프</t>
    <phoneticPr fontId="17" type="noConversion"/>
  </si>
  <si>
    <t>32-58㎟</t>
    <phoneticPr fontId="17" type="noConversion"/>
  </si>
  <si>
    <t>M051642</t>
    <phoneticPr fontId="17" type="noConversion"/>
  </si>
  <si>
    <t>95㎟</t>
    <phoneticPr fontId="17" type="noConversion"/>
  </si>
  <si>
    <t>M051657</t>
    <phoneticPr fontId="17" type="noConversion"/>
  </si>
  <si>
    <t>반경관 취부밴드</t>
    <phoneticPr fontId="17" type="noConversion"/>
  </si>
  <si>
    <t>M051658</t>
    <phoneticPr fontId="17" type="noConversion"/>
  </si>
  <si>
    <t>전주용입상관</t>
    <phoneticPr fontId="17" type="noConversion"/>
  </si>
  <si>
    <t>조</t>
    <phoneticPr fontId="17" type="noConversion"/>
  </si>
  <si>
    <t>D130x2m</t>
    <phoneticPr fontId="17" type="noConversion"/>
  </si>
  <si>
    <t>M051659</t>
    <phoneticPr fontId="17" type="noConversion"/>
  </si>
  <si>
    <t>경고테이프</t>
    <phoneticPr fontId="17" type="noConversion"/>
  </si>
  <si>
    <t>200*250</t>
    <phoneticPr fontId="17" type="noConversion"/>
  </si>
  <si>
    <t>M051680</t>
    <phoneticPr fontId="17" type="noConversion"/>
  </si>
  <si>
    <t>전기맨홀</t>
    <phoneticPr fontId="17" type="noConversion"/>
  </si>
  <si>
    <t>전기맨홀(물가)</t>
    <phoneticPr fontId="16" type="noConversion"/>
  </si>
  <si>
    <t>600*600*600mm 150T</t>
    <phoneticPr fontId="17" type="noConversion"/>
  </si>
  <si>
    <r>
      <t>M051681</t>
    </r>
    <r>
      <rPr>
        <sz val="12"/>
        <rFont val="바탕체"/>
        <family val="1"/>
        <charset val="129"/>
      </rPr>
      <t/>
    </r>
    <phoneticPr fontId="17" type="noConversion"/>
  </si>
  <si>
    <t>800*800*1000mm 150T</t>
    <phoneticPr fontId="17" type="noConversion"/>
  </si>
  <si>
    <r>
      <t>M051682</t>
    </r>
    <r>
      <rPr>
        <sz val="12"/>
        <rFont val="바탕체"/>
        <family val="1"/>
        <charset val="129"/>
      </rPr>
      <t/>
    </r>
    <phoneticPr fontId="17" type="noConversion"/>
  </si>
  <si>
    <t>1000*1000*1000mm 150T</t>
    <phoneticPr fontId="17" type="noConversion"/>
  </si>
  <si>
    <r>
      <t>M051683</t>
    </r>
    <r>
      <rPr>
        <sz val="12"/>
        <rFont val="바탕체"/>
        <family val="1"/>
        <charset val="129"/>
      </rPr>
      <t/>
    </r>
    <phoneticPr fontId="17" type="noConversion"/>
  </si>
  <si>
    <t>수공2호 1700*800*1100mm 150T</t>
    <phoneticPr fontId="17" type="noConversion"/>
  </si>
  <si>
    <r>
      <t>M051684</t>
    </r>
    <r>
      <rPr>
        <sz val="12"/>
        <rFont val="바탕체"/>
        <family val="1"/>
        <charset val="129"/>
      </rPr>
      <t/>
    </r>
    <phoneticPr fontId="17" type="noConversion"/>
  </si>
  <si>
    <t>전기맨홀뚜껑</t>
    <phoneticPr fontId="17" type="noConversion"/>
  </si>
  <si>
    <t>주철 φ600</t>
    <phoneticPr fontId="17" type="noConversion"/>
  </si>
  <si>
    <r>
      <t>M051685</t>
    </r>
    <r>
      <rPr>
        <sz val="12"/>
        <rFont val="바탕체"/>
        <family val="1"/>
        <charset val="129"/>
      </rPr>
      <t/>
    </r>
    <phoneticPr fontId="17" type="noConversion"/>
  </si>
  <si>
    <t>주철 φ648 KS규격품</t>
    <phoneticPr fontId="17" type="noConversion"/>
  </si>
  <si>
    <r>
      <t>M051686</t>
    </r>
    <r>
      <rPr>
        <sz val="12"/>
        <rFont val="바탕체"/>
        <family val="1"/>
        <charset val="129"/>
      </rPr>
      <t/>
    </r>
    <phoneticPr fontId="17" type="noConversion"/>
  </si>
  <si>
    <t>주철 φ766 KS규격품</t>
    <phoneticPr fontId="17" type="noConversion"/>
  </si>
  <si>
    <r>
      <t>M051687</t>
    </r>
    <r>
      <rPr>
        <sz val="12"/>
        <rFont val="바탕체"/>
        <family val="1"/>
        <charset val="129"/>
      </rPr>
      <t/>
    </r>
    <phoneticPr fontId="17" type="noConversion"/>
  </si>
  <si>
    <t>주철 1120*620*132 KS규격품</t>
    <phoneticPr fontId="17" type="noConversion"/>
  </si>
  <si>
    <t>M051719</t>
    <phoneticPr fontId="17" type="noConversion"/>
  </si>
  <si>
    <t>강제전선관</t>
    <phoneticPr fontId="17" type="noConversion"/>
  </si>
  <si>
    <t>아연도금 16mm(1.06kg)</t>
    <phoneticPr fontId="17" type="noConversion"/>
  </si>
  <si>
    <t>M051720</t>
    <phoneticPr fontId="17" type="noConversion"/>
  </si>
  <si>
    <t>아연도금 22mm(1.37kg)</t>
    <phoneticPr fontId="17" type="noConversion"/>
  </si>
  <si>
    <t>M051721</t>
    <phoneticPr fontId="17" type="noConversion"/>
  </si>
  <si>
    <t>아연도금 28mm(1.9kg)</t>
    <phoneticPr fontId="17" type="noConversion"/>
  </si>
  <si>
    <t>M051722</t>
    <phoneticPr fontId="17" type="noConversion"/>
  </si>
  <si>
    <t>아연도금 36mm(2.43kg)</t>
    <phoneticPr fontId="17" type="noConversion"/>
  </si>
  <si>
    <t>M051723</t>
    <phoneticPr fontId="17" type="noConversion"/>
  </si>
  <si>
    <t>아연도금 42mm(2.79kg)</t>
    <phoneticPr fontId="17" type="noConversion"/>
  </si>
  <si>
    <t>M051724</t>
    <phoneticPr fontId="17" type="noConversion"/>
  </si>
  <si>
    <t>아연도금 54mm(3.92kg)</t>
    <phoneticPr fontId="17" type="noConversion"/>
  </si>
  <si>
    <t>M051725</t>
    <phoneticPr fontId="17" type="noConversion"/>
  </si>
  <si>
    <t>아연도금 70mm(5kg)</t>
    <phoneticPr fontId="17" type="noConversion"/>
  </si>
  <si>
    <t>M051726</t>
    <phoneticPr fontId="17" type="noConversion"/>
  </si>
  <si>
    <t>아연도금 82mm(5.88kg)</t>
    <phoneticPr fontId="17" type="noConversion"/>
  </si>
  <si>
    <t>M051727</t>
    <phoneticPr fontId="17" type="noConversion"/>
  </si>
  <si>
    <t>아연도금 104mm(9.48kg)</t>
    <phoneticPr fontId="17" type="noConversion"/>
  </si>
  <si>
    <t>M051749</t>
    <phoneticPr fontId="17" type="noConversion"/>
  </si>
  <si>
    <t>노말밴드(전)</t>
    <phoneticPr fontId="17" type="noConversion"/>
  </si>
  <si>
    <t>ST 16㎜</t>
    <phoneticPr fontId="17" type="noConversion"/>
  </si>
  <si>
    <t>M051750</t>
    <phoneticPr fontId="17" type="noConversion"/>
  </si>
  <si>
    <t>ST 22㎜</t>
    <phoneticPr fontId="17" type="noConversion"/>
  </si>
  <si>
    <t>M051751</t>
    <phoneticPr fontId="17" type="noConversion"/>
  </si>
  <si>
    <t>ST 28㎜</t>
    <phoneticPr fontId="17" type="noConversion"/>
  </si>
  <si>
    <t>M051752</t>
    <phoneticPr fontId="17" type="noConversion"/>
  </si>
  <si>
    <t>ST 36㎜</t>
    <phoneticPr fontId="17" type="noConversion"/>
  </si>
  <si>
    <t>M051753</t>
    <phoneticPr fontId="17" type="noConversion"/>
  </si>
  <si>
    <t>ST 42㎜</t>
    <phoneticPr fontId="17" type="noConversion"/>
  </si>
  <si>
    <t>M051754</t>
    <phoneticPr fontId="17" type="noConversion"/>
  </si>
  <si>
    <t>ST 54㎜</t>
    <phoneticPr fontId="17" type="noConversion"/>
  </si>
  <si>
    <t>M051755</t>
    <phoneticPr fontId="17" type="noConversion"/>
  </si>
  <si>
    <t>ST 70㎜</t>
    <phoneticPr fontId="17" type="noConversion"/>
  </si>
  <si>
    <t>M051756</t>
    <phoneticPr fontId="17" type="noConversion"/>
  </si>
  <si>
    <t>ST 82㎜</t>
    <phoneticPr fontId="17" type="noConversion"/>
  </si>
  <si>
    <t>M051757</t>
    <phoneticPr fontId="17" type="noConversion"/>
  </si>
  <si>
    <t>ST 104㎜</t>
    <phoneticPr fontId="17" type="noConversion"/>
  </si>
  <si>
    <t>M051780</t>
    <phoneticPr fontId="17" type="noConversion"/>
  </si>
  <si>
    <t>1종금속제 가요전선관</t>
    <phoneticPr fontId="17" type="noConversion"/>
  </si>
  <si>
    <t>(일반비방수)16㎜</t>
    <phoneticPr fontId="17" type="noConversion"/>
  </si>
  <si>
    <r>
      <t>M051781</t>
    </r>
    <r>
      <rPr>
        <sz val="12"/>
        <rFont val="바탕체"/>
        <family val="1"/>
        <charset val="129"/>
      </rPr>
      <t/>
    </r>
    <phoneticPr fontId="17" type="noConversion"/>
  </si>
  <si>
    <t>(일반비방수) 22㎜</t>
    <phoneticPr fontId="17" type="noConversion"/>
  </si>
  <si>
    <r>
      <t>M051782</t>
    </r>
    <r>
      <rPr>
        <sz val="12"/>
        <rFont val="바탕체"/>
        <family val="1"/>
        <charset val="129"/>
      </rPr>
      <t/>
    </r>
    <phoneticPr fontId="17" type="noConversion"/>
  </si>
  <si>
    <t>가요전선관 콘넥터</t>
    <phoneticPr fontId="17" type="noConversion"/>
  </si>
  <si>
    <t>(비방수용) 16㎜</t>
    <phoneticPr fontId="17" type="noConversion"/>
  </si>
  <si>
    <r>
      <t>M051783</t>
    </r>
    <r>
      <rPr>
        <sz val="12"/>
        <rFont val="바탕체"/>
        <family val="1"/>
        <charset val="129"/>
      </rPr>
      <t/>
    </r>
    <phoneticPr fontId="17" type="noConversion"/>
  </si>
  <si>
    <t>(비방수용) 22㎜</t>
    <phoneticPr fontId="17" type="noConversion"/>
  </si>
  <si>
    <t>M051800</t>
    <phoneticPr fontId="17" type="noConversion"/>
  </si>
  <si>
    <t>(고장력방수)16㎜</t>
    <phoneticPr fontId="17" type="noConversion"/>
  </si>
  <si>
    <t>M051801</t>
    <phoneticPr fontId="17" type="noConversion"/>
  </si>
  <si>
    <t>(고장력방수) 22㎜</t>
    <phoneticPr fontId="17" type="noConversion"/>
  </si>
  <si>
    <t>M051802</t>
    <phoneticPr fontId="17" type="noConversion"/>
  </si>
  <si>
    <t>( 고장력방수 ) 28㎜</t>
    <phoneticPr fontId="17" type="noConversion"/>
  </si>
  <si>
    <t>M051803</t>
    <phoneticPr fontId="17" type="noConversion"/>
  </si>
  <si>
    <t>( 고장력방수 ) 36㎜</t>
    <phoneticPr fontId="17" type="noConversion"/>
  </si>
  <si>
    <t>M051804</t>
    <phoneticPr fontId="17" type="noConversion"/>
  </si>
  <si>
    <t>( 고장력방수 ) 42㎜</t>
    <phoneticPr fontId="17" type="noConversion"/>
  </si>
  <si>
    <t>M051805</t>
    <phoneticPr fontId="17" type="noConversion"/>
  </si>
  <si>
    <t>( 고장력방수 ) 54㎜</t>
    <phoneticPr fontId="17" type="noConversion"/>
  </si>
  <si>
    <t>M051806</t>
    <phoneticPr fontId="17" type="noConversion"/>
  </si>
  <si>
    <t>( 고장력방수 ) 70㎜</t>
    <phoneticPr fontId="17" type="noConversion"/>
  </si>
  <si>
    <t>M051807</t>
    <phoneticPr fontId="17" type="noConversion"/>
  </si>
  <si>
    <t>( 고장력방수 ) 82㎜</t>
    <phoneticPr fontId="17" type="noConversion"/>
  </si>
  <si>
    <t>M051808</t>
    <phoneticPr fontId="17" type="noConversion"/>
  </si>
  <si>
    <t>( 고장력방수 ) 104㎜</t>
    <phoneticPr fontId="17" type="noConversion"/>
  </si>
  <si>
    <t>M051809</t>
    <phoneticPr fontId="17" type="noConversion"/>
  </si>
  <si>
    <t>(황동,방수)16㎜</t>
    <phoneticPr fontId="17" type="noConversion"/>
  </si>
  <si>
    <t>M051810</t>
    <phoneticPr fontId="17" type="noConversion"/>
  </si>
  <si>
    <t>( 황동,방수 ) 22㎜</t>
    <phoneticPr fontId="17" type="noConversion"/>
  </si>
  <si>
    <t>M051811</t>
    <phoneticPr fontId="17" type="noConversion"/>
  </si>
  <si>
    <t>( 황동,방수 ) 28㎜</t>
    <phoneticPr fontId="17" type="noConversion"/>
  </si>
  <si>
    <t>M051812</t>
    <phoneticPr fontId="17" type="noConversion"/>
  </si>
  <si>
    <t>( 황동,방수 ) 36㎜</t>
    <phoneticPr fontId="17" type="noConversion"/>
  </si>
  <si>
    <t>M051813</t>
    <phoneticPr fontId="17" type="noConversion"/>
  </si>
  <si>
    <t>( 황동,방수 ) 42㎜</t>
    <phoneticPr fontId="17" type="noConversion"/>
  </si>
  <si>
    <t>M051814</t>
    <phoneticPr fontId="17" type="noConversion"/>
  </si>
  <si>
    <t>( 황동,방수 ) 54㎜</t>
    <phoneticPr fontId="17" type="noConversion"/>
  </si>
  <si>
    <t>M051815</t>
    <phoneticPr fontId="17" type="noConversion"/>
  </si>
  <si>
    <t>( 황동,방수 ) 70㎜</t>
    <phoneticPr fontId="17" type="noConversion"/>
  </si>
  <si>
    <t>M051816</t>
    <phoneticPr fontId="17" type="noConversion"/>
  </si>
  <si>
    <t>( 황동,방수 ) 82㎜</t>
    <phoneticPr fontId="17" type="noConversion"/>
  </si>
  <si>
    <t>M051817</t>
    <phoneticPr fontId="17" type="noConversion"/>
  </si>
  <si>
    <t>( 황동,방수 ) 104㎜</t>
    <phoneticPr fontId="17" type="noConversion"/>
  </si>
  <si>
    <t>M051818</t>
    <phoneticPr fontId="17" type="noConversion"/>
  </si>
  <si>
    <t>무나사전선관</t>
    <phoneticPr fontId="16" type="noConversion"/>
  </si>
  <si>
    <t>2026년 신규추가</t>
    <phoneticPr fontId="16" type="noConversion"/>
  </si>
  <si>
    <t>16mm</t>
    <phoneticPr fontId="16" type="noConversion"/>
  </si>
  <si>
    <t>M051819</t>
    <phoneticPr fontId="17" type="noConversion"/>
  </si>
  <si>
    <t>23mm</t>
    <phoneticPr fontId="16" type="noConversion"/>
  </si>
  <si>
    <t>M051820</t>
    <phoneticPr fontId="17" type="noConversion"/>
  </si>
  <si>
    <t>29mm</t>
    <phoneticPr fontId="16" type="noConversion"/>
  </si>
  <si>
    <t>M051821</t>
    <phoneticPr fontId="17" type="noConversion"/>
  </si>
  <si>
    <t>35mm</t>
    <phoneticPr fontId="16" type="noConversion"/>
  </si>
  <si>
    <t>M051822</t>
    <phoneticPr fontId="17" type="noConversion"/>
  </si>
  <si>
    <t>48mm</t>
    <phoneticPr fontId="16" type="noConversion"/>
  </si>
  <si>
    <t>M051823</t>
    <phoneticPr fontId="17" type="noConversion"/>
  </si>
  <si>
    <t>60mm</t>
    <phoneticPr fontId="16" type="noConversion"/>
  </si>
  <si>
    <t>M051824</t>
    <phoneticPr fontId="17" type="noConversion"/>
  </si>
  <si>
    <t>무나사전선관(노말밴드)</t>
    <phoneticPr fontId="16" type="noConversion"/>
  </si>
  <si>
    <t>M051825</t>
    <phoneticPr fontId="17" type="noConversion"/>
  </si>
  <si>
    <t>M051826</t>
    <phoneticPr fontId="17" type="noConversion"/>
  </si>
  <si>
    <t>M051827</t>
    <phoneticPr fontId="17" type="noConversion"/>
  </si>
  <si>
    <t>M051828</t>
    <phoneticPr fontId="17" type="noConversion"/>
  </si>
  <si>
    <t>M051829</t>
    <phoneticPr fontId="17" type="noConversion"/>
  </si>
  <si>
    <t>M051831</t>
    <phoneticPr fontId="17" type="noConversion"/>
  </si>
  <si>
    <t>콘크리트박스</t>
    <phoneticPr fontId="17" type="noConversion"/>
  </si>
  <si>
    <t>중형 4각 54㎜</t>
    <phoneticPr fontId="17" type="noConversion"/>
  </si>
  <si>
    <t>M051832</t>
    <phoneticPr fontId="17" type="noConversion"/>
  </si>
  <si>
    <t>중형 4각 75㎜</t>
    <phoneticPr fontId="17" type="noConversion"/>
  </si>
  <si>
    <t>M051833</t>
    <phoneticPr fontId="17" type="noConversion"/>
  </si>
  <si>
    <t>아우트레트 박스</t>
    <phoneticPr fontId="17" type="noConversion"/>
  </si>
  <si>
    <t>중형 8각 54㎜</t>
    <phoneticPr fontId="17" type="noConversion"/>
  </si>
  <si>
    <t>M051834</t>
    <phoneticPr fontId="17" type="noConversion"/>
  </si>
  <si>
    <t>중형 8각 75㎜</t>
    <phoneticPr fontId="17" type="noConversion"/>
  </si>
  <si>
    <t>M051839</t>
    <phoneticPr fontId="17" type="noConversion"/>
  </si>
  <si>
    <t>풀박스(Pull Box)</t>
    <phoneticPr fontId="17" type="noConversion"/>
  </si>
  <si>
    <t>100*100*100</t>
    <phoneticPr fontId="17" type="noConversion"/>
  </si>
  <si>
    <t>M051840</t>
    <phoneticPr fontId="17" type="noConversion"/>
  </si>
  <si>
    <t>150*150*100</t>
    <phoneticPr fontId="17" type="noConversion"/>
  </si>
  <si>
    <t>M051841</t>
    <phoneticPr fontId="17" type="noConversion"/>
  </si>
  <si>
    <t>200*200*100</t>
    <phoneticPr fontId="17" type="noConversion"/>
  </si>
  <si>
    <t>M051842</t>
    <phoneticPr fontId="17" type="noConversion"/>
  </si>
  <si>
    <t>300*300*150</t>
    <phoneticPr fontId="17" type="noConversion"/>
  </si>
  <si>
    <t>M051843</t>
    <phoneticPr fontId="17" type="noConversion"/>
  </si>
  <si>
    <t>400*400*200</t>
    <phoneticPr fontId="17" type="noConversion"/>
  </si>
  <si>
    <t>M051844</t>
    <phoneticPr fontId="17" type="noConversion"/>
  </si>
  <si>
    <t>500*500*200</t>
    <phoneticPr fontId="17" type="noConversion"/>
  </si>
  <si>
    <t>M051845</t>
    <phoneticPr fontId="17" type="noConversion"/>
  </si>
  <si>
    <t>접지단자함</t>
    <phoneticPr fontId="17" type="noConversion"/>
  </si>
  <si>
    <t>SUS,1CCT</t>
    <phoneticPr fontId="17" type="noConversion"/>
  </si>
  <si>
    <t>M051846</t>
    <phoneticPr fontId="17" type="noConversion"/>
  </si>
  <si>
    <t>SUS,2CCT</t>
    <phoneticPr fontId="17" type="noConversion"/>
  </si>
  <si>
    <t>M051847</t>
    <phoneticPr fontId="17" type="noConversion"/>
  </si>
  <si>
    <t>SUS,3CCT</t>
    <phoneticPr fontId="17" type="noConversion"/>
  </si>
  <si>
    <t>M051848</t>
    <phoneticPr fontId="17" type="noConversion"/>
  </si>
  <si>
    <t>SUS,4CCT</t>
    <phoneticPr fontId="17" type="noConversion"/>
  </si>
  <si>
    <t>M051849</t>
    <phoneticPr fontId="17" type="noConversion"/>
  </si>
  <si>
    <t>SUS,5CCT</t>
    <phoneticPr fontId="17" type="noConversion"/>
  </si>
  <si>
    <t>M051850</t>
    <phoneticPr fontId="17" type="noConversion"/>
  </si>
  <si>
    <t>SUS,7CCT</t>
    <phoneticPr fontId="17" type="noConversion"/>
  </si>
  <si>
    <t>M051851</t>
    <phoneticPr fontId="17" type="noConversion"/>
  </si>
  <si>
    <t>합성수지제 가요전선관(난연CD)</t>
    <phoneticPr fontId="16" type="noConversion"/>
  </si>
  <si>
    <t>M051852</t>
    <phoneticPr fontId="17" type="noConversion"/>
  </si>
  <si>
    <t>22mm</t>
    <phoneticPr fontId="16" type="noConversion"/>
  </si>
  <si>
    <t>M051853</t>
    <phoneticPr fontId="17" type="noConversion"/>
  </si>
  <si>
    <t>28mm</t>
    <phoneticPr fontId="16" type="noConversion"/>
  </si>
  <si>
    <t>M051854</t>
    <phoneticPr fontId="17" type="noConversion"/>
  </si>
  <si>
    <t>36mm</t>
    <phoneticPr fontId="16" type="noConversion"/>
  </si>
  <si>
    <t>M060370</t>
    <phoneticPr fontId="17" type="noConversion"/>
  </si>
  <si>
    <t>접지동판</t>
    <phoneticPr fontId="17" type="noConversion"/>
  </si>
  <si>
    <t>1*300*300㎜</t>
    <phoneticPr fontId="17" type="noConversion"/>
  </si>
  <si>
    <t>M060371</t>
    <phoneticPr fontId="17" type="noConversion"/>
  </si>
  <si>
    <t>1.5*500*500㎜</t>
    <phoneticPr fontId="17" type="noConversion"/>
  </si>
  <si>
    <t>M060372</t>
    <phoneticPr fontId="17" type="noConversion"/>
  </si>
  <si>
    <t>2.0*1000*1000㎜</t>
    <phoneticPr fontId="17" type="noConversion"/>
  </si>
  <si>
    <t>M060390</t>
    <phoneticPr fontId="17" type="noConversion"/>
  </si>
  <si>
    <t>접지봉</t>
    <phoneticPr fontId="17" type="noConversion"/>
  </si>
  <si>
    <t>매</t>
    <phoneticPr fontId="17" type="noConversion"/>
  </si>
  <si>
    <t>16D*1800mm(3kg)</t>
    <phoneticPr fontId="17" type="noConversion"/>
  </si>
  <si>
    <t>M060391</t>
    <phoneticPr fontId="17" type="noConversion"/>
  </si>
  <si>
    <t>14D*1000mm</t>
    <phoneticPr fontId="17" type="noConversion"/>
  </si>
  <si>
    <t>M060392</t>
    <phoneticPr fontId="17" type="noConversion"/>
  </si>
  <si>
    <t>탄소접지모듈</t>
    <phoneticPr fontId="17" type="noConversion"/>
  </si>
  <si>
    <t>260D*1000mm</t>
    <phoneticPr fontId="17" type="noConversion"/>
  </si>
  <si>
    <t>M060490</t>
    <phoneticPr fontId="17" type="noConversion"/>
  </si>
  <si>
    <t>접지클램프</t>
    <phoneticPr fontId="17" type="noConversion"/>
  </si>
  <si>
    <t>C-TYPE SLEEVE 70SQ</t>
    <phoneticPr fontId="17" type="noConversion"/>
  </si>
  <si>
    <t>M060491</t>
    <phoneticPr fontId="17" type="noConversion"/>
  </si>
  <si>
    <t>C-TYPE SLEEVE 95SQ</t>
    <phoneticPr fontId="17" type="noConversion"/>
  </si>
  <si>
    <t>M060493</t>
    <phoneticPr fontId="17" type="noConversion"/>
  </si>
  <si>
    <t>동관단자 1홀</t>
    <phoneticPr fontId="17" type="noConversion"/>
  </si>
  <si>
    <t>16SQ</t>
    <phoneticPr fontId="17" type="noConversion"/>
  </si>
  <si>
    <t>M060495</t>
    <phoneticPr fontId="17" type="noConversion"/>
  </si>
  <si>
    <t>35SQ</t>
    <phoneticPr fontId="17" type="noConversion"/>
  </si>
  <si>
    <t>M060497</t>
    <phoneticPr fontId="17" type="noConversion"/>
  </si>
  <si>
    <t>50SQ</t>
    <phoneticPr fontId="17" type="noConversion"/>
  </si>
  <si>
    <t>M060498</t>
    <phoneticPr fontId="17" type="noConversion"/>
  </si>
  <si>
    <t>70SQ</t>
    <phoneticPr fontId="17" type="noConversion"/>
  </si>
  <si>
    <t>M060499</t>
    <phoneticPr fontId="17" type="noConversion"/>
  </si>
  <si>
    <t>수막처리동봉</t>
    <phoneticPr fontId="17" type="noConversion"/>
  </si>
  <si>
    <t>Φ18x500L</t>
    <phoneticPr fontId="17" type="noConversion"/>
  </si>
  <si>
    <t>M060501</t>
    <phoneticPr fontId="17" type="noConversion"/>
  </si>
  <si>
    <t xml:space="preserve">접지시스템 </t>
    <phoneticPr fontId="17" type="noConversion"/>
  </si>
  <si>
    <t>식</t>
    <phoneticPr fontId="17" type="noConversion"/>
  </si>
  <si>
    <t>측정기구(견적)</t>
    <phoneticPr fontId="16" type="noConversion"/>
  </si>
  <si>
    <t>simulation</t>
    <phoneticPr fontId="17" type="noConversion"/>
  </si>
  <si>
    <t>M060503</t>
    <phoneticPr fontId="17" type="noConversion"/>
  </si>
  <si>
    <t>고장전류계산</t>
    <phoneticPr fontId="17" type="noConversion"/>
  </si>
  <si>
    <t>도면, 부하계산 제외</t>
    <phoneticPr fontId="17" type="noConversion"/>
  </si>
  <si>
    <t>M060697</t>
    <phoneticPr fontId="17" type="noConversion"/>
  </si>
  <si>
    <t>강심알루미늄 절연전선</t>
    <phoneticPr fontId="17" type="noConversion"/>
  </si>
  <si>
    <t>전선및케이블(물가)</t>
    <phoneticPr fontId="16" type="noConversion"/>
  </si>
  <si>
    <t>ACSR/AW-OC 32㎟(0.22kg)</t>
    <phoneticPr fontId="17" type="noConversion"/>
  </si>
  <si>
    <t>M060698</t>
    <phoneticPr fontId="17" type="noConversion"/>
  </si>
  <si>
    <t>ACSR/AW-OC 58㎟(0.35kg)</t>
    <phoneticPr fontId="17" type="noConversion"/>
  </si>
  <si>
    <t>M060699</t>
    <phoneticPr fontId="17" type="noConversion"/>
  </si>
  <si>
    <t>규격 수정</t>
    <phoneticPr fontId="16" type="noConversion"/>
  </si>
  <si>
    <t>ACSR/AW-OC 95㎟(0.50kg)</t>
    <phoneticPr fontId="17" type="noConversion"/>
  </si>
  <si>
    <t>M060700</t>
    <phoneticPr fontId="17" type="noConversion"/>
  </si>
  <si>
    <t>ACSR/AW-OC 160㎟(0.73kg)</t>
    <phoneticPr fontId="17" type="noConversion"/>
  </si>
  <si>
    <t>M060701</t>
    <phoneticPr fontId="17" type="noConversion"/>
  </si>
  <si>
    <t>내열비닐절연전선</t>
    <phoneticPr fontId="17" type="noConversion"/>
  </si>
  <si>
    <t>HIV 단선 1.5㎟(0.021kg)</t>
    <phoneticPr fontId="17" type="noConversion"/>
  </si>
  <si>
    <t>M060702</t>
    <phoneticPr fontId="17" type="noConversion"/>
  </si>
  <si>
    <t>HIV 단선 2.5㎟(0.032kg)</t>
    <phoneticPr fontId="17" type="noConversion"/>
  </si>
  <si>
    <t>M060706</t>
    <phoneticPr fontId="17" type="noConversion"/>
  </si>
  <si>
    <t>기기용 비닐절연전선</t>
    <phoneticPr fontId="17" type="noConversion"/>
  </si>
  <si>
    <t>450/700V KIV 1.5㎟(0.03kg)</t>
    <phoneticPr fontId="17" type="noConversion"/>
  </si>
  <si>
    <t>M060707</t>
    <phoneticPr fontId="17" type="noConversion"/>
  </si>
  <si>
    <t>450/700V KIV 2.5㎟(0.04kg)</t>
    <phoneticPr fontId="17" type="noConversion"/>
  </si>
  <si>
    <t>M060708</t>
    <phoneticPr fontId="17" type="noConversion"/>
  </si>
  <si>
    <t>450/700V KIV 4㎟(0.05kg)</t>
    <phoneticPr fontId="17" type="noConversion"/>
  </si>
  <si>
    <t>M060709</t>
    <phoneticPr fontId="17" type="noConversion"/>
  </si>
  <si>
    <t>450/700V KIV 6㎟(0.08kg)</t>
    <phoneticPr fontId="17" type="noConversion"/>
  </si>
  <si>
    <t>M060710</t>
    <phoneticPr fontId="17" type="noConversion"/>
  </si>
  <si>
    <t>450/700V KIV 10㎟(0.13kg)</t>
    <phoneticPr fontId="17" type="noConversion"/>
  </si>
  <si>
    <t>M060711</t>
    <phoneticPr fontId="17" type="noConversion"/>
  </si>
  <si>
    <t>450/700V KIV 16㎟(0.18kg)</t>
    <phoneticPr fontId="17" type="noConversion"/>
  </si>
  <si>
    <t>M060712</t>
    <phoneticPr fontId="17" type="noConversion"/>
  </si>
  <si>
    <t>450/700V KIV 25㎟(0.28kg)</t>
    <phoneticPr fontId="17" type="noConversion"/>
  </si>
  <si>
    <t>M060713</t>
    <phoneticPr fontId="17" type="noConversion"/>
  </si>
  <si>
    <t>450/700V KIV 35㎟(0.37kg)</t>
    <phoneticPr fontId="17" type="noConversion"/>
  </si>
  <si>
    <t>M060714</t>
    <phoneticPr fontId="17" type="noConversion"/>
  </si>
  <si>
    <t>450/700V KIV 50㎟(0.50kg)</t>
    <phoneticPr fontId="17" type="noConversion"/>
  </si>
  <si>
    <t>M060715</t>
    <phoneticPr fontId="17" type="noConversion"/>
  </si>
  <si>
    <t>450/700V KIV 70㎟(0.70kg)</t>
    <phoneticPr fontId="17" type="noConversion"/>
  </si>
  <si>
    <t>M060716</t>
    <phoneticPr fontId="17" type="noConversion"/>
  </si>
  <si>
    <t xml:space="preserve">나동선, 연동연선(AS) </t>
    <phoneticPr fontId="17" type="noConversion"/>
  </si>
  <si>
    <t>16㎟ (0.12kg)</t>
    <phoneticPr fontId="17" type="noConversion"/>
  </si>
  <si>
    <t>M060717</t>
    <phoneticPr fontId="17" type="noConversion"/>
  </si>
  <si>
    <t>25㎟  (0.19kg)</t>
    <phoneticPr fontId="17" type="noConversion"/>
  </si>
  <si>
    <t>M060718</t>
    <phoneticPr fontId="17" type="noConversion"/>
  </si>
  <si>
    <t>35㎟  (0.33kg)</t>
    <phoneticPr fontId="17" type="noConversion"/>
  </si>
  <si>
    <t>M060719</t>
    <phoneticPr fontId="17" type="noConversion"/>
  </si>
  <si>
    <t>50㎟  (0.53kg)</t>
    <phoneticPr fontId="17" type="noConversion"/>
  </si>
  <si>
    <t>M060720</t>
    <phoneticPr fontId="17" type="noConversion"/>
  </si>
  <si>
    <t>70㎟  (0.53kg)</t>
    <phoneticPr fontId="17" type="noConversion"/>
  </si>
  <si>
    <t>M060721</t>
    <phoneticPr fontId="17" type="noConversion"/>
  </si>
  <si>
    <t>고효율 몰드변압기(22.9kV/480V이하)</t>
    <phoneticPr fontId="17" type="noConversion"/>
  </si>
  <si>
    <t>대</t>
    <phoneticPr fontId="17" type="noConversion"/>
  </si>
  <si>
    <t>변압기(몰드)(물가)</t>
    <phoneticPr fontId="16" type="noConversion"/>
  </si>
  <si>
    <t>3P 75kVA (650kg) 최저소비효율</t>
    <phoneticPr fontId="17" type="noConversion"/>
  </si>
  <si>
    <t>M060722</t>
    <phoneticPr fontId="17" type="noConversion"/>
  </si>
  <si>
    <t>3P 100kVA (650kg)최저소비효율</t>
    <phoneticPr fontId="17" type="noConversion"/>
  </si>
  <si>
    <t>M060723</t>
    <phoneticPr fontId="17" type="noConversion"/>
  </si>
  <si>
    <t>3P 150kVA (775kg)최저소비효율</t>
    <phoneticPr fontId="17" type="noConversion"/>
  </si>
  <si>
    <t>M060724</t>
    <phoneticPr fontId="17" type="noConversion"/>
  </si>
  <si>
    <t>고효율 몰드변압기(22.9kV/6.6-3.3kV)</t>
    <phoneticPr fontId="17" type="noConversion"/>
  </si>
  <si>
    <t>3P 200kVA(1225kg)최저소비효율</t>
    <phoneticPr fontId="17" type="noConversion"/>
  </si>
  <si>
    <t>M060725</t>
    <phoneticPr fontId="17" type="noConversion"/>
  </si>
  <si>
    <t>3P 250kVA (1400kg)최저소비효율</t>
    <phoneticPr fontId="17" type="noConversion"/>
  </si>
  <si>
    <t>M060727</t>
    <phoneticPr fontId="17" type="noConversion"/>
  </si>
  <si>
    <t>3P 300kVA (1750kg)최저소비효율</t>
    <phoneticPr fontId="17" type="noConversion"/>
  </si>
  <si>
    <t>M060729</t>
    <phoneticPr fontId="17" type="noConversion"/>
  </si>
  <si>
    <t>3P 400kVA (2000kg)최저소비효율</t>
    <phoneticPr fontId="17" type="noConversion"/>
  </si>
  <si>
    <t>M060730</t>
    <phoneticPr fontId="17" type="noConversion"/>
  </si>
  <si>
    <t>3P 500kVA (2250kg)최저소비효율</t>
    <phoneticPr fontId="17" type="noConversion"/>
  </si>
  <si>
    <t>M060731</t>
    <phoneticPr fontId="17" type="noConversion"/>
  </si>
  <si>
    <t>3P 600kVA (2500kg)최저소비효율</t>
    <phoneticPr fontId="17" type="noConversion"/>
  </si>
  <si>
    <t>M060732</t>
    <phoneticPr fontId="17" type="noConversion"/>
  </si>
  <si>
    <t>3P 750kVA (2900kg)최저소비효율</t>
    <phoneticPr fontId="17" type="noConversion"/>
  </si>
  <si>
    <t>M060733</t>
    <phoneticPr fontId="17" type="noConversion"/>
  </si>
  <si>
    <t>3P 1000kVA (3400kg)최저소비효율</t>
    <phoneticPr fontId="17" type="noConversion"/>
  </si>
  <si>
    <t>M060734</t>
    <phoneticPr fontId="17" type="noConversion"/>
  </si>
  <si>
    <t>3P 1250kVA (4000kg)최저소비효율</t>
    <phoneticPr fontId="17" type="noConversion"/>
  </si>
  <si>
    <t>M060735</t>
    <phoneticPr fontId="17" type="noConversion"/>
  </si>
  <si>
    <t>3P 1500kVA (4600kg)최저소비효율</t>
    <phoneticPr fontId="17" type="noConversion"/>
  </si>
  <si>
    <t>M060736</t>
    <phoneticPr fontId="17" type="noConversion"/>
  </si>
  <si>
    <t>3P 1750kVA (5100kg)최저소비효율</t>
    <phoneticPr fontId="17" type="noConversion"/>
  </si>
  <si>
    <t>M060737</t>
    <phoneticPr fontId="17" type="noConversion"/>
  </si>
  <si>
    <t>3P 2000kVA (5600kg)최저소비효율</t>
    <phoneticPr fontId="17" type="noConversion"/>
  </si>
  <si>
    <t>M060738</t>
    <phoneticPr fontId="17" type="noConversion"/>
  </si>
  <si>
    <t>3P 2500kVA (7200kg)최저소비효율</t>
    <phoneticPr fontId="17" type="noConversion"/>
  </si>
  <si>
    <t>M060739</t>
    <phoneticPr fontId="17" type="noConversion"/>
  </si>
  <si>
    <t>3P 3000kVA (8500kg)최저소비효율</t>
    <phoneticPr fontId="17" type="noConversion"/>
  </si>
  <si>
    <t>M060751</t>
    <phoneticPr fontId="17" type="noConversion"/>
  </si>
  <si>
    <t>3P 75kVA (650kg)표준소비효율</t>
    <phoneticPr fontId="17" type="noConversion"/>
  </si>
  <si>
    <r>
      <t>M060752</t>
    </r>
    <r>
      <rPr>
        <sz val="12"/>
        <rFont val="바탕체"/>
        <family val="1"/>
        <charset val="129"/>
      </rPr>
      <t/>
    </r>
    <phoneticPr fontId="17" type="noConversion"/>
  </si>
  <si>
    <t>3P 100kVA (650kg)표준소비효율</t>
    <phoneticPr fontId="17" type="noConversion"/>
  </si>
  <si>
    <r>
      <t>M060753</t>
    </r>
    <r>
      <rPr>
        <sz val="12"/>
        <rFont val="바탕체"/>
        <family val="1"/>
        <charset val="129"/>
      </rPr>
      <t/>
    </r>
    <phoneticPr fontId="17" type="noConversion"/>
  </si>
  <si>
    <t>3P 150kVA (775kg)표준소비효율</t>
    <phoneticPr fontId="17" type="noConversion"/>
  </si>
  <si>
    <r>
      <t>M060754</t>
    </r>
    <r>
      <rPr>
        <sz val="12"/>
        <rFont val="바탕체"/>
        <family val="1"/>
        <charset val="129"/>
      </rPr>
      <t/>
    </r>
    <phoneticPr fontId="17" type="noConversion"/>
  </si>
  <si>
    <t>3P 200kVA (860kg)표준소비효율</t>
    <phoneticPr fontId="17" type="noConversion"/>
  </si>
  <si>
    <r>
      <t>M060755</t>
    </r>
    <r>
      <rPr>
        <sz val="12"/>
        <rFont val="바탕체"/>
        <family val="1"/>
        <charset val="129"/>
      </rPr>
      <t/>
    </r>
    <phoneticPr fontId="17" type="noConversion"/>
  </si>
  <si>
    <t>3P 250kVA (950kg)표준소비효율</t>
    <phoneticPr fontId="17" type="noConversion"/>
  </si>
  <si>
    <r>
      <t>M060756</t>
    </r>
    <r>
      <rPr>
        <sz val="12"/>
        <rFont val="바탕체"/>
        <family val="1"/>
        <charset val="129"/>
      </rPr>
      <t/>
    </r>
    <phoneticPr fontId="17" type="noConversion"/>
  </si>
  <si>
    <t>3P 300kVA (1050kg)표준소비효율</t>
    <phoneticPr fontId="17" type="noConversion"/>
  </si>
  <si>
    <r>
      <t>M060757</t>
    </r>
    <r>
      <rPr>
        <sz val="12"/>
        <rFont val="바탕체"/>
        <family val="1"/>
        <charset val="129"/>
      </rPr>
      <t/>
    </r>
    <phoneticPr fontId="17" type="noConversion"/>
  </si>
  <si>
    <t>3P 400kVA (1240kg)표준소비효율</t>
    <phoneticPr fontId="17" type="noConversion"/>
  </si>
  <si>
    <r>
      <t>M060758</t>
    </r>
    <r>
      <rPr>
        <sz val="12"/>
        <rFont val="바탕체"/>
        <family val="1"/>
        <charset val="129"/>
      </rPr>
      <t/>
    </r>
    <phoneticPr fontId="17" type="noConversion"/>
  </si>
  <si>
    <t>3P 200kVA (2030kg)표준소비효율</t>
    <phoneticPr fontId="17" type="noConversion"/>
  </si>
  <si>
    <r>
      <t>M060759</t>
    </r>
    <r>
      <rPr>
        <sz val="12"/>
        <rFont val="바탕체"/>
        <family val="1"/>
        <charset val="129"/>
      </rPr>
      <t/>
    </r>
    <phoneticPr fontId="17" type="noConversion"/>
  </si>
  <si>
    <t>3P 300kVA (2060kg)표준소비효율</t>
    <phoneticPr fontId="17" type="noConversion"/>
  </si>
  <si>
    <r>
      <t>M060760</t>
    </r>
    <r>
      <rPr>
        <sz val="12"/>
        <rFont val="바탕체"/>
        <family val="1"/>
        <charset val="129"/>
      </rPr>
      <t/>
    </r>
    <phoneticPr fontId="17" type="noConversion"/>
  </si>
  <si>
    <t>3P 400kVA (2120kg)표준소비효율</t>
    <phoneticPr fontId="17" type="noConversion"/>
  </si>
  <si>
    <r>
      <t>M060761</t>
    </r>
    <r>
      <rPr>
        <sz val="12"/>
        <rFont val="바탕체"/>
        <family val="1"/>
        <charset val="129"/>
      </rPr>
      <t/>
    </r>
    <phoneticPr fontId="17" type="noConversion"/>
  </si>
  <si>
    <t>3P 500kVA (2250kg)표준소비효율</t>
    <phoneticPr fontId="17" type="noConversion"/>
  </si>
  <si>
    <r>
      <t>M060762</t>
    </r>
    <r>
      <rPr>
        <sz val="12"/>
        <rFont val="바탕체"/>
        <family val="1"/>
        <charset val="129"/>
      </rPr>
      <t/>
    </r>
    <phoneticPr fontId="17" type="noConversion"/>
  </si>
  <si>
    <t>3P 600kVA (2500kg)표준소비효율</t>
    <phoneticPr fontId="17" type="noConversion"/>
  </si>
  <si>
    <r>
      <t>M060763</t>
    </r>
    <r>
      <rPr>
        <sz val="12"/>
        <rFont val="바탕체"/>
        <family val="1"/>
        <charset val="129"/>
      </rPr>
      <t/>
    </r>
    <phoneticPr fontId="17" type="noConversion"/>
  </si>
  <si>
    <t>3P 750kVA (2900kg)표준소비효율</t>
    <phoneticPr fontId="17" type="noConversion"/>
  </si>
  <si>
    <r>
      <t>M060764</t>
    </r>
    <r>
      <rPr>
        <sz val="12"/>
        <rFont val="바탕체"/>
        <family val="1"/>
        <charset val="129"/>
      </rPr>
      <t/>
    </r>
    <phoneticPr fontId="17" type="noConversion"/>
  </si>
  <si>
    <t>3P 1000kVA (3400kg)표준소비효율</t>
    <phoneticPr fontId="17" type="noConversion"/>
  </si>
  <si>
    <r>
      <t>M060765</t>
    </r>
    <r>
      <rPr>
        <sz val="12"/>
        <rFont val="바탕체"/>
        <family val="1"/>
        <charset val="129"/>
      </rPr>
      <t/>
    </r>
    <phoneticPr fontId="17" type="noConversion"/>
  </si>
  <si>
    <t>3P 1250kVA (4000kg)표준소비효율</t>
    <phoneticPr fontId="17" type="noConversion"/>
  </si>
  <si>
    <r>
      <t>M060766</t>
    </r>
    <r>
      <rPr>
        <sz val="12"/>
        <rFont val="바탕체"/>
        <family val="1"/>
        <charset val="129"/>
      </rPr>
      <t/>
    </r>
    <phoneticPr fontId="17" type="noConversion"/>
  </si>
  <si>
    <t>3P 1500kVA (4600kg)표준소비효율</t>
    <phoneticPr fontId="17" type="noConversion"/>
  </si>
  <si>
    <r>
      <t>M060767</t>
    </r>
    <r>
      <rPr>
        <sz val="12"/>
        <rFont val="바탕체"/>
        <family val="1"/>
        <charset val="129"/>
      </rPr>
      <t/>
    </r>
    <phoneticPr fontId="17" type="noConversion"/>
  </si>
  <si>
    <t>3P 1750kVA (5100kg)표준소비효율</t>
    <phoneticPr fontId="17" type="noConversion"/>
  </si>
  <si>
    <r>
      <t>M060768</t>
    </r>
    <r>
      <rPr>
        <sz val="12"/>
        <rFont val="바탕체"/>
        <family val="1"/>
        <charset val="129"/>
      </rPr>
      <t/>
    </r>
    <phoneticPr fontId="17" type="noConversion"/>
  </si>
  <si>
    <t>3P 2000kVA (5600kg)표준소비효율</t>
    <phoneticPr fontId="17" type="noConversion"/>
  </si>
  <si>
    <r>
      <t>M060769</t>
    </r>
    <r>
      <rPr>
        <sz val="12"/>
        <rFont val="바탕체"/>
        <family val="1"/>
        <charset val="129"/>
      </rPr>
      <t/>
    </r>
    <phoneticPr fontId="17" type="noConversion"/>
  </si>
  <si>
    <t>3P 2500kVA (7200kg)표준소비효율</t>
    <phoneticPr fontId="17" type="noConversion"/>
  </si>
  <si>
    <r>
      <t>M060770</t>
    </r>
    <r>
      <rPr>
        <sz val="12"/>
        <rFont val="바탕체"/>
        <family val="1"/>
        <charset val="129"/>
      </rPr>
      <t/>
    </r>
    <phoneticPr fontId="17" type="noConversion"/>
  </si>
  <si>
    <t>3P 3000kVA (8500kg)표준소비효율</t>
    <phoneticPr fontId="17" type="noConversion"/>
  </si>
  <si>
    <t>M060820</t>
    <phoneticPr fontId="17" type="noConversion"/>
  </si>
  <si>
    <t>시스템박스</t>
    <phoneticPr fontId="17" type="noConversion"/>
  </si>
  <si>
    <t>콘센트*2(RJ45*2)</t>
    <phoneticPr fontId="17" type="noConversion"/>
  </si>
  <si>
    <t>M060901</t>
    <phoneticPr fontId="17" type="noConversion"/>
  </si>
  <si>
    <t>난연 전력케이블(0.065kg)</t>
    <phoneticPr fontId="17" type="noConversion"/>
  </si>
  <si>
    <t>0.6/1kV F-CV 1C*2.5㎟</t>
    <phoneticPr fontId="17" type="noConversion"/>
  </si>
  <si>
    <t>M060902</t>
    <phoneticPr fontId="17" type="noConversion"/>
  </si>
  <si>
    <t>난연 전력케이블(0.081kg)</t>
    <phoneticPr fontId="17" type="noConversion"/>
  </si>
  <si>
    <t>0.6/1kV F-CV 1C*4㎟</t>
    <phoneticPr fontId="17" type="noConversion"/>
  </si>
  <si>
    <t>M060903</t>
    <phoneticPr fontId="17" type="noConversion"/>
  </si>
  <si>
    <t>난연 전력케이블(0.108kg)</t>
    <phoneticPr fontId="17" type="noConversion"/>
  </si>
  <si>
    <t>0.6/1kV F-CV 1C*6㎟</t>
    <phoneticPr fontId="17" type="noConversion"/>
  </si>
  <si>
    <t>M060904</t>
    <phoneticPr fontId="17" type="noConversion"/>
  </si>
  <si>
    <t>난연 전력케이블(0.155kg)</t>
    <phoneticPr fontId="17" type="noConversion"/>
  </si>
  <si>
    <t>0.6/1kV F-CV 1C*10㎟</t>
    <phoneticPr fontId="17" type="noConversion"/>
  </si>
  <si>
    <t>M060905</t>
    <phoneticPr fontId="17" type="noConversion"/>
  </si>
  <si>
    <t>난연 전력케이블(0.210kg)</t>
    <phoneticPr fontId="17" type="noConversion"/>
  </si>
  <si>
    <t>0.6/1kV F-CV 1C*16㎟</t>
    <phoneticPr fontId="17" type="noConversion"/>
  </si>
  <si>
    <t>M060906</t>
    <phoneticPr fontId="17" type="noConversion"/>
  </si>
  <si>
    <t>난연 전력케이블(0.315kg)</t>
    <phoneticPr fontId="17" type="noConversion"/>
  </si>
  <si>
    <t>0.6/1kV F-CV 1C*25㎟</t>
    <phoneticPr fontId="17" type="noConversion"/>
  </si>
  <si>
    <t>M060907</t>
    <phoneticPr fontId="17" type="noConversion"/>
  </si>
  <si>
    <t>난연 전력케이블(0.414kg)</t>
    <phoneticPr fontId="17" type="noConversion"/>
  </si>
  <si>
    <t>0.6/1kV F-CV 1C*35㎟</t>
    <phoneticPr fontId="17" type="noConversion"/>
  </si>
  <si>
    <t>M060908</t>
    <phoneticPr fontId="17" type="noConversion"/>
  </si>
  <si>
    <t>난연 전력케이블(0.542kg)</t>
    <phoneticPr fontId="17" type="noConversion"/>
  </si>
  <si>
    <t>0.6/1kV F-CV 1C*50㎟</t>
    <phoneticPr fontId="17" type="noConversion"/>
  </si>
  <si>
    <t>M060909</t>
    <phoneticPr fontId="17" type="noConversion"/>
  </si>
  <si>
    <t>난연 전력케이블(0.761kg)</t>
    <phoneticPr fontId="17" type="noConversion"/>
  </si>
  <si>
    <t>0.6/1kV F-CV 1C*70㎟</t>
    <phoneticPr fontId="17" type="noConversion"/>
  </si>
  <si>
    <t>M060910</t>
    <phoneticPr fontId="17" type="noConversion"/>
  </si>
  <si>
    <t>난연 전력케이블(1.026kg)</t>
    <phoneticPr fontId="17" type="noConversion"/>
  </si>
  <si>
    <t>0.6/1kV F-CV 1C*95㎟</t>
    <phoneticPr fontId="17" type="noConversion"/>
  </si>
  <si>
    <t>M060911</t>
    <phoneticPr fontId="17" type="noConversion"/>
  </si>
  <si>
    <t>난연 전력케이블(1.279kg)</t>
    <phoneticPr fontId="17" type="noConversion"/>
  </si>
  <si>
    <t>0.6/1kV F-CV 1C*120㎟</t>
    <phoneticPr fontId="17" type="noConversion"/>
  </si>
  <si>
    <t>M060912</t>
    <phoneticPr fontId="17" type="noConversion"/>
  </si>
  <si>
    <t>난연 전력케이블(1.524kg)</t>
    <phoneticPr fontId="17" type="noConversion"/>
  </si>
  <si>
    <t>0.6/1kV F-CV 1C*150㎟</t>
    <phoneticPr fontId="17" type="noConversion"/>
  </si>
  <si>
    <t>M060913</t>
    <phoneticPr fontId="17" type="noConversion"/>
  </si>
  <si>
    <t>난연 전력케이블(1.872kg)</t>
    <phoneticPr fontId="17" type="noConversion"/>
  </si>
  <si>
    <t>0.6/1kV F-CV 1C*185㎟</t>
    <phoneticPr fontId="17" type="noConversion"/>
  </si>
  <si>
    <t>M060914</t>
    <phoneticPr fontId="17" type="noConversion"/>
  </si>
  <si>
    <t>난연 전력케이블(2.391kg)</t>
    <phoneticPr fontId="17" type="noConversion"/>
  </si>
  <si>
    <t>0.6/1kV F-CV 1C*240㎟</t>
    <phoneticPr fontId="17" type="noConversion"/>
  </si>
  <si>
    <t>M0609145</t>
    <phoneticPr fontId="17" type="noConversion"/>
  </si>
  <si>
    <t>난연 전력케이블(2.980kg)</t>
    <phoneticPr fontId="17" type="noConversion"/>
  </si>
  <si>
    <t>0.6/1kV F-CV 1C*300㎟</t>
    <phoneticPr fontId="17" type="noConversion"/>
  </si>
  <si>
    <t>M060915</t>
    <phoneticPr fontId="17" type="noConversion"/>
  </si>
  <si>
    <t>난연 전력케이블(0.153kg)</t>
    <phoneticPr fontId="17" type="noConversion"/>
  </si>
  <si>
    <t>0.6/1kV F-CV 2C*2.5㎟</t>
    <phoneticPr fontId="17" type="noConversion"/>
  </si>
  <si>
    <t>M060916</t>
    <phoneticPr fontId="17" type="noConversion"/>
  </si>
  <si>
    <t>난연 전력케이블(0.197kg)</t>
    <phoneticPr fontId="17" type="noConversion"/>
  </si>
  <si>
    <t>0.6/1kV F-CV 2C*4㎟</t>
    <phoneticPr fontId="17" type="noConversion"/>
  </si>
  <si>
    <t>M060917</t>
    <phoneticPr fontId="17" type="noConversion"/>
  </si>
  <si>
    <t>난연 전력케이블(0.252kg)</t>
    <phoneticPr fontId="17" type="noConversion"/>
  </si>
  <si>
    <t>0.6/1kV F-CV 2C*6㎟</t>
    <phoneticPr fontId="17" type="noConversion"/>
  </si>
  <si>
    <t>M060918</t>
    <phoneticPr fontId="17" type="noConversion"/>
  </si>
  <si>
    <t>난연 전력케이블(0.189kg)</t>
    <phoneticPr fontId="17" type="noConversion"/>
  </si>
  <si>
    <t>0.6/1kV F-CV 3C*2.5㎟</t>
    <phoneticPr fontId="17" type="noConversion"/>
  </si>
  <si>
    <t>M060919</t>
    <phoneticPr fontId="17" type="noConversion"/>
  </si>
  <si>
    <t>난연 전력케이블(0.245kg)</t>
    <phoneticPr fontId="17" type="noConversion"/>
  </si>
  <si>
    <t>0.6/1kV F-CV 3C*4㎟</t>
    <phoneticPr fontId="17" type="noConversion"/>
  </si>
  <si>
    <t>M060920</t>
    <phoneticPr fontId="17" type="noConversion"/>
  </si>
  <si>
    <t>난연 전력케이블(0.321kg)</t>
    <phoneticPr fontId="17" type="noConversion"/>
  </si>
  <si>
    <t>0.6/1kV F-CV 3C*6㎟</t>
    <phoneticPr fontId="17" type="noConversion"/>
  </si>
  <si>
    <t>M060921</t>
    <phoneticPr fontId="17" type="noConversion"/>
  </si>
  <si>
    <t>난연 전력케이블(0.464kg)</t>
    <phoneticPr fontId="17" type="noConversion"/>
  </si>
  <si>
    <t>0.6/1kV F-CV 3C*10㎟</t>
    <phoneticPr fontId="17" type="noConversion"/>
  </si>
  <si>
    <t>M060922</t>
    <phoneticPr fontId="17" type="noConversion"/>
  </si>
  <si>
    <t>난연 전력케이블(0.649kg)</t>
    <phoneticPr fontId="17" type="noConversion"/>
  </si>
  <si>
    <t>0.6/1kV F-CV 3C*16㎟</t>
    <phoneticPr fontId="17" type="noConversion"/>
  </si>
  <si>
    <t>M060923</t>
    <phoneticPr fontId="17" type="noConversion"/>
  </si>
  <si>
    <t>난연 전력케이블(0.975kg)</t>
    <phoneticPr fontId="17" type="noConversion"/>
  </si>
  <si>
    <t>0.6/1kV F-CV 3C*25㎟</t>
    <phoneticPr fontId="17" type="noConversion"/>
  </si>
  <si>
    <t>M060924</t>
    <phoneticPr fontId="17" type="noConversion"/>
  </si>
  <si>
    <t>난연 전력케이블(1.287kg)</t>
    <phoneticPr fontId="17" type="noConversion"/>
  </si>
  <si>
    <t>0.6/1kV F-CV 3C*35㎟</t>
    <phoneticPr fontId="17" type="noConversion"/>
  </si>
  <si>
    <t>M060925</t>
    <phoneticPr fontId="17" type="noConversion"/>
  </si>
  <si>
    <t>난연 전력케이블(1.693kg)</t>
    <phoneticPr fontId="17" type="noConversion"/>
  </si>
  <si>
    <t>0.6/1kV F-CV 3C*50㎟</t>
    <phoneticPr fontId="17" type="noConversion"/>
  </si>
  <si>
    <t>M060926</t>
    <phoneticPr fontId="17" type="noConversion"/>
  </si>
  <si>
    <t>난연 전력케이블(2.383kg)</t>
    <phoneticPr fontId="17" type="noConversion"/>
  </si>
  <si>
    <t>0.6/1kV F-CV 3C*70㎟</t>
    <phoneticPr fontId="17" type="noConversion"/>
  </si>
  <si>
    <t>M060927</t>
    <phoneticPr fontId="17" type="noConversion"/>
  </si>
  <si>
    <t>난연 전력케이블(3.224kg)</t>
    <phoneticPr fontId="17" type="noConversion"/>
  </si>
  <si>
    <t>0.6/1kV F-CV 3C*95㎟</t>
    <phoneticPr fontId="17" type="noConversion"/>
  </si>
  <si>
    <t>M060928</t>
    <phoneticPr fontId="17" type="noConversion"/>
  </si>
  <si>
    <t>난연 전력케이블(4.036kg)</t>
    <phoneticPr fontId="17" type="noConversion"/>
  </si>
  <si>
    <t>0.6/1kV F-CV 3C*120㎟</t>
    <phoneticPr fontId="17" type="noConversion"/>
  </si>
  <si>
    <t>M060929</t>
    <phoneticPr fontId="17" type="noConversion"/>
  </si>
  <si>
    <t>난연 전력케이블(4.840kg)</t>
    <phoneticPr fontId="17" type="noConversion"/>
  </si>
  <si>
    <t>0.6/1kV F-CV 3C*150㎟</t>
    <phoneticPr fontId="17" type="noConversion"/>
  </si>
  <si>
    <t>M060930</t>
    <phoneticPr fontId="17" type="noConversion"/>
  </si>
  <si>
    <t>난연 전력케이블(5.975kg)</t>
    <phoneticPr fontId="17" type="noConversion"/>
  </si>
  <si>
    <t>0.6/1kV F-CV 3C*185㎟</t>
    <phoneticPr fontId="17" type="noConversion"/>
  </si>
  <si>
    <t>M060931</t>
    <phoneticPr fontId="17" type="noConversion"/>
  </si>
  <si>
    <t>난연 전력케이블(7.641kg)</t>
    <phoneticPr fontId="17" type="noConversion"/>
  </si>
  <si>
    <t>0.6/1kV F-CV 3C*240㎟</t>
    <phoneticPr fontId="17" type="noConversion"/>
  </si>
  <si>
    <t>M060932</t>
    <phoneticPr fontId="17" type="noConversion"/>
  </si>
  <si>
    <t>난연 전력케이블(9.638kg)</t>
    <phoneticPr fontId="17" type="noConversion"/>
  </si>
  <si>
    <t>0.6/1kV F-CV 3C*300㎟</t>
    <phoneticPr fontId="17" type="noConversion"/>
  </si>
  <si>
    <t>M060933</t>
    <phoneticPr fontId="17" type="noConversion"/>
  </si>
  <si>
    <t>난연 전력케이블(0.226kg)</t>
    <phoneticPr fontId="17" type="noConversion"/>
  </si>
  <si>
    <t>0.6/1kV F-CV 4C*2.5㎟</t>
    <phoneticPr fontId="17" type="noConversion"/>
  </si>
  <si>
    <t>M060934</t>
    <phoneticPr fontId="17" type="noConversion"/>
  </si>
  <si>
    <t>난연 전력케이블(0.305kg)</t>
    <phoneticPr fontId="17" type="noConversion"/>
  </si>
  <si>
    <t>0.6/1kV F-CV 4C*4㎟</t>
    <phoneticPr fontId="17" type="noConversion"/>
  </si>
  <si>
    <t>M060935</t>
    <phoneticPr fontId="17" type="noConversion"/>
  </si>
  <si>
    <t>난연 전력케이블(0.397kg)</t>
    <phoneticPr fontId="17" type="noConversion"/>
  </si>
  <si>
    <t>0.6/1kV F-CV 4C*6㎟</t>
    <phoneticPr fontId="17" type="noConversion"/>
  </si>
  <si>
    <t>M060936</t>
    <phoneticPr fontId="17" type="noConversion"/>
  </si>
  <si>
    <t>난연 전력케이블(0.585kg)</t>
    <phoneticPr fontId="17" type="noConversion"/>
  </si>
  <si>
    <t>0.6/1kV F-CV 4C*10㎟</t>
    <phoneticPr fontId="17" type="noConversion"/>
  </si>
  <si>
    <t>M060937</t>
    <phoneticPr fontId="17" type="noConversion"/>
  </si>
  <si>
    <t>난연 전력케이블(0.816kg)</t>
    <phoneticPr fontId="17" type="noConversion"/>
  </si>
  <si>
    <t>0.6/1kV F-CV 4C*16㎟</t>
    <phoneticPr fontId="17" type="noConversion"/>
  </si>
  <si>
    <t>M060938</t>
    <phoneticPr fontId="17" type="noConversion"/>
  </si>
  <si>
    <t>난연 전력케이블(1.242kg)</t>
    <phoneticPr fontId="17" type="noConversion"/>
  </si>
  <si>
    <t>0.6/1kV F-CV 4C*25㎟</t>
    <phoneticPr fontId="17" type="noConversion"/>
  </si>
  <si>
    <t>M060939</t>
    <phoneticPr fontId="17" type="noConversion"/>
  </si>
  <si>
    <t>난연 전력케이블(1.661kg)</t>
    <phoneticPr fontId="17" type="noConversion"/>
  </si>
  <si>
    <t>0.6/1kV F-CV 4C*35㎟</t>
    <phoneticPr fontId="17" type="noConversion"/>
  </si>
  <si>
    <t>M060940</t>
    <phoneticPr fontId="17" type="noConversion"/>
  </si>
  <si>
    <t>난연 전력케이블(2.215kg)</t>
    <phoneticPr fontId="17" type="noConversion"/>
  </si>
  <si>
    <t>0.6/1kV F-CV 4C*50㎟</t>
    <phoneticPr fontId="17" type="noConversion"/>
  </si>
  <si>
    <t>M060941</t>
    <phoneticPr fontId="17" type="noConversion"/>
  </si>
  <si>
    <t>난연 전력케이블(3.110kg)</t>
    <phoneticPr fontId="17" type="noConversion"/>
  </si>
  <si>
    <t>0.6/1kV F-CV 4C*70㎟</t>
    <phoneticPr fontId="17" type="noConversion"/>
  </si>
  <si>
    <t>M060942</t>
    <phoneticPr fontId="17" type="noConversion"/>
  </si>
  <si>
    <t>난연 전력케이블(4.207kg)</t>
    <phoneticPr fontId="17" type="noConversion"/>
  </si>
  <si>
    <t>0.6/1kV F-CV 4C*95㎟</t>
    <phoneticPr fontId="17" type="noConversion"/>
  </si>
  <si>
    <t>M060943</t>
    <phoneticPr fontId="17" type="noConversion"/>
  </si>
  <si>
    <t>난연 전력케이블(5.307kg)</t>
    <phoneticPr fontId="17" type="noConversion"/>
  </si>
  <si>
    <t>0.6/1kV F-CV 4C*120㎟</t>
    <phoneticPr fontId="17" type="noConversion"/>
  </si>
  <si>
    <t>M060944</t>
    <phoneticPr fontId="17" type="noConversion"/>
  </si>
  <si>
    <t>난연 전력케이블(6.327kg)</t>
    <phoneticPr fontId="17" type="noConversion"/>
  </si>
  <si>
    <t>0.6/1kV F-CV 4C*150㎟</t>
    <phoneticPr fontId="17" type="noConversion"/>
  </si>
  <si>
    <t>M060945</t>
    <phoneticPr fontId="17" type="noConversion"/>
  </si>
  <si>
    <t>난연 전력케이블(7.846kg)</t>
    <phoneticPr fontId="17" type="noConversion"/>
  </si>
  <si>
    <t>0.6/1kV F-CV 4C*185㎟</t>
    <phoneticPr fontId="17" type="noConversion"/>
  </si>
  <si>
    <t>M060946</t>
    <phoneticPr fontId="17" type="noConversion"/>
  </si>
  <si>
    <t>난연 전력케이블(10.038kg)</t>
    <phoneticPr fontId="17" type="noConversion"/>
  </si>
  <si>
    <t>0.6/1kV F-CV 4C*240㎟</t>
    <phoneticPr fontId="17" type="noConversion"/>
  </si>
  <si>
    <t>M060947</t>
    <phoneticPr fontId="17" type="noConversion"/>
  </si>
  <si>
    <t>난연 전력케이블(12.609kg)</t>
    <phoneticPr fontId="17" type="noConversion"/>
  </si>
  <si>
    <t>0.6/1kV F-CV 4C*300㎟</t>
    <phoneticPr fontId="17" type="noConversion"/>
  </si>
  <si>
    <t>M060950</t>
    <phoneticPr fontId="17" type="noConversion"/>
  </si>
  <si>
    <t>난연 전력케이블(0.547kg)</t>
    <phoneticPr fontId="17" type="noConversion"/>
  </si>
  <si>
    <t>6/10kV F-CV 1C*25㎟</t>
    <phoneticPr fontId="17" type="noConversion"/>
  </si>
  <si>
    <t>M060951</t>
    <phoneticPr fontId="17" type="noConversion"/>
  </si>
  <si>
    <t>난연 전력케이블(0.671kg)</t>
    <phoneticPr fontId="17" type="noConversion"/>
  </si>
  <si>
    <t>6/10kV F-CV 1C*35㎟</t>
    <phoneticPr fontId="17" type="noConversion"/>
  </si>
  <si>
    <t>M060952</t>
    <phoneticPr fontId="17" type="noConversion"/>
  </si>
  <si>
    <t>난연 전력케이블(0.812kg)</t>
    <phoneticPr fontId="17" type="noConversion"/>
  </si>
  <si>
    <t>6/10kV F-CV 1C*50㎟</t>
    <phoneticPr fontId="17" type="noConversion"/>
  </si>
  <si>
    <t>M060953</t>
    <phoneticPr fontId="17" type="noConversion"/>
  </si>
  <si>
    <t>난연 전력케이블(1.056kg)</t>
    <phoneticPr fontId="17" type="noConversion"/>
  </si>
  <si>
    <t>6/10kV F-CV 1C*70㎟</t>
    <phoneticPr fontId="17" type="noConversion"/>
  </si>
  <si>
    <t>M060954</t>
    <phoneticPr fontId="17" type="noConversion"/>
  </si>
  <si>
    <t>난연 전력케이블(1.337kg)</t>
    <phoneticPr fontId="17" type="noConversion"/>
  </si>
  <si>
    <t>6/10kV F-CV 1C*95㎟</t>
    <phoneticPr fontId="17" type="noConversion"/>
  </si>
  <si>
    <t>M060955</t>
    <phoneticPr fontId="17" type="noConversion"/>
  </si>
  <si>
    <t>난연 전력케이블(1.617kg)</t>
    <phoneticPr fontId="17" type="noConversion"/>
  </si>
  <si>
    <t>6/10kV F-CV 1C*120㎟</t>
    <phoneticPr fontId="17" type="noConversion"/>
  </si>
  <si>
    <t>M060956</t>
    <phoneticPr fontId="17" type="noConversion"/>
  </si>
  <si>
    <t>난연 전력케이블(1.858kg)</t>
    <phoneticPr fontId="17" type="noConversion"/>
  </si>
  <si>
    <t>6/10kV F-CV 1C*150㎟</t>
    <phoneticPr fontId="17" type="noConversion"/>
  </si>
  <si>
    <t>M060957</t>
    <phoneticPr fontId="17" type="noConversion"/>
  </si>
  <si>
    <t>난연 전력케이블(2.225kg)</t>
    <phoneticPr fontId="17" type="noConversion"/>
  </si>
  <si>
    <t>6/10kV F-CV 1C*185㎟</t>
    <phoneticPr fontId="17" type="noConversion"/>
  </si>
  <si>
    <t>M060958</t>
    <phoneticPr fontId="17" type="noConversion"/>
  </si>
  <si>
    <t>난연 전력케이블(2.779kg)</t>
    <phoneticPr fontId="17" type="noConversion"/>
  </si>
  <si>
    <t>6/10kV F-CV 1C*240㎟</t>
    <phoneticPr fontId="17" type="noConversion"/>
  </si>
  <si>
    <t>M060959</t>
    <phoneticPr fontId="17" type="noConversion"/>
  </si>
  <si>
    <t>난연 전력케이블(3.416kg)</t>
    <phoneticPr fontId="17" type="noConversion"/>
  </si>
  <si>
    <t>6/10kV F-CV 1C*300㎟</t>
    <phoneticPr fontId="17" type="noConversion"/>
  </si>
  <si>
    <t>M060962</t>
    <phoneticPr fontId="17" type="noConversion"/>
  </si>
  <si>
    <t>난연 전력케이블(1.835kg)</t>
    <phoneticPr fontId="17" type="noConversion"/>
  </si>
  <si>
    <t>6/10kV F-CV 3C*25㎟</t>
    <phoneticPr fontId="17" type="noConversion"/>
  </si>
  <si>
    <t>M060963</t>
    <phoneticPr fontId="17" type="noConversion"/>
  </si>
  <si>
    <t>난연 전력케이블(2.221kg)</t>
    <phoneticPr fontId="17" type="noConversion"/>
  </si>
  <si>
    <t>6/10kV F-CV 3C*35㎟</t>
    <phoneticPr fontId="17" type="noConversion"/>
  </si>
  <si>
    <t>M060964</t>
    <phoneticPr fontId="17" type="noConversion"/>
  </si>
  <si>
    <t>난연 전력케이블(2.699kg)</t>
    <phoneticPr fontId="17" type="noConversion"/>
  </si>
  <si>
    <t>6/10kV F-CV 3C*50㎟</t>
    <phoneticPr fontId="17" type="noConversion"/>
  </si>
  <si>
    <t>M060965</t>
    <phoneticPr fontId="17" type="noConversion"/>
  </si>
  <si>
    <t>난연 전력케이블(3.474kg)</t>
    <phoneticPr fontId="17" type="noConversion"/>
  </si>
  <si>
    <t>6/10kV F-CV 3C*70㎟</t>
    <phoneticPr fontId="17" type="noConversion"/>
  </si>
  <si>
    <t>M060966</t>
    <phoneticPr fontId="17" type="noConversion"/>
  </si>
  <si>
    <t>난연 전력케이블(4.398kg)</t>
    <phoneticPr fontId="17" type="noConversion"/>
  </si>
  <si>
    <t>6/10kV F-CV 3C*95㎟</t>
    <phoneticPr fontId="17" type="noConversion"/>
  </si>
  <si>
    <t>M060967</t>
    <phoneticPr fontId="17" type="noConversion"/>
  </si>
  <si>
    <t>난연 전력케이블(5.267kg)</t>
    <phoneticPr fontId="17" type="noConversion"/>
  </si>
  <si>
    <t>6/10kV F-CV 3C*120㎟</t>
    <phoneticPr fontId="17" type="noConversion"/>
  </si>
  <si>
    <t>M060968</t>
    <phoneticPr fontId="17" type="noConversion"/>
  </si>
  <si>
    <t>난연 전력케이블(6.071kg)</t>
    <phoneticPr fontId="17" type="noConversion"/>
  </si>
  <si>
    <t>6/10kV F-CV 3C*150㎟</t>
    <phoneticPr fontId="17" type="noConversion"/>
  </si>
  <si>
    <t>M060969</t>
    <phoneticPr fontId="17" type="noConversion"/>
  </si>
  <si>
    <t>난연 전력케이블(7.232kg)</t>
    <phoneticPr fontId="17" type="noConversion"/>
  </si>
  <si>
    <t>6/10kV F-CV 3C*185㎟</t>
    <phoneticPr fontId="17" type="noConversion"/>
  </si>
  <si>
    <t>M060970</t>
    <phoneticPr fontId="17" type="noConversion"/>
  </si>
  <si>
    <t>난연 전력케이블(9.009kg)</t>
    <phoneticPr fontId="17" type="noConversion"/>
  </si>
  <si>
    <t>6/10kV F-CV 3C*240㎟</t>
    <phoneticPr fontId="17" type="noConversion"/>
  </si>
  <si>
    <t>M060971</t>
    <phoneticPr fontId="17" type="noConversion"/>
  </si>
  <si>
    <t>난연 전력케이블(11.098kg)</t>
    <phoneticPr fontId="17" type="noConversion"/>
  </si>
  <si>
    <t>6/10kV F-CV 3C*300㎟</t>
    <phoneticPr fontId="17" type="noConversion"/>
  </si>
  <si>
    <t>M061042</t>
    <phoneticPr fontId="17" type="noConversion"/>
  </si>
  <si>
    <t>동심중성수밀형전력케이블</t>
    <phoneticPr fontId="17" type="noConversion"/>
  </si>
  <si>
    <t>22.9kV FR-CN/CO-W 60㎟(1.7kg)</t>
    <phoneticPr fontId="17" type="noConversion"/>
  </si>
  <si>
    <t>M061043</t>
    <phoneticPr fontId="17" type="noConversion"/>
  </si>
  <si>
    <t>22.9kV FR-CN/CO-W 100㎟ (2.35kg)</t>
    <phoneticPr fontId="17" type="noConversion"/>
  </si>
  <si>
    <t>M061044</t>
    <phoneticPr fontId="17" type="noConversion"/>
  </si>
  <si>
    <t>22.9kV FR-CN/CO-W 150㎟ (3.1kg)</t>
    <phoneticPr fontId="17" type="noConversion"/>
  </si>
  <si>
    <t>M061045</t>
    <phoneticPr fontId="17" type="noConversion"/>
  </si>
  <si>
    <t>22.9kV FR-CN/CO-W 200㎟ (3.75kg)</t>
    <phoneticPr fontId="17" type="noConversion"/>
  </si>
  <si>
    <t>M061046</t>
    <phoneticPr fontId="17" type="noConversion"/>
  </si>
  <si>
    <t>동축케이블</t>
    <phoneticPr fontId="17" type="noConversion"/>
  </si>
  <si>
    <t>ECX 5C-2V</t>
    <phoneticPr fontId="17" type="noConversion"/>
  </si>
  <si>
    <t>M061047</t>
    <phoneticPr fontId="17" type="noConversion"/>
  </si>
  <si>
    <t>ECX 7C-2V</t>
    <phoneticPr fontId="17" type="noConversion"/>
  </si>
  <si>
    <t>M061048</t>
    <phoneticPr fontId="17" type="noConversion"/>
  </si>
  <si>
    <t>ECX 10C-2V</t>
    <phoneticPr fontId="17" type="noConversion"/>
  </si>
  <si>
    <t>M061049</t>
    <phoneticPr fontId="17" type="noConversion"/>
  </si>
  <si>
    <t>광케이블</t>
    <phoneticPr fontId="17" type="noConversion"/>
  </si>
  <si>
    <t>SM(싱글) 4C</t>
    <phoneticPr fontId="17" type="noConversion"/>
  </si>
  <si>
    <t>M061050</t>
    <phoneticPr fontId="17" type="noConversion"/>
  </si>
  <si>
    <t>LAN(UTP) 케이블</t>
    <phoneticPr fontId="17" type="noConversion"/>
  </si>
  <si>
    <t>UTP.CAT.6/CM</t>
    <phoneticPr fontId="17" type="noConversion"/>
  </si>
  <si>
    <t>M061200</t>
    <phoneticPr fontId="17" type="noConversion"/>
  </si>
  <si>
    <t>NOISE FILTER</t>
    <phoneticPr fontId="17" type="noConversion"/>
  </si>
  <si>
    <t>배전제어기기(견적)</t>
    <phoneticPr fontId="16" type="noConversion"/>
  </si>
  <si>
    <t>M061226</t>
    <phoneticPr fontId="17" type="noConversion"/>
  </si>
  <si>
    <t>SPD용 회로분리기</t>
    <phoneticPr fontId="16" type="noConversion"/>
  </si>
  <si>
    <t>배전제어기기(물가)</t>
    <phoneticPr fontId="16" type="noConversion"/>
  </si>
  <si>
    <t>Class2, 2극, Imax 40kA</t>
    <phoneticPr fontId="16" type="noConversion"/>
  </si>
  <si>
    <t>M061227</t>
    <phoneticPr fontId="17" type="noConversion"/>
  </si>
  <si>
    <t>Class2, 4극, Imax 40kA</t>
    <phoneticPr fontId="16" type="noConversion"/>
  </si>
  <si>
    <t>M061228</t>
    <phoneticPr fontId="17" type="noConversion"/>
  </si>
  <si>
    <t>Class2, 2극, Imax 80kA</t>
    <phoneticPr fontId="16" type="noConversion"/>
  </si>
  <si>
    <t>M061229</t>
    <phoneticPr fontId="17" type="noConversion"/>
  </si>
  <si>
    <t>Class2, 4극, Imax 80kA</t>
    <phoneticPr fontId="16" type="noConversion"/>
  </si>
  <si>
    <t>M061230</t>
    <phoneticPr fontId="17" type="noConversion"/>
  </si>
  <si>
    <t>서지보호기(카운터)3상4선</t>
    <phoneticPr fontId="17" type="noConversion"/>
  </si>
  <si>
    <t>SET</t>
    <phoneticPr fontId="17" type="noConversion"/>
  </si>
  <si>
    <t>전원용 Class1, Iimp 12.5kA이상, 고장표시, 누설전류 검출</t>
    <phoneticPr fontId="17" type="noConversion"/>
  </si>
  <si>
    <r>
      <t>M061231</t>
    </r>
    <r>
      <rPr>
        <sz val="12"/>
        <rFont val="바탕체"/>
        <family val="1"/>
        <charset val="129"/>
      </rPr>
      <t/>
    </r>
    <phoneticPr fontId="17" type="noConversion"/>
  </si>
  <si>
    <t>전원용 Class2, In 20kA이상, Imax 40kA이상,누설전류 검출</t>
    <phoneticPr fontId="17" type="noConversion"/>
  </si>
  <si>
    <t>M061232</t>
    <phoneticPr fontId="17" type="noConversion"/>
  </si>
  <si>
    <t>전원용 Class2, In 40kA이상, Imax 80kA이상,누설전류 검출</t>
    <phoneticPr fontId="17" type="noConversion"/>
  </si>
  <si>
    <t>M061233</t>
    <phoneticPr fontId="17" type="noConversion"/>
  </si>
  <si>
    <t>서지보호기(카운터)1상2선</t>
    <phoneticPr fontId="17" type="noConversion"/>
  </si>
  <si>
    <t>M061234</t>
    <phoneticPr fontId="17" type="noConversion"/>
  </si>
  <si>
    <t>M061235</t>
    <phoneticPr fontId="17" type="noConversion"/>
  </si>
  <si>
    <t>서지보호기</t>
    <phoneticPr fontId="17" type="noConversion"/>
  </si>
  <si>
    <t>신호용 5V/24V, 4~20mA, 20kA이상</t>
    <phoneticPr fontId="17" type="noConversion"/>
  </si>
  <si>
    <t>M061236</t>
    <phoneticPr fontId="17" type="noConversion"/>
  </si>
  <si>
    <t>통신(이더넷용) 20kA이상</t>
    <phoneticPr fontId="17" type="noConversion"/>
  </si>
  <si>
    <t>M061237</t>
    <phoneticPr fontId="17" type="noConversion"/>
  </si>
  <si>
    <t>영상, 안테나용 20kA이상</t>
    <phoneticPr fontId="17" type="noConversion"/>
  </si>
  <si>
    <t>M061238</t>
    <phoneticPr fontId="17" type="noConversion"/>
  </si>
  <si>
    <t>서지보호기(카운터)</t>
    <phoneticPr fontId="17" type="noConversion"/>
  </si>
  <si>
    <t>M061239</t>
    <phoneticPr fontId="17" type="noConversion"/>
  </si>
  <si>
    <t>M061241</t>
    <phoneticPr fontId="17" type="noConversion"/>
  </si>
  <si>
    <t>제어케이블</t>
    <phoneticPr fontId="17" type="noConversion"/>
  </si>
  <si>
    <t>F-CVV-S 1.5㎟*2C</t>
    <phoneticPr fontId="17" type="noConversion"/>
  </si>
  <si>
    <t>M061242</t>
    <phoneticPr fontId="17" type="noConversion"/>
  </si>
  <si>
    <t>F-CVV-S 1.5㎟*3C</t>
    <phoneticPr fontId="17" type="noConversion"/>
  </si>
  <si>
    <t>M061243</t>
    <phoneticPr fontId="17" type="noConversion"/>
  </si>
  <si>
    <t>F-CVV-S 1.5㎟*4C</t>
    <phoneticPr fontId="17" type="noConversion"/>
  </si>
  <si>
    <t>M061244</t>
    <phoneticPr fontId="17" type="noConversion"/>
  </si>
  <si>
    <t>F-CVV-S 1.5㎟*5C</t>
    <phoneticPr fontId="17" type="noConversion"/>
  </si>
  <si>
    <t>M061245</t>
    <phoneticPr fontId="17" type="noConversion"/>
  </si>
  <si>
    <t>F-CVV-S 1.5㎟*6C</t>
    <phoneticPr fontId="17" type="noConversion"/>
  </si>
  <si>
    <t>M061246</t>
    <phoneticPr fontId="17" type="noConversion"/>
  </si>
  <si>
    <t>F-CVV-S 1.5㎟*7C</t>
    <phoneticPr fontId="17" type="noConversion"/>
  </si>
  <si>
    <t>M061247</t>
    <phoneticPr fontId="17" type="noConversion"/>
  </si>
  <si>
    <t>F-CVV-S 1.5㎟*8C</t>
    <phoneticPr fontId="17" type="noConversion"/>
  </si>
  <si>
    <t>M061248</t>
    <phoneticPr fontId="17" type="noConversion"/>
  </si>
  <si>
    <t>F-CVV-S 1.5㎟*10C</t>
    <phoneticPr fontId="17" type="noConversion"/>
  </si>
  <si>
    <t>M061249</t>
    <phoneticPr fontId="17" type="noConversion"/>
  </si>
  <si>
    <t>F-CVV-S 1.5㎟*12C</t>
    <phoneticPr fontId="17" type="noConversion"/>
  </si>
  <si>
    <t>M061250</t>
    <phoneticPr fontId="17" type="noConversion"/>
  </si>
  <si>
    <t>F-CVV-S 1.5㎟*15C</t>
    <phoneticPr fontId="17" type="noConversion"/>
  </si>
  <si>
    <t>M061251</t>
    <phoneticPr fontId="17" type="noConversion"/>
  </si>
  <si>
    <t>F-CVV-S 1.5㎟*20C</t>
    <phoneticPr fontId="17" type="noConversion"/>
  </si>
  <si>
    <t>M061252</t>
    <phoneticPr fontId="17" type="noConversion"/>
  </si>
  <si>
    <t>F-CVV-S 1.5㎟*25C</t>
    <phoneticPr fontId="17" type="noConversion"/>
  </si>
  <si>
    <t>M061253</t>
    <phoneticPr fontId="17" type="noConversion"/>
  </si>
  <si>
    <t>F-CVV-S 1.5㎟*30C</t>
    <phoneticPr fontId="17" type="noConversion"/>
  </si>
  <si>
    <t>M061264</t>
    <phoneticPr fontId="17" type="noConversion"/>
  </si>
  <si>
    <t>제어케이블(0.162kg)</t>
    <phoneticPr fontId="17" type="noConversion"/>
  </si>
  <si>
    <t>F-CVV-SB 1.5㎟*2C</t>
    <phoneticPr fontId="17" type="noConversion"/>
  </si>
  <si>
    <t>M061265</t>
    <phoneticPr fontId="17" type="noConversion"/>
  </si>
  <si>
    <t>제어케이블(0.190kg)</t>
    <phoneticPr fontId="17" type="noConversion"/>
  </si>
  <si>
    <t>F-CVV-SB 1.5㎟*3C</t>
    <phoneticPr fontId="17" type="noConversion"/>
  </si>
  <si>
    <t>M061266</t>
    <phoneticPr fontId="17" type="noConversion"/>
  </si>
  <si>
    <t>제어케이블(0.225kg)</t>
    <phoneticPr fontId="17" type="noConversion"/>
  </si>
  <si>
    <t>F-CVV-SB 1.5㎟*4C</t>
    <phoneticPr fontId="17" type="noConversion"/>
  </si>
  <si>
    <t>M061267</t>
    <phoneticPr fontId="17" type="noConversion"/>
  </si>
  <si>
    <t>제어케이블(0.263kg)</t>
    <phoneticPr fontId="17" type="noConversion"/>
  </si>
  <si>
    <t>F-CVV-SB 1.5㎟*5C</t>
    <phoneticPr fontId="17" type="noConversion"/>
  </si>
  <si>
    <t>M061268</t>
    <phoneticPr fontId="17" type="noConversion"/>
  </si>
  <si>
    <t>제어케이블(0.308kg)</t>
    <phoneticPr fontId="17" type="noConversion"/>
  </si>
  <si>
    <t>F-CVV-SB 1.5㎟*6C</t>
    <phoneticPr fontId="17" type="noConversion"/>
  </si>
  <si>
    <t>M061269</t>
    <phoneticPr fontId="17" type="noConversion"/>
  </si>
  <si>
    <t>제어케이블(0.326kg)</t>
    <phoneticPr fontId="17" type="noConversion"/>
  </si>
  <si>
    <t>F-CVV-SB 1.5㎟*7C</t>
    <phoneticPr fontId="17" type="noConversion"/>
  </si>
  <si>
    <t>M061270</t>
    <phoneticPr fontId="17" type="noConversion"/>
  </si>
  <si>
    <t>제어케이블(0.358kg)</t>
    <phoneticPr fontId="17" type="noConversion"/>
  </si>
  <si>
    <t>F-CVV-SB 1.5㎟*8C</t>
    <phoneticPr fontId="17" type="noConversion"/>
  </si>
  <si>
    <t>M061271</t>
    <phoneticPr fontId="17" type="noConversion"/>
  </si>
  <si>
    <t>제어케이블(0.431kg)</t>
    <phoneticPr fontId="17" type="noConversion"/>
  </si>
  <si>
    <t>F-CVV-SB 1.5㎟*10C</t>
    <phoneticPr fontId="17" type="noConversion"/>
  </si>
  <si>
    <t>M061272</t>
    <phoneticPr fontId="17" type="noConversion"/>
  </si>
  <si>
    <t>제어케이블(0.497kg)</t>
    <phoneticPr fontId="17" type="noConversion"/>
  </si>
  <si>
    <t>F-CVV-SB 1.5㎟*12C</t>
    <phoneticPr fontId="17" type="noConversion"/>
  </si>
  <si>
    <t>M061273</t>
    <phoneticPr fontId="17" type="noConversion"/>
  </si>
  <si>
    <t>제어케이블(0.573kg)</t>
    <phoneticPr fontId="17" type="noConversion"/>
  </si>
  <si>
    <t>F-CVV-SB 1.5㎟*15C</t>
    <phoneticPr fontId="17" type="noConversion"/>
  </si>
  <si>
    <t>M061274</t>
    <phoneticPr fontId="17" type="noConversion"/>
  </si>
  <si>
    <t>제어케이블(0.724kg)</t>
    <phoneticPr fontId="17" type="noConversion"/>
  </si>
  <si>
    <t>F-CVV-SB 1.5㎟*20C</t>
    <phoneticPr fontId="17" type="noConversion"/>
  </si>
  <si>
    <t>M061275</t>
    <phoneticPr fontId="17" type="noConversion"/>
  </si>
  <si>
    <t>제어케이블(0.871kg)</t>
    <phoneticPr fontId="17" type="noConversion"/>
  </si>
  <si>
    <t>F-CVV-SB 1.5㎟*25C</t>
    <phoneticPr fontId="17" type="noConversion"/>
  </si>
  <si>
    <t>M061276</t>
    <phoneticPr fontId="17" type="noConversion"/>
  </si>
  <si>
    <t>제어케이블(1.018kg)</t>
    <phoneticPr fontId="17" type="noConversion"/>
  </si>
  <si>
    <t>F-CVV-SB 1.5㎟*30C</t>
    <phoneticPr fontId="17" type="noConversion"/>
  </si>
  <si>
    <t>M061277</t>
    <phoneticPr fontId="17" type="noConversion"/>
  </si>
  <si>
    <t>제어케이블(0.196kg)</t>
    <phoneticPr fontId="17" type="noConversion"/>
  </si>
  <si>
    <t>F-CVV-SB 2.5㎟*2C</t>
    <phoneticPr fontId="17" type="noConversion"/>
  </si>
  <si>
    <t>M061278</t>
    <phoneticPr fontId="17" type="noConversion"/>
  </si>
  <si>
    <t>제어케이블(0.237kg)</t>
    <phoneticPr fontId="17" type="noConversion"/>
  </si>
  <si>
    <t>F-CVV-SB 2.5㎟*3C</t>
    <phoneticPr fontId="17" type="noConversion"/>
  </si>
  <si>
    <t>M061279</t>
    <phoneticPr fontId="17" type="noConversion"/>
  </si>
  <si>
    <t>제어케이블(0.277kg)</t>
    <phoneticPr fontId="17" type="noConversion"/>
  </si>
  <si>
    <t>F-CVV-SB 2.5㎟*4C</t>
    <phoneticPr fontId="17" type="noConversion"/>
  </si>
  <si>
    <t>M061280</t>
    <phoneticPr fontId="17" type="noConversion"/>
  </si>
  <si>
    <t>제어케이블(0.336kg)</t>
    <phoneticPr fontId="17" type="noConversion"/>
  </si>
  <si>
    <t>F-CVV-SB 2.5㎟*5C</t>
    <phoneticPr fontId="17" type="noConversion"/>
  </si>
  <si>
    <t>M061281</t>
    <phoneticPr fontId="17" type="noConversion"/>
  </si>
  <si>
    <t>제어케이블(0.389kg)</t>
    <phoneticPr fontId="17" type="noConversion"/>
  </si>
  <si>
    <t>F-CVV-SB 2.5㎟*6C</t>
    <phoneticPr fontId="17" type="noConversion"/>
  </si>
  <si>
    <t>M061282</t>
    <phoneticPr fontId="17" type="noConversion"/>
  </si>
  <si>
    <t>제어케이블(0.422kg)</t>
    <phoneticPr fontId="17" type="noConversion"/>
  </si>
  <si>
    <t>F-CVV-SB 2.5㎟*7C</t>
    <phoneticPr fontId="17" type="noConversion"/>
  </si>
  <si>
    <t>M061283</t>
    <phoneticPr fontId="17" type="noConversion"/>
  </si>
  <si>
    <t>제어케이블(0.471kg)</t>
    <phoneticPr fontId="17" type="noConversion"/>
  </si>
  <si>
    <t>F-CVV-SB 2.5㎟*8C</t>
    <phoneticPr fontId="17" type="noConversion"/>
  </si>
  <si>
    <t>M061284</t>
    <phoneticPr fontId="17" type="noConversion"/>
  </si>
  <si>
    <t>제어케이블(0.577kg)</t>
    <phoneticPr fontId="17" type="noConversion"/>
  </si>
  <si>
    <t>F-CVV-SB 2.5㎟*10C</t>
    <phoneticPr fontId="17" type="noConversion"/>
  </si>
  <si>
    <t>M061285</t>
    <phoneticPr fontId="17" type="noConversion"/>
  </si>
  <si>
    <t>제어케이블(0.653kg)</t>
    <phoneticPr fontId="17" type="noConversion"/>
  </si>
  <si>
    <t>F-CVV-SB 2.5㎟*12C</t>
    <phoneticPr fontId="17" type="noConversion"/>
  </si>
  <si>
    <t>M061286</t>
    <phoneticPr fontId="17" type="noConversion"/>
  </si>
  <si>
    <t>제어케이블(0.772kg)</t>
    <phoneticPr fontId="17" type="noConversion"/>
  </si>
  <si>
    <t>F-CVV-SB 2.5㎟*15C</t>
    <phoneticPr fontId="17" type="noConversion"/>
  </si>
  <si>
    <t>M061287</t>
    <phoneticPr fontId="17" type="noConversion"/>
  </si>
  <si>
    <t>제어케이블(0.978kg)</t>
    <phoneticPr fontId="17" type="noConversion"/>
  </si>
  <si>
    <t>F-CVV-SB 2.5㎟*20C</t>
    <phoneticPr fontId="17" type="noConversion"/>
  </si>
  <si>
    <t>M061288</t>
    <phoneticPr fontId="17" type="noConversion"/>
  </si>
  <si>
    <t>F-CVV-SB 2.5㎟*25C</t>
    <phoneticPr fontId="17" type="noConversion"/>
  </si>
  <si>
    <t>M061289</t>
    <phoneticPr fontId="17" type="noConversion"/>
  </si>
  <si>
    <t>제어케이블(1.403kg)</t>
    <phoneticPr fontId="17" type="noConversion"/>
  </si>
  <si>
    <t>F-CVV-SB 2.5㎟*30C</t>
    <phoneticPr fontId="17" type="noConversion"/>
  </si>
  <si>
    <t>M061290</t>
    <phoneticPr fontId="17" type="noConversion"/>
  </si>
  <si>
    <t>제어케이블(0.262kg)</t>
    <phoneticPr fontId="17" type="noConversion"/>
  </si>
  <si>
    <t>F-CVV-SB 4㎟*2C</t>
    <phoneticPr fontId="17" type="noConversion"/>
  </si>
  <si>
    <t>M061291</t>
    <phoneticPr fontId="17" type="noConversion"/>
  </si>
  <si>
    <t>제어케이블(0.327kg)</t>
    <phoneticPr fontId="17" type="noConversion"/>
  </si>
  <si>
    <t>F-CVV-SB 4㎟*3C</t>
    <phoneticPr fontId="17" type="noConversion"/>
  </si>
  <si>
    <t>M061292</t>
    <phoneticPr fontId="17" type="noConversion"/>
  </si>
  <si>
    <t>제어케이블(0.405kg)</t>
    <phoneticPr fontId="17" type="noConversion"/>
  </si>
  <si>
    <t>F-CVV-SB 4㎟*4C</t>
    <phoneticPr fontId="17" type="noConversion"/>
  </si>
  <si>
    <t>M061293</t>
    <phoneticPr fontId="17" type="noConversion"/>
  </si>
  <si>
    <t>제어케이블(0.474kg)</t>
    <phoneticPr fontId="17" type="noConversion"/>
  </si>
  <si>
    <t>F-CVV-SB 4㎟*5C</t>
    <phoneticPr fontId="17" type="noConversion"/>
  </si>
  <si>
    <t>M061294</t>
    <phoneticPr fontId="17" type="noConversion"/>
  </si>
  <si>
    <t>제어케이블(0.554kg)</t>
    <phoneticPr fontId="17" type="noConversion"/>
  </si>
  <si>
    <t>F-CVV-SB 4㎟*6C</t>
    <phoneticPr fontId="17" type="noConversion"/>
  </si>
  <si>
    <t>M061295</t>
    <phoneticPr fontId="17" type="noConversion"/>
  </si>
  <si>
    <t>제어케이블(0.598kg)</t>
    <phoneticPr fontId="17" type="noConversion"/>
  </si>
  <si>
    <t>F-CVV-SB 4㎟*7C</t>
    <phoneticPr fontId="17" type="noConversion"/>
  </si>
  <si>
    <t>M061296</t>
    <phoneticPr fontId="17" type="noConversion"/>
  </si>
  <si>
    <t>제어케이블(0.680kg)</t>
    <phoneticPr fontId="17" type="noConversion"/>
  </si>
  <si>
    <t>F-CVV-SB 4㎟*8C</t>
    <phoneticPr fontId="17" type="noConversion"/>
  </si>
  <si>
    <t>M061297</t>
    <phoneticPr fontId="17" type="noConversion"/>
  </si>
  <si>
    <t>제어케이블(0.870kg)</t>
    <phoneticPr fontId="17" type="noConversion"/>
  </si>
  <si>
    <t>F-CVV-SB 4㎟*10C</t>
    <phoneticPr fontId="17" type="noConversion"/>
  </si>
  <si>
    <t>M061320</t>
    <phoneticPr fontId="17" type="noConversion"/>
  </si>
  <si>
    <t>접지용 전선(0.069kg)</t>
    <phoneticPr fontId="17" type="noConversion"/>
  </si>
  <si>
    <t>F-GV 2.5㎟</t>
    <phoneticPr fontId="17" type="noConversion"/>
  </si>
  <si>
    <t>M061321</t>
    <phoneticPr fontId="17" type="noConversion"/>
  </si>
  <si>
    <t>접지용 전선(0.096kg)</t>
    <phoneticPr fontId="17" type="noConversion"/>
  </si>
  <si>
    <t>F-GV 4㎟</t>
    <phoneticPr fontId="17" type="noConversion"/>
  </si>
  <si>
    <t>M061322</t>
    <phoneticPr fontId="17" type="noConversion"/>
  </si>
  <si>
    <t>접지용 전선(0.121kg)</t>
    <phoneticPr fontId="17" type="noConversion"/>
  </si>
  <si>
    <t>F-GV 6㎟</t>
    <phoneticPr fontId="17" type="noConversion"/>
  </si>
  <si>
    <t>M061323</t>
    <phoneticPr fontId="17" type="noConversion"/>
  </si>
  <si>
    <t>접지용 전선(0.169kg)</t>
    <phoneticPr fontId="17" type="noConversion"/>
  </si>
  <si>
    <t>F-GV 10㎟</t>
    <phoneticPr fontId="17" type="noConversion"/>
  </si>
  <si>
    <t>M061324</t>
    <phoneticPr fontId="17" type="noConversion"/>
  </si>
  <si>
    <t>접지용 전선(0.227kg)</t>
    <phoneticPr fontId="17" type="noConversion"/>
  </si>
  <si>
    <t>F-GV 16㎟</t>
    <phoneticPr fontId="17" type="noConversion"/>
  </si>
  <si>
    <t>M061325</t>
    <phoneticPr fontId="17" type="noConversion"/>
  </si>
  <si>
    <t>접지용 전선(0.336kg)</t>
    <phoneticPr fontId="17" type="noConversion"/>
  </si>
  <si>
    <t>F-GV 25㎟</t>
    <phoneticPr fontId="17" type="noConversion"/>
  </si>
  <si>
    <t>M061326</t>
    <phoneticPr fontId="17" type="noConversion"/>
  </si>
  <si>
    <t>접지용 전선(0.438kg)</t>
    <phoneticPr fontId="17" type="noConversion"/>
  </si>
  <si>
    <t>F-GV 35㎟</t>
    <phoneticPr fontId="17" type="noConversion"/>
  </si>
  <si>
    <t>M061327</t>
    <phoneticPr fontId="17" type="noConversion"/>
  </si>
  <si>
    <t>접지용 전선(0.579kg)</t>
    <phoneticPr fontId="17" type="noConversion"/>
  </si>
  <si>
    <t>F-GV 50㎟</t>
    <phoneticPr fontId="17" type="noConversion"/>
  </si>
  <si>
    <t>M061328</t>
    <phoneticPr fontId="17" type="noConversion"/>
  </si>
  <si>
    <t>접지용 전선(0.793kg)</t>
    <phoneticPr fontId="17" type="noConversion"/>
  </si>
  <si>
    <t>F-GV 70㎟</t>
    <phoneticPr fontId="17" type="noConversion"/>
  </si>
  <si>
    <t>M061329</t>
    <phoneticPr fontId="17" type="noConversion"/>
  </si>
  <si>
    <t>접지용 전선(1.060kg)</t>
    <phoneticPr fontId="17" type="noConversion"/>
  </si>
  <si>
    <t>F-GV 95㎟</t>
    <phoneticPr fontId="17" type="noConversion"/>
  </si>
  <si>
    <t>M061401</t>
    <phoneticPr fontId="17" type="noConversion"/>
  </si>
  <si>
    <t>저독성난연가교폴리올레핀절연전선</t>
    <phoneticPr fontId="17" type="noConversion"/>
  </si>
  <si>
    <t>HFIX 단선 1.5㎟(0.02kg)</t>
    <phoneticPr fontId="17" type="noConversion"/>
  </si>
  <si>
    <t>M061402</t>
    <phoneticPr fontId="17" type="noConversion"/>
  </si>
  <si>
    <t>HFIX 단선 2.5㎟(0.04kg)</t>
    <phoneticPr fontId="17" type="noConversion"/>
  </si>
  <si>
    <t>M061403</t>
    <phoneticPr fontId="17" type="noConversion"/>
  </si>
  <si>
    <t>HFIX 단선 4㎟(0.05kg)</t>
    <phoneticPr fontId="17" type="noConversion"/>
  </si>
  <si>
    <t>M061404</t>
    <phoneticPr fontId="17" type="noConversion"/>
  </si>
  <si>
    <t>HFIX 연선 4㎟(0.05kg)</t>
    <phoneticPr fontId="17" type="noConversion"/>
  </si>
  <si>
    <t>M061405</t>
    <phoneticPr fontId="17" type="noConversion"/>
  </si>
  <si>
    <t>HFIX 연선 6㎟(0.07kg)</t>
    <phoneticPr fontId="17" type="noConversion"/>
  </si>
  <si>
    <t>M061499</t>
    <phoneticPr fontId="17" type="noConversion"/>
  </si>
  <si>
    <t>피뢰침</t>
    <phoneticPr fontId="17" type="noConversion"/>
  </si>
  <si>
    <t>동(대)14*485㎜</t>
    <phoneticPr fontId="17" type="noConversion"/>
  </si>
  <si>
    <t>M061501</t>
    <phoneticPr fontId="17" type="noConversion"/>
  </si>
  <si>
    <t>CPEV 케이블</t>
    <phoneticPr fontId="17" type="noConversion"/>
  </si>
  <si>
    <t>0.9mm 5PR(0.18kg)</t>
    <phoneticPr fontId="17" type="noConversion"/>
  </si>
  <si>
    <t>M061502</t>
    <phoneticPr fontId="17" type="noConversion"/>
  </si>
  <si>
    <t>0.9mm 10PR(0.28kg)</t>
    <phoneticPr fontId="17" type="noConversion"/>
  </si>
  <si>
    <t>M062012</t>
    <phoneticPr fontId="17" type="noConversion"/>
  </si>
  <si>
    <t>엔트런스캡(Entrance Cap), 워셔캡</t>
    <phoneticPr fontId="17" type="noConversion"/>
  </si>
  <si>
    <t>ST 16mm</t>
    <phoneticPr fontId="17" type="noConversion"/>
  </si>
  <si>
    <t>M062013</t>
    <phoneticPr fontId="17" type="noConversion"/>
  </si>
  <si>
    <t>ST 22mm</t>
    <phoneticPr fontId="17" type="noConversion"/>
  </si>
  <si>
    <t>M062014</t>
    <phoneticPr fontId="17" type="noConversion"/>
  </si>
  <si>
    <t>ST 28mm</t>
    <phoneticPr fontId="17" type="noConversion"/>
  </si>
  <si>
    <t>M062015</t>
    <phoneticPr fontId="17" type="noConversion"/>
  </si>
  <si>
    <t>ST 36mm</t>
    <phoneticPr fontId="17" type="noConversion"/>
  </si>
  <si>
    <t>M062016</t>
    <phoneticPr fontId="17" type="noConversion"/>
  </si>
  <si>
    <t>ST 42mm</t>
    <phoneticPr fontId="17" type="noConversion"/>
  </si>
  <si>
    <t>M062017</t>
    <phoneticPr fontId="17" type="noConversion"/>
  </si>
  <si>
    <t>ST 54mm</t>
    <phoneticPr fontId="17" type="noConversion"/>
  </si>
  <si>
    <t>M062018</t>
    <phoneticPr fontId="17" type="noConversion"/>
  </si>
  <si>
    <t>ST 70mm</t>
    <phoneticPr fontId="17" type="noConversion"/>
  </si>
  <si>
    <t>M062019</t>
    <phoneticPr fontId="17" type="noConversion"/>
  </si>
  <si>
    <t>ST 82mm</t>
    <phoneticPr fontId="17" type="noConversion"/>
  </si>
  <si>
    <t>M062020</t>
    <phoneticPr fontId="17" type="noConversion"/>
  </si>
  <si>
    <t>ST 104mm</t>
    <phoneticPr fontId="17" type="noConversion"/>
  </si>
  <si>
    <t>M078100</t>
    <phoneticPr fontId="17" type="noConversion"/>
  </si>
  <si>
    <t>외함재질(가공비포함)</t>
    <phoneticPr fontId="17" type="noConversion"/>
  </si>
  <si>
    <t>면</t>
    <phoneticPr fontId="17" type="noConversion"/>
  </si>
  <si>
    <t>Kg당, STEEL(ST)</t>
    <phoneticPr fontId="17" type="noConversion"/>
  </si>
  <si>
    <t>M078200</t>
    <phoneticPr fontId="17" type="noConversion"/>
  </si>
  <si>
    <t>Kg당, STANINLESS STEEL(STS)</t>
    <phoneticPr fontId="17" type="noConversion"/>
  </si>
  <si>
    <t>M078998</t>
    <phoneticPr fontId="17" type="noConversion"/>
  </si>
  <si>
    <t>큐비클 외함 (옥외형)</t>
    <phoneticPr fontId="17" type="noConversion"/>
  </si>
  <si>
    <t>2026년 신규추가</t>
    <phoneticPr fontId="17" type="noConversion"/>
  </si>
  <si>
    <t>STS 0.8(W)x1.5(D)x1.8(H)</t>
    <phoneticPr fontId="17" type="noConversion"/>
  </si>
  <si>
    <t>M078999</t>
    <phoneticPr fontId="17" type="noConversion"/>
  </si>
  <si>
    <t>STS 0.8(W)x2.3(D)x2.0(H)</t>
    <phoneticPr fontId="17" type="noConversion"/>
  </si>
  <si>
    <t>M079000</t>
    <phoneticPr fontId="17" type="noConversion"/>
  </si>
  <si>
    <t>STS 1.4(W)x2.7(D)x2.6(H)</t>
    <phoneticPr fontId="17" type="noConversion"/>
  </si>
  <si>
    <r>
      <t>M079001</t>
    </r>
    <r>
      <rPr>
        <sz val="12"/>
        <rFont val="바탕체"/>
        <family val="1"/>
        <charset val="129"/>
      </rPr>
      <t/>
    </r>
    <phoneticPr fontId="17" type="noConversion"/>
  </si>
  <si>
    <t>STS 2.0(W)x2.7(D)x2.6(H)</t>
    <phoneticPr fontId="17" type="noConversion"/>
  </si>
  <si>
    <r>
      <t>M079002</t>
    </r>
    <r>
      <rPr>
        <sz val="12"/>
        <rFont val="바탕체"/>
        <family val="1"/>
        <charset val="129"/>
      </rPr>
      <t/>
    </r>
    <phoneticPr fontId="17" type="noConversion"/>
  </si>
  <si>
    <t>STS 2.5(W)x2.7(D)x2.6(H)</t>
    <phoneticPr fontId="17" type="noConversion"/>
  </si>
  <si>
    <t>M079010</t>
    <phoneticPr fontId="17" type="noConversion"/>
  </si>
  <si>
    <t>냉연강판 1.4(W)x2.7(D)x2.6(H)</t>
    <phoneticPr fontId="17" type="noConversion"/>
  </si>
  <si>
    <t>M079011</t>
    <phoneticPr fontId="17" type="noConversion"/>
  </si>
  <si>
    <t>냉연강판 2.0(W)x2.7(D)x2.6(H)</t>
    <phoneticPr fontId="17" type="noConversion"/>
  </si>
  <si>
    <t>M079012</t>
    <phoneticPr fontId="17" type="noConversion"/>
  </si>
  <si>
    <t>냉연강판 2.5(W)x2.7(D)x2.6(H)</t>
    <phoneticPr fontId="17" type="noConversion"/>
  </si>
  <si>
    <t>M079013</t>
    <phoneticPr fontId="17" type="noConversion"/>
  </si>
  <si>
    <t>큐비클 외함 (옥내형)</t>
    <phoneticPr fontId="17" type="noConversion"/>
  </si>
  <si>
    <t>냉연강판 1.4(W)x2.5(D)x2.5(H)</t>
    <phoneticPr fontId="17" type="noConversion"/>
  </si>
  <si>
    <t>M079014</t>
    <phoneticPr fontId="17" type="noConversion"/>
  </si>
  <si>
    <t>냉연강판 2.0(W)x2.5(D)x2.5(H)</t>
    <phoneticPr fontId="17" type="noConversion"/>
  </si>
  <si>
    <t>M079015</t>
    <phoneticPr fontId="17" type="noConversion"/>
  </si>
  <si>
    <t>냉연강판 2.5(W)x2.5(D)x2.5(H)</t>
    <phoneticPr fontId="17" type="noConversion"/>
  </si>
  <si>
    <t>M079020</t>
    <phoneticPr fontId="17" type="noConversion"/>
  </si>
  <si>
    <t>냉연강판 0.8(W)x2.0(D)x2.35(H)</t>
    <phoneticPr fontId="17" type="noConversion"/>
  </si>
  <si>
    <t>M079021</t>
    <phoneticPr fontId="17" type="noConversion"/>
  </si>
  <si>
    <t>냉연강판 2.7(W)x3.0(D)x3.0(H)</t>
    <phoneticPr fontId="17" type="noConversion"/>
  </si>
  <si>
    <t>M079022</t>
    <phoneticPr fontId="17" type="noConversion"/>
  </si>
  <si>
    <t>냉연강판 2.8(W)x3.5(D)x3.3(H)</t>
    <phoneticPr fontId="17" type="noConversion"/>
  </si>
  <si>
    <t>M079023</t>
    <phoneticPr fontId="17" type="noConversion"/>
  </si>
  <si>
    <t>냉연강판 3.0(W)x3.5(D)x3.5(H)</t>
    <phoneticPr fontId="17" type="noConversion"/>
  </si>
  <si>
    <t>M079024</t>
    <phoneticPr fontId="17" type="noConversion"/>
  </si>
  <si>
    <t>냉연강판 3.2(W)x3.5(D)x3.5(H)</t>
    <phoneticPr fontId="17" type="noConversion"/>
  </si>
  <si>
    <t>M079025</t>
    <phoneticPr fontId="17" type="noConversion"/>
  </si>
  <si>
    <t>냉연강판 3.5(W)x3.5(D)x3.5(H)</t>
    <phoneticPr fontId="17" type="noConversion"/>
  </si>
  <si>
    <t>M079026</t>
    <phoneticPr fontId="17" type="noConversion"/>
  </si>
  <si>
    <t>냉연강판 0.8(W)x1.6(D)x2.35(H)</t>
    <phoneticPr fontId="17" type="noConversion"/>
  </si>
  <si>
    <t>M079027</t>
    <phoneticPr fontId="17" type="noConversion"/>
  </si>
  <si>
    <t>큐비클 외함 (자립형)</t>
    <phoneticPr fontId="17" type="noConversion"/>
  </si>
  <si>
    <t>STS 0.8(W)x1.6(D)x2.35(H)</t>
    <phoneticPr fontId="17" type="noConversion"/>
  </si>
  <si>
    <t>M079028</t>
    <phoneticPr fontId="17" type="noConversion"/>
  </si>
  <si>
    <t>냉연강판 0.8(W)x1.5(D)x1.8(H)</t>
    <phoneticPr fontId="17" type="noConversion"/>
  </si>
  <si>
    <t>M079029</t>
    <phoneticPr fontId="17" type="noConversion"/>
  </si>
  <si>
    <t>냉연강판 0.8(W)x2.3(D)x2.0(H)</t>
    <phoneticPr fontId="17" type="noConversion"/>
  </si>
  <si>
    <t>M079040</t>
    <phoneticPr fontId="17" type="noConversion"/>
  </si>
  <si>
    <t>동력분전반 외함 (벽부형)</t>
    <phoneticPr fontId="17" type="noConversion"/>
  </si>
  <si>
    <t>STS 0.8(W)x0.4(D)x1.2(H)</t>
    <phoneticPr fontId="17" type="noConversion"/>
  </si>
  <si>
    <t>M079041</t>
    <phoneticPr fontId="17" type="noConversion"/>
  </si>
  <si>
    <t>STS 0.8(W)x0.6(D)x1.2(H)</t>
    <phoneticPr fontId="17" type="noConversion"/>
  </si>
  <si>
    <t>M079042</t>
    <phoneticPr fontId="17" type="noConversion"/>
  </si>
  <si>
    <t>옥외형 현장반</t>
    <phoneticPr fontId="17" type="noConversion"/>
  </si>
  <si>
    <t>STS 0.65(W)x0.55(D)x0.85(H)</t>
    <phoneticPr fontId="17" type="noConversion"/>
  </si>
  <si>
    <t>M079043</t>
    <phoneticPr fontId="17" type="noConversion"/>
  </si>
  <si>
    <t>STS 0.95(W)x0.55(D)x0.85(H)</t>
    <phoneticPr fontId="17" type="noConversion"/>
  </si>
  <si>
    <t>M079044</t>
    <phoneticPr fontId="17" type="noConversion"/>
  </si>
  <si>
    <t>STS 0.95(W)x0.55(D)x0.95(H)</t>
    <phoneticPr fontId="17" type="noConversion"/>
  </si>
  <si>
    <t>M079045</t>
    <phoneticPr fontId="17" type="noConversion"/>
  </si>
  <si>
    <t>옥외형 현장반 지지대</t>
    <phoneticPr fontId="17" type="noConversion"/>
  </si>
  <si>
    <t>STS 0.25(W)x0.20(D)x0.95(H)</t>
    <phoneticPr fontId="17" type="noConversion"/>
  </si>
  <si>
    <t>M079050</t>
    <phoneticPr fontId="17" type="noConversion"/>
  </si>
  <si>
    <t>냉연강판 0.6(W)x0.3(D)x1.0(H)</t>
    <phoneticPr fontId="17" type="noConversion"/>
  </si>
  <si>
    <t>M079051</t>
    <phoneticPr fontId="17" type="noConversion"/>
  </si>
  <si>
    <t>옥내형 현장반</t>
    <phoneticPr fontId="17" type="noConversion"/>
  </si>
  <si>
    <t>냉연강판 0.6(W)x0.6(D)x0.65(H)</t>
    <phoneticPr fontId="17" type="noConversion"/>
  </si>
  <si>
    <t>M079052</t>
    <phoneticPr fontId="17" type="noConversion"/>
  </si>
  <si>
    <t>냉연강판 0.75(W)x0.65(D)x0.75(H)</t>
    <phoneticPr fontId="17" type="noConversion"/>
  </si>
  <si>
    <t>M079053</t>
    <phoneticPr fontId="17" type="noConversion"/>
  </si>
  <si>
    <t>옥내형 현장반 지지대</t>
    <phoneticPr fontId="17" type="noConversion"/>
  </si>
  <si>
    <t>냉연강판 0.25(W)x0.25(D)x0.90(H)</t>
    <phoneticPr fontId="17" type="noConversion"/>
  </si>
  <si>
    <t>M079060</t>
    <phoneticPr fontId="17" type="noConversion"/>
  </si>
  <si>
    <t>옥외형 조작반 (자립형)</t>
    <phoneticPr fontId="17" type="noConversion"/>
  </si>
  <si>
    <t>STS 0.6(W)x0.6(D)x1.8(H)</t>
    <phoneticPr fontId="17" type="noConversion"/>
  </si>
  <si>
    <t>M079061</t>
    <phoneticPr fontId="17" type="noConversion"/>
  </si>
  <si>
    <t>STS 0.8(W)x0.6(D)x1.8(H)</t>
    <phoneticPr fontId="17" type="noConversion"/>
  </si>
  <si>
    <t>M079062</t>
    <phoneticPr fontId="17" type="noConversion"/>
  </si>
  <si>
    <t>STS 0.8(W)x0.8(D)x1.8(H)</t>
    <phoneticPr fontId="17" type="noConversion"/>
  </si>
  <si>
    <t>M079063</t>
    <phoneticPr fontId="17" type="noConversion"/>
  </si>
  <si>
    <t>옥내형 조작반 (자립형)</t>
    <phoneticPr fontId="17" type="noConversion"/>
  </si>
  <si>
    <t>냉연강판 0.6(W)x0.6(D)x1.8(H)</t>
    <phoneticPr fontId="17" type="noConversion"/>
  </si>
  <si>
    <t>M079064</t>
    <phoneticPr fontId="17" type="noConversion"/>
  </si>
  <si>
    <t>냉연강판 0.8(W)x0.6(D)x1.8(H)</t>
    <phoneticPr fontId="17" type="noConversion"/>
  </si>
  <si>
    <t>M079065</t>
    <phoneticPr fontId="17" type="noConversion"/>
  </si>
  <si>
    <t>냉연강판 0.8(W)x0.8(D)x1.8(H)</t>
    <phoneticPr fontId="17" type="noConversion"/>
  </si>
  <si>
    <t>M079070</t>
    <phoneticPr fontId="17" type="noConversion"/>
  </si>
  <si>
    <t>조명반 외함(도어 STS, 외함 STEEL)</t>
    <phoneticPr fontId="17" type="noConversion"/>
  </si>
  <si>
    <t>STS 0.35(W)x0.15(D)x0.35(H)</t>
    <phoneticPr fontId="17" type="noConversion"/>
  </si>
  <si>
    <t>M079071</t>
    <phoneticPr fontId="17" type="noConversion"/>
  </si>
  <si>
    <t>STS 0.35(W)x0.15(D)x0.5(H)</t>
    <phoneticPr fontId="17" type="noConversion"/>
  </si>
  <si>
    <t>M079072</t>
    <phoneticPr fontId="17" type="noConversion"/>
  </si>
  <si>
    <t>STS 0.55(W)x0.15(D)x0.6(H)</t>
    <phoneticPr fontId="17" type="noConversion"/>
  </si>
  <si>
    <t>M079073</t>
    <phoneticPr fontId="17" type="noConversion"/>
  </si>
  <si>
    <t>STS 0.55(W)x0.15(D)x1.2(H)</t>
    <phoneticPr fontId="17" type="noConversion"/>
  </si>
  <si>
    <t>M079074</t>
    <phoneticPr fontId="17" type="noConversion"/>
  </si>
  <si>
    <t>케이블접속반</t>
    <phoneticPr fontId="17" type="noConversion"/>
  </si>
  <si>
    <t>M079075</t>
    <phoneticPr fontId="17" type="noConversion"/>
  </si>
  <si>
    <t>M079080</t>
    <phoneticPr fontId="17" type="noConversion"/>
  </si>
  <si>
    <t>DOOR HANDLE (배전반용)</t>
    <phoneticPr fontId="17" type="noConversion"/>
  </si>
  <si>
    <t>W/KEY(L)</t>
    <phoneticPr fontId="17" type="noConversion"/>
  </si>
  <si>
    <t>M079081</t>
    <phoneticPr fontId="17" type="noConversion"/>
  </si>
  <si>
    <t>W/KEY(M)</t>
    <phoneticPr fontId="17" type="noConversion"/>
  </si>
  <si>
    <t>M079082</t>
    <phoneticPr fontId="17" type="noConversion"/>
  </si>
  <si>
    <t>PUSH TURN W/KEY(L)</t>
    <phoneticPr fontId="17" type="noConversion"/>
  </si>
  <si>
    <t>M079083</t>
    <phoneticPr fontId="17" type="noConversion"/>
  </si>
  <si>
    <t>PUSH TURN W/KEY(M)</t>
    <phoneticPr fontId="17" type="noConversion"/>
  </si>
  <si>
    <t>M079084</t>
    <phoneticPr fontId="17" type="noConversion"/>
  </si>
  <si>
    <t>PUSH TURN W/KEY(S)</t>
    <phoneticPr fontId="17" type="noConversion"/>
  </si>
  <si>
    <t>M079085</t>
    <phoneticPr fontId="17" type="noConversion"/>
  </si>
  <si>
    <t>DOOR STOPPER (배전반용)</t>
    <phoneticPr fontId="17" type="noConversion"/>
  </si>
  <si>
    <t>STS</t>
    <phoneticPr fontId="17" type="noConversion"/>
  </si>
  <si>
    <t>M079090</t>
    <phoneticPr fontId="17" type="noConversion"/>
  </si>
  <si>
    <t>P-COVER</t>
    <phoneticPr fontId="17" type="noConversion"/>
  </si>
  <si>
    <t>0.7(W) x 1.2(H)</t>
    <phoneticPr fontId="17" type="noConversion"/>
  </si>
  <si>
    <t>M079091</t>
    <phoneticPr fontId="17" type="noConversion"/>
  </si>
  <si>
    <r>
      <t>0.8(W) x 1.0(H)</t>
    </r>
    <r>
      <rPr>
        <sz val="12"/>
        <rFont val="바탕체"/>
        <family val="1"/>
        <charset val="129"/>
      </rPr>
      <t/>
    </r>
    <phoneticPr fontId="17" type="noConversion"/>
  </si>
  <si>
    <t>M079092</t>
    <phoneticPr fontId="17" type="noConversion"/>
  </si>
  <si>
    <r>
      <t>1.0(W) x 1.2(H)</t>
    </r>
    <r>
      <rPr>
        <sz val="12"/>
        <rFont val="바탕체"/>
        <family val="1"/>
        <charset val="129"/>
      </rPr>
      <t/>
    </r>
    <phoneticPr fontId="17" type="noConversion"/>
  </si>
  <si>
    <t>M079093</t>
    <phoneticPr fontId="17" type="noConversion"/>
  </si>
  <si>
    <r>
      <t>1.2(W) x 1.2(H)</t>
    </r>
    <r>
      <rPr>
        <sz val="12"/>
        <rFont val="바탕체"/>
        <family val="1"/>
        <charset val="129"/>
      </rPr>
      <t/>
    </r>
    <phoneticPr fontId="17" type="noConversion"/>
  </si>
  <si>
    <t>M079094</t>
    <phoneticPr fontId="17" type="noConversion"/>
  </si>
  <si>
    <r>
      <t>1.3(W) x 1.5(H)</t>
    </r>
    <r>
      <rPr>
        <sz val="12"/>
        <rFont val="바탕체"/>
        <family val="1"/>
        <charset val="129"/>
      </rPr>
      <t/>
    </r>
    <phoneticPr fontId="17" type="noConversion"/>
  </si>
  <si>
    <t>M079095</t>
  </si>
  <si>
    <r>
      <t>1.4(W) x 1.6(H)</t>
    </r>
    <r>
      <rPr>
        <sz val="12"/>
        <rFont val="바탕체"/>
        <family val="1"/>
        <charset val="129"/>
      </rPr>
      <t/>
    </r>
    <phoneticPr fontId="17" type="noConversion"/>
  </si>
  <si>
    <t>M079096</t>
  </si>
  <si>
    <r>
      <t>1.5(W) x 1.7(H)</t>
    </r>
    <r>
      <rPr>
        <sz val="12"/>
        <rFont val="바탕체"/>
        <family val="1"/>
        <charset val="129"/>
      </rPr>
      <t/>
    </r>
    <phoneticPr fontId="17" type="noConversion"/>
  </si>
  <si>
    <t>M079097</t>
  </si>
  <si>
    <r>
      <t>1.6(W) x 1.7(H)</t>
    </r>
    <r>
      <rPr>
        <sz val="12"/>
        <rFont val="바탕체"/>
        <family val="1"/>
        <charset val="129"/>
      </rPr>
      <t/>
    </r>
    <phoneticPr fontId="17" type="noConversion"/>
  </si>
  <si>
    <t>M079098</t>
  </si>
  <si>
    <r>
      <t>1.7(W) x 1.7(H)</t>
    </r>
    <r>
      <rPr>
        <sz val="12"/>
        <rFont val="바탕체"/>
        <family val="1"/>
        <charset val="129"/>
      </rPr>
      <t/>
    </r>
    <phoneticPr fontId="17" type="noConversion"/>
  </si>
  <si>
    <t>M079100</t>
    <phoneticPr fontId="17" type="noConversion"/>
  </si>
  <si>
    <t>NAME PLATE</t>
    <phoneticPr fontId="17" type="noConversion"/>
  </si>
  <si>
    <t>아크릴(S)</t>
    <phoneticPr fontId="17" type="noConversion"/>
  </si>
  <si>
    <t>M079101</t>
  </si>
  <si>
    <t>아크릴(L)</t>
    <phoneticPr fontId="17" type="noConversion"/>
  </si>
  <si>
    <t>DIAZED FUSE</t>
    <phoneticPr fontId="17" type="noConversion"/>
  </si>
  <si>
    <t>25A W/HOLDER</t>
    <phoneticPr fontId="17" type="noConversion"/>
  </si>
  <si>
    <t>FAN</t>
    <phoneticPr fontId="17" type="noConversion"/>
  </si>
  <si>
    <t xml:space="preserve">AC 220V 150mm </t>
    <phoneticPr fontId="17" type="noConversion"/>
  </si>
  <si>
    <t>SPACE HEATER</t>
    <phoneticPr fontId="17" type="noConversion"/>
  </si>
  <si>
    <t>AC 220V 100W</t>
    <phoneticPr fontId="17" type="noConversion"/>
  </si>
  <si>
    <t>THERMOSTAT</t>
    <phoneticPr fontId="17" type="noConversion"/>
  </si>
  <si>
    <t>AC 220V 0~250℃</t>
    <phoneticPr fontId="17" type="noConversion"/>
  </si>
  <si>
    <t>전등 (배전반용)</t>
    <phoneticPr fontId="17" type="noConversion"/>
  </si>
  <si>
    <t>삼파장 전구형, AC 220V 20W</t>
    <phoneticPr fontId="17" type="noConversion"/>
  </si>
  <si>
    <t>M079107</t>
    <phoneticPr fontId="17" type="noConversion"/>
  </si>
  <si>
    <t>EPOXY INSULATOR</t>
    <phoneticPr fontId="17" type="noConversion"/>
  </si>
  <si>
    <t>24kV 210mm</t>
  </si>
  <si>
    <t>M079108</t>
    <phoneticPr fontId="17" type="noConversion"/>
  </si>
  <si>
    <t>7.2V 80x80mm</t>
    <phoneticPr fontId="17" type="noConversion"/>
  </si>
  <si>
    <t>M079109</t>
    <phoneticPr fontId="17" type="noConversion"/>
  </si>
  <si>
    <t>600V 55x80mm</t>
    <phoneticPr fontId="17" type="noConversion"/>
  </si>
  <si>
    <t>M079110</t>
    <phoneticPr fontId="17" type="noConversion"/>
  </si>
  <si>
    <t>고압절연튜브</t>
    <phoneticPr fontId="17" type="noConversion"/>
  </si>
  <si>
    <t>M</t>
    <phoneticPr fontId="17" type="noConversion"/>
  </si>
  <si>
    <t>Air Shrink 24kV</t>
    <phoneticPr fontId="17" type="noConversion"/>
  </si>
  <si>
    <t>M079111</t>
  </si>
  <si>
    <t>절연튜브</t>
    <phoneticPr fontId="17" type="noConversion"/>
  </si>
  <si>
    <t>PVC(적,청,황)</t>
    <phoneticPr fontId="17" type="noConversion"/>
  </si>
  <si>
    <t>M079112</t>
  </si>
  <si>
    <t>부스바 코팅</t>
    <phoneticPr fontId="17" type="noConversion"/>
  </si>
  <si>
    <t>kg</t>
    <phoneticPr fontId="17" type="noConversion"/>
  </si>
  <si>
    <t>AG</t>
    <phoneticPr fontId="17" type="noConversion"/>
  </si>
  <si>
    <t>M079113</t>
  </si>
  <si>
    <t>플렉서블 부스바</t>
    <phoneticPr fontId="17" type="noConversion"/>
  </si>
  <si>
    <t>200A L=350</t>
    <phoneticPr fontId="17" type="noConversion"/>
  </si>
  <si>
    <t>M079114</t>
  </si>
  <si>
    <t>400A L=350</t>
    <phoneticPr fontId="17" type="noConversion"/>
  </si>
  <si>
    <t>부스바</t>
    <phoneticPr fontId="17" type="noConversion"/>
  </si>
  <si>
    <t>3mm x 25mm</t>
    <phoneticPr fontId="17" type="noConversion"/>
  </si>
  <si>
    <t>6mm x 50mm</t>
    <phoneticPr fontId="17" type="noConversion"/>
  </si>
  <si>
    <t>M079117</t>
  </si>
  <si>
    <t>접지 터미널</t>
    <phoneticPr fontId="17" type="noConversion"/>
  </si>
  <si>
    <t>35㎟</t>
    <phoneticPr fontId="17" type="noConversion"/>
  </si>
  <si>
    <t>M079118</t>
    <phoneticPr fontId="17" type="noConversion"/>
  </si>
  <si>
    <t>LED, AC 220V 20W</t>
    <phoneticPr fontId="17" type="noConversion"/>
  </si>
  <si>
    <t>M079120</t>
    <phoneticPr fontId="17" type="noConversion"/>
  </si>
  <si>
    <t>EPOXY GLASS PLATE</t>
    <phoneticPr fontId="17" type="noConversion"/>
  </si>
  <si>
    <t>5t  0.5(W) x 1.0(H)</t>
    <phoneticPr fontId="17" type="noConversion"/>
  </si>
  <si>
    <t>M079121</t>
  </si>
  <si>
    <t>BAKELITE PLATE</t>
  </si>
  <si>
    <t>5t  0.4(W) x 0.6(H)</t>
    <phoneticPr fontId="17" type="noConversion"/>
  </si>
  <si>
    <t>M079122</t>
  </si>
  <si>
    <t>ACRYLE PLATE</t>
    <phoneticPr fontId="17" type="noConversion"/>
  </si>
  <si>
    <t>M079123</t>
  </si>
  <si>
    <t>CTD</t>
    <phoneticPr fontId="17" type="noConversion"/>
  </si>
  <si>
    <t>조작전원용</t>
    <phoneticPr fontId="17" type="noConversion"/>
  </si>
  <si>
    <t>M079124</t>
  </si>
  <si>
    <t>CLR</t>
    <phoneticPr fontId="17" type="noConversion"/>
  </si>
  <si>
    <t>3.3kV용 50Ω 1.0kW</t>
    <phoneticPr fontId="17" type="noConversion"/>
  </si>
  <si>
    <t>M079125</t>
  </si>
  <si>
    <t>6.6kV용 25Ω 2.0kW</t>
    <phoneticPr fontId="17" type="noConversion"/>
  </si>
  <si>
    <t>M079126</t>
  </si>
  <si>
    <t>PVC DUCT</t>
    <phoneticPr fontId="17" type="noConversion"/>
  </si>
  <si>
    <t>30 x 40 x 2m, W/COVER</t>
    <phoneticPr fontId="17" type="noConversion"/>
  </si>
  <si>
    <t>40 x 60 x 2m, W/COVER</t>
    <phoneticPr fontId="17" type="noConversion"/>
  </si>
  <si>
    <t>M079128</t>
    <phoneticPr fontId="17" type="noConversion"/>
  </si>
  <si>
    <t>단자대</t>
    <phoneticPr fontId="17" type="noConversion"/>
  </si>
  <si>
    <t>10P 30A</t>
    <phoneticPr fontId="17" type="noConversion"/>
  </si>
  <si>
    <t>M079129</t>
    <phoneticPr fontId="17" type="noConversion"/>
  </si>
  <si>
    <t>3P, 30A, 고정식</t>
    <phoneticPr fontId="17" type="noConversion"/>
  </si>
  <si>
    <t>M079130</t>
    <phoneticPr fontId="17" type="noConversion"/>
  </si>
  <si>
    <t>4P, 30A, 고정식</t>
    <phoneticPr fontId="17" type="noConversion"/>
  </si>
  <si>
    <t>M079131</t>
    <phoneticPr fontId="17" type="noConversion"/>
  </si>
  <si>
    <t>6P, 30A, 고정식</t>
    <phoneticPr fontId="17" type="noConversion"/>
  </si>
  <si>
    <t>M079132</t>
    <phoneticPr fontId="17" type="noConversion"/>
  </si>
  <si>
    <t>3P, 100A, 고정식</t>
    <phoneticPr fontId="17" type="noConversion"/>
  </si>
  <si>
    <t>M079133</t>
    <phoneticPr fontId="17" type="noConversion"/>
  </si>
  <si>
    <t>4P, 100A, 고정식</t>
    <phoneticPr fontId="17" type="noConversion"/>
  </si>
  <si>
    <t>M079134</t>
    <phoneticPr fontId="17" type="noConversion"/>
  </si>
  <si>
    <t>3P, 200A, 고정식</t>
    <phoneticPr fontId="17" type="noConversion"/>
  </si>
  <si>
    <t>M079135</t>
    <phoneticPr fontId="17" type="noConversion"/>
  </si>
  <si>
    <t>4P, 200A, 고정식</t>
    <phoneticPr fontId="17" type="noConversion"/>
  </si>
  <si>
    <t>M079136</t>
    <phoneticPr fontId="17" type="noConversion"/>
  </si>
  <si>
    <t>3P, 300A, 고정식</t>
    <phoneticPr fontId="17" type="noConversion"/>
  </si>
  <si>
    <t>M079137</t>
    <phoneticPr fontId="17" type="noConversion"/>
  </si>
  <si>
    <t>4P, 300A, 고정식</t>
    <phoneticPr fontId="17" type="noConversion"/>
  </si>
  <si>
    <t>M079138</t>
    <phoneticPr fontId="17" type="noConversion"/>
  </si>
  <si>
    <t>3P, 400A, 고정식</t>
    <phoneticPr fontId="17" type="noConversion"/>
  </si>
  <si>
    <t>M079139</t>
    <phoneticPr fontId="17" type="noConversion"/>
  </si>
  <si>
    <t>4P, 400A, 고정식</t>
    <phoneticPr fontId="17" type="noConversion"/>
  </si>
  <si>
    <t>M079140</t>
    <phoneticPr fontId="17" type="noConversion"/>
  </si>
  <si>
    <t>신호변환기</t>
    <phoneticPr fontId="17" type="noConversion"/>
  </si>
  <si>
    <t>입력:싱크로신호, 출력:4~20mA</t>
    <phoneticPr fontId="17" type="noConversion"/>
  </si>
  <si>
    <t>M079141</t>
    <phoneticPr fontId="17" type="noConversion"/>
  </si>
  <si>
    <t>신호분배기</t>
    <phoneticPr fontId="17" type="noConversion"/>
  </si>
  <si>
    <t>1채널 입력, 2채널 출력:4~20mA</t>
    <phoneticPr fontId="17" type="noConversion"/>
  </si>
  <si>
    <t>M079142</t>
    <phoneticPr fontId="17" type="noConversion"/>
  </si>
  <si>
    <t>디지털표시기</t>
    <phoneticPr fontId="17" type="noConversion"/>
  </si>
  <si>
    <t>입력:4~20mA, 4 Digit, 출력:4~20mA</t>
    <phoneticPr fontId="17" type="noConversion"/>
  </si>
  <si>
    <t>M079143</t>
    <phoneticPr fontId="17" type="noConversion"/>
  </si>
  <si>
    <t>압력트랜스미터 (다이아프램식)</t>
    <phoneticPr fontId="17" type="noConversion"/>
  </si>
  <si>
    <t>출격:4~20mA, 디지털지시계 내장</t>
    <phoneticPr fontId="17" type="noConversion"/>
  </si>
  <si>
    <t>M079144</t>
    <phoneticPr fontId="17" type="noConversion"/>
  </si>
  <si>
    <t xml:space="preserve">편차계 </t>
    <phoneticPr fontId="17" type="noConversion"/>
  </si>
  <si>
    <t>입 출력:4~20mA</t>
    <phoneticPr fontId="17" type="noConversion"/>
  </si>
  <si>
    <t>M079150</t>
    <phoneticPr fontId="17" type="noConversion"/>
  </si>
  <si>
    <t>조작전원용 변압기</t>
    <phoneticPr fontId="17" type="noConversion"/>
  </si>
  <si>
    <t>1상 22.9kV/110V 10kVA</t>
    <phoneticPr fontId="17" type="noConversion"/>
  </si>
  <si>
    <t>M079151</t>
    <phoneticPr fontId="17" type="noConversion"/>
  </si>
  <si>
    <t>MOF T.B &amp; M.BOX</t>
    <phoneticPr fontId="17" type="noConversion"/>
  </si>
  <si>
    <t>M079152</t>
    <phoneticPr fontId="17" type="noConversion"/>
  </si>
  <si>
    <t>타이머</t>
    <phoneticPr fontId="17" type="noConversion"/>
  </si>
  <si>
    <t>W/SOCKET, 1~60 sec</t>
    <phoneticPr fontId="17" type="noConversion"/>
  </si>
  <si>
    <t>M079153</t>
    <phoneticPr fontId="17" type="noConversion"/>
  </si>
  <si>
    <t>리미트 스위치</t>
    <phoneticPr fontId="17" type="noConversion"/>
  </si>
  <si>
    <t>배전반용</t>
    <phoneticPr fontId="17" type="noConversion"/>
  </si>
  <si>
    <t>M079154</t>
    <phoneticPr fontId="17" type="noConversion"/>
  </si>
  <si>
    <t>TTM(CTT,PTT)</t>
    <phoneticPr fontId="17" type="noConversion"/>
  </si>
  <si>
    <t>3P 4W W/PLUG</t>
    <phoneticPr fontId="17" type="noConversion"/>
  </si>
  <si>
    <t>M079155</t>
    <phoneticPr fontId="17" type="noConversion"/>
  </si>
  <si>
    <t>3P 3W W/PLUG</t>
    <phoneticPr fontId="17" type="noConversion"/>
  </si>
  <si>
    <t>M079156</t>
    <phoneticPr fontId="17" type="noConversion"/>
  </si>
  <si>
    <t>계량기함</t>
    <phoneticPr fontId="17" type="noConversion"/>
  </si>
  <si>
    <t>STS(방수형)</t>
    <phoneticPr fontId="17" type="noConversion"/>
  </si>
  <si>
    <t>M079157</t>
    <phoneticPr fontId="17" type="noConversion"/>
  </si>
  <si>
    <t>CT계량기함(자립형)</t>
    <phoneticPr fontId="17" type="noConversion"/>
  </si>
  <si>
    <t>STS 2.0t 0.5(W)x0.4(D)x1.5(H)</t>
    <phoneticPr fontId="17" type="noConversion"/>
  </si>
  <si>
    <t>M079158</t>
    <phoneticPr fontId="17" type="noConversion"/>
  </si>
  <si>
    <t>STS 2.0t 0.8(W)x0.6(D)x1.8(H)</t>
    <phoneticPr fontId="17" type="noConversion"/>
  </si>
  <si>
    <t>M080001</t>
    <phoneticPr fontId="17" type="noConversion"/>
  </si>
  <si>
    <t>고장구분자동개폐기(ASBS)</t>
    <phoneticPr fontId="17" type="noConversion"/>
  </si>
  <si>
    <t>25.8kV 200A(361kg), Set(자동)</t>
    <phoneticPr fontId="17" type="noConversion"/>
  </si>
  <si>
    <t>M080005</t>
    <phoneticPr fontId="17" type="noConversion"/>
  </si>
  <si>
    <t>고압진공절체개폐기(VTS)</t>
    <phoneticPr fontId="17" type="noConversion"/>
  </si>
  <si>
    <t>7.2kV 12.5kV 600A(인출형)</t>
    <phoneticPr fontId="17" type="noConversion"/>
  </si>
  <si>
    <t>M080006</t>
    <phoneticPr fontId="17" type="noConversion"/>
  </si>
  <si>
    <t>자동부하전환개폐기(ALTS)</t>
    <phoneticPr fontId="17" type="noConversion"/>
  </si>
  <si>
    <t>25.8kV 630A(옥내용)</t>
    <phoneticPr fontId="17" type="noConversion"/>
  </si>
  <si>
    <t>M080030</t>
    <phoneticPr fontId="17" type="noConversion"/>
  </si>
  <si>
    <t>기중절연부하개폐기(LBS)</t>
    <phoneticPr fontId="17" type="noConversion"/>
  </si>
  <si>
    <t>25.8kV 630A(자동)</t>
    <phoneticPr fontId="17" type="noConversion"/>
  </si>
  <si>
    <t>M080031</t>
    <phoneticPr fontId="17" type="noConversion"/>
  </si>
  <si>
    <t>25.8kV 630A(자동), PF Holder</t>
    <phoneticPr fontId="17" type="noConversion"/>
  </si>
  <si>
    <t>M080032</t>
    <phoneticPr fontId="17" type="noConversion"/>
  </si>
  <si>
    <t>비상전원절체기(ATS)</t>
    <phoneticPr fontId="17" type="noConversion"/>
  </si>
  <si>
    <t>4P, 100A, 인출형</t>
    <phoneticPr fontId="17" type="noConversion"/>
  </si>
  <si>
    <t>M080033</t>
    <phoneticPr fontId="17" type="noConversion"/>
  </si>
  <si>
    <t>4P, 200A, 인출형</t>
    <phoneticPr fontId="17" type="noConversion"/>
  </si>
  <si>
    <t>M080034</t>
    <phoneticPr fontId="17" type="noConversion"/>
  </si>
  <si>
    <t>4P, 400A, 인출형</t>
    <phoneticPr fontId="17" type="noConversion"/>
  </si>
  <si>
    <t>M080035</t>
    <phoneticPr fontId="17" type="noConversion"/>
  </si>
  <si>
    <t>4P, 600A, 인출형</t>
    <phoneticPr fontId="17" type="noConversion"/>
  </si>
  <si>
    <t>M080036</t>
    <phoneticPr fontId="17" type="noConversion"/>
  </si>
  <si>
    <t>4P, 800A, 인출형</t>
    <phoneticPr fontId="17" type="noConversion"/>
  </si>
  <si>
    <t>M080040</t>
    <phoneticPr fontId="17" type="noConversion"/>
  </si>
  <si>
    <t>파워휴즈(P.F)옥외용</t>
    <phoneticPr fontId="17" type="noConversion"/>
  </si>
  <si>
    <t>25.8kV 200A(60kg)(UNIT 포함)</t>
    <phoneticPr fontId="17" type="noConversion"/>
  </si>
  <si>
    <t>M080041</t>
    <phoneticPr fontId="17" type="noConversion"/>
  </si>
  <si>
    <t>파워휴즈(P.F)옥내형</t>
    <phoneticPr fontId="17" type="noConversion"/>
  </si>
  <si>
    <t>배전제어기기(물견)</t>
    <phoneticPr fontId="16" type="noConversion"/>
  </si>
  <si>
    <t>M080042</t>
    <phoneticPr fontId="17" type="noConversion"/>
  </si>
  <si>
    <t>파워휴즈(P.F)비한류형</t>
    <phoneticPr fontId="17" type="noConversion"/>
  </si>
  <si>
    <t>25.8kV 400AF(60kg)(UNIT 포함)</t>
    <phoneticPr fontId="17" type="noConversion"/>
  </si>
  <si>
    <t>M080043</t>
    <phoneticPr fontId="17" type="noConversion"/>
  </si>
  <si>
    <t>컷아웃스위치(C.O.S)</t>
    <phoneticPr fontId="17" type="noConversion"/>
  </si>
  <si>
    <t>6.9㎸ 50A</t>
    <phoneticPr fontId="17" type="noConversion"/>
  </si>
  <si>
    <t>M080051</t>
    <phoneticPr fontId="17" type="noConversion"/>
  </si>
  <si>
    <t>6.9㎸ 100A(3kg)</t>
    <phoneticPr fontId="17" type="noConversion"/>
  </si>
  <si>
    <t>M080052</t>
    <phoneticPr fontId="17" type="noConversion"/>
  </si>
  <si>
    <t>25.8kV 100A(5kg)</t>
    <phoneticPr fontId="17" type="noConversion"/>
  </si>
  <si>
    <t>M080053</t>
    <phoneticPr fontId="17" type="noConversion"/>
  </si>
  <si>
    <t xml:space="preserve">퓨즈링크 </t>
    <phoneticPr fontId="17" type="noConversion"/>
  </si>
  <si>
    <t>개</t>
    <phoneticPr fontId="16" type="noConversion"/>
  </si>
  <si>
    <t>3.6kW/7.2kW 40kA, 5A</t>
    <phoneticPr fontId="17" type="noConversion"/>
  </si>
  <si>
    <t>M080054</t>
    <phoneticPr fontId="17" type="noConversion"/>
  </si>
  <si>
    <t>3.6kW/7.2kW 40kA, 10A</t>
    <phoneticPr fontId="17" type="noConversion"/>
  </si>
  <si>
    <t>M080055</t>
    <phoneticPr fontId="17" type="noConversion"/>
  </si>
  <si>
    <t>3.6kW/7.2kW 40kA, 20A</t>
    <phoneticPr fontId="17" type="noConversion"/>
  </si>
  <si>
    <t>M080056</t>
    <phoneticPr fontId="17" type="noConversion"/>
  </si>
  <si>
    <t>3.6kW/7.2kW 40kA, 30A</t>
    <phoneticPr fontId="17" type="noConversion"/>
  </si>
  <si>
    <t>M080057</t>
    <phoneticPr fontId="17" type="noConversion"/>
  </si>
  <si>
    <t>3.6kW/7.2kW 40kA, 40A</t>
    <phoneticPr fontId="17" type="noConversion"/>
  </si>
  <si>
    <t>M080058</t>
    <phoneticPr fontId="17" type="noConversion"/>
  </si>
  <si>
    <t>3.6kW/7.2kW 40kA, 50A</t>
    <phoneticPr fontId="17" type="noConversion"/>
  </si>
  <si>
    <t>M080059</t>
    <phoneticPr fontId="17" type="noConversion"/>
  </si>
  <si>
    <t>3.6kW/7.2kW 40kA, 60A</t>
    <phoneticPr fontId="17" type="noConversion"/>
  </si>
  <si>
    <t>M080060</t>
    <phoneticPr fontId="17" type="noConversion"/>
  </si>
  <si>
    <t>3.6kW/7.2kW 40kA, 75A</t>
    <phoneticPr fontId="17" type="noConversion"/>
  </si>
  <si>
    <t>M080061</t>
    <phoneticPr fontId="17" type="noConversion"/>
  </si>
  <si>
    <t>3.6kW/7.2kW 40kA, 100A</t>
    <phoneticPr fontId="17" type="noConversion"/>
  </si>
  <si>
    <t>M080062</t>
    <phoneticPr fontId="17" type="noConversion"/>
  </si>
  <si>
    <t>3.6kW 40kA, 150A</t>
    <phoneticPr fontId="17" type="noConversion"/>
  </si>
  <si>
    <t>M080063</t>
    <phoneticPr fontId="17" type="noConversion"/>
  </si>
  <si>
    <t>3.6kW 40kA, 200A</t>
    <phoneticPr fontId="17" type="noConversion"/>
  </si>
  <si>
    <t>M080064</t>
    <phoneticPr fontId="17" type="noConversion"/>
  </si>
  <si>
    <t>3.6kW, 40kA, 300A</t>
    <phoneticPr fontId="17" type="noConversion"/>
  </si>
  <si>
    <t>M080065</t>
    <phoneticPr fontId="17" type="noConversion"/>
  </si>
  <si>
    <t>3.6kW, 40kA, 400A</t>
    <phoneticPr fontId="17" type="noConversion"/>
  </si>
  <si>
    <t>M080066</t>
    <phoneticPr fontId="17" type="noConversion"/>
  </si>
  <si>
    <t>7.2kW, 40kA, 150A</t>
    <phoneticPr fontId="17" type="noConversion"/>
  </si>
  <si>
    <t>M080067</t>
    <phoneticPr fontId="17" type="noConversion"/>
  </si>
  <si>
    <t>7.2kW, 40kA, 200A</t>
    <phoneticPr fontId="17" type="noConversion"/>
  </si>
  <si>
    <t>M080068</t>
    <phoneticPr fontId="17" type="noConversion"/>
  </si>
  <si>
    <t>7.2kW, 40kA, 300A</t>
    <phoneticPr fontId="17" type="noConversion"/>
  </si>
  <si>
    <t>M080069</t>
    <phoneticPr fontId="17" type="noConversion"/>
  </si>
  <si>
    <t>7.2kW, 40kA, 400A</t>
    <phoneticPr fontId="17" type="noConversion"/>
  </si>
  <si>
    <t>M080150</t>
    <phoneticPr fontId="17" type="noConversion"/>
  </si>
  <si>
    <t>서지흡수기(S.A)</t>
    <phoneticPr fontId="17" type="noConversion"/>
  </si>
  <si>
    <t>애자형, 18kV 5kA</t>
    <phoneticPr fontId="17" type="noConversion"/>
  </si>
  <si>
    <r>
      <t>M080151</t>
    </r>
    <r>
      <rPr>
        <sz val="12"/>
        <rFont val="바탕체"/>
        <family val="1"/>
        <charset val="129"/>
      </rPr>
      <t/>
    </r>
    <phoneticPr fontId="17" type="noConversion"/>
  </si>
  <si>
    <t>애자형, 3.6kV 2.5kA</t>
    <phoneticPr fontId="17" type="noConversion"/>
  </si>
  <si>
    <r>
      <t>M080152</t>
    </r>
    <r>
      <rPr>
        <sz val="12"/>
        <rFont val="바탕체"/>
        <family val="1"/>
        <charset val="129"/>
      </rPr>
      <t/>
    </r>
    <phoneticPr fontId="17" type="noConversion"/>
  </si>
  <si>
    <t>애자형, 7.2kV 5kA</t>
    <phoneticPr fontId="17" type="noConversion"/>
  </si>
  <si>
    <t>M080161</t>
    <phoneticPr fontId="17" type="noConversion"/>
  </si>
  <si>
    <t>피뢰기(L.A)</t>
    <phoneticPr fontId="17" type="noConversion"/>
  </si>
  <si>
    <t>7.5kV 2.5kA(2.5kg)</t>
    <phoneticPr fontId="17" type="noConversion"/>
  </si>
  <si>
    <t>M080162</t>
    <phoneticPr fontId="17" type="noConversion"/>
  </si>
  <si>
    <t>18㎸ 2.5㎄(7.2kg)</t>
    <phoneticPr fontId="17" type="noConversion"/>
  </si>
  <si>
    <t>M080163</t>
    <phoneticPr fontId="17" type="noConversion"/>
  </si>
  <si>
    <t>18㎸ 5㎄ (폴리머)</t>
    <phoneticPr fontId="17" type="noConversion"/>
  </si>
  <si>
    <t>M080240</t>
    <phoneticPr fontId="17" type="noConversion"/>
  </si>
  <si>
    <t>역 율 계</t>
    <phoneticPr fontId="17" type="noConversion"/>
  </si>
  <si>
    <t>광각도3P4W식</t>
    <phoneticPr fontId="17" type="noConversion"/>
  </si>
  <si>
    <t>M080243</t>
    <phoneticPr fontId="17" type="noConversion"/>
  </si>
  <si>
    <t>주파수계</t>
    <phoneticPr fontId="17" type="noConversion"/>
  </si>
  <si>
    <t>광각도 60㎐</t>
    <phoneticPr fontId="17" type="noConversion"/>
  </si>
  <si>
    <t>M080245</t>
    <phoneticPr fontId="17" type="noConversion"/>
  </si>
  <si>
    <t>교류전압계</t>
    <phoneticPr fontId="17" type="noConversion"/>
  </si>
  <si>
    <t>(배전반매입)각.환형</t>
    <phoneticPr fontId="17" type="noConversion"/>
  </si>
  <si>
    <t>M080246</t>
    <phoneticPr fontId="17" type="noConversion"/>
  </si>
  <si>
    <t>(배전반매입)광각도</t>
    <phoneticPr fontId="17" type="noConversion"/>
  </si>
  <si>
    <t>M080250</t>
    <phoneticPr fontId="17" type="noConversion"/>
  </si>
  <si>
    <t>교류전류계</t>
    <phoneticPr fontId="17" type="noConversion"/>
  </si>
  <si>
    <t>(배전반매입)각,환형</t>
    <phoneticPr fontId="17" type="noConversion"/>
  </si>
  <si>
    <t>M080251</t>
    <phoneticPr fontId="17" type="noConversion"/>
  </si>
  <si>
    <t>M080255</t>
    <phoneticPr fontId="17" type="noConversion"/>
  </si>
  <si>
    <t>교류전력계</t>
    <phoneticPr fontId="17" type="noConversion"/>
  </si>
  <si>
    <t>배전반용광각도3P3W</t>
    <phoneticPr fontId="17" type="noConversion"/>
  </si>
  <si>
    <t>M080256</t>
    <phoneticPr fontId="17" type="noConversion"/>
  </si>
  <si>
    <t>배전반용광각도3P4W</t>
    <phoneticPr fontId="17" type="noConversion"/>
  </si>
  <si>
    <t>M080257</t>
    <phoneticPr fontId="17" type="noConversion"/>
  </si>
  <si>
    <t>영상전압계(Vo-M)</t>
    <phoneticPr fontId="17" type="noConversion"/>
  </si>
  <si>
    <t>(배전반매입)광각도 RESET TYPE</t>
    <phoneticPr fontId="17" type="noConversion"/>
  </si>
  <si>
    <t>M080260</t>
    <phoneticPr fontId="17" type="noConversion"/>
  </si>
  <si>
    <t>적산전력량계</t>
    <phoneticPr fontId="17" type="noConversion"/>
  </si>
  <si>
    <t>380V 3P4W5A(매입)</t>
    <phoneticPr fontId="17" type="noConversion"/>
  </si>
  <si>
    <t>M080261</t>
    <phoneticPr fontId="17" type="noConversion"/>
  </si>
  <si>
    <t>220V 3P3W2.5A(매입)</t>
    <phoneticPr fontId="17" type="noConversion"/>
  </si>
  <si>
    <t>M080270</t>
    <phoneticPr fontId="17" type="noConversion"/>
  </si>
  <si>
    <t>과전류계전기(O.C.R)</t>
    <phoneticPr fontId="17" type="noConversion"/>
  </si>
  <si>
    <t>한,순시요소부(인출)_장시간(전동기 보호)</t>
    <phoneticPr fontId="17" type="noConversion"/>
  </si>
  <si>
    <t>M080271</t>
    <phoneticPr fontId="17" type="noConversion"/>
  </si>
  <si>
    <t>한,순시요소부(인출)</t>
    <phoneticPr fontId="17" type="noConversion"/>
  </si>
  <si>
    <t>M080276</t>
    <phoneticPr fontId="17" type="noConversion"/>
  </si>
  <si>
    <t>선택접지계전기(SGR)</t>
    <phoneticPr fontId="17" type="noConversion"/>
  </si>
  <si>
    <t>인출형</t>
    <phoneticPr fontId="17" type="noConversion"/>
  </si>
  <si>
    <t>M080281</t>
    <phoneticPr fontId="17" type="noConversion"/>
  </si>
  <si>
    <t>전자식과전류계전기(EOCR-단자형)</t>
    <phoneticPr fontId="17" type="noConversion"/>
  </si>
  <si>
    <t>디지털표시부부착</t>
    <phoneticPr fontId="17" type="noConversion"/>
  </si>
  <si>
    <t>M080282</t>
    <phoneticPr fontId="17" type="noConversion"/>
  </si>
  <si>
    <t>전자식과전류계전기(EOCR-관통형)</t>
    <phoneticPr fontId="17" type="noConversion"/>
  </si>
  <si>
    <t>디지털표시부부착, 4~20mA 출력</t>
    <phoneticPr fontId="17" type="noConversion"/>
  </si>
  <si>
    <t>M080285</t>
    <phoneticPr fontId="17" type="noConversion"/>
  </si>
  <si>
    <t>과전류지락계전기(OCGR)</t>
    <phoneticPr fontId="17" type="noConversion"/>
  </si>
  <si>
    <t>M080290</t>
    <phoneticPr fontId="17" type="noConversion"/>
  </si>
  <si>
    <t>과전압지락계전기(OVGR)</t>
    <phoneticPr fontId="17" type="noConversion"/>
  </si>
  <si>
    <t>M080291</t>
    <phoneticPr fontId="17" type="noConversion"/>
  </si>
  <si>
    <t>저전압계전기(UVR)</t>
    <phoneticPr fontId="17" type="noConversion"/>
  </si>
  <si>
    <t>M080292</t>
    <phoneticPr fontId="17" type="noConversion"/>
  </si>
  <si>
    <t>비인출형</t>
    <phoneticPr fontId="17" type="noConversion"/>
  </si>
  <si>
    <t>M080294</t>
    <phoneticPr fontId="17" type="noConversion"/>
  </si>
  <si>
    <t>전류변환기</t>
    <phoneticPr fontId="17" type="noConversion"/>
  </si>
  <si>
    <t>1상 입력:0~5A, 출력:4~20mA</t>
    <phoneticPr fontId="17" type="noConversion"/>
  </si>
  <si>
    <t>M080295</t>
    <phoneticPr fontId="17" type="noConversion"/>
  </si>
  <si>
    <t>3상 입력:0~5A, 출력:4~20mA</t>
    <phoneticPr fontId="17" type="noConversion"/>
  </si>
  <si>
    <t>M080299</t>
    <phoneticPr fontId="17" type="noConversion"/>
  </si>
  <si>
    <t>전압변환기</t>
    <phoneticPr fontId="17" type="noConversion"/>
  </si>
  <si>
    <t>1상 입력:0~150V, 출력:4~20mA</t>
    <phoneticPr fontId="17" type="noConversion"/>
  </si>
  <si>
    <t>M080300</t>
    <phoneticPr fontId="17" type="noConversion"/>
  </si>
  <si>
    <t>3상 입력:0~150V, 출력:4~20mA</t>
    <phoneticPr fontId="17" type="noConversion"/>
  </si>
  <si>
    <t>M080304</t>
    <phoneticPr fontId="17" type="noConversion"/>
  </si>
  <si>
    <t>전력변환기</t>
    <phoneticPr fontId="17" type="noConversion"/>
  </si>
  <si>
    <t>1상 입력:110V/5A, 출력:4~20mA</t>
    <phoneticPr fontId="17" type="noConversion"/>
  </si>
  <si>
    <t>M080305</t>
    <phoneticPr fontId="17" type="noConversion"/>
  </si>
  <si>
    <t>3상 입력:110V/5A, 출력:4~20mA</t>
    <phoneticPr fontId="17" type="noConversion"/>
  </si>
  <si>
    <t>M080314</t>
    <phoneticPr fontId="17" type="noConversion"/>
  </si>
  <si>
    <t>역율변환기</t>
    <phoneticPr fontId="17" type="noConversion"/>
  </si>
  <si>
    <t>M080315</t>
    <phoneticPr fontId="17" type="noConversion"/>
  </si>
  <si>
    <t>M080316</t>
    <phoneticPr fontId="17" type="noConversion"/>
  </si>
  <si>
    <t>전력량변환기</t>
    <phoneticPr fontId="17" type="noConversion"/>
  </si>
  <si>
    <t>1상 입력:110V/5A, 출력:PULSE</t>
    <phoneticPr fontId="17" type="noConversion"/>
  </si>
  <si>
    <t>M080317</t>
    <phoneticPr fontId="17" type="noConversion"/>
  </si>
  <si>
    <t>3상 입력:110V/5A, 출력:PULSE</t>
    <phoneticPr fontId="17" type="noConversion"/>
  </si>
  <si>
    <t>M080370</t>
    <phoneticPr fontId="17" type="noConversion"/>
  </si>
  <si>
    <t>전압절환스위치</t>
    <phoneticPr fontId="17" type="noConversion"/>
  </si>
  <si>
    <t>VS(250V10A3P3W)</t>
    <phoneticPr fontId="17" type="noConversion"/>
  </si>
  <si>
    <t>M080380</t>
    <phoneticPr fontId="17" type="noConversion"/>
  </si>
  <si>
    <t>전류절환스위치</t>
    <phoneticPr fontId="17" type="noConversion"/>
  </si>
  <si>
    <t>AS(250V10A3P3W)</t>
    <phoneticPr fontId="17" type="noConversion"/>
  </si>
  <si>
    <t>M080390</t>
    <phoneticPr fontId="17" type="noConversion"/>
  </si>
  <si>
    <t>컨트롤 스위치</t>
    <phoneticPr fontId="17" type="noConversion"/>
  </si>
  <si>
    <t>CB용</t>
    <phoneticPr fontId="17" type="noConversion"/>
  </si>
  <si>
    <t>M080430</t>
    <phoneticPr fontId="17" type="noConversion"/>
  </si>
  <si>
    <t>신호등</t>
    <phoneticPr fontId="17" type="noConversion"/>
  </si>
  <si>
    <t>D25AC110V/220V</t>
    <phoneticPr fontId="17" type="noConversion"/>
  </si>
  <si>
    <t>M080440</t>
    <phoneticPr fontId="17" type="noConversion"/>
  </si>
  <si>
    <t>푸쉬버튼 스위치</t>
    <phoneticPr fontId="17" type="noConversion"/>
  </si>
  <si>
    <t>D25AC110V/220V(조작형)</t>
    <phoneticPr fontId="17" type="noConversion"/>
  </si>
  <si>
    <t>M080445</t>
    <phoneticPr fontId="17" type="noConversion"/>
  </si>
  <si>
    <t>D25AC110V/220V(조광형)</t>
    <phoneticPr fontId="17" type="noConversion"/>
  </si>
  <si>
    <t>M080446</t>
    <phoneticPr fontId="17" type="noConversion"/>
  </si>
  <si>
    <t>신호등(LED)</t>
    <phoneticPr fontId="17" type="noConversion"/>
  </si>
  <si>
    <t>M080447</t>
    <phoneticPr fontId="17" type="noConversion"/>
  </si>
  <si>
    <t>푸쉬버튼 스위치(LED)</t>
    <phoneticPr fontId="17" type="noConversion"/>
  </si>
  <si>
    <t>D25A110V/220V(조광형)</t>
    <phoneticPr fontId="17" type="noConversion"/>
  </si>
  <si>
    <t>M080500</t>
    <phoneticPr fontId="17" type="noConversion"/>
  </si>
  <si>
    <t>보조릴레이</t>
    <phoneticPr fontId="17" type="noConversion"/>
  </si>
  <si>
    <t>2A,2B(AC용)</t>
    <phoneticPr fontId="17" type="noConversion"/>
  </si>
  <si>
    <t>M080501</t>
    <phoneticPr fontId="17" type="noConversion"/>
  </si>
  <si>
    <t>4A,4B(AC용)</t>
    <phoneticPr fontId="17" type="noConversion"/>
  </si>
  <si>
    <t>M080530</t>
    <phoneticPr fontId="17" type="noConversion"/>
  </si>
  <si>
    <t>결상계전기(POR)</t>
    <phoneticPr fontId="17" type="noConversion"/>
  </si>
  <si>
    <t>110-220V(인출형)</t>
    <phoneticPr fontId="17" type="noConversion"/>
  </si>
  <si>
    <t>M080531</t>
    <phoneticPr fontId="17" type="noConversion"/>
  </si>
  <si>
    <t>110-220V(고정형)</t>
    <phoneticPr fontId="17" type="noConversion"/>
  </si>
  <si>
    <t>M080532</t>
    <phoneticPr fontId="17" type="noConversion"/>
  </si>
  <si>
    <t>디지털 모터보호계전기</t>
    <phoneticPr fontId="17" type="noConversion"/>
  </si>
  <si>
    <t>IMC-III(기본형)</t>
    <phoneticPr fontId="17" type="noConversion"/>
  </si>
  <si>
    <t>M080533</t>
    <phoneticPr fontId="17" type="noConversion"/>
  </si>
  <si>
    <t>IMC-III(Analog 4-20mA/RS-485)</t>
    <phoneticPr fontId="17" type="noConversion"/>
  </si>
  <si>
    <t>M080534</t>
    <phoneticPr fontId="17" type="noConversion"/>
  </si>
  <si>
    <t>디지털전력보호감시장치</t>
    <phoneticPr fontId="17" type="noConversion"/>
  </si>
  <si>
    <t>GIPAM-3000FI급</t>
    <phoneticPr fontId="17" type="noConversion"/>
  </si>
  <si>
    <t>M080535</t>
    <phoneticPr fontId="17" type="noConversion"/>
  </si>
  <si>
    <t>GIPAM-115FI급</t>
    <phoneticPr fontId="17" type="noConversion"/>
  </si>
  <si>
    <t>M080536</t>
    <phoneticPr fontId="17" type="noConversion"/>
  </si>
  <si>
    <t>디지털메터</t>
    <phoneticPr fontId="17" type="noConversion"/>
  </si>
  <si>
    <t>전압, 전류 등, 통신有</t>
    <phoneticPr fontId="17" type="noConversion"/>
  </si>
  <si>
    <t>M080537</t>
    <phoneticPr fontId="17" type="noConversion"/>
  </si>
  <si>
    <t>전압, 전류 등, 통신無</t>
    <phoneticPr fontId="17" type="noConversion"/>
  </si>
  <si>
    <t>M080540</t>
    <phoneticPr fontId="17" type="noConversion"/>
  </si>
  <si>
    <t>부저</t>
    <phoneticPr fontId="17" type="noConversion"/>
  </si>
  <si>
    <t xml:space="preserve">D65 AC110V/220V </t>
    <phoneticPr fontId="17" type="noConversion"/>
  </si>
  <si>
    <t>M080545</t>
    <phoneticPr fontId="17" type="noConversion"/>
  </si>
  <si>
    <t>셀렉터 스위치(Selectors Switch)</t>
    <phoneticPr fontId="17" type="noConversion"/>
  </si>
  <si>
    <t>M080546</t>
    <phoneticPr fontId="17" type="noConversion"/>
  </si>
  <si>
    <t>자동복귀형</t>
    <phoneticPr fontId="16" type="noConversion"/>
  </si>
  <si>
    <t>M080550</t>
    <phoneticPr fontId="17" type="noConversion"/>
  </si>
  <si>
    <t>통전표시기</t>
    <phoneticPr fontId="17" type="noConversion"/>
  </si>
  <si>
    <t>200V~22.9kV</t>
    <phoneticPr fontId="17" type="noConversion"/>
  </si>
  <si>
    <t>M080560</t>
    <phoneticPr fontId="17" type="noConversion"/>
  </si>
  <si>
    <t>계기용변압변류기(MOF)유입식</t>
    <phoneticPr fontId="17" type="noConversion"/>
  </si>
  <si>
    <t>(22.9㎸/110V)5-150/5A75VA</t>
    <phoneticPr fontId="17" type="noConversion"/>
  </si>
  <si>
    <t>M080561</t>
    <phoneticPr fontId="17" type="noConversion"/>
  </si>
  <si>
    <t>(22.9㎸/110V)200/5A 75VA</t>
    <phoneticPr fontId="17" type="noConversion"/>
  </si>
  <si>
    <t>M080562</t>
    <phoneticPr fontId="17" type="noConversion"/>
  </si>
  <si>
    <t>계기용변압변류기(M.O.F)에폭시</t>
    <phoneticPr fontId="17" type="noConversion"/>
  </si>
  <si>
    <t>1P 22.9㎸/110V 5-200/5A</t>
    <phoneticPr fontId="17" type="noConversion"/>
  </si>
  <si>
    <t>M080563</t>
    <phoneticPr fontId="17" type="noConversion"/>
  </si>
  <si>
    <t>1P 22.9㎸/110V 300-1200/5A</t>
    <phoneticPr fontId="17" type="noConversion"/>
  </si>
  <si>
    <t>M080623</t>
    <phoneticPr fontId="17" type="noConversion"/>
  </si>
  <si>
    <t>계기용변류기(C.T)</t>
    <phoneticPr fontId="17" type="noConversion"/>
  </si>
  <si>
    <t>건식25.8㎸40VA(5-300/5A) 40In n&gt;10</t>
    <phoneticPr fontId="17" type="noConversion"/>
  </si>
  <si>
    <t>M080624</t>
    <phoneticPr fontId="17" type="noConversion"/>
  </si>
  <si>
    <t>건식25.8㎸40VA(400-600/5A) 40In n&gt;10</t>
    <phoneticPr fontId="17" type="noConversion"/>
  </si>
  <si>
    <t>M080628</t>
    <phoneticPr fontId="17" type="noConversion"/>
  </si>
  <si>
    <t>계기용변류기(C.T)에폭시</t>
    <phoneticPr fontId="17" type="noConversion"/>
  </si>
  <si>
    <t>6.9㎸40VA 20-1200/5A</t>
    <phoneticPr fontId="17" type="noConversion"/>
  </si>
  <si>
    <t>M080631</t>
    <phoneticPr fontId="17" type="noConversion"/>
  </si>
  <si>
    <t>계기용변류기(C.T)환형</t>
    <phoneticPr fontId="17" type="noConversion"/>
  </si>
  <si>
    <t>600V5VA 300/5A 1.0 15VA</t>
    <phoneticPr fontId="17" type="noConversion"/>
  </si>
  <si>
    <t>M080632</t>
    <phoneticPr fontId="17" type="noConversion"/>
  </si>
  <si>
    <t>600V5VA 800/5A 1.0 40VA</t>
    <phoneticPr fontId="17" type="noConversion"/>
  </si>
  <si>
    <t>M080651</t>
    <phoneticPr fontId="17" type="noConversion"/>
  </si>
  <si>
    <t>계기용변압기(P.T)</t>
    <phoneticPr fontId="17" type="noConversion"/>
  </si>
  <si>
    <t>유입식22.9㎸/110V3P100VA</t>
    <phoneticPr fontId="17" type="noConversion"/>
  </si>
  <si>
    <t>M080652</t>
    <phoneticPr fontId="17" type="noConversion"/>
  </si>
  <si>
    <t>계기용변압기(P.T)100VA</t>
    <phoneticPr fontId="17" type="noConversion"/>
  </si>
  <si>
    <t>에폭시(22.9㎸/190V/110V1P</t>
    <phoneticPr fontId="17" type="noConversion"/>
  </si>
  <si>
    <t>M080653</t>
    <phoneticPr fontId="17" type="noConversion"/>
  </si>
  <si>
    <t>계기용변압기(P.T)에폭시</t>
    <phoneticPr fontId="17" type="noConversion"/>
  </si>
  <si>
    <t>6.6㎸/110V1P100VA</t>
    <phoneticPr fontId="17" type="noConversion"/>
  </si>
  <si>
    <t>M080655</t>
    <phoneticPr fontId="17" type="noConversion"/>
  </si>
  <si>
    <t>3.3㎸/110V1P100VA</t>
    <phoneticPr fontId="17" type="noConversion"/>
  </si>
  <si>
    <t>M080656</t>
    <phoneticPr fontId="17" type="noConversion"/>
  </si>
  <si>
    <t>계기용변압기(P.T)건식</t>
    <phoneticPr fontId="17" type="noConversion"/>
  </si>
  <si>
    <t>440V/110V1P50VA</t>
    <phoneticPr fontId="17" type="noConversion"/>
  </si>
  <si>
    <t>M080670</t>
    <phoneticPr fontId="17" type="noConversion"/>
  </si>
  <si>
    <t>접지변성기(G.P.T)에폭시</t>
    <phoneticPr fontId="17" type="noConversion"/>
  </si>
  <si>
    <t>3.3-6.6㎸/110V1P200VA</t>
    <phoneticPr fontId="17" type="noConversion"/>
  </si>
  <si>
    <t>M080671</t>
    <phoneticPr fontId="17" type="noConversion"/>
  </si>
  <si>
    <t>3.3-6.6㎸/110V1P500VA</t>
    <phoneticPr fontId="17" type="noConversion"/>
  </si>
  <si>
    <t>M080694</t>
    <phoneticPr fontId="17" type="noConversion"/>
  </si>
  <si>
    <t>영상변류기(Z.C.T)에폭시</t>
    <phoneticPr fontId="17" type="noConversion"/>
  </si>
  <si>
    <t>6.9㎸ 100-2000A내경100</t>
    <phoneticPr fontId="17" type="noConversion"/>
  </si>
  <si>
    <t>M080695</t>
    <phoneticPr fontId="17" type="noConversion"/>
  </si>
  <si>
    <t>6.9㎸ 100-2000A내경200</t>
    <phoneticPr fontId="17" type="noConversion"/>
  </si>
  <si>
    <t>M080728</t>
    <phoneticPr fontId="17" type="noConversion"/>
  </si>
  <si>
    <t>진공차단기(인출형)</t>
    <phoneticPr fontId="17" type="noConversion"/>
  </si>
  <si>
    <t>24㎸ 630A  12.5kA</t>
    <phoneticPr fontId="17" type="noConversion"/>
  </si>
  <si>
    <t>M080729</t>
    <phoneticPr fontId="17" type="noConversion"/>
  </si>
  <si>
    <t>24㎸ 630A  25kA</t>
    <phoneticPr fontId="17" type="noConversion"/>
  </si>
  <si>
    <t>M080730</t>
    <phoneticPr fontId="17" type="noConversion"/>
  </si>
  <si>
    <t>7.2㎸ 400A 100MVA 8kA</t>
    <phoneticPr fontId="17" type="noConversion"/>
  </si>
  <si>
    <t>M080731</t>
    <phoneticPr fontId="17" type="noConversion"/>
  </si>
  <si>
    <t>7.2㎸ 630A 160MVA 12.5kA</t>
    <phoneticPr fontId="17" type="noConversion"/>
  </si>
  <si>
    <t>M080733</t>
    <phoneticPr fontId="17" type="noConversion"/>
  </si>
  <si>
    <t>7.2㎸ 630A 250MVA 20kA</t>
    <phoneticPr fontId="17" type="noConversion"/>
  </si>
  <si>
    <t>M080734</t>
    <phoneticPr fontId="17" type="noConversion"/>
  </si>
  <si>
    <t>7.2㎸ 1250A 320MVA 25kA</t>
    <phoneticPr fontId="17" type="noConversion"/>
  </si>
  <si>
    <t>M080735</t>
    <phoneticPr fontId="17" type="noConversion"/>
  </si>
  <si>
    <t>기중차단기(인출형)</t>
    <phoneticPr fontId="17" type="noConversion"/>
  </si>
  <si>
    <t>600V 630A 4P 표준형 (OCR포함)</t>
    <phoneticPr fontId="17" type="noConversion"/>
  </si>
  <si>
    <t>M080736</t>
    <phoneticPr fontId="17" type="noConversion"/>
  </si>
  <si>
    <t xml:space="preserve">600V 630A 3P 표준형 (OCR포함) </t>
    <phoneticPr fontId="17" type="noConversion"/>
  </si>
  <si>
    <t>M080737</t>
    <phoneticPr fontId="17" type="noConversion"/>
  </si>
  <si>
    <t xml:space="preserve">600V 800A 4P 표준형 (OCR포함) </t>
    <phoneticPr fontId="17" type="noConversion"/>
  </si>
  <si>
    <t>M080738</t>
    <phoneticPr fontId="17" type="noConversion"/>
  </si>
  <si>
    <t xml:space="preserve">600V 1000A 4P 표준형 (OCR포함) </t>
    <phoneticPr fontId="17" type="noConversion"/>
  </si>
  <si>
    <t>M081001</t>
    <phoneticPr fontId="17" type="noConversion"/>
  </si>
  <si>
    <t>진공접촉기(V.C)고정형</t>
    <phoneticPr fontId="17" type="noConversion"/>
  </si>
  <si>
    <t>3.6㎸ 200A 4kA</t>
    <phoneticPr fontId="17" type="noConversion"/>
  </si>
  <si>
    <t>M081002</t>
    <phoneticPr fontId="17" type="noConversion"/>
  </si>
  <si>
    <t>3.6㎸ 400A 4kA</t>
    <phoneticPr fontId="17" type="noConversion"/>
  </si>
  <si>
    <t>M081004</t>
    <phoneticPr fontId="17" type="noConversion"/>
  </si>
  <si>
    <t>7.2㎸ 200A 4kA</t>
    <phoneticPr fontId="17" type="noConversion"/>
  </si>
  <si>
    <t>M081005</t>
    <phoneticPr fontId="17" type="noConversion"/>
  </si>
  <si>
    <t>진공접촉기(V.C)인출형</t>
    <phoneticPr fontId="17" type="noConversion"/>
  </si>
  <si>
    <t>M081006</t>
    <phoneticPr fontId="17" type="noConversion"/>
  </si>
  <si>
    <t>M081050</t>
    <phoneticPr fontId="17" type="noConversion"/>
  </si>
  <si>
    <t>콘덴서 (저압)</t>
    <phoneticPr fontId="17" type="noConversion"/>
  </si>
  <si>
    <t>(3P 380V/440V) 10㎌</t>
    <phoneticPr fontId="17" type="noConversion"/>
  </si>
  <si>
    <t>M081051</t>
    <phoneticPr fontId="17" type="noConversion"/>
  </si>
  <si>
    <t>(3P 380V/440V) 15㎌</t>
    <phoneticPr fontId="17" type="noConversion"/>
  </si>
  <si>
    <t>M081052</t>
    <phoneticPr fontId="17" type="noConversion"/>
  </si>
  <si>
    <t>(3P 380V/440V) 20㎌</t>
    <phoneticPr fontId="17" type="noConversion"/>
  </si>
  <si>
    <t>M081053</t>
    <phoneticPr fontId="17" type="noConversion"/>
  </si>
  <si>
    <t>(3P 380V/440V) 50㎌</t>
    <phoneticPr fontId="17" type="noConversion"/>
  </si>
  <si>
    <t>M081054</t>
    <phoneticPr fontId="17" type="noConversion"/>
  </si>
  <si>
    <t>(3P 380V/440V) 75㎌</t>
    <phoneticPr fontId="17" type="noConversion"/>
  </si>
  <si>
    <t>M081055</t>
    <phoneticPr fontId="17" type="noConversion"/>
  </si>
  <si>
    <t>(3P 380V/440V) 100㎌</t>
    <phoneticPr fontId="17" type="noConversion"/>
  </si>
  <si>
    <t>M081056</t>
    <phoneticPr fontId="17" type="noConversion"/>
  </si>
  <si>
    <t>(3P 380V/440V) 150㎌</t>
    <phoneticPr fontId="17" type="noConversion"/>
  </si>
  <si>
    <t>M081057</t>
    <phoneticPr fontId="17" type="noConversion"/>
  </si>
  <si>
    <t>(3P 380V/440V) 200㎌</t>
    <phoneticPr fontId="17" type="noConversion"/>
  </si>
  <si>
    <t>M081058</t>
    <phoneticPr fontId="17" type="noConversion"/>
  </si>
  <si>
    <t>(3P 380V/440V) 250㎌</t>
    <phoneticPr fontId="17" type="noConversion"/>
  </si>
  <si>
    <t>M081059</t>
    <phoneticPr fontId="17" type="noConversion"/>
  </si>
  <si>
    <t>(3P 380V/440V) 10㎸A</t>
    <phoneticPr fontId="17" type="noConversion"/>
  </si>
  <si>
    <t>M081060</t>
    <phoneticPr fontId="17" type="noConversion"/>
  </si>
  <si>
    <t>(3P 380V/440V) 15㎸A</t>
    <phoneticPr fontId="17" type="noConversion"/>
  </si>
  <si>
    <t>M081061</t>
    <phoneticPr fontId="17" type="noConversion"/>
  </si>
  <si>
    <t>(3P 380V/440V) 20㎸A</t>
    <phoneticPr fontId="17" type="noConversion"/>
  </si>
  <si>
    <t>M081062</t>
    <phoneticPr fontId="17" type="noConversion"/>
  </si>
  <si>
    <t>(3P 380V/440V) 25㎸A</t>
    <phoneticPr fontId="17" type="noConversion"/>
  </si>
  <si>
    <t>M081063</t>
    <phoneticPr fontId="17" type="noConversion"/>
  </si>
  <si>
    <t>(3P 380V/440V) 30㎸A</t>
    <phoneticPr fontId="17" type="noConversion"/>
  </si>
  <si>
    <t>M081064</t>
    <phoneticPr fontId="17" type="noConversion"/>
  </si>
  <si>
    <t>(3P 380V/440V) 50㎸A</t>
    <phoneticPr fontId="17" type="noConversion"/>
  </si>
  <si>
    <t>M081090</t>
    <phoneticPr fontId="17" type="noConversion"/>
  </si>
  <si>
    <t>콘덴서 (고압)</t>
    <phoneticPr fontId="17" type="noConversion"/>
  </si>
  <si>
    <t>3P 3.3kV 10kVA(14kg)</t>
    <phoneticPr fontId="17" type="noConversion"/>
  </si>
  <si>
    <t>M081091</t>
    <phoneticPr fontId="17" type="noConversion"/>
  </si>
  <si>
    <t>3P 3.3kV 15kVA(16kg)</t>
    <phoneticPr fontId="17" type="noConversion"/>
  </si>
  <si>
    <t>M081092</t>
    <phoneticPr fontId="17" type="noConversion"/>
  </si>
  <si>
    <t>3P 3.3kV 20kVA(18kg)</t>
    <phoneticPr fontId="17" type="noConversion"/>
  </si>
  <si>
    <t>M081093</t>
    <phoneticPr fontId="17" type="noConversion"/>
  </si>
  <si>
    <t>3P 3.3kV 25kVA(19kg)</t>
    <phoneticPr fontId="17" type="noConversion"/>
  </si>
  <si>
    <t>M081094</t>
    <phoneticPr fontId="17" type="noConversion"/>
  </si>
  <si>
    <t>3P 3.3kV 30kVA(21kg)</t>
    <phoneticPr fontId="17" type="noConversion"/>
  </si>
  <si>
    <t>M081095</t>
    <phoneticPr fontId="17" type="noConversion"/>
  </si>
  <si>
    <t>3P 3.3kV 50kVA(27kg)</t>
    <phoneticPr fontId="17" type="noConversion"/>
  </si>
  <si>
    <t>M081096</t>
    <phoneticPr fontId="17" type="noConversion"/>
  </si>
  <si>
    <t>3P 3.3kV 75kVA(35kg)</t>
    <phoneticPr fontId="17" type="noConversion"/>
  </si>
  <si>
    <t>M081097</t>
    <phoneticPr fontId="17" type="noConversion"/>
  </si>
  <si>
    <t>3P 3.3kV 100kVA(41kg)</t>
    <phoneticPr fontId="17" type="noConversion"/>
  </si>
  <si>
    <t>M081098</t>
    <phoneticPr fontId="17" type="noConversion"/>
  </si>
  <si>
    <t>3P 3.3kV 150kVA(66kg)</t>
    <phoneticPr fontId="17" type="noConversion"/>
  </si>
  <si>
    <t>M081099</t>
    <phoneticPr fontId="17" type="noConversion"/>
  </si>
  <si>
    <t>3P 3.3kV 200kVA(91kg)</t>
    <phoneticPr fontId="17" type="noConversion"/>
  </si>
  <si>
    <t>M081100</t>
    <phoneticPr fontId="17" type="noConversion"/>
  </si>
  <si>
    <t>3P 3.3kV 250kVA(120kg)</t>
    <phoneticPr fontId="17" type="noConversion"/>
  </si>
  <si>
    <t>M081101</t>
    <phoneticPr fontId="17" type="noConversion"/>
  </si>
  <si>
    <t>3P 3.3kV 300kVA(135kg)</t>
    <phoneticPr fontId="17" type="noConversion"/>
  </si>
  <si>
    <t>M081119</t>
    <phoneticPr fontId="17" type="noConversion"/>
  </si>
  <si>
    <t>전자접촉기(개방형)AC용</t>
    <phoneticPr fontId="17" type="noConversion"/>
  </si>
  <si>
    <t>(220/380V)2.2/2.7kW</t>
    <phoneticPr fontId="17" type="noConversion"/>
  </si>
  <si>
    <t>M081120</t>
    <phoneticPr fontId="17" type="noConversion"/>
  </si>
  <si>
    <t>(220/380V)2.7/4kW</t>
    <phoneticPr fontId="17" type="noConversion"/>
  </si>
  <si>
    <t>M081121</t>
    <phoneticPr fontId="17" type="noConversion"/>
  </si>
  <si>
    <t>전자접촉기(개방형)</t>
    <phoneticPr fontId="17" type="noConversion"/>
  </si>
  <si>
    <t>(220V/380V)3.5/5.5㎾</t>
    <phoneticPr fontId="17" type="noConversion"/>
  </si>
  <si>
    <t>M081122</t>
    <phoneticPr fontId="17" type="noConversion"/>
  </si>
  <si>
    <t>(220V/380V)4.5/7.5㎾</t>
    <phoneticPr fontId="17" type="noConversion"/>
  </si>
  <si>
    <t>M081123</t>
    <phoneticPr fontId="17" type="noConversion"/>
  </si>
  <si>
    <t>(220V/380V)5.5/11㎾</t>
    <phoneticPr fontId="17" type="noConversion"/>
  </si>
  <si>
    <t>M081124</t>
    <phoneticPr fontId="17" type="noConversion"/>
  </si>
  <si>
    <t>(220V/380V)7.5/15㎾</t>
    <phoneticPr fontId="17" type="noConversion"/>
  </si>
  <si>
    <t>M081125</t>
    <phoneticPr fontId="17" type="noConversion"/>
  </si>
  <si>
    <t>(220V/380V)15/22㎾</t>
    <phoneticPr fontId="17" type="noConversion"/>
  </si>
  <si>
    <t>M081126</t>
    <phoneticPr fontId="17" type="noConversion"/>
  </si>
  <si>
    <t>(220V/380V)18.5/30㎾</t>
    <phoneticPr fontId="17" type="noConversion"/>
  </si>
  <si>
    <t>M081127</t>
    <phoneticPr fontId="17" type="noConversion"/>
  </si>
  <si>
    <t>(220V/380V)22/37kW</t>
    <phoneticPr fontId="17" type="noConversion"/>
  </si>
  <si>
    <t>M081128</t>
    <phoneticPr fontId="17" type="noConversion"/>
  </si>
  <si>
    <t>(220V/380V)30/55㎾</t>
    <phoneticPr fontId="17" type="noConversion"/>
  </si>
  <si>
    <t>M081129</t>
    <phoneticPr fontId="17" type="noConversion"/>
  </si>
  <si>
    <t>(220V/380V)37/60㎾</t>
    <phoneticPr fontId="17" type="noConversion"/>
  </si>
  <si>
    <t>M081130</t>
    <phoneticPr fontId="17" type="noConversion"/>
  </si>
  <si>
    <t>(220V/380V)37/75㎾</t>
    <phoneticPr fontId="17" type="noConversion"/>
  </si>
  <si>
    <t>M081131</t>
    <phoneticPr fontId="17" type="noConversion"/>
  </si>
  <si>
    <t>(220V/380V)55/90㎾</t>
    <phoneticPr fontId="17" type="noConversion"/>
  </si>
  <si>
    <t>M081132</t>
    <phoneticPr fontId="17" type="noConversion"/>
  </si>
  <si>
    <t>(220V/380V)55/110kW</t>
    <phoneticPr fontId="17" type="noConversion"/>
  </si>
  <si>
    <t>M081133</t>
    <phoneticPr fontId="17" type="noConversion"/>
  </si>
  <si>
    <t>(220V/380V)75/132kW</t>
    <phoneticPr fontId="17" type="noConversion"/>
  </si>
  <si>
    <t>M081134</t>
    <phoneticPr fontId="17" type="noConversion"/>
  </si>
  <si>
    <t>(220V/380V)80/147kW</t>
    <phoneticPr fontId="17" type="noConversion"/>
  </si>
  <si>
    <t>M081135</t>
    <phoneticPr fontId="17" type="noConversion"/>
  </si>
  <si>
    <t>(220V/380V)90/160kW</t>
    <phoneticPr fontId="17" type="noConversion"/>
  </si>
  <si>
    <t>M081136</t>
    <phoneticPr fontId="17" type="noConversion"/>
  </si>
  <si>
    <t>(220V/380V)125/200kW</t>
    <phoneticPr fontId="17" type="noConversion"/>
  </si>
  <si>
    <t>M081210</t>
    <phoneticPr fontId="17" type="noConversion"/>
  </si>
  <si>
    <t>배선용차단기(MCCB)</t>
    <phoneticPr fontId="17" type="noConversion"/>
  </si>
  <si>
    <t xml:space="preserve">표준형 460V 2P 30AF </t>
    <phoneticPr fontId="17" type="noConversion"/>
  </si>
  <si>
    <t>M081211</t>
    <phoneticPr fontId="17" type="noConversion"/>
  </si>
  <si>
    <t>표준형 460V 2P 50AF</t>
    <phoneticPr fontId="17" type="noConversion"/>
  </si>
  <si>
    <t>M081212</t>
    <phoneticPr fontId="17" type="noConversion"/>
  </si>
  <si>
    <t>표준형 460V 2P100AF</t>
    <phoneticPr fontId="17" type="noConversion"/>
  </si>
  <si>
    <t>M081213</t>
    <phoneticPr fontId="17" type="noConversion"/>
  </si>
  <si>
    <t>표준형 460V 3P 30AF</t>
    <phoneticPr fontId="17" type="noConversion"/>
  </si>
  <si>
    <t>M081214</t>
    <phoneticPr fontId="17" type="noConversion"/>
  </si>
  <si>
    <t>표준형 460V 3P 50AF</t>
    <phoneticPr fontId="17" type="noConversion"/>
  </si>
  <si>
    <t>M081215</t>
    <phoneticPr fontId="17" type="noConversion"/>
  </si>
  <si>
    <t>표준형 460V 3P 60AF</t>
    <phoneticPr fontId="17" type="noConversion"/>
  </si>
  <si>
    <t>M081216</t>
    <phoneticPr fontId="17" type="noConversion"/>
  </si>
  <si>
    <t>표준형 460V 3P 100AF</t>
    <phoneticPr fontId="17" type="noConversion"/>
  </si>
  <si>
    <t>M081217</t>
    <phoneticPr fontId="17" type="noConversion"/>
  </si>
  <si>
    <r>
      <t>표준형 460V 3P 225AF</t>
    </r>
    <r>
      <rPr>
        <sz val="12"/>
        <rFont val="바탕체"/>
        <family val="1"/>
        <charset val="129"/>
      </rPr>
      <t/>
    </r>
    <phoneticPr fontId="17" type="noConversion"/>
  </si>
  <si>
    <t>M081218</t>
    <phoneticPr fontId="17" type="noConversion"/>
  </si>
  <si>
    <t>표준형 460V 3P 400AF</t>
    <phoneticPr fontId="17" type="noConversion"/>
  </si>
  <si>
    <t>M081219</t>
    <phoneticPr fontId="17" type="noConversion"/>
  </si>
  <si>
    <t>표준형 460V 4P 50AF</t>
    <phoneticPr fontId="17" type="noConversion"/>
  </si>
  <si>
    <t>M081220</t>
    <phoneticPr fontId="17" type="noConversion"/>
  </si>
  <si>
    <t>표준형 460V 4P 100AF</t>
    <phoneticPr fontId="17" type="noConversion"/>
  </si>
  <si>
    <t>M081221</t>
    <phoneticPr fontId="17" type="noConversion"/>
  </si>
  <si>
    <r>
      <t>표준형 460V 4P 225AF</t>
    </r>
    <r>
      <rPr>
        <sz val="12"/>
        <rFont val="바탕체"/>
        <family val="1"/>
        <charset val="129"/>
      </rPr>
      <t/>
    </r>
    <phoneticPr fontId="17" type="noConversion"/>
  </si>
  <si>
    <t>M081222</t>
    <phoneticPr fontId="17" type="noConversion"/>
  </si>
  <si>
    <t>표준형 460V 4P 400AF</t>
    <phoneticPr fontId="17" type="noConversion"/>
  </si>
  <si>
    <t>M081223</t>
    <phoneticPr fontId="17" type="noConversion"/>
  </si>
  <si>
    <t>표준형 460V 4P 600AF</t>
    <phoneticPr fontId="17" type="noConversion"/>
  </si>
  <si>
    <t>M081224</t>
    <phoneticPr fontId="17" type="noConversion"/>
  </si>
  <si>
    <t>표준형 460V 4P 800AF</t>
    <phoneticPr fontId="17" type="noConversion"/>
  </si>
  <si>
    <t>M081225</t>
    <phoneticPr fontId="17" type="noConversion"/>
  </si>
  <si>
    <t>방수형 누전차단기</t>
    <phoneticPr fontId="16" type="noConversion"/>
  </si>
  <si>
    <t>220V 2P 30AF</t>
    <phoneticPr fontId="17" type="noConversion"/>
  </si>
  <si>
    <t>M081226</t>
    <phoneticPr fontId="17" type="noConversion"/>
  </si>
  <si>
    <t>누전차단기(ELCB)</t>
    <phoneticPr fontId="17" type="noConversion"/>
  </si>
  <si>
    <t>표준형 460V 4P 250AF</t>
    <phoneticPr fontId="16" type="noConversion"/>
  </si>
  <si>
    <t>M081227</t>
    <phoneticPr fontId="17" type="noConversion"/>
  </si>
  <si>
    <t>표준형 460V 4P 300AF</t>
    <phoneticPr fontId="16" type="noConversion"/>
  </si>
  <si>
    <t>M081228</t>
    <phoneticPr fontId="17" type="noConversion"/>
  </si>
  <si>
    <t>표준형 460V 4P 350AF</t>
    <phoneticPr fontId="16" type="noConversion"/>
  </si>
  <si>
    <t>M081229</t>
    <phoneticPr fontId="17" type="noConversion"/>
  </si>
  <si>
    <t>표준형 460V 4P 400AF</t>
    <phoneticPr fontId="16" type="noConversion"/>
  </si>
  <si>
    <t>M081261</t>
    <phoneticPr fontId="17" type="noConversion"/>
  </si>
  <si>
    <t>자동복귀 누전차단기</t>
    <phoneticPr fontId="17" type="noConversion"/>
  </si>
  <si>
    <t>M081270</t>
    <phoneticPr fontId="17" type="noConversion"/>
  </si>
  <si>
    <t>분전반용 220V 2P 30AF</t>
    <phoneticPr fontId="17" type="noConversion"/>
  </si>
  <si>
    <t>M081271</t>
    <phoneticPr fontId="17" type="noConversion"/>
  </si>
  <si>
    <t>분전반용 220V 2P 50AF</t>
    <phoneticPr fontId="17" type="noConversion"/>
  </si>
  <si>
    <t>M081272</t>
    <phoneticPr fontId="17" type="noConversion"/>
  </si>
  <si>
    <t>M081273</t>
    <phoneticPr fontId="17" type="noConversion"/>
  </si>
  <si>
    <t>M081274</t>
    <phoneticPr fontId="17" type="noConversion"/>
  </si>
  <si>
    <t>M081275</t>
    <phoneticPr fontId="17" type="noConversion"/>
  </si>
  <si>
    <t>표준형 460V 3P 225AF</t>
    <phoneticPr fontId="17" type="noConversion"/>
  </si>
  <si>
    <t>M081276</t>
    <phoneticPr fontId="17" type="noConversion"/>
  </si>
  <si>
    <t>전기위험표지판 A타입</t>
    <phoneticPr fontId="17" type="noConversion"/>
  </si>
  <si>
    <t>컬러강판, 600*400(전기위험)</t>
    <phoneticPr fontId="17" type="noConversion"/>
  </si>
  <si>
    <t>M081277</t>
    <phoneticPr fontId="17" type="noConversion"/>
  </si>
  <si>
    <t>전기위험표지판 B타입</t>
    <phoneticPr fontId="17" type="noConversion"/>
  </si>
  <si>
    <t>컬러강판, 300*180(특고압)</t>
    <phoneticPr fontId="17" type="noConversion"/>
  </si>
  <si>
    <t>M081278</t>
    <phoneticPr fontId="17" type="noConversion"/>
  </si>
  <si>
    <t>전기위험표지판 C타입</t>
    <phoneticPr fontId="17" type="noConversion"/>
  </si>
  <si>
    <t>컬러강판, 200*120(전기위험)</t>
    <phoneticPr fontId="17" type="noConversion"/>
  </si>
  <si>
    <t>M081283</t>
    <phoneticPr fontId="17" type="noConversion"/>
  </si>
  <si>
    <t>형광등기구</t>
    <phoneticPr fontId="17" type="noConversion"/>
  </si>
  <si>
    <t>등</t>
    <phoneticPr fontId="17" type="noConversion"/>
  </si>
  <si>
    <t>조명기구(물가)</t>
    <phoneticPr fontId="16" type="noConversion"/>
  </si>
  <si>
    <t>전자식 갓부 32W*1</t>
    <phoneticPr fontId="17" type="noConversion"/>
  </si>
  <si>
    <t>M081284</t>
    <phoneticPr fontId="17" type="noConversion"/>
  </si>
  <si>
    <t>전자식 갓부 32W*2</t>
    <phoneticPr fontId="17" type="noConversion"/>
  </si>
  <si>
    <t>M081300</t>
    <phoneticPr fontId="17" type="noConversion"/>
  </si>
  <si>
    <t>전자식 매입등 20W*2</t>
    <phoneticPr fontId="17" type="noConversion"/>
  </si>
  <si>
    <t>M081302</t>
    <phoneticPr fontId="17" type="noConversion"/>
  </si>
  <si>
    <t>전자식매입등 32W*2</t>
    <phoneticPr fontId="17" type="noConversion"/>
  </si>
  <si>
    <t>M081320</t>
    <phoneticPr fontId="17" type="noConversion"/>
  </si>
  <si>
    <t>경광등</t>
    <phoneticPr fontId="17" type="noConversion"/>
  </si>
  <si>
    <t>스트로브 원형(220V, φ125),지지대포함</t>
    <phoneticPr fontId="17" type="noConversion"/>
  </si>
  <si>
    <r>
      <t>M081321</t>
    </r>
    <r>
      <rPr>
        <sz val="12"/>
        <rFont val="바탕체"/>
        <family val="1"/>
        <charset val="129"/>
      </rPr>
      <t/>
    </r>
    <phoneticPr fontId="17" type="noConversion"/>
  </si>
  <si>
    <t>경광등-앰프포함</t>
    <phoneticPr fontId="17" type="noConversion"/>
  </si>
  <si>
    <t>스트로브 장방형(220V, 970mm)</t>
    <phoneticPr fontId="17" type="noConversion"/>
  </si>
  <si>
    <r>
      <t>M081322</t>
    </r>
    <r>
      <rPr>
        <sz val="12"/>
        <rFont val="바탕체"/>
        <family val="1"/>
        <charset val="129"/>
      </rPr>
      <t/>
    </r>
    <phoneticPr fontId="17" type="noConversion"/>
  </si>
  <si>
    <t>경광등제어함(타이머내장)</t>
    <phoneticPr fontId="17" type="noConversion"/>
  </si>
  <si>
    <t>조명기구(견적)</t>
    <phoneticPr fontId="16" type="noConversion"/>
  </si>
  <si>
    <t>STS, 400mm*400mm*150mm</t>
    <phoneticPr fontId="17" type="noConversion"/>
  </si>
  <si>
    <t>M081390</t>
    <phoneticPr fontId="17" type="noConversion"/>
  </si>
  <si>
    <t>전구식 형광램프(삼파장)</t>
    <phoneticPr fontId="17" type="noConversion"/>
  </si>
  <si>
    <t>220V, 23W</t>
    <phoneticPr fontId="17" type="noConversion"/>
  </si>
  <si>
    <t>M081399</t>
    <phoneticPr fontId="17" type="noConversion"/>
  </si>
  <si>
    <t>LED 램프</t>
    <phoneticPr fontId="17" type="noConversion"/>
  </si>
  <si>
    <t>220V, 8W (전구식)</t>
    <phoneticPr fontId="17" type="noConversion"/>
  </si>
  <si>
    <t>M081400</t>
    <phoneticPr fontId="17" type="noConversion"/>
  </si>
  <si>
    <t>220V, 12W (전구식)</t>
    <phoneticPr fontId="17" type="noConversion"/>
  </si>
  <si>
    <r>
      <t>M081401</t>
    </r>
    <r>
      <rPr>
        <sz val="12"/>
        <rFont val="바탕체"/>
        <family val="1"/>
        <charset val="129"/>
      </rPr>
      <t/>
    </r>
    <phoneticPr fontId="17" type="noConversion"/>
  </si>
  <si>
    <t>220V, 20W (전구식)</t>
    <phoneticPr fontId="17" type="noConversion"/>
  </si>
  <si>
    <t>M081405</t>
    <phoneticPr fontId="17" type="noConversion"/>
  </si>
  <si>
    <t>LED 터널등</t>
    <phoneticPr fontId="17" type="noConversion"/>
  </si>
  <si>
    <t>100W (LED램프+등기구)</t>
    <phoneticPr fontId="17" type="noConversion"/>
  </si>
  <si>
    <t>M081406</t>
    <phoneticPr fontId="17" type="noConversion"/>
  </si>
  <si>
    <t>LED 벽부등</t>
    <phoneticPr fontId="17" type="noConversion"/>
  </si>
  <si>
    <t>220V, 12W (LED램프 + 등기구)</t>
    <phoneticPr fontId="17" type="noConversion"/>
  </si>
  <si>
    <t>M081407</t>
    <phoneticPr fontId="17" type="noConversion"/>
  </si>
  <si>
    <t>LED 직부등</t>
    <phoneticPr fontId="17" type="noConversion"/>
  </si>
  <si>
    <t>M081408</t>
    <phoneticPr fontId="17" type="noConversion"/>
  </si>
  <si>
    <t>LED 다운라이트</t>
    <phoneticPr fontId="17" type="noConversion"/>
  </si>
  <si>
    <t>M081409</t>
    <phoneticPr fontId="17" type="noConversion"/>
  </si>
  <si>
    <t>LED 평판등</t>
    <phoneticPr fontId="17" type="noConversion"/>
  </si>
  <si>
    <t xml:space="preserve">220V, 50W </t>
    <phoneticPr fontId="17" type="noConversion"/>
  </si>
  <si>
    <t>M081410</t>
    <phoneticPr fontId="17" type="noConversion"/>
  </si>
  <si>
    <t>LED 투광등</t>
    <phoneticPr fontId="17" type="noConversion"/>
  </si>
  <si>
    <t xml:space="preserve">150W </t>
    <phoneticPr fontId="17" type="noConversion"/>
  </si>
  <si>
    <t>M081420</t>
    <phoneticPr fontId="17" type="noConversion"/>
  </si>
  <si>
    <t>나트륨램프</t>
    <phoneticPr fontId="17" type="noConversion"/>
  </si>
  <si>
    <r>
      <t>고압220V 150W</t>
    </r>
    <r>
      <rPr>
        <sz val="12"/>
        <rFont val="바탕체"/>
        <family val="1"/>
        <charset val="129"/>
      </rPr>
      <t/>
    </r>
    <phoneticPr fontId="17" type="noConversion"/>
  </si>
  <si>
    <t>M081422</t>
    <phoneticPr fontId="17" type="noConversion"/>
  </si>
  <si>
    <r>
      <t>고압220V 250W</t>
    </r>
    <r>
      <rPr>
        <sz val="12"/>
        <rFont val="바탕체"/>
        <family val="1"/>
        <charset val="129"/>
      </rPr>
      <t/>
    </r>
    <phoneticPr fontId="17" type="noConversion"/>
  </si>
  <si>
    <t>M081423</t>
    <phoneticPr fontId="17" type="noConversion"/>
  </si>
  <si>
    <r>
      <t>고압220V 400W</t>
    </r>
    <r>
      <rPr>
        <sz val="12"/>
        <rFont val="바탕체"/>
        <family val="1"/>
        <charset val="129"/>
      </rPr>
      <t/>
    </r>
    <phoneticPr fontId="17" type="noConversion"/>
  </si>
  <si>
    <t>M081441</t>
    <phoneticPr fontId="17" type="noConversion"/>
  </si>
  <si>
    <t>나트륨안정기</t>
    <phoneticPr fontId="17" type="noConversion"/>
  </si>
  <si>
    <t>M081442</t>
    <phoneticPr fontId="17" type="noConversion"/>
  </si>
  <si>
    <r>
      <t>고압220V 200W</t>
    </r>
    <r>
      <rPr>
        <sz val="12"/>
        <rFont val="바탕체"/>
        <family val="1"/>
        <charset val="129"/>
      </rPr>
      <t/>
    </r>
    <phoneticPr fontId="17" type="noConversion"/>
  </si>
  <si>
    <t>M081443</t>
    <phoneticPr fontId="17" type="noConversion"/>
  </si>
  <si>
    <t>M081444</t>
    <phoneticPr fontId="17" type="noConversion"/>
  </si>
  <si>
    <r>
      <t>고압200V 400W</t>
    </r>
    <r>
      <rPr>
        <sz val="12"/>
        <rFont val="바탕체"/>
        <family val="1"/>
        <charset val="129"/>
      </rPr>
      <t/>
    </r>
    <phoneticPr fontId="17" type="noConversion"/>
  </si>
  <si>
    <t>M081452</t>
    <phoneticPr fontId="17" type="noConversion"/>
  </si>
  <si>
    <t>가로등기초</t>
    <phoneticPr fontId="17" type="noConversion"/>
  </si>
  <si>
    <t>300mm*400mm*600mm (150kg)</t>
    <phoneticPr fontId="17" type="noConversion"/>
  </si>
  <si>
    <t>M081453</t>
    <phoneticPr fontId="17" type="noConversion"/>
  </si>
  <si>
    <t>400mm*600mm*600mm (280kg)</t>
    <phoneticPr fontId="17" type="noConversion"/>
  </si>
  <si>
    <t>M081460</t>
    <phoneticPr fontId="17" type="noConversion"/>
  </si>
  <si>
    <t>터널등기구</t>
    <phoneticPr fontId="17" type="noConversion"/>
  </si>
  <si>
    <t>100W-400W용</t>
    <phoneticPr fontId="17" type="noConversion"/>
  </si>
  <si>
    <t>M081470</t>
    <phoneticPr fontId="17" type="noConversion"/>
  </si>
  <si>
    <t>메탈할라이드램프</t>
    <phoneticPr fontId="17" type="noConversion"/>
  </si>
  <si>
    <r>
      <t>220V 175W</t>
    </r>
    <r>
      <rPr>
        <sz val="12"/>
        <rFont val="바탕체"/>
        <family val="1"/>
        <charset val="129"/>
      </rPr>
      <t/>
    </r>
    <phoneticPr fontId="17" type="noConversion"/>
  </si>
  <si>
    <t>M081471</t>
    <phoneticPr fontId="17" type="noConversion"/>
  </si>
  <si>
    <r>
      <t>220V 250W</t>
    </r>
    <r>
      <rPr>
        <sz val="12"/>
        <rFont val="바탕체"/>
        <family val="1"/>
        <charset val="129"/>
      </rPr>
      <t/>
    </r>
    <phoneticPr fontId="17" type="noConversion"/>
  </si>
  <si>
    <t>M081472</t>
    <phoneticPr fontId="17" type="noConversion"/>
  </si>
  <si>
    <r>
      <t>220V 400W</t>
    </r>
    <r>
      <rPr>
        <sz val="12"/>
        <rFont val="바탕체"/>
        <family val="1"/>
        <charset val="129"/>
      </rPr>
      <t/>
    </r>
    <phoneticPr fontId="17" type="noConversion"/>
  </si>
  <si>
    <t>M081480</t>
    <phoneticPr fontId="17" type="noConversion"/>
  </si>
  <si>
    <t>메탈할라이드안정기</t>
    <phoneticPr fontId="17" type="noConversion"/>
  </si>
  <si>
    <r>
      <t>175W</t>
    </r>
    <r>
      <rPr>
        <sz val="12"/>
        <rFont val="바탕체"/>
        <family val="1"/>
        <charset val="129"/>
      </rPr>
      <t/>
    </r>
    <phoneticPr fontId="17" type="noConversion"/>
  </si>
  <si>
    <t>M081481</t>
    <phoneticPr fontId="17" type="noConversion"/>
  </si>
  <si>
    <r>
      <t>250W</t>
    </r>
    <r>
      <rPr>
        <sz val="12"/>
        <rFont val="바탕체"/>
        <family val="1"/>
        <charset val="129"/>
      </rPr>
      <t/>
    </r>
    <phoneticPr fontId="17" type="noConversion"/>
  </si>
  <si>
    <t>M081482</t>
    <phoneticPr fontId="17" type="noConversion"/>
  </si>
  <si>
    <r>
      <t>400W</t>
    </r>
    <r>
      <rPr>
        <sz val="12"/>
        <rFont val="바탕체"/>
        <family val="1"/>
        <charset val="129"/>
      </rPr>
      <t/>
    </r>
    <phoneticPr fontId="17" type="noConversion"/>
  </si>
  <si>
    <t>M081486</t>
    <phoneticPr fontId="17" type="noConversion"/>
  </si>
  <si>
    <t>LED 보안등기구</t>
    <phoneticPr fontId="17" type="noConversion"/>
  </si>
  <si>
    <t>60W(램프+안정기+등기구)</t>
    <phoneticPr fontId="17" type="noConversion"/>
  </si>
  <si>
    <t>M081487</t>
    <phoneticPr fontId="17" type="noConversion"/>
  </si>
  <si>
    <t>LED 보안등주</t>
    <phoneticPr fontId="17" type="noConversion"/>
  </si>
  <si>
    <t>STS 4m, 1등용</t>
    <phoneticPr fontId="17" type="noConversion"/>
  </si>
  <si>
    <t>M081500</t>
    <phoneticPr fontId="17" type="noConversion"/>
  </si>
  <si>
    <t>콘센트(노출형)</t>
    <phoneticPr fontId="17" type="noConversion"/>
  </si>
  <si>
    <t>배선기구(물가)</t>
    <phoneticPr fontId="16" type="noConversion"/>
  </si>
  <si>
    <t>접지극부 2P 15A 250V</t>
    <phoneticPr fontId="17" type="noConversion"/>
  </si>
  <si>
    <t>M081501</t>
    <phoneticPr fontId="17" type="noConversion"/>
  </si>
  <si>
    <t>콘센트(매입형)</t>
    <phoneticPr fontId="17" type="noConversion"/>
  </si>
  <si>
    <t>M081505</t>
    <phoneticPr fontId="17" type="noConversion"/>
  </si>
  <si>
    <t>와이드스위치</t>
    <phoneticPr fontId="17" type="noConversion"/>
  </si>
  <si>
    <t>단로, 15A 250V,  1구</t>
    <phoneticPr fontId="17" type="noConversion"/>
  </si>
  <si>
    <t>M081506</t>
    <phoneticPr fontId="17" type="noConversion"/>
  </si>
  <si>
    <t>단로, 15A 250V,  2구</t>
    <phoneticPr fontId="17" type="noConversion"/>
  </si>
  <si>
    <t>M081507</t>
    <phoneticPr fontId="17" type="noConversion"/>
  </si>
  <si>
    <t>단로, 15A 250V,  3구</t>
    <phoneticPr fontId="17" type="noConversion"/>
  </si>
  <si>
    <t>M081508</t>
    <phoneticPr fontId="17" type="noConversion"/>
  </si>
  <si>
    <t>3로, 15A 250V,  1구</t>
    <phoneticPr fontId="17" type="noConversion"/>
  </si>
  <si>
    <t>M081509</t>
    <phoneticPr fontId="17" type="noConversion"/>
  </si>
  <si>
    <t>멀티탭(멀티스위치)</t>
    <phoneticPr fontId="16" type="noConversion"/>
  </si>
  <si>
    <t>1.5m, 4구</t>
    <phoneticPr fontId="16" type="noConversion"/>
  </si>
  <si>
    <t>M081510</t>
    <phoneticPr fontId="17" type="noConversion"/>
  </si>
  <si>
    <t>1.5m, 5구</t>
    <phoneticPr fontId="16" type="noConversion"/>
  </si>
  <si>
    <t>M081511</t>
    <phoneticPr fontId="17" type="noConversion"/>
  </si>
  <si>
    <t>3m, 4구</t>
    <phoneticPr fontId="16" type="noConversion"/>
  </si>
  <si>
    <t>M081512</t>
    <phoneticPr fontId="17" type="noConversion"/>
  </si>
  <si>
    <t>3m, 5구</t>
    <phoneticPr fontId="16" type="noConversion"/>
  </si>
  <si>
    <t>M081513</t>
    <phoneticPr fontId="17" type="noConversion"/>
  </si>
  <si>
    <t>5m, 4구</t>
    <phoneticPr fontId="16" type="noConversion"/>
  </si>
  <si>
    <t>M081514</t>
    <phoneticPr fontId="17" type="noConversion"/>
  </si>
  <si>
    <t>5m, 5구</t>
    <phoneticPr fontId="16" type="noConversion"/>
  </si>
  <si>
    <t>M081515</t>
    <phoneticPr fontId="17" type="noConversion"/>
  </si>
  <si>
    <t>10m, 4구</t>
    <phoneticPr fontId="16" type="noConversion"/>
  </si>
  <si>
    <t>M081516</t>
    <phoneticPr fontId="17" type="noConversion"/>
  </si>
  <si>
    <t>10m, 5구</t>
    <phoneticPr fontId="16" type="noConversion"/>
  </si>
  <si>
    <t>M081521</t>
    <phoneticPr fontId="17" type="noConversion"/>
  </si>
  <si>
    <t>주택용분전반(PVC)</t>
    <phoneticPr fontId="17" type="noConversion"/>
  </si>
  <si>
    <t>4회로 MCCB2P*1, ELCB2P*4</t>
    <phoneticPr fontId="17" type="noConversion"/>
  </si>
  <si>
    <t>M081522</t>
    <phoneticPr fontId="17" type="noConversion"/>
  </si>
  <si>
    <t>5회로 MCCB2P*1, ELCB2P*5</t>
    <phoneticPr fontId="17" type="noConversion"/>
  </si>
  <si>
    <t>M081523</t>
    <phoneticPr fontId="17" type="noConversion"/>
  </si>
  <si>
    <t>6회로 MCCB2P*1, ELCB2P*6</t>
    <phoneticPr fontId="17" type="noConversion"/>
  </si>
  <si>
    <t>M081583</t>
    <phoneticPr fontId="17" type="noConversion"/>
  </si>
  <si>
    <t>훅크메타</t>
    <phoneticPr fontId="17" type="noConversion"/>
  </si>
  <si>
    <t>600V 400A(TK2000AD)</t>
    <phoneticPr fontId="17" type="noConversion"/>
  </si>
  <si>
    <t>M081584</t>
    <phoneticPr fontId="17" type="noConversion"/>
  </si>
  <si>
    <t>600V 600A(HIOKI CM4371)</t>
    <phoneticPr fontId="17" type="noConversion"/>
  </si>
  <si>
    <t>M081585</t>
    <phoneticPr fontId="17" type="noConversion"/>
  </si>
  <si>
    <t>접지저항계</t>
    <phoneticPr fontId="17" type="noConversion"/>
  </si>
  <si>
    <t>디지털(TK2040)</t>
    <phoneticPr fontId="17" type="noConversion"/>
  </si>
  <si>
    <t>M081588</t>
    <phoneticPr fontId="17" type="noConversion"/>
  </si>
  <si>
    <t>다기능계측기</t>
    <phoneticPr fontId="17" type="noConversion"/>
  </si>
  <si>
    <t>디지털(CEM2300, 누설전류 CLAMP 포함)</t>
    <phoneticPr fontId="17" type="noConversion"/>
  </si>
  <si>
    <t>M081589</t>
    <phoneticPr fontId="17" type="noConversion"/>
  </si>
  <si>
    <t>절연저항멀티메타</t>
    <phoneticPr fontId="17" type="noConversion"/>
  </si>
  <si>
    <t>디지털(SH3207R)</t>
    <phoneticPr fontId="17" type="noConversion"/>
  </si>
  <si>
    <t>M081590</t>
    <phoneticPr fontId="17" type="noConversion"/>
  </si>
  <si>
    <t>디지털 열화상카메라(소프트웨어 포함)</t>
    <phoneticPr fontId="17" type="noConversion"/>
  </si>
  <si>
    <t>디지털(FLIR E5), 120x90픽셀</t>
    <phoneticPr fontId="17" type="noConversion"/>
  </si>
  <si>
    <t>M081591</t>
    <phoneticPr fontId="17" type="noConversion"/>
  </si>
  <si>
    <t>디지털(FLIR E6 XT), 240x180픽셀</t>
    <phoneticPr fontId="17" type="noConversion"/>
  </si>
  <si>
    <t>M081592</t>
    <phoneticPr fontId="17" type="noConversion"/>
  </si>
  <si>
    <t>디지털(FLIR E8XT), 320x240픽셀</t>
    <phoneticPr fontId="17" type="noConversion"/>
  </si>
  <si>
    <t>M081593</t>
    <phoneticPr fontId="17" type="noConversion"/>
  </si>
  <si>
    <t>디지털(FLUKE TIS20+), 120x90픽셀</t>
    <phoneticPr fontId="17" type="noConversion"/>
  </si>
  <si>
    <t>M081594</t>
    <phoneticPr fontId="17" type="noConversion"/>
  </si>
  <si>
    <t>디지털(FLUKE TIS55+), 160x120픽셀</t>
    <phoneticPr fontId="17" type="noConversion"/>
  </si>
  <si>
    <t>M081605</t>
    <phoneticPr fontId="17" type="noConversion"/>
  </si>
  <si>
    <t>비접촉식 적외선 온도계</t>
    <phoneticPr fontId="17" type="noConversion"/>
  </si>
  <si>
    <t>TK-307A</t>
    <phoneticPr fontId="17" type="noConversion"/>
  </si>
  <si>
    <t>M081606</t>
    <phoneticPr fontId="17" type="noConversion"/>
  </si>
  <si>
    <t>특고압 COS 조작봉</t>
    <phoneticPr fontId="17" type="noConversion"/>
  </si>
  <si>
    <t>3단 2M</t>
    <phoneticPr fontId="17" type="noConversion"/>
  </si>
  <si>
    <t>M081607</t>
    <phoneticPr fontId="17" type="noConversion"/>
  </si>
  <si>
    <t>고압절연 안전모</t>
    <phoneticPr fontId="17" type="noConversion"/>
  </si>
  <si>
    <t>경보기내장형</t>
    <phoneticPr fontId="17" type="noConversion"/>
  </si>
  <si>
    <t>M081608</t>
    <phoneticPr fontId="17" type="noConversion"/>
  </si>
  <si>
    <t>검전기</t>
    <phoneticPr fontId="17" type="noConversion"/>
  </si>
  <si>
    <t>특고압용</t>
    <phoneticPr fontId="17" type="noConversion"/>
  </si>
  <si>
    <t>M081609</t>
    <phoneticPr fontId="17" type="noConversion"/>
  </si>
  <si>
    <t>고압용</t>
    <phoneticPr fontId="17" type="noConversion"/>
  </si>
  <si>
    <t>M081611</t>
    <phoneticPr fontId="17" type="noConversion"/>
  </si>
  <si>
    <t>저압용</t>
    <phoneticPr fontId="17" type="noConversion"/>
  </si>
  <si>
    <t>M081612</t>
    <phoneticPr fontId="17" type="noConversion"/>
  </si>
  <si>
    <t>절연장화</t>
    <phoneticPr fontId="17" type="noConversion"/>
  </si>
  <si>
    <t>26,500V(검정품)</t>
    <phoneticPr fontId="17" type="noConversion"/>
  </si>
  <si>
    <t>M081613</t>
    <phoneticPr fontId="17" type="noConversion"/>
  </si>
  <si>
    <t>절연장갑</t>
    <phoneticPr fontId="17" type="noConversion"/>
  </si>
  <si>
    <t>M081614</t>
    <phoneticPr fontId="17" type="noConversion"/>
  </si>
  <si>
    <t>화재감지기</t>
    <phoneticPr fontId="17" type="noConversion"/>
  </si>
  <si>
    <t>소방설비자재(물가)</t>
    <phoneticPr fontId="16" type="noConversion"/>
  </si>
  <si>
    <t>차동식</t>
    <phoneticPr fontId="17" type="noConversion"/>
  </si>
  <si>
    <t>M081615</t>
    <phoneticPr fontId="17" type="noConversion"/>
  </si>
  <si>
    <t>정온식</t>
    <phoneticPr fontId="17" type="noConversion"/>
  </si>
  <si>
    <t>M081616</t>
    <phoneticPr fontId="17" type="noConversion"/>
  </si>
  <si>
    <t>광전식 연기감지기</t>
    <phoneticPr fontId="17" type="noConversion"/>
  </si>
  <si>
    <t>M081620</t>
    <phoneticPr fontId="17" type="noConversion"/>
  </si>
  <si>
    <t>수동발신기</t>
    <phoneticPr fontId="17" type="noConversion"/>
  </si>
  <si>
    <t>원형(P형1급)</t>
    <phoneticPr fontId="17" type="noConversion"/>
  </si>
  <si>
    <t>M081621</t>
    <phoneticPr fontId="17" type="noConversion"/>
  </si>
  <si>
    <t>1단 2M</t>
    <phoneticPr fontId="17" type="noConversion"/>
  </si>
  <si>
    <t>M081622</t>
    <phoneticPr fontId="17" type="noConversion"/>
  </si>
  <si>
    <t>3단 4M</t>
    <phoneticPr fontId="17" type="noConversion"/>
  </si>
  <si>
    <t>M081623</t>
    <phoneticPr fontId="17" type="noConversion"/>
  </si>
  <si>
    <t>5단 6M</t>
    <phoneticPr fontId="17" type="noConversion"/>
  </si>
  <si>
    <t>M081624</t>
    <phoneticPr fontId="17" type="noConversion"/>
  </si>
  <si>
    <t>7단 10M</t>
    <phoneticPr fontId="17" type="noConversion"/>
  </si>
  <si>
    <t>M081625</t>
    <phoneticPr fontId="17" type="noConversion"/>
  </si>
  <si>
    <t>경종</t>
    <phoneticPr fontId="17" type="noConversion"/>
  </si>
  <si>
    <t>DC24V</t>
    <phoneticPr fontId="17" type="noConversion"/>
  </si>
  <si>
    <t>M081630</t>
    <phoneticPr fontId="17" type="noConversion"/>
  </si>
  <si>
    <t>표시등</t>
    <phoneticPr fontId="17" type="noConversion"/>
  </si>
  <si>
    <t>M081635</t>
    <phoneticPr fontId="17" type="noConversion"/>
  </si>
  <si>
    <t>수신기</t>
    <phoneticPr fontId="17" type="noConversion"/>
  </si>
  <si>
    <t>P형1급수신기</t>
    <phoneticPr fontId="17" type="noConversion"/>
  </si>
  <si>
    <t>M081636</t>
    <phoneticPr fontId="17" type="noConversion"/>
  </si>
  <si>
    <t>1회로 추가당</t>
    <phoneticPr fontId="17" type="noConversion"/>
  </si>
  <si>
    <t>M081640</t>
    <phoneticPr fontId="17" type="noConversion"/>
  </si>
  <si>
    <t>고휘도유도등</t>
    <phoneticPr fontId="17" type="noConversion"/>
  </si>
  <si>
    <t>피난구(AC.DC겸용)</t>
    <phoneticPr fontId="17" type="noConversion"/>
  </si>
  <si>
    <t>M081641</t>
    <phoneticPr fontId="17" type="noConversion"/>
  </si>
  <si>
    <t>통로(AC.DC겸용)</t>
    <phoneticPr fontId="17" type="noConversion"/>
  </si>
  <si>
    <t>M081705</t>
    <phoneticPr fontId="17" type="noConversion"/>
  </si>
  <si>
    <t>직렬리액터</t>
    <phoneticPr fontId="17" type="noConversion"/>
  </si>
  <si>
    <t>3.3kV, 3kVA, 건식</t>
    <phoneticPr fontId="17" type="noConversion"/>
  </si>
  <si>
    <t>M081706</t>
    <phoneticPr fontId="17" type="noConversion"/>
  </si>
  <si>
    <t>3.3kV, 7.5kVA, 건식</t>
    <phoneticPr fontId="17" type="noConversion"/>
  </si>
  <si>
    <t>M081707</t>
    <phoneticPr fontId="17" type="noConversion"/>
  </si>
  <si>
    <t>3.3kV, 9kVA, 건식</t>
    <phoneticPr fontId="17" type="noConversion"/>
  </si>
  <si>
    <t>M081708</t>
    <phoneticPr fontId="17" type="noConversion"/>
  </si>
  <si>
    <t>3.3kV, 12kVA, 건식</t>
    <phoneticPr fontId="17" type="noConversion"/>
  </si>
  <si>
    <t>M081709</t>
    <phoneticPr fontId="17" type="noConversion"/>
  </si>
  <si>
    <t>3.3kV, 15kVA, 건식</t>
    <phoneticPr fontId="17" type="noConversion"/>
  </si>
  <si>
    <t>M081710</t>
    <phoneticPr fontId="17" type="noConversion"/>
  </si>
  <si>
    <t>3.3kV, 18kVA, 건식</t>
    <phoneticPr fontId="17" type="noConversion"/>
  </si>
  <si>
    <t>M081711</t>
    <phoneticPr fontId="17" type="noConversion"/>
  </si>
  <si>
    <t>리액터(건식)온도센서부</t>
    <phoneticPr fontId="17" type="noConversion"/>
  </si>
  <si>
    <t>3.3kV 75㎾ (100HP)</t>
    <phoneticPr fontId="17" type="noConversion"/>
  </si>
  <si>
    <t>M081713</t>
    <phoneticPr fontId="17" type="noConversion"/>
  </si>
  <si>
    <t>3.3kV 110㎾ (150HP)</t>
    <phoneticPr fontId="17" type="noConversion"/>
  </si>
  <si>
    <t>M081714</t>
    <phoneticPr fontId="17" type="noConversion"/>
  </si>
  <si>
    <t>3.3kV 150㎾ (200HP)</t>
    <phoneticPr fontId="17" type="noConversion"/>
  </si>
  <si>
    <t>M081715</t>
    <phoneticPr fontId="17" type="noConversion"/>
  </si>
  <si>
    <t>3.3kV 185㎾ (250HP)</t>
    <phoneticPr fontId="17" type="noConversion"/>
  </si>
  <si>
    <t>M081716</t>
    <phoneticPr fontId="17" type="noConversion"/>
  </si>
  <si>
    <t>3.3kV 220㎾ (300HP)</t>
    <phoneticPr fontId="17" type="noConversion"/>
  </si>
  <si>
    <t>M081717</t>
    <phoneticPr fontId="17" type="noConversion"/>
  </si>
  <si>
    <t>380V MOLD 37㎾ (50HP)</t>
    <phoneticPr fontId="17" type="noConversion"/>
  </si>
  <si>
    <t>M081718</t>
    <phoneticPr fontId="17" type="noConversion"/>
  </si>
  <si>
    <t>380V MOLD 45㎾ (60HP)</t>
    <phoneticPr fontId="17" type="noConversion"/>
  </si>
  <si>
    <t>M081719</t>
    <phoneticPr fontId="17" type="noConversion"/>
  </si>
  <si>
    <t>3.3kV 55㎾ (100HP)</t>
    <phoneticPr fontId="17" type="noConversion"/>
  </si>
  <si>
    <t>M081720</t>
    <phoneticPr fontId="17" type="noConversion"/>
  </si>
  <si>
    <t>3.3kV 260㎾ (100HP)</t>
    <phoneticPr fontId="17" type="noConversion"/>
  </si>
  <si>
    <t>M081721</t>
    <phoneticPr fontId="17" type="noConversion"/>
  </si>
  <si>
    <t>3.3kV 300㎾ (100HP)</t>
    <phoneticPr fontId="17" type="noConversion"/>
  </si>
  <si>
    <t>M081722</t>
    <phoneticPr fontId="17" type="noConversion"/>
  </si>
  <si>
    <t>380V MOLD 55㎾ (60HP)</t>
    <phoneticPr fontId="17" type="noConversion"/>
  </si>
  <si>
    <t>M081723</t>
    <phoneticPr fontId="17" type="noConversion"/>
  </si>
  <si>
    <t>380V MOLD 65㎾ (60HP)</t>
    <phoneticPr fontId="17" type="noConversion"/>
  </si>
  <si>
    <t>M081724</t>
    <phoneticPr fontId="17" type="noConversion"/>
  </si>
  <si>
    <t>380V MOLD 90㎾ (60HP)</t>
    <phoneticPr fontId="17" type="noConversion"/>
  </si>
  <si>
    <t>M081898</t>
    <phoneticPr fontId="17" type="noConversion"/>
  </si>
  <si>
    <t>고효율유입변압기(22.9㎸/230-115V)</t>
    <phoneticPr fontId="17" type="noConversion"/>
  </si>
  <si>
    <t>변압기(유입)(견적)</t>
    <phoneticPr fontId="16" type="noConversion"/>
  </si>
  <si>
    <t>1P 10kVA(120kg)부싱접지(최저소비효율)</t>
    <phoneticPr fontId="17" type="noConversion"/>
  </si>
  <si>
    <t>M081946</t>
    <phoneticPr fontId="17" type="noConversion"/>
  </si>
  <si>
    <t>고효율유입변압기(22.9㎸/6.6-3.3㎸)</t>
    <phoneticPr fontId="17" type="noConversion"/>
  </si>
  <si>
    <t>3P 100kVA(1150kg)(최저소비효율)</t>
    <phoneticPr fontId="17" type="noConversion"/>
  </si>
  <si>
    <t>M081947</t>
    <phoneticPr fontId="17" type="noConversion"/>
  </si>
  <si>
    <t>변압기(유입)(물가)</t>
    <phoneticPr fontId="16" type="noConversion"/>
  </si>
  <si>
    <t>3P 150kVA(1350kg)(최저소비효율)</t>
    <phoneticPr fontId="17" type="noConversion"/>
  </si>
  <si>
    <t>M081948</t>
    <phoneticPr fontId="17" type="noConversion"/>
  </si>
  <si>
    <t>3P 200kVA(1500kg)(최저소비효율)</t>
    <phoneticPr fontId="17" type="noConversion"/>
  </si>
  <si>
    <t>M081949</t>
    <phoneticPr fontId="17" type="noConversion"/>
  </si>
  <si>
    <t>3P 250kVA(1700kg)(최저소비효율)</t>
    <phoneticPr fontId="17" type="noConversion"/>
  </si>
  <si>
    <t>M081950</t>
    <phoneticPr fontId="17" type="noConversion"/>
  </si>
  <si>
    <t>3P 300kVA(1900kg)(최저소비효율)</t>
    <phoneticPr fontId="17" type="noConversion"/>
  </si>
  <si>
    <t>M081951</t>
    <phoneticPr fontId="17" type="noConversion"/>
  </si>
  <si>
    <t>3P 400kVA(2360kg)(최저소비효율)</t>
    <phoneticPr fontId="17" type="noConversion"/>
  </si>
  <si>
    <t>M081952</t>
    <phoneticPr fontId="17" type="noConversion"/>
  </si>
  <si>
    <t>3P 500kVA(2450kg)(최저소비효율)</t>
    <phoneticPr fontId="17" type="noConversion"/>
  </si>
  <si>
    <t>M081953</t>
    <phoneticPr fontId="17" type="noConversion"/>
  </si>
  <si>
    <t>3P 600kVA(2600kg)(최저소비효율)</t>
    <phoneticPr fontId="17" type="noConversion"/>
  </si>
  <si>
    <t>M081954</t>
    <phoneticPr fontId="17" type="noConversion"/>
  </si>
  <si>
    <t>3P 750kVA(3200kg)(최저소비효율)</t>
    <phoneticPr fontId="17" type="noConversion"/>
  </si>
  <si>
    <t>M081955</t>
    <phoneticPr fontId="17" type="noConversion"/>
  </si>
  <si>
    <t>3P 1000kVA(5400kg)(최저소비효율)</t>
    <phoneticPr fontId="17" type="noConversion"/>
  </si>
  <si>
    <t>M081956</t>
    <phoneticPr fontId="17" type="noConversion"/>
  </si>
  <si>
    <t>3P 1500kVA(6600kg)(최저소비효율)</t>
    <phoneticPr fontId="17" type="noConversion"/>
  </si>
  <si>
    <t>M081957</t>
    <phoneticPr fontId="17" type="noConversion"/>
  </si>
  <si>
    <t>3P 2000kVA(7700kg)(최저소비효율)</t>
    <phoneticPr fontId="17" type="noConversion"/>
  </si>
  <si>
    <t>M081958</t>
    <phoneticPr fontId="17" type="noConversion"/>
  </si>
  <si>
    <t>3P 2500kVA(8000kg)(최저소비효율)</t>
    <phoneticPr fontId="17" type="noConversion"/>
  </si>
  <si>
    <t>M081959</t>
    <phoneticPr fontId="17" type="noConversion"/>
  </si>
  <si>
    <t>3P 3000kVA(9600kg)(최저소비효율)</t>
    <phoneticPr fontId="17" type="noConversion"/>
  </si>
  <si>
    <r>
      <t>M081977</t>
    </r>
    <r>
      <rPr>
        <sz val="12"/>
        <rFont val="바탕체"/>
        <family val="1"/>
        <charset val="129"/>
      </rPr>
      <t/>
    </r>
    <phoneticPr fontId="17" type="noConversion"/>
  </si>
  <si>
    <t>고효율 유입변압기(22.9㎸/6.6-3.3㎸)</t>
    <phoneticPr fontId="17" type="noConversion"/>
  </si>
  <si>
    <t>3P 500kVA(2450kg)(표준소비효율)</t>
    <phoneticPr fontId="17" type="noConversion"/>
  </si>
  <si>
    <r>
      <t>M081978</t>
    </r>
    <r>
      <rPr>
        <sz val="12"/>
        <rFont val="바탕체"/>
        <family val="1"/>
        <charset val="129"/>
      </rPr>
      <t/>
    </r>
    <phoneticPr fontId="17" type="noConversion"/>
  </si>
  <si>
    <t>3P 600kVA(2600kg)(표준소비효율)</t>
    <phoneticPr fontId="17" type="noConversion"/>
  </si>
  <si>
    <r>
      <t>M081979</t>
    </r>
    <r>
      <rPr>
        <sz val="12"/>
        <rFont val="바탕체"/>
        <family val="1"/>
        <charset val="129"/>
      </rPr>
      <t/>
    </r>
    <phoneticPr fontId="17" type="noConversion"/>
  </si>
  <si>
    <t>3P 750kVA(3200kg)(표준소비효율)</t>
    <phoneticPr fontId="17" type="noConversion"/>
  </si>
  <si>
    <r>
      <t>M081980</t>
    </r>
    <r>
      <rPr>
        <sz val="12"/>
        <rFont val="바탕체"/>
        <family val="1"/>
        <charset val="129"/>
      </rPr>
      <t/>
    </r>
    <phoneticPr fontId="17" type="noConversion"/>
  </si>
  <si>
    <t>3P 1000kVA(5400kg)(표준소비효율)</t>
    <phoneticPr fontId="17" type="noConversion"/>
  </si>
  <si>
    <r>
      <t>M081981</t>
    </r>
    <r>
      <rPr>
        <sz val="12"/>
        <rFont val="바탕체"/>
        <family val="1"/>
        <charset val="129"/>
      </rPr>
      <t/>
    </r>
    <phoneticPr fontId="17" type="noConversion"/>
  </si>
  <si>
    <t>3P 1500kVA(6600kg)(표준소비효율)</t>
    <phoneticPr fontId="17" type="noConversion"/>
  </si>
  <si>
    <r>
      <t>M081982</t>
    </r>
    <r>
      <rPr>
        <sz val="12"/>
        <rFont val="바탕체"/>
        <family val="1"/>
        <charset val="129"/>
      </rPr>
      <t/>
    </r>
    <phoneticPr fontId="17" type="noConversion"/>
  </si>
  <si>
    <t>3P 2000kVA(7700kg)(표준소비효율)</t>
    <phoneticPr fontId="17" type="noConversion"/>
  </si>
  <si>
    <r>
      <t>M081983</t>
    </r>
    <r>
      <rPr>
        <sz val="12"/>
        <rFont val="바탕체"/>
        <family val="1"/>
        <charset val="129"/>
      </rPr>
      <t/>
    </r>
    <phoneticPr fontId="17" type="noConversion"/>
  </si>
  <si>
    <t>3P 2500kVA(8000kg)(표준소비효율)</t>
    <phoneticPr fontId="17" type="noConversion"/>
  </si>
  <si>
    <r>
      <t>M081984</t>
    </r>
    <r>
      <rPr>
        <sz val="12"/>
        <rFont val="바탕체"/>
        <family val="1"/>
        <charset val="129"/>
      </rPr>
      <t/>
    </r>
    <phoneticPr fontId="17" type="noConversion"/>
  </si>
  <si>
    <t>3P 3000kVA(9600kg)(표준소비효율)</t>
    <phoneticPr fontId="17" type="noConversion"/>
  </si>
  <si>
    <t>M082024</t>
    <phoneticPr fontId="17" type="noConversion"/>
  </si>
  <si>
    <t>고압농형전동기(횡형)반폐형</t>
    <phoneticPr fontId="17" type="noConversion"/>
  </si>
  <si>
    <t>유도전동기(횡형)(물가)</t>
    <phoneticPr fontId="16" type="noConversion"/>
  </si>
  <si>
    <t>110kW*4P(1010kg), 온도센서포함</t>
    <phoneticPr fontId="17" type="noConversion"/>
  </si>
  <si>
    <t>M082025</t>
    <phoneticPr fontId="17" type="noConversion"/>
  </si>
  <si>
    <t>110kW*6P(1140kg), "</t>
    <phoneticPr fontId="17" type="noConversion"/>
  </si>
  <si>
    <t>M082026</t>
    <phoneticPr fontId="17" type="noConversion"/>
  </si>
  <si>
    <t>110kW*8P(1350kg),"</t>
    <phoneticPr fontId="17" type="noConversion"/>
  </si>
  <si>
    <t>M082027</t>
    <phoneticPr fontId="17" type="noConversion"/>
  </si>
  <si>
    <t>110kW*10P(1400kg), "</t>
    <phoneticPr fontId="17" type="noConversion"/>
  </si>
  <si>
    <t>M082044</t>
    <phoneticPr fontId="17" type="noConversion"/>
  </si>
  <si>
    <t>160kW*4P(1250kg), "</t>
    <phoneticPr fontId="17" type="noConversion"/>
  </si>
  <si>
    <t>M082045</t>
    <phoneticPr fontId="17" type="noConversion"/>
  </si>
  <si>
    <t>160kW*6P(1250kg), "</t>
    <phoneticPr fontId="17" type="noConversion"/>
  </si>
  <si>
    <t>M082046</t>
    <phoneticPr fontId="17" type="noConversion"/>
  </si>
  <si>
    <t>160kW*8P(1400kg), "</t>
    <phoneticPr fontId="17" type="noConversion"/>
  </si>
  <si>
    <t>M082047</t>
    <phoneticPr fontId="17" type="noConversion"/>
  </si>
  <si>
    <t>160kW*10P(1490kg), "</t>
    <phoneticPr fontId="17" type="noConversion"/>
  </si>
  <si>
    <t>M082054</t>
    <phoneticPr fontId="17" type="noConversion"/>
  </si>
  <si>
    <t>200kW*4P(1350kg), "</t>
    <phoneticPr fontId="17" type="noConversion"/>
  </si>
  <si>
    <t>M082055</t>
    <phoneticPr fontId="17" type="noConversion"/>
  </si>
  <si>
    <t>200kW*6P(1350kg), "</t>
    <phoneticPr fontId="17" type="noConversion"/>
  </si>
  <si>
    <t>M082056</t>
    <phoneticPr fontId="17" type="noConversion"/>
  </si>
  <si>
    <t>200kW*8P(1400kg), "</t>
    <phoneticPr fontId="17" type="noConversion"/>
  </si>
  <si>
    <t>M082057</t>
    <phoneticPr fontId="17" type="noConversion"/>
  </si>
  <si>
    <t>200kW*10P(1490kg), "</t>
    <phoneticPr fontId="17" type="noConversion"/>
  </si>
  <si>
    <t>M082064</t>
    <phoneticPr fontId="17" type="noConversion"/>
  </si>
  <si>
    <t>220kW*4P(1350kg), "</t>
    <phoneticPr fontId="17" type="noConversion"/>
  </si>
  <si>
    <t>M082065</t>
    <phoneticPr fontId="17" type="noConversion"/>
  </si>
  <si>
    <t>220kW*6P(1400kg), "</t>
    <phoneticPr fontId="17" type="noConversion"/>
  </si>
  <si>
    <t>M082066</t>
    <phoneticPr fontId="17" type="noConversion"/>
  </si>
  <si>
    <t>220kW*8P(1490kg), "</t>
    <phoneticPr fontId="17" type="noConversion"/>
  </si>
  <si>
    <t>M082067</t>
    <phoneticPr fontId="17" type="noConversion"/>
  </si>
  <si>
    <t>220kW*10P(1600kg), "</t>
    <phoneticPr fontId="17" type="noConversion"/>
  </si>
  <si>
    <t>M082071</t>
    <phoneticPr fontId="17" type="noConversion"/>
  </si>
  <si>
    <t>250kW*4P(1400kg), "</t>
    <phoneticPr fontId="17" type="noConversion"/>
  </si>
  <si>
    <t>M082072</t>
    <phoneticPr fontId="17" type="noConversion"/>
  </si>
  <si>
    <t>250kW*6P(1490kg), "</t>
    <phoneticPr fontId="17" type="noConversion"/>
  </si>
  <si>
    <t>M082073</t>
    <phoneticPr fontId="17" type="noConversion"/>
  </si>
  <si>
    <t>250kW*8P(1600kg), "</t>
    <phoneticPr fontId="17" type="noConversion"/>
  </si>
  <si>
    <t>M082074</t>
    <phoneticPr fontId="17" type="noConversion"/>
  </si>
  <si>
    <t>250kW*10P(1650kg), "</t>
    <phoneticPr fontId="17" type="noConversion"/>
  </si>
  <si>
    <t>M082081</t>
    <phoneticPr fontId="17" type="noConversion"/>
  </si>
  <si>
    <t>고압농형전동기(형횡)반폐형</t>
    <phoneticPr fontId="17" type="noConversion"/>
  </si>
  <si>
    <t>315kW*4P(1400kg), "</t>
    <phoneticPr fontId="17" type="noConversion"/>
  </si>
  <si>
    <t>M082082</t>
    <phoneticPr fontId="17" type="noConversion"/>
  </si>
  <si>
    <t>315kW*6P(1490kg), "</t>
    <phoneticPr fontId="17" type="noConversion"/>
  </si>
  <si>
    <t>M082083</t>
    <phoneticPr fontId="17" type="noConversion"/>
  </si>
  <si>
    <t>315kW*8P(1600kg), "</t>
    <phoneticPr fontId="17" type="noConversion"/>
  </si>
  <si>
    <t>M082084</t>
    <phoneticPr fontId="17" type="noConversion"/>
  </si>
  <si>
    <t>315kW*10P(1650kg), "</t>
    <phoneticPr fontId="17" type="noConversion"/>
  </si>
  <si>
    <t>M082091</t>
    <phoneticPr fontId="17" type="noConversion"/>
  </si>
  <si>
    <t>375kW*4P(1600kg), "</t>
    <phoneticPr fontId="17" type="noConversion"/>
  </si>
  <si>
    <t>M082092</t>
    <phoneticPr fontId="17" type="noConversion"/>
  </si>
  <si>
    <t>375kW*6P(1650kg), "</t>
    <phoneticPr fontId="17" type="noConversion"/>
  </si>
  <si>
    <t>M082093</t>
    <phoneticPr fontId="17" type="noConversion"/>
  </si>
  <si>
    <t>375kW*8P(1700kg), "</t>
    <phoneticPr fontId="17" type="noConversion"/>
  </si>
  <si>
    <t>M082094</t>
    <phoneticPr fontId="17" type="noConversion"/>
  </si>
  <si>
    <t>375kW*10P(1750kg), "</t>
    <phoneticPr fontId="17" type="noConversion"/>
  </si>
  <si>
    <t>M082101</t>
    <phoneticPr fontId="17" type="noConversion"/>
  </si>
  <si>
    <t>450kW*4P(1650kg), "</t>
    <phoneticPr fontId="17" type="noConversion"/>
  </si>
  <si>
    <t>M082102</t>
    <phoneticPr fontId="17" type="noConversion"/>
  </si>
  <si>
    <t>450kW*6P(2500kg), "</t>
    <phoneticPr fontId="17" type="noConversion"/>
  </si>
  <si>
    <t>M082103</t>
    <phoneticPr fontId="17" type="noConversion"/>
  </si>
  <si>
    <t>450kW*8P(2700kg), "</t>
    <phoneticPr fontId="17" type="noConversion"/>
  </si>
  <si>
    <t>M082104</t>
    <phoneticPr fontId="17" type="noConversion"/>
  </si>
  <si>
    <t>450kW*10P(2800kg), "</t>
    <phoneticPr fontId="17" type="noConversion"/>
  </si>
  <si>
    <t>M082111</t>
    <phoneticPr fontId="17" type="noConversion"/>
  </si>
  <si>
    <t>500kW*4P(2500kg), "</t>
    <phoneticPr fontId="17" type="noConversion"/>
  </si>
  <si>
    <t>M082112</t>
    <phoneticPr fontId="17" type="noConversion"/>
  </si>
  <si>
    <t>500kW*6P(2500kg), "</t>
    <phoneticPr fontId="17" type="noConversion"/>
  </si>
  <si>
    <t>M082113</t>
    <phoneticPr fontId="17" type="noConversion"/>
  </si>
  <si>
    <t>500kW*8P(2700kg), "</t>
    <phoneticPr fontId="17" type="noConversion"/>
  </si>
  <si>
    <t>M082114</t>
    <phoneticPr fontId="17" type="noConversion"/>
  </si>
  <si>
    <t>500kW*10P(2800kg), "</t>
    <phoneticPr fontId="17" type="noConversion"/>
  </si>
  <si>
    <t>M082121</t>
    <phoneticPr fontId="17" type="noConversion"/>
  </si>
  <si>
    <t>600kW*4P(2700kg), "</t>
    <phoneticPr fontId="16" type="noConversion"/>
  </si>
  <si>
    <t>M082122</t>
    <phoneticPr fontId="17" type="noConversion"/>
  </si>
  <si>
    <t>600kW*6P(2700kg), "</t>
    <phoneticPr fontId="17" type="noConversion"/>
  </si>
  <si>
    <t>M082123</t>
    <phoneticPr fontId="17" type="noConversion"/>
  </si>
  <si>
    <t>600kW*8P(2800kg), "</t>
    <phoneticPr fontId="17" type="noConversion"/>
  </si>
  <si>
    <t>M082124</t>
    <phoneticPr fontId="17" type="noConversion"/>
  </si>
  <si>
    <t>600kW*10P(3000kg), "</t>
    <phoneticPr fontId="17" type="noConversion"/>
  </si>
  <si>
    <t>M082131</t>
    <phoneticPr fontId="17" type="noConversion"/>
  </si>
  <si>
    <t>675kW*4P(2750kg), "</t>
    <phoneticPr fontId="17" type="noConversion"/>
  </si>
  <si>
    <t>M082132</t>
    <phoneticPr fontId="17" type="noConversion"/>
  </si>
  <si>
    <t>675kW*6P(2750kg), "</t>
    <phoneticPr fontId="17" type="noConversion"/>
  </si>
  <si>
    <t>M082133</t>
    <phoneticPr fontId="17" type="noConversion"/>
  </si>
  <si>
    <t>675kW*8P(2900kg), "</t>
    <phoneticPr fontId="17" type="noConversion"/>
  </si>
  <si>
    <t>M082134</t>
    <phoneticPr fontId="17" type="noConversion"/>
  </si>
  <si>
    <t>675kW*10P(3500kg), "</t>
    <phoneticPr fontId="17" type="noConversion"/>
  </si>
  <si>
    <t>M082136</t>
    <phoneticPr fontId="17" type="noConversion"/>
  </si>
  <si>
    <t>800kW*4P(2800kg), "</t>
    <phoneticPr fontId="17" type="noConversion"/>
  </si>
  <si>
    <t>M082137</t>
    <phoneticPr fontId="17" type="noConversion"/>
  </si>
  <si>
    <t>800kW*6P(2800kg), "</t>
    <phoneticPr fontId="17" type="noConversion"/>
  </si>
  <si>
    <t>M082138</t>
    <phoneticPr fontId="17" type="noConversion"/>
  </si>
  <si>
    <t>800kW*8P(3000kg), "</t>
    <phoneticPr fontId="17" type="noConversion"/>
  </si>
  <si>
    <t>M082442</t>
    <phoneticPr fontId="17" type="noConversion"/>
  </si>
  <si>
    <t>고압입형농형유도전동기(반폐형)</t>
    <phoneticPr fontId="17" type="noConversion"/>
  </si>
  <si>
    <t>유도전동기(입형)(물견)</t>
    <phoneticPr fontId="16" type="noConversion"/>
  </si>
  <si>
    <t>110kW*4P, "</t>
    <phoneticPr fontId="17" type="noConversion"/>
  </si>
  <si>
    <t>M082443</t>
    <phoneticPr fontId="17" type="noConversion"/>
  </si>
  <si>
    <t>110kW*6P, "</t>
    <phoneticPr fontId="17" type="noConversion"/>
  </si>
  <si>
    <t>M082444</t>
    <phoneticPr fontId="17" type="noConversion"/>
  </si>
  <si>
    <t>110kW*8P, "</t>
    <phoneticPr fontId="17" type="noConversion"/>
  </si>
  <si>
    <t>M082445</t>
    <phoneticPr fontId="17" type="noConversion"/>
  </si>
  <si>
    <t>110kW*10P, "</t>
    <phoneticPr fontId="17" type="noConversion"/>
  </si>
  <si>
    <t>M082452</t>
    <phoneticPr fontId="17" type="noConversion"/>
  </si>
  <si>
    <t>160kW*4P, "</t>
    <phoneticPr fontId="17" type="noConversion"/>
  </si>
  <si>
    <t>M082453</t>
    <phoneticPr fontId="17" type="noConversion"/>
  </si>
  <si>
    <t>160kW*6P, "</t>
    <phoneticPr fontId="17" type="noConversion"/>
  </si>
  <si>
    <t>M082454</t>
    <phoneticPr fontId="17" type="noConversion"/>
  </si>
  <si>
    <t>160kW*8P, "</t>
    <phoneticPr fontId="17" type="noConversion"/>
  </si>
  <si>
    <t>M082455</t>
    <phoneticPr fontId="17" type="noConversion"/>
  </si>
  <si>
    <t>160kW*10P, "</t>
    <phoneticPr fontId="17" type="noConversion"/>
  </si>
  <si>
    <t>M082457</t>
    <phoneticPr fontId="17" type="noConversion"/>
  </si>
  <si>
    <t>200kW*4P, "</t>
    <phoneticPr fontId="17" type="noConversion"/>
  </si>
  <si>
    <t>M082458</t>
    <phoneticPr fontId="17" type="noConversion"/>
  </si>
  <si>
    <t>200kW*6P, "</t>
    <phoneticPr fontId="17" type="noConversion"/>
  </si>
  <si>
    <t>M082459</t>
    <phoneticPr fontId="17" type="noConversion"/>
  </si>
  <si>
    <t>200kW*8P, "</t>
    <phoneticPr fontId="17" type="noConversion"/>
  </si>
  <si>
    <t>M082460</t>
    <phoneticPr fontId="17" type="noConversion"/>
  </si>
  <si>
    <t>200kW*10P, "</t>
    <phoneticPr fontId="17" type="noConversion"/>
  </si>
  <si>
    <t>M082462</t>
    <phoneticPr fontId="17" type="noConversion"/>
  </si>
  <si>
    <t>220kW*4P, "</t>
    <phoneticPr fontId="17" type="noConversion"/>
  </si>
  <si>
    <t>M082463</t>
    <phoneticPr fontId="17" type="noConversion"/>
  </si>
  <si>
    <t>220kW*6P, "</t>
    <phoneticPr fontId="17" type="noConversion"/>
  </si>
  <si>
    <t>M082464</t>
    <phoneticPr fontId="17" type="noConversion"/>
  </si>
  <si>
    <t>220kW*8P, "</t>
    <phoneticPr fontId="17" type="noConversion"/>
  </si>
  <si>
    <t>M082465</t>
    <phoneticPr fontId="17" type="noConversion"/>
  </si>
  <si>
    <t>220kW*10P, "</t>
    <phoneticPr fontId="17" type="noConversion"/>
  </si>
  <si>
    <t>M082467</t>
    <phoneticPr fontId="17" type="noConversion"/>
  </si>
  <si>
    <t>250kW*4P, "</t>
    <phoneticPr fontId="17" type="noConversion"/>
  </si>
  <si>
    <t>M082468</t>
    <phoneticPr fontId="17" type="noConversion"/>
  </si>
  <si>
    <t>250kW*6P, "</t>
    <phoneticPr fontId="17" type="noConversion"/>
  </si>
  <si>
    <t>M082469</t>
    <phoneticPr fontId="17" type="noConversion"/>
  </si>
  <si>
    <t>250kW*8P, "</t>
    <phoneticPr fontId="17" type="noConversion"/>
  </si>
  <si>
    <t>M082470</t>
    <phoneticPr fontId="17" type="noConversion"/>
  </si>
  <si>
    <t>250kW*10P, "</t>
    <phoneticPr fontId="17" type="noConversion"/>
  </si>
  <si>
    <t>M082472</t>
    <phoneticPr fontId="17" type="noConversion"/>
  </si>
  <si>
    <t>315kW*4P, "</t>
    <phoneticPr fontId="17" type="noConversion"/>
  </si>
  <si>
    <t>M082473</t>
    <phoneticPr fontId="17" type="noConversion"/>
  </si>
  <si>
    <t>315kW*6P, "</t>
    <phoneticPr fontId="17" type="noConversion"/>
  </si>
  <si>
    <t>M082474</t>
    <phoneticPr fontId="17" type="noConversion"/>
  </si>
  <si>
    <t>315kW*8P, "</t>
    <phoneticPr fontId="17" type="noConversion"/>
  </si>
  <si>
    <t>M082475</t>
    <phoneticPr fontId="17" type="noConversion"/>
  </si>
  <si>
    <t>315kW*10P, "</t>
    <phoneticPr fontId="17" type="noConversion"/>
  </si>
  <si>
    <t>M082477</t>
    <phoneticPr fontId="17" type="noConversion"/>
  </si>
  <si>
    <t>375kW*4P, "</t>
    <phoneticPr fontId="17" type="noConversion"/>
  </si>
  <si>
    <t>M082478</t>
    <phoneticPr fontId="17" type="noConversion"/>
  </si>
  <si>
    <t>375kW*6P, "</t>
    <phoneticPr fontId="17" type="noConversion"/>
  </si>
  <si>
    <t>M082479</t>
    <phoneticPr fontId="17" type="noConversion"/>
  </si>
  <si>
    <t>375kW*8P, "</t>
    <phoneticPr fontId="17" type="noConversion"/>
  </si>
  <si>
    <t>M082480</t>
    <phoneticPr fontId="17" type="noConversion"/>
  </si>
  <si>
    <t>375kW*10P, "</t>
    <phoneticPr fontId="17" type="noConversion"/>
  </si>
  <si>
    <t>M082482</t>
    <phoneticPr fontId="17" type="noConversion"/>
  </si>
  <si>
    <t>450kW*4P, "</t>
    <phoneticPr fontId="17" type="noConversion"/>
  </si>
  <si>
    <t>M082483</t>
    <phoneticPr fontId="17" type="noConversion"/>
  </si>
  <si>
    <t>450kW*6P, "</t>
    <phoneticPr fontId="17" type="noConversion"/>
  </si>
  <si>
    <t>M082484</t>
    <phoneticPr fontId="17" type="noConversion"/>
  </si>
  <si>
    <t>450kW*8P, "</t>
    <phoneticPr fontId="17" type="noConversion"/>
  </si>
  <si>
    <t>M082485</t>
    <phoneticPr fontId="17" type="noConversion"/>
  </si>
  <si>
    <t>450kW*10P, "</t>
    <phoneticPr fontId="17" type="noConversion"/>
  </si>
  <si>
    <t>M082487</t>
    <phoneticPr fontId="17" type="noConversion"/>
  </si>
  <si>
    <t>500kW*4P, "</t>
    <phoneticPr fontId="17" type="noConversion"/>
  </si>
  <si>
    <t>M082488</t>
    <phoneticPr fontId="17" type="noConversion"/>
  </si>
  <si>
    <t>500kW*6P, "</t>
    <phoneticPr fontId="17" type="noConversion"/>
  </si>
  <si>
    <t>M082489</t>
    <phoneticPr fontId="17" type="noConversion"/>
  </si>
  <si>
    <t>500kW*8P,"</t>
    <phoneticPr fontId="17" type="noConversion"/>
  </si>
  <si>
    <t>M082490</t>
    <phoneticPr fontId="17" type="noConversion"/>
  </si>
  <si>
    <t>500kW*10P, "</t>
    <phoneticPr fontId="17" type="noConversion"/>
  </si>
  <si>
    <t>M082492</t>
    <phoneticPr fontId="17" type="noConversion"/>
  </si>
  <si>
    <t>600kW*4P, "</t>
    <phoneticPr fontId="17" type="noConversion"/>
  </si>
  <si>
    <t>M082493</t>
    <phoneticPr fontId="17" type="noConversion"/>
  </si>
  <si>
    <t>600kW*6P, "</t>
    <phoneticPr fontId="17" type="noConversion"/>
  </si>
  <si>
    <t>M082494</t>
    <phoneticPr fontId="17" type="noConversion"/>
  </si>
  <si>
    <t>600kW*8P, "</t>
    <phoneticPr fontId="17" type="noConversion"/>
  </si>
  <si>
    <t>M082495</t>
    <phoneticPr fontId="17" type="noConversion"/>
  </si>
  <si>
    <t>600kW*10P, "</t>
    <phoneticPr fontId="17" type="noConversion"/>
  </si>
  <si>
    <t>M082496</t>
    <phoneticPr fontId="17" type="noConversion"/>
  </si>
  <si>
    <t>675kW*4P, "</t>
    <phoneticPr fontId="17" type="noConversion"/>
  </si>
  <si>
    <t>M082497</t>
    <phoneticPr fontId="17" type="noConversion"/>
  </si>
  <si>
    <t>675kW*6P, "</t>
    <phoneticPr fontId="17" type="noConversion"/>
  </si>
  <si>
    <t>M082498</t>
    <phoneticPr fontId="17" type="noConversion"/>
  </si>
  <si>
    <t>675kW*8P, "</t>
    <phoneticPr fontId="17" type="noConversion"/>
  </si>
  <si>
    <t>M082499</t>
    <phoneticPr fontId="17" type="noConversion"/>
  </si>
  <si>
    <t>675kW*10P, "</t>
    <phoneticPr fontId="17" type="noConversion"/>
  </si>
  <si>
    <t>M082500</t>
    <phoneticPr fontId="17" type="noConversion"/>
  </si>
  <si>
    <t>800kW*4P, "</t>
    <phoneticPr fontId="17" type="noConversion"/>
  </si>
  <si>
    <t>M082501</t>
    <phoneticPr fontId="17" type="noConversion"/>
  </si>
  <si>
    <t>800kW*6P, "</t>
    <phoneticPr fontId="17" type="noConversion"/>
  </si>
  <si>
    <t>M082502</t>
    <phoneticPr fontId="17" type="noConversion"/>
  </si>
  <si>
    <t>800kW*8P, "</t>
    <phoneticPr fontId="17" type="noConversion"/>
  </si>
  <si>
    <t>M082520</t>
    <phoneticPr fontId="17" type="noConversion"/>
  </si>
  <si>
    <t>저압유도전동기(횡형)전폐형(프리미엄효율)</t>
    <phoneticPr fontId="17" type="noConversion"/>
  </si>
  <si>
    <t>2.2kW*4P</t>
    <phoneticPr fontId="17" type="noConversion"/>
  </si>
  <si>
    <t>M082521</t>
    <phoneticPr fontId="17" type="noConversion"/>
  </si>
  <si>
    <t>2.2kW*6P</t>
    <phoneticPr fontId="17" type="noConversion"/>
  </si>
  <si>
    <r>
      <t>M082522</t>
    </r>
    <r>
      <rPr>
        <sz val="12"/>
        <rFont val="바탕체"/>
        <family val="1"/>
        <charset val="129"/>
      </rPr>
      <t/>
    </r>
    <phoneticPr fontId="17" type="noConversion"/>
  </si>
  <si>
    <t>3.7kW*4P</t>
    <phoneticPr fontId="17" type="noConversion"/>
  </si>
  <si>
    <r>
      <t>M082523</t>
    </r>
    <r>
      <rPr>
        <sz val="12"/>
        <rFont val="바탕체"/>
        <family val="1"/>
        <charset val="129"/>
      </rPr>
      <t/>
    </r>
    <phoneticPr fontId="17" type="noConversion"/>
  </si>
  <si>
    <t>3.7kW*6P</t>
    <phoneticPr fontId="17" type="noConversion"/>
  </si>
  <si>
    <r>
      <t>M082524</t>
    </r>
    <r>
      <rPr>
        <sz val="12"/>
        <rFont val="바탕체"/>
        <family val="1"/>
        <charset val="129"/>
      </rPr>
      <t/>
    </r>
    <phoneticPr fontId="17" type="noConversion"/>
  </si>
  <si>
    <t>5.5kW*4P</t>
    <phoneticPr fontId="17" type="noConversion"/>
  </si>
  <si>
    <r>
      <t>M082525</t>
    </r>
    <r>
      <rPr>
        <sz val="12"/>
        <rFont val="바탕체"/>
        <family val="1"/>
        <charset val="129"/>
      </rPr>
      <t/>
    </r>
    <phoneticPr fontId="17" type="noConversion"/>
  </si>
  <si>
    <t>5.5kW*6P</t>
    <phoneticPr fontId="17" type="noConversion"/>
  </si>
  <si>
    <r>
      <t>M082526</t>
    </r>
    <r>
      <rPr>
        <sz val="12"/>
        <rFont val="바탕체"/>
        <family val="1"/>
        <charset val="129"/>
      </rPr>
      <t/>
    </r>
    <phoneticPr fontId="17" type="noConversion"/>
  </si>
  <si>
    <t>7.5kW*4P</t>
    <phoneticPr fontId="17" type="noConversion"/>
  </si>
  <si>
    <r>
      <t>M082527</t>
    </r>
    <r>
      <rPr>
        <sz val="12"/>
        <rFont val="바탕체"/>
        <family val="1"/>
        <charset val="129"/>
      </rPr>
      <t/>
    </r>
    <phoneticPr fontId="17" type="noConversion"/>
  </si>
  <si>
    <t>7.5kW*6P</t>
    <phoneticPr fontId="17" type="noConversion"/>
  </si>
  <si>
    <r>
      <t>M082528</t>
    </r>
    <r>
      <rPr>
        <sz val="12"/>
        <rFont val="바탕체"/>
        <family val="1"/>
        <charset val="129"/>
      </rPr>
      <t/>
    </r>
    <phoneticPr fontId="17" type="noConversion"/>
  </si>
  <si>
    <t>11kW*4P</t>
    <phoneticPr fontId="17" type="noConversion"/>
  </si>
  <si>
    <r>
      <t>M082529</t>
    </r>
    <r>
      <rPr>
        <sz val="12"/>
        <rFont val="바탕체"/>
        <family val="1"/>
        <charset val="129"/>
      </rPr>
      <t/>
    </r>
    <phoneticPr fontId="17" type="noConversion"/>
  </si>
  <si>
    <t>11kW*6P</t>
    <phoneticPr fontId="17" type="noConversion"/>
  </si>
  <si>
    <r>
      <t>M082530</t>
    </r>
    <r>
      <rPr>
        <sz val="12"/>
        <rFont val="바탕체"/>
        <family val="1"/>
        <charset val="129"/>
      </rPr>
      <t/>
    </r>
    <phoneticPr fontId="17" type="noConversion"/>
  </si>
  <si>
    <t>15kW*4P</t>
    <phoneticPr fontId="17" type="noConversion"/>
  </si>
  <si>
    <r>
      <t>M082531</t>
    </r>
    <r>
      <rPr>
        <sz val="12"/>
        <rFont val="바탕체"/>
        <family val="1"/>
        <charset val="129"/>
      </rPr>
      <t/>
    </r>
    <phoneticPr fontId="17" type="noConversion"/>
  </si>
  <si>
    <t>15kW*6P</t>
    <phoneticPr fontId="17" type="noConversion"/>
  </si>
  <si>
    <r>
      <t>M082532</t>
    </r>
    <r>
      <rPr>
        <sz val="12"/>
        <rFont val="바탕체"/>
        <family val="1"/>
        <charset val="129"/>
      </rPr>
      <t/>
    </r>
    <phoneticPr fontId="17" type="noConversion"/>
  </si>
  <si>
    <t>18.5kW*4P</t>
    <phoneticPr fontId="17" type="noConversion"/>
  </si>
  <si>
    <r>
      <t>M082533</t>
    </r>
    <r>
      <rPr>
        <sz val="12"/>
        <rFont val="바탕체"/>
        <family val="1"/>
        <charset val="129"/>
      </rPr>
      <t/>
    </r>
    <phoneticPr fontId="17" type="noConversion"/>
  </si>
  <si>
    <t>18.5kW*6P</t>
    <phoneticPr fontId="17" type="noConversion"/>
  </si>
  <si>
    <r>
      <t>M082534</t>
    </r>
    <r>
      <rPr>
        <sz val="12"/>
        <rFont val="바탕체"/>
        <family val="1"/>
        <charset val="129"/>
      </rPr>
      <t/>
    </r>
    <phoneticPr fontId="17" type="noConversion"/>
  </si>
  <si>
    <r>
      <t>22kW*4P</t>
    </r>
    <r>
      <rPr>
        <sz val="12"/>
        <rFont val="바탕체"/>
        <family val="1"/>
        <charset val="129"/>
      </rPr>
      <t/>
    </r>
    <phoneticPr fontId="17" type="noConversion"/>
  </si>
  <si>
    <r>
      <t>M082535</t>
    </r>
    <r>
      <rPr>
        <sz val="12"/>
        <rFont val="바탕체"/>
        <family val="1"/>
        <charset val="129"/>
      </rPr>
      <t/>
    </r>
    <phoneticPr fontId="17" type="noConversion"/>
  </si>
  <si>
    <t>22kW*6P</t>
    <phoneticPr fontId="17" type="noConversion"/>
  </si>
  <si>
    <r>
      <t>M082536</t>
    </r>
    <r>
      <rPr>
        <sz val="12"/>
        <rFont val="바탕체"/>
        <family val="1"/>
        <charset val="129"/>
      </rPr>
      <t/>
    </r>
    <phoneticPr fontId="17" type="noConversion"/>
  </si>
  <si>
    <t>30kW*4P</t>
    <phoneticPr fontId="17" type="noConversion"/>
  </si>
  <si>
    <r>
      <t>M082537</t>
    </r>
    <r>
      <rPr>
        <sz val="12"/>
        <rFont val="바탕체"/>
        <family val="1"/>
        <charset val="129"/>
      </rPr>
      <t/>
    </r>
    <phoneticPr fontId="17" type="noConversion"/>
  </si>
  <si>
    <t>30kW*6P</t>
    <phoneticPr fontId="17" type="noConversion"/>
  </si>
  <si>
    <r>
      <t>M082538</t>
    </r>
    <r>
      <rPr>
        <sz val="12"/>
        <rFont val="바탕체"/>
        <family val="1"/>
        <charset val="129"/>
      </rPr>
      <t/>
    </r>
    <phoneticPr fontId="17" type="noConversion"/>
  </si>
  <si>
    <t>37kW*4P</t>
    <phoneticPr fontId="17" type="noConversion"/>
  </si>
  <si>
    <r>
      <t>M082539</t>
    </r>
    <r>
      <rPr>
        <sz val="12"/>
        <rFont val="바탕체"/>
        <family val="1"/>
        <charset val="129"/>
      </rPr>
      <t/>
    </r>
    <phoneticPr fontId="17" type="noConversion"/>
  </si>
  <si>
    <t>37kW*6P</t>
    <phoneticPr fontId="17" type="noConversion"/>
  </si>
  <si>
    <r>
      <t>M082540</t>
    </r>
    <r>
      <rPr>
        <sz val="12"/>
        <rFont val="바탕체"/>
        <family val="1"/>
        <charset val="129"/>
      </rPr>
      <t/>
    </r>
    <phoneticPr fontId="17" type="noConversion"/>
  </si>
  <si>
    <t>저압유도전동기(횡형)반폐형(프리미엄효율)</t>
    <phoneticPr fontId="17" type="noConversion"/>
  </si>
  <si>
    <t>45kW*4P</t>
    <phoneticPr fontId="17" type="noConversion"/>
  </si>
  <si>
    <r>
      <t>M082541</t>
    </r>
    <r>
      <rPr>
        <sz val="12"/>
        <rFont val="바탕체"/>
        <family val="1"/>
        <charset val="129"/>
      </rPr>
      <t/>
    </r>
    <phoneticPr fontId="17" type="noConversion"/>
  </si>
  <si>
    <t>45kW*6P</t>
    <phoneticPr fontId="17" type="noConversion"/>
  </si>
  <si>
    <r>
      <t>M082542</t>
    </r>
    <r>
      <rPr>
        <sz val="12"/>
        <rFont val="바탕체"/>
        <family val="1"/>
        <charset val="129"/>
      </rPr>
      <t/>
    </r>
    <phoneticPr fontId="17" type="noConversion"/>
  </si>
  <si>
    <t>55kW*4P, 온도센서포함</t>
    <phoneticPr fontId="17" type="noConversion"/>
  </si>
  <si>
    <r>
      <t>M082543</t>
    </r>
    <r>
      <rPr>
        <sz val="12"/>
        <rFont val="바탕체"/>
        <family val="1"/>
        <charset val="129"/>
      </rPr>
      <t/>
    </r>
    <phoneticPr fontId="17" type="noConversion"/>
  </si>
  <si>
    <t>55kW*6P,   "</t>
    <phoneticPr fontId="17" type="noConversion"/>
  </si>
  <si>
    <r>
      <t>M082544</t>
    </r>
    <r>
      <rPr>
        <sz val="12"/>
        <rFont val="바탕체"/>
        <family val="1"/>
        <charset val="129"/>
      </rPr>
      <t/>
    </r>
    <phoneticPr fontId="17" type="noConversion"/>
  </si>
  <si>
    <t>75kW*4P,  "</t>
    <phoneticPr fontId="16" type="noConversion"/>
  </si>
  <si>
    <r>
      <t>M082545</t>
    </r>
    <r>
      <rPr>
        <sz val="12"/>
        <rFont val="바탕체"/>
        <family val="1"/>
        <charset val="129"/>
      </rPr>
      <t/>
    </r>
    <phoneticPr fontId="17" type="noConversion"/>
  </si>
  <si>
    <t>75kW*6P,  "</t>
    <phoneticPr fontId="17" type="noConversion"/>
  </si>
  <si>
    <r>
      <t>M082546</t>
    </r>
    <r>
      <rPr>
        <sz val="12"/>
        <rFont val="바탕체"/>
        <family val="1"/>
        <charset val="129"/>
      </rPr>
      <t/>
    </r>
    <phoneticPr fontId="17" type="noConversion"/>
  </si>
  <si>
    <t>110kW*4P,  "</t>
    <phoneticPr fontId="17" type="noConversion"/>
  </si>
  <si>
    <r>
      <t>M082547</t>
    </r>
    <r>
      <rPr>
        <sz val="12"/>
        <rFont val="바탕체"/>
        <family val="1"/>
        <charset val="129"/>
      </rPr>
      <t/>
    </r>
    <phoneticPr fontId="17" type="noConversion"/>
  </si>
  <si>
    <t>110kW*6P,  "</t>
    <phoneticPr fontId="17" type="noConversion"/>
  </si>
  <si>
    <r>
      <t>M082548</t>
    </r>
    <r>
      <rPr>
        <sz val="12"/>
        <rFont val="바탕체"/>
        <family val="1"/>
        <charset val="129"/>
      </rPr>
      <t/>
    </r>
    <phoneticPr fontId="17" type="noConversion"/>
  </si>
  <si>
    <t>160kW*4P,  "</t>
    <phoneticPr fontId="17" type="noConversion"/>
  </si>
  <si>
    <r>
      <t>M082549</t>
    </r>
    <r>
      <rPr>
        <sz val="12"/>
        <rFont val="바탕체"/>
        <family val="1"/>
        <charset val="129"/>
      </rPr>
      <t/>
    </r>
    <phoneticPr fontId="17" type="noConversion"/>
  </si>
  <si>
    <t>160kW*6P,  "</t>
    <phoneticPr fontId="17" type="noConversion"/>
  </si>
  <si>
    <r>
      <t>M082550</t>
    </r>
    <r>
      <rPr>
        <sz val="12"/>
        <rFont val="바탕체"/>
        <family val="1"/>
        <charset val="129"/>
      </rPr>
      <t/>
    </r>
    <phoneticPr fontId="17" type="noConversion"/>
  </si>
  <si>
    <t>185kW*4P,  "</t>
    <phoneticPr fontId="17" type="noConversion"/>
  </si>
  <si>
    <r>
      <t>M082551</t>
    </r>
    <r>
      <rPr>
        <sz val="12"/>
        <rFont val="바탕체"/>
        <family val="1"/>
        <charset val="129"/>
      </rPr>
      <t/>
    </r>
    <phoneticPr fontId="17" type="noConversion"/>
  </si>
  <si>
    <t>185kW*6P,  "</t>
    <phoneticPr fontId="17" type="noConversion"/>
  </si>
  <si>
    <t>M082560</t>
    <phoneticPr fontId="17" type="noConversion"/>
  </si>
  <si>
    <t>저압유도전동기(입형)전폐형(프리미엄효율)</t>
    <phoneticPr fontId="17" type="noConversion"/>
  </si>
  <si>
    <t>M082561</t>
    <phoneticPr fontId="17" type="noConversion"/>
  </si>
  <si>
    <t>M082562</t>
    <phoneticPr fontId="17" type="noConversion"/>
  </si>
  <si>
    <t>M082563</t>
    <phoneticPr fontId="17" type="noConversion"/>
  </si>
  <si>
    <t>M082564</t>
    <phoneticPr fontId="17" type="noConversion"/>
  </si>
  <si>
    <t>M082565</t>
    <phoneticPr fontId="17" type="noConversion"/>
  </si>
  <si>
    <t>M082566</t>
    <phoneticPr fontId="17" type="noConversion"/>
  </si>
  <si>
    <t>M082567</t>
    <phoneticPr fontId="17" type="noConversion"/>
  </si>
  <si>
    <t>M082568</t>
    <phoneticPr fontId="17" type="noConversion"/>
  </si>
  <si>
    <t>M082569</t>
    <phoneticPr fontId="17" type="noConversion"/>
  </si>
  <si>
    <t>M082570</t>
    <phoneticPr fontId="17" type="noConversion"/>
  </si>
  <si>
    <t>M082571</t>
    <phoneticPr fontId="17" type="noConversion"/>
  </si>
  <si>
    <t>M082572</t>
    <phoneticPr fontId="17" type="noConversion"/>
  </si>
  <si>
    <t>M082573</t>
    <phoneticPr fontId="17" type="noConversion"/>
  </si>
  <si>
    <t>M082574</t>
    <phoneticPr fontId="17" type="noConversion"/>
  </si>
  <si>
    <t>M082575</t>
    <phoneticPr fontId="17" type="noConversion"/>
  </si>
  <si>
    <t>M082576</t>
    <phoneticPr fontId="17" type="noConversion"/>
  </si>
  <si>
    <t>M082577</t>
    <phoneticPr fontId="17" type="noConversion"/>
  </si>
  <si>
    <t>M082578</t>
    <phoneticPr fontId="17" type="noConversion"/>
  </si>
  <si>
    <t>M082579</t>
    <phoneticPr fontId="17" type="noConversion"/>
  </si>
  <si>
    <t>M082580</t>
    <phoneticPr fontId="17" type="noConversion"/>
  </si>
  <si>
    <t>저압유도전동기(입형)반폐형(프리미엄효율)</t>
    <phoneticPr fontId="17" type="noConversion"/>
  </si>
  <si>
    <t>M082581</t>
    <phoneticPr fontId="17" type="noConversion"/>
  </si>
  <si>
    <t>M082582</t>
    <phoneticPr fontId="17" type="noConversion"/>
  </si>
  <si>
    <t>M082583</t>
    <phoneticPr fontId="17" type="noConversion"/>
  </si>
  <si>
    <t>M082584</t>
    <phoneticPr fontId="17" type="noConversion"/>
  </si>
  <si>
    <t>75kW*4P,  "</t>
    <phoneticPr fontId="17" type="noConversion"/>
  </si>
  <si>
    <t>M082585</t>
    <phoneticPr fontId="17" type="noConversion"/>
  </si>
  <si>
    <t>M082586</t>
    <phoneticPr fontId="17" type="noConversion"/>
  </si>
  <si>
    <t>M082587</t>
    <phoneticPr fontId="17" type="noConversion"/>
  </si>
  <si>
    <t>M082588</t>
    <phoneticPr fontId="17" type="noConversion"/>
  </si>
  <si>
    <t>M082589</t>
    <phoneticPr fontId="17" type="noConversion"/>
  </si>
  <si>
    <t>M082590</t>
    <phoneticPr fontId="17" type="noConversion"/>
  </si>
  <si>
    <t>M082591</t>
    <phoneticPr fontId="17" type="noConversion"/>
  </si>
  <si>
    <t>M082604</t>
    <phoneticPr fontId="17" type="noConversion"/>
  </si>
  <si>
    <t>케이블단말처리재</t>
    <phoneticPr fontId="17" type="noConversion"/>
  </si>
  <si>
    <t>kit</t>
    <phoneticPr fontId="17" type="noConversion"/>
  </si>
  <si>
    <t>전선접속재(물가)</t>
    <phoneticPr fontId="16" type="noConversion"/>
  </si>
  <si>
    <t>(25kV 1심) 38㎟ 3상분/kit</t>
    <phoneticPr fontId="17" type="noConversion"/>
  </si>
  <si>
    <t>M082605</t>
    <phoneticPr fontId="17" type="noConversion"/>
  </si>
  <si>
    <t>(25kV 1심) 70㎟ 3상분/kit</t>
    <phoneticPr fontId="17" type="noConversion"/>
  </si>
  <si>
    <t>M082606</t>
    <phoneticPr fontId="17" type="noConversion"/>
  </si>
  <si>
    <t>(6.9kV 1심) 25㎟ 3상분/kit</t>
    <phoneticPr fontId="17" type="noConversion"/>
  </si>
  <si>
    <t>M082607</t>
    <phoneticPr fontId="17" type="noConversion"/>
  </si>
  <si>
    <t>(6.9kV 1심) 38㎟ 3상분/kit</t>
    <phoneticPr fontId="17" type="noConversion"/>
  </si>
  <si>
    <t>M082608</t>
    <phoneticPr fontId="17" type="noConversion"/>
  </si>
  <si>
    <t>(6.9kV 1심) 70㎟ 3상분/kit</t>
    <phoneticPr fontId="17" type="noConversion"/>
  </si>
  <si>
    <t>M082609</t>
    <phoneticPr fontId="17" type="noConversion"/>
  </si>
  <si>
    <t>(6.9kV 1심)  95㎟ 3상분/kit</t>
    <phoneticPr fontId="17" type="noConversion"/>
  </si>
  <si>
    <t>M082610</t>
    <phoneticPr fontId="17" type="noConversion"/>
  </si>
  <si>
    <t>(6.9kV 1심) 150㎟ 3상분/kit</t>
    <phoneticPr fontId="17" type="noConversion"/>
  </si>
  <si>
    <t>M082611</t>
    <phoneticPr fontId="17" type="noConversion"/>
  </si>
  <si>
    <t>(6.9kV 1심) 200㎟ 3상분/kit</t>
    <phoneticPr fontId="17" type="noConversion"/>
  </si>
  <si>
    <t>M082612</t>
    <phoneticPr fontId="17" type="noConversion"/>
  </si>
  <si>
    <t>(6.9kV 1심) 250㎟ 3상분/kit</t>
    <phoneticPr fontId="17" type="noConversion"/>
  </si>
  <si>
    <t>M082613</t>
    <phoneticPr fontId="17" type="noConversion"/>
  </si>
  <si>
    <t>(6.9kV 3심) 22㎟ 3상분/kit</t>
    <phoneticPr fontId="17" type="noConversion"/>
  </si>
  <si>
    <t>M082614</t>
    <phoneticPr fontId="17" type="noConversion"/>
  </si>
  <si>
    <t>(6.9kV 3심) 38㎟ 3상분/kit</t>
    <phoneticPr fontId="17" type="noConversion"/>
  </si>
  <si>
    <t>M082615</t>
    <phoneticPr fontId="17" type="noConversion"/>
  </si>
  <si>
    <t>(6.9kV 3심) 60㎟ 3상분/kit</t>
    <phoneticPr fontId="17" type="noConversion"/>
  </si>
  <si>
    <t>M082616</t>
    <phoneticPr fontId="17" type="noConversion"/>
  </si>
  <si>
    <t>(6.9kV 3심) 100㎟ 3상분/kit</t>
    <phoneticPr fontId="17" type="noConversion"/>
  </si>
  <si>
    <t>M082617</t>
    <phoneticPr fontId="17" type="noConversion"/>
  </si>
  <si>
    <t>(6.9kV 3심) 150㎟ 3상분/kit</t>
    <phoneticPr fontId="17" type="noConversion"/>
  </si>
  <si>
    <t>M082618</t>
    <phoneticPr fontId="17" type="noConversion"/>
  </si>
  <si>
    <t>(6.9kV 3심) 200㎟ 3상분/kit</t>
    <phoneticPr fontId="17" type="noConversion"/>
  </si>
  <si>
    <t>M082619</t>
    <phoneticPr fontId="17" type="noConversion"/>
  </si>
  <si>
    <t>(6.9kV 3심) 250㎟ 3상분/kit</t>
    <phoneticPr fontId="17" type="noConversion"/>
  </si>
  <si>
    <t>M082620</t>
    <phoneticPr fontId="17" type="noConversion"/>
  </si>
  <si>
    <t>개폐기용(600A)접속재(ALTS 등)</t>
    <phoneticPr fontId="17" type="noConversion"/>
  </si>
  <si>
    <t>25KV 데드형, T형 엘보접속재</t>
    <phoneticPr fontId="17" type="noConversion"/>
  </si>
  <si>
    <t>M082621</t>
    <phoneticPr fontId="17" type="noConversion"/>
  </si>
  <si>
    <t>덕트형케이블트레이</t>
    <phoneticPr fontId="17" type="noConversion"/>
  </si>
  <si>
    <t>W100*100H*2.3t</t>
    <phoneticPr fontId="17" type="noConversion"/>
  </si>
  <si>
    <t>W150*100H*2.3t</t>
    <phoneticPr fontId="17" type="noConversion"/>
  </si>
  <si>
    <t>W200*100H*2.3t</t>
    <phoneticPr fontId="17" type="noConversion"/>
  </si>
  <si>
    <t>M082624</t>
  </si>
  <si>
    <t>W300*100H*2.3t</t>
    <phoneticPr fontId="17" type="noConversion"/>
  </si>
  <si>
    <t>M082625</t>
  </si>
  <si>
    <t>W400*100H*2.3t</t>
    <phoneticPr fontId="17" type="noConversion"/>
  </si>
  <si>
    <t>M082626</t>
  </si>
  <si>
    <t>W500*100H*2.3t</t>
    <phoneticPr fontId="17" type="noConversion"/>
  </si>
  <si>
    <t>M082627</t>
  </si>
  <si>
    <t>W600*100H*2.3t</t>
    <phoneticPr fontId="17" type="noConversion"/>
  </si>
  <si>
    <t>M082628</t>
  </si>
  <si>
    <t>W700*100H*2.3t</t>
    <phoneticPr fontId="17" type="noConversion"/>
  </si>
  <si>
    <t>M082629</t>
  </si>
  <si>
    <t>W800*100H*2.3t</t>
    <phoneticPr fontId="17" type="noConversion"/>
  </si>
  <si>
    <t>M082630</t>
  </si>
  <si>
    <t>W900*100H*2.3t</t>
    <phoneticPr fontId="17" type="noConversion"/>
  </si>
  <si>
    <t>M082631</t>
  </si>
  <si>
    <t>W1000*100H*2.3t</t>
    <phoneticPr fontId="17" type="noConversion"/>
  </si>
  <si>
    <t>M082632</t>
  </si>
  <si>
    <t>덕트형케이블트레이 커버</t>
    <phoneticPr fontId="17" type="noConversion"/>
  </si>
  <si>
    <t>M082633</t>
  </si>
  <si>
    <t>M082634</t>
  </si>
  <si>
    <t>M082635</t>
  </si>
  <si>
    <t>M082636</t>
  </si>
  <si>
    <t>M082637</t>
  </si>
  <si>
    <t>M082638</t>
  </si>
  <si>
    <t>M082639</t>
  </si>
  <si>
    <t>M082640</t>
  </si>
  <si>
    <t>M082641</t>
  </si>
  <si>
    <t>M082642</t>
  </si>
  <si>
    <t>M082643</t>
  </si>
  <si>
    <t>덕트형케이블트레이(90도HOR-ELBOW)</t>
    <phoneticPr fontId="17" type="noConversion"/>
  </si>
  <si>
    <t>90도-W100*100H*2.3t</t>
    <phoneticPr fontId="17" type="noConversion"/>
  </si>
  <si>
    <t>M082644</t>
  </si>
  <si>
    <t>90도-W150*100H*2.3t</t>
    <phoneticPr fontId="17" type="noConversion"/>
  </si>
  <si>
    <t>M082645</t>
  </si>
  <si>
    <t>90도-W200*100H*2.3t</t>
    <phoneticPr fontId="17" type="noConversion"/>
  </si>
  <si>
    <t>M082646</t>
  </si>
  <si>
    <t>90도-W300*100H*2.3t</t>
    <phoneticPr fontId="17" type="noConversion"/>
  </si>
  <si>
    <t>M082647</t>
  </si>
  <si>
    <t>90도-W400*100H*2.3t</t>
    <phoneticPr fontId="17" type="noConversion"/>
  </si>
  <si>
    <t>M082648</t>
  </si>
  <si>
    <t>90도-W500*100H*2.3t</t>
    <phoneticPr fontId="17" type="noConversion"/>
  </si>
  <si>
    <t>M082649</t>
  </si>
  <si>
    <t>90도-W600*100H*2.3t</t>
    <phoneticPr fontId="17" type="noConversion"/>
  </si>
  <si>
    <t>M082650</t>
  </si>
  <si>
    <t>90도-W700*100H*2.3t</t>
    <phoneticPr fontId="17" type="noConversion"/>
  </si>
  <si>
    <t>M082651</t>
  </si>
  <si>
    <t>90도-W800*100H*2.3t</t>
    <phoneticPr fontId="17" type="noConversion"/>
  </si>
  <si>
    <t>M082652</t>
  </si>
  <si>
    <t>90도-W900*100H*2.3t</t>
    <phoneticPr fontId="17" type="noConversion"/>
  </si>
  <si>
    <t>M082653</t>
  </si>
  <si>
    <t>90도-W1000*100H*2.3t</t>
    <phoneticPr fontId="17" type="noConversion"/>
  </si>
  <si>
    <t>M082654</t>
  </si>
  <si>
    <t>덕트형케이블트레이(90도HOR-ELBOW) 커버</t>
    <phoneticPr fontId="17" type="noConversion"/>
  </si>
  <si>
    <t>M082655</t>
  </si>
  <si>
    <t>M082656</t>
  </si>
  <si>
    <t>M082657</t>
  </si>
  <si>
    <t>M082658</t>
  </si>
  <si>
    <t>M082659</t>
  </si>
  <si>
    <t>M082660</t>
  </si>
  <si>
    <t>M082661</t>
  </si>
  <si>
    <t>M082662</t>
  </si>
  <si>
    <t>M082663</t>
  </si>
  <si>
    <t>M082664</t>
  </si>
  <si>
    <t>M082665</t>
  </si>
  <si>
    <t>덕트형케이블트레이(HOR-TEE)</t>
    <phoneticPr fontId="17" type="noConversion"/>
  </si>
  <si>
    <t>M082666</t>
  </si>
  <si>
    <t>M082667</t>
  </si>
  <si>
    <t>M082668</t>
  </si>
  <si>
    <t>M082669</t>
  </si>
  <si>
    <t>M082670</t>
  </si>
  <si>
    <t>M082671</t>
  </si>
  <si>
    <t>M082672</t>
  </si>
  <si>
    <t>M082673</t>
  </si>
  <si>
    <t>M082674</t>
  </si>
  <si>
    <t>M082675</t>
  </si>
  <si>
    <t>M082676</t>
  </si>
  <si>
    <t>덕트형케이블트레이(HOR-TEE) 커버</t>
    <phoneticPr fontId="17" type="noConversion"/>
  </si>
  <si>
    <t>M082677</t>
  </si>
  <si>
    <t>M082678</t>
  </si>
  <si>
    <t>M082679</t>
  </si>
  <si>
    <t>M082680</t>
  </si>
  <si>
    <t>M082681</t>
  </si>
  <si>
    <t>M082682</t>
  </si>
  <si>
    <t>M082683</t>
  </si>
  <si>
    <t>M082684</t>
  </si>
  <si>
    <t>M082685</t>
  </si>
  <si>
    <t>M082686</t>
  </si>
  <si>
    <t>M082687</t>
  </si>
  <si>
    <t>덕트형케이블트레이(HOR-CROSS)</t>
    <phoneticPr fontId="17" type="noConversion"/>
  </si>
  <si>
    <t>M082688</t>
  </si>
  <si>
    <t>M082689</t>
  </si>
  <si>
    <t>W200*100h*2.3t</t>
    <phoneticPr fontId="17" type="noConversion"/>
  </si>
  <si>
    <t>M082690</t>
  </si>
  <si>
    <t>M082691</t>
  </si>
  <si>
    <t>M082692</t>
  </si>
  <si>
    <t>M082693</t>
  </si>
  <si>
    <t>M082694</t>
  </si>
  <si>
    <t>M082695</t>
  </si>
  <si>
    <t>M082696</t>
  </si>
  <si>
    <t>M082697</t>
  </si>
  <si>
    <t>M082698</t>
  </si>
  <si>
    <t>덕트형케이블트레이(HOR-CROSS) 커버</t>
    <phoneticPr fontId="17" type="noConversion"/>
  </si>
  <si>
    <t>M082699</t>
  </si>
  <si>
    <t>M082700</t>
  </si>
  <si>
    <t>M082701</t>
  </si>
  <si>
    <t>M082702</t>
  </si>
  <si>
    <t>M082703</t>
  </si>
  <si>
    <t>M082704</t>
  </si>
  <si>
    <t>M082705</t>
  </si>
  <si>
    <t>M082706</t>
  </si>
  <si>
    <t>M082707</t>
  </si>
  <si>
    <t>M082708</t>
  </si>
  <si>
    <t>M083000</t>
    <phoneticPr fontId="17" type="noConversion"/>
  </si>
  <si>
    <t>전자접촉기(직류조작형)</t>
    <phoneticPr fontId="17" type="noConversion"/>
  </si>
  <si>
    <t>(220V/380V)2.7/4㎾</t>
    <phoneticPr fontId="17" type="noConversion"/>
  </si>
  <si>
    <t>M083001</t>
    <phoneticPr fontId="17" type="noConversion"/>
  </si>
  <si>
    <t>(220V/380V)4/7.5㎾</t>
    <phoneticPr fontId="17" type="noConversion"/>
  </si>
  <si>
    <t>M083002</t>
    <phoneticPr fontId="17" type="noConversion"/>
  </si>
  <si>
    <t>M083003</t>
    <phoneticPr fontId="17" type="noConversion"/>
  </si>
  <si>
    <t>M083005</t>
    <phoneticPr fontId="17" type="noConversion"/>
  </si>
  <si>
    <t>(220V/380V)11/22㎾</t>
    <phoneticPr fontId="17" type="noConversion"/>
  </si>
  <si>
    <t>M083006</t>
    <phoneticPr fontId="17" type="noConversion"/>
  </si>
  <si>
    <t>(220V/380V)15/30㎾</t>
    <phoneticPr fontId="17" type="noConversion"/>
  </si>
  <si>
    <t>M083007</t>
    <phoneticPr fontId="17" type="noConversion"/>
  </si>
  <si>
    <t>(220V/380V)19/37㎾</t>
    <phoneticPr fontId="17" type="noConversion"/>
  </si>
  <si>
    <t>M083010</t>
    <phoneticPr fontId="17" type="noConversion"/>
  </si>
  <si>
    <t>케이블 트레이(CABLE TRAY)</t>
    <phoneticPr fontId="17" type="noConversion"/>
  </si>
  <si>
    <t>M083011</t>
    <phoneticPr fontId="17" type="noConversion"/>
  </si>
  <si>
    <t>M083012</t>
    <phoneticPr fontId="17" type="noConversion"/>
  </si>
  <si>
    <t>M083013</t>
    <phoneticPr fontId="17" type="noConversion"/>
  </si>
  <si>
    <t>M083014</t>
    <phoneticPr fontId="17" type="noConversion"/>
  </si>
  <si>
    <t>M083015</t>
    <phoneticPr fontId="17" type="noConversion"/>
  </si>
  <si>
    <t>M083016</t>
    <phoneticPr fontId="17" type="noConversion"/>
  </si>
  <si>
    <t>케이블 트레이(CABLE TRAY) 커버</t>
    <phoneticPr fontId="17" type="noConversion"/>
  </si>
  <si>
    <t>M083017</t>
    <phoneticPr fontId="17" type="noConversion"/>
  </si>
  <si>
    <t>M083018</t>
    <phoneticPr fontId="17" type="noConversion"/>
  </si>
  <si>
    <t>M083019</t>
    <phoneticPr fontId="17" type="noConversion"/>
  </si>
  <si>
    <t>M083020</t>
    <phoneticPr fontId="17" type="noConversion"/>
  </si>
  <si>
    <t>M083021</t>
    <phoneticPr fontId="17" type="noConversion"/>
  </si>
  <si>
    <t>M083022</t>
    <phoneticPr fontId="17" type="noConversion"/>
  </si>
  <si>
    <t>M083023</t>
    <phoneticPr fontId="17" type="noConversion"/>
  </si>
  <si>
    <t>M083024</t>
    <phoneticPr fontId="17" type="noConversion"/>
  </si>
  <si>
    <t>M083025</t>
    <phoneticPr fontId="17" type="noConversion"/>
  </si>
  <si>
    <t>M083030</t>
    <phoneticPr fontId="17" type="noConversion"/>
  </si>
  <si>
    <t>케이블 트레이(90도HOR-ELBOW)</t>
    <phoneticPr fontId="17" type="noConversion"/>
  </si>
  <si>
    <t>M083031</t>
    <phoneticPr fontId="17" type="noConversion"/>
  </si>
  <si>
    <t>M083032</t>
    <phoneticPr fontId="17" type="noConversion"/>
  </si>
  <si>
    <t>M083033</t>
    <phoneticPr fontId="17" type="noConversion"/>
  </si>
  <si>
    <t>M083034</t>
    <phoneticPr fontId="17" type="noConversion"/>
  </si>
  <si>
    <t>M083035</t>
    <phoneticPr fontId="17" type="noConversion"/>
  </si>
  <si>
    <t>케이블 트레이(90도HOR-ELBOW) 커버</t>
    <phoneticPr fontId="17" type="noConversion"/>
  </si>
  <si>
    <t>M083036</t>
    <phoneticPr fontId="17" type="noConversion"/>
  </si>
  <si>
    <t>M083037</t>
    <phoneticPr fontId="17" type="noConversion"/>
  </si>
  <si>
    <t>M083038</t>
    <phoneticPr fontId="17" type="noConversion"/>
  </si>
  <si>
    <t>M083039</t>
    <phoneticPr fontId="17" type="noConversion"/>
  </si>
  <si>
    <t>M083040</t>
    <phoneticPr fontId="17" type="noConversion"/>
  </si>
  <si>
    <t>케이블 트레이(90도VER-ELBOW)</t>
    <phoneticPr fontId="17" type="noConversion"/>
  </si>
  <si>
    <t>M083041</t>
    <phoneticPr fontId="17" type="noConversion"/>
  </si>
  <si>
    <t>M083042</t>
    <phoneticPr fontId="17" type="noConversion"/>
  </si>
  <si>
    <t>M083043</t>
    <phoneticPr fontId="17" type="noConversion"/>
  </si>
  <si>
    <t>M083044</t>
    <phoneticPr fontId="17" type="noConversion"/>
  </si>
  <si>
    <t>M083050</t>
    <phoneticPr fontId="17" type="noConversion"/>
  </si>
  <si>
    <t>케이블 트레이(HOR-TEE)</t>
    <phoneticPr fontId="17" type="noConversion"/>
  </si>
  <si>
    <t>M083051</t>
    <phoneticPr fontId="17" type="noConversion"/>
  </si>
  <si>
    <t>M083052</t>
    <phoneticPr fontId="17" type="noConversion"/>
  </si>
  <si>
    <t>M083053</t>
    <phoneticPr fontId="17" type="noConversion"/>
  </si>
  <si>
    <t>M083054</t>
    <phoneticPr fontId="17" type="noConversion"/>
  </si>
  <si>
    <t>M083055</t>
    <phoneticPr fontId="17" type="noConversion"/>
  </si>
  <si>
    <t>케이블 트레이(HOR-TEE) 커버</t>
    <phoneticPr fontId="17" type="noConversion"/>
  </si>
  <si>
    <t>M083056</t>
    <phoneticPr fontId="17" type="noConversion"/>
  </si>
  <si>
    <t>M083057</t>
    <phoneticPr fontId="17" type="noConversion"/>
  </si>
  <si>
    <t>M083058</t>
    <phoneticPr fontId="17" type="noConversion"/>
  </si>
  <si>
    <t>M083059</t>
    <phoneticPr fontId="17" type="noConversion"/>
  </si>
  <si>
    <t>M083060</t>
    <phoneticPr fontId="17" type="noConversion"/>
  </si>
  <si>
    <t>케이블 트레이(HOR-CROSS)</t>
    <phoneticPr fontId="17" type="noConversion"/>
  </si>
  <si>
    <t>M083061</t>
    <phoneticPr fontId="17" type="noConversion"/>
  </si>
  <si>
    <t>W300*100h*2.3t</t>
    <phoneticPr fontId="17" type="noConversion"/>
  </si>
  <si>
    <t>M083062</t>
    <phoneticPr fontId="17" type="noConversion"/>
  </si>
  <si>
    <t>M083063</t>
    <phoneticPr fontId="17" type="noConversion"/>
  </si>
  <si>
    <t>M083064</t>
    <phoneticPr fontId="17" type="noConversion"/>
  </si>
  <si>
    <t>M083065</t>
    <phoneticPr fontId="17" type="noConversion"/>
  </si>
  <si>
    <t>케이블 트레이(HOR-CROSS) 커버</t>
    <phoneticPr fontId="17" type="noConversion"/>
  </si>
  <si>
    <t>M083066</t>
    <phoneticPr fontId="17" type="noConversion"/>
  </si>
  <si>
    <t>M083067</t>
    <phoneticPr fontId="17" type="noConversion"/>
  </si>
  <si>
    <t>M083068</t>
    <phoneticPr fontId="17" type="noConversion"/>
  </si>
  <si>
    <t>M083069</t>
    <phoneticPr fontId="17" type="noConversion"/>
  </si>
  <si>
    <t>Joint connector</t>
    <phoneticPr fontId="17" type="noConversion"/>
  </si>
  <si>
    <t>H100</t>
    <phoneticPr fontId="17" type="noConversion"/>
  </si>
  <si>
    <t>M083070</t>
    <phoneticPr fontId="17" type="noConversion"/>
  </si>
  <si>
    <t>SHANK BOLT/NUT, 아연도</t>
    <phoneticPr fontId="17" type="noConversion"/>
  </si>
  <si>
    <t>⅜*19L</t>
    <phoneticPr fontId="17" type="noConversion"/>
  </si>
  <si>
    <t>M083080</t>
    <phoneticPr fontId="17" type="noConversion"/>
  </si>
  <si>
    <t>HOLD DOWN CLAMP</t>
    <phoneticPr fontId="17" type="noConversion"/>
  </si>
  <si>
    <t>⅜"</t>
    <phoneticPr fontId="17" type="noConversion"/>
  </si>
  <si>
    <t>M083090</t>
    <phoneticPr fontId="17" type="noConversion"/>
  </si>
  <si>
    <t>U-CHANNEL</t>
    <phoneticPr fontId="17" type="noConversion"/>
  </si>
  <si>
    <t>41*41*2.6T*3000L</t>
    <phoneticPr fontId="17" type="noConversion"/>
  </si>
  <si>
    <t>M083100</t>
    <phoneticPr fontId="17" type="noConversion"/>
  </si>
  <si>
    <t>CHANNEL SPRING NUT, 아연도</t>
    <phoneticPr fontId="17" type="noConversion"/>
  </si>
  <si>
    <t>M083101</t>
    <phoneticPr fontId="17" type="noConversion"/>
  </si>
  <si>
    <t>½"</t>
    <phoneticPr fontId="17" type="noConversion"/>
  </si>
  <si>
    <t>M083119</t>
    <phoneticPr fontId="17" type="noConversion"/>
  </si>
  <si>
    <t>B.JUMPER</t>
    <phoneticPr fontId="17" type="noConversion"/>
  </si>
  <si>
    <t>퓨즈형, 35㎟</t>
    <phoneticPr fontId="17" type="noConversion"/>
  </si>
  <si>
    <t>M083120</t>
    <phoneticPr fontId="17" type="noConversion"/>
  </si>
  <si>
    <t>G.B.JUMPER</t>
    <phoneticPr fontId="17" type="noConversion"/>
  </si>
  <si>
    <t>25㎟</t>
    <phoneticPr fontId="17" type="noConversion"/>
  </si>
  <si>
    <t>M083121</t>
    <phoneticPr fontId="17" type="noConversion"/>
  </si>
  <si>
    <t>광단자함(FDF)</t>
    <phoneticPr fontId="17" type="noConversion"/>
  </si>
  <si>
    <t>EA</t>
    <phoneticPr fontId="17" type="noConversion"/>
  </si>
  <si>
    <t>4 CORE</t>
    <phoneticPr fontId="17" type="noConversion"/>
  </si>
  <si>
    <t>M083122</t>
    <phoneticPr fontId="17" type="noConversion"/>
  </si>
  <si>
    <t>12 CORE</t>
    <phoneticPr fontId="17" type="noConversion"/>
  </si>
  <si>
    <t>M083123</t>
    <phoneticPr fontId="17" type="noConversion"/>
  </si>
  <si>
    <t>24 CORE</t>
    <phoneticPr fontId="17" type="noConversion"/>
  </si>
  <si>
    <t>광점퍼코드</t>
    <phoneticPr fontId="17" type="noConversion"/>
  </si>
  <si>
    <t>3M</t>
    <phoneticPr fontId="17" type="noConversion"/>
  </si>
  <si>
    <t>광컨버터</t>
    <phoneticPr fontId="17" type="noConversion"/>
  </si>
  <si>
    <t>100M, S/M, 1CORE</t>
    <phoneticPr fontId="17" type="noConversion"/>
  </si>
  <si>
    <t>M084000</t>
    <phoneticPr fontId="17" type="noConversion"/>
  </si>
  <si>
    <t>저압농형전동기(횡형)전폐형(프리미엄효율)</t>
    <phoneticPr fontId="17" type="noConversion"/>
  </si>
  <si>
    <t>2.2㎾*8P</t>
    <phoneticPr fontId="17" type="noConversion"/>
  </si>
  <si>
    <t>M084001</t>
    <phoneticPr fontId="17" type="noConversion"/>
  </si>
  <si>
    <t>3.7㎾*8P</t>
    <phoneticPr fontId="17" type="noConversion"/>
  </si>
  <si>
    <t>M084002</t>
    <phoneticPr fontId="17" type="noConversion"/>
  </si>
  <si>
    <t>5.5㎾*8P</t>
    <phoneticPr fontId="17" type="noConversion"/>
  </si>
  <si>
    <t>M084003</t>
    <phoneticPr fontId="17" type="noConversion"/>
  </si>
  <si>
    <t>7.5㎾*8P</t>
    <phoneticPr fontId="17" type="noConversion"/>
  </si>
  <si>
    <t>M084004</t>
    <phoneticPr fontId="17" type="noConversion"/>
  </si>
  <si>
    <t>11㎾*8P</t>
    <phoneticPr fontId="17" type="noConversion"/>
  </si>
  <si>
    <t>M084005</t>
    <phoneticPr fontId="17" type="noConversion"/>
  </si>
  <si>
    <t>15㎾*8P</t>
    <phoneticPr fontId="17" type="noConversion"/>
  </si>
  <si>
    <t>M084006</t>
    <phoneticPr fontId="17" type="noConversion"/>
  </si>
  <si>
    <t>유도전동기(횡형)(견적)</t>
    <phoneticPr fontId="16" type="noConversion"/>
  </si>
  <si>
    <t>15㎾*10P</t>
    <phoneticPr fontId="17" type="noConversion"/>
  </si>
  <si>
    <t>M084010</t>
    <phoneticPr fontId="17" type="noConversion"/>
  </si>
  <si>
    <t>18.5㎾*8P</t>
    <phoneticPr fontId="17" type="noConversion"/>
  </si>
  <si>
    <t>M084011</t>
    <phoneticPr fontId="17" type="noConversion"/>
  </si>
  <si>
    <t>18.5㎾*10P</t>
    <phoneticPr fontId="17" type="noConversion"/>
  </si>
  <si>
    <t>M084015</t>
    <phoneticPr fontId="17" type="noConversion"/>
  </si>
  <si>
    <t>22㎾*8P</t>
    <phoneticPr fontId="17" type="noConversion"/>
  </si>
  <si>
    <t>M084016</t>
    <phoneticPr fontId="17" type="noConversion"/>
  </si>
  <si>
    <t>22㎾*10P</t>
    <phoneticPr fontId="17" type="noConversion"/>
  </si>
  <si>
    <t>M084020</t>
    <phoneticPr fontId="17" type="noConversion"/>
  </si>
  <si>
    <t>30㎾*8P</t>
    <phoneticPr fontId="17" type="noConversion"/>
  </si>
  <si>
    <t>M084021</t>
    <phoneticPr fontId="17" type="noConversion"/>
  </si>
  <si>
    <t>30㎾*10P</t>
    <phoneticPr fontId="17" type="noConversion"/>
  </si>
  <si>
    <t>M084025</t>
    <phoneticPr fontId="17" type="noConversion"/>
  </si>
  <si>
    <t>37㎾*8P</t>
    <phoneticPr fontId="17" type="noConversion"/>
  </si>
  <si>
    <t>M084026</t>
    <phoneticPr fontId="17" type="noConversion"/>
  </si>
  <si>
    <t>37㎾*10P</t>
    <phoneticPr fontId="17" type="noConversion"/>
  </si>
  <si>
    <t>M084050</t>
    <phoneticPr fontId="17" type="noConversion"/>
  </si>
  <si>
    <t>저압농형전동기(횡형)반폐형(프리미엄효율)</t>
    <phoneticPr fontId="17" type="noConversion"/>
  </si>
  <si>
    <t>45㎾*8P</t>
    <phoneticPr fontId="17" type="noConversion"/>
  </si>
  <si>
    <t>M084051</t>
    <phoneticPr fontId="17" type="noConversion"/>
  </si>
  <si>
    <t>45㎾*10P</t>
    <phoneticPr fontId="17" type="noConversion"/>
  </si>
  <si>
    <t>M084055</t>
    <phoneticPr fontId="17" type="noConversion"/>
  </si>
  <si>
    <t>55kW*8P,온도센서포함</t>
    <phoneticPr fontId="17" type="noConversion"/>
  </si>
  <si>
    <t>M084056</t>
    <phoneticPr fontId="17" type="noConversion"/>
  </si>
  <si>
    <t>55kW*10P, "</t>
    <phoneticPr fontId="17" type="noConversion"/>
  </si>
  <si>
    <t>M084065</t>
    <phoneticPr fontId="17" type="noConversion"/>
  </si>
  <si>
    <t>75kW*8P, "</t>
    <phoneticPr fontId="17" type="noConversion"/>
  </si>
  <si>
    <t>M084066</t>
    <phoneticPr fontId="17" type="noConversion"/>
  </si>
  <si>
    <t>75kW*10P, "</t>
    <phoneticPr fontId="17" type="noConversion"/>
  </si>
  <si>
    <t>M084200</t>
    <phoneticPr fontId="17" type="noConversion"/>
  </si>
  <si>
    <t>저압농형전동기(입형)전폐형(프리미엄효율)</t>
    <phoneticPr fontId="17" type="noConversion"/>
  </si>
  <si>
    <t>M084201</t>
    <phoneticPr fontId="17" type="noConversion"/>
  </si>
  <si>
    <t>M084202</t>
    <phoneticPr fontId="17" type="noConversion"/>
  </si>
  <si>
    <t>M084203</t>
    <phoneticPr fontId="17" type="noConversion"/>
  </si>
  <si>
    <t>M084204</t>
    <phoneticPr fontId="17" type="noConversion"/>
  </si>
  <si>
    <t>M084205</t>
    <phoneticPr fontId="17" type="noConversion"/>
  </si>
  <si>
    <t>M084206</t>
    <phoneticPr fontId="17" type="noConversion"/>
  </si>
  <si>
    <t>유도전동기(입형)(견적)</t>
    <phoneticPr fontId="16" type="noConversion"/>
  </si>
  <si>
    <t>M084210</t>
    <phoneticPr fontId="17" type="noConversion"/>
  </si>
  <si>
    <t>M084211</t>
    <phoneticPr fontId="17" type="noConversion"/>
  </si>
  <si>
    <t>M084215</t>
    <phoneticPr fontId="17" type="noConversion"/>
  </si>
  <si>
    <t>M084216</t>
    <phoneticPr fontId="17" type="noConversion"/>
  </si>
  <si>
    <t>M084220</t>
    <phoneticPr fontId="17" type="noConversion"/>
  </si>
  <si>
    <t>M084221</t>
    <phoneticPr fontId="17" type="noConversion"/>
  </si>
  <si>
    <t>M084225</t>
    <phoneticPr fontId="17" type="noConversion"/>
  </si>
  <si>
    <t>M084226</t>
    <phoneticPr fontId="17" type="noConversion"/>
  </si>
  <si>
    <t>M084250</t>
    <phoneticPr fontId="17" type="noConversion"/>
  </si>
  <si>
    <t>저압농형전동기(입형)반폐형(프리미엄효율)</t>
    <phoneticPr fontId="17" type="noConversion"/>
  </si>
  <si>
    <t>M084251</t>
    <phoneticPr fontId="17" type="noConversion"/>
  </si>
  <si>
    <t>M084255</t>
    <phoneticPr fontId="17" type="noConversion"/>
  </si>
  <si>
    <t>M084256</t>
    <phoneticPr fontId="17" type="noConversion"/>
  </si>
  <si>
    <t>55kW*10P, "</t>
    <phoneticPr fontId="16" type="noConversion"/>
  </si>
  <si>
    <t>M084265</t>
    <phoneticPr fontId="17" type="noConversion"/>
  </si>
  <si>
    <t>M084266</t>
    <phoneticPr fontId="17" type="noConversion"/>
  </si>
  <si>
    <t>M084700</t>
    <phoneticPr fontId="17" type="noConversion"/>
  </si>
  <si>
    <t>서버 컴퓨터</t>
    <phoneticPr fontId="17" type="noConversion"/>
  </si>
  <si>
    <t>TM/TC(견적)</t>
    <phoneticPr fontId="16" type="noConversion"/>
  </si>
  <si>
    <t>Xeon GOLD 옥타코어 또는 AMD EPYC 헥사데카코어 32GB(DDR4), SSD1TB이상</t>
    <phoneticPr fontId="17" type="noConversion"/>
  </si>
  <si>
    <t>M084705</t>
    <phoneticPr fontId="17" type="noConversion"/>
  </si>
  <si>
    <t>워크스테이션 컴퓨터(O.S포함)</t>
    <phoneticPr fontId="17" type="noConversion"/>
  </si>
  <si>
    <t>Xeon GOLD 옥타코어 또는 AMD EPYC 헥사데카코어 16GB(DDR4)</t>
    <phoneticPr fontId="17" type="noConversion"/>
  </si>
  <si>
    <t>M084720</t>
    <phoneticPr fontId="17" type="noConversion"/>
  </si>
  <si>
    <t>OPERATING SOFTWARE</t>
    <phoneticPr fontId="17" type="noConversion"/>
  </si>
  <si>
    <t>Windows Server 2019이상</t>
    <phoneticPr fontId="17" type="noConversion"/>
  </si>
  <si>
    <t>M084726</t>
    <phoneticPr fontId="17" type="noConversion"/>
  </si>
  <si>
    <t>백업용 스토리지(NAS)</t>
    <phoneticPr fontId="17" type="noConversion"/>
  </si>
  <si>
    <t>HDD:16TB× 2이상 지원, 8TB이상탑재이상</t>
    <phoneticPr fontId="17" type="noConversion"/>
  </si>
  <si>
    <t>M084736</t>
    <phoneticPr fontId="17" type="noConversion"/>
  </si>
  <si>
    <t>KRC-HMI SOFTWARE</t>
    <phoneticPr fontId="17" type="noConversion"/>
  </si>
  <si>
    <t>TM/TC(조달)</t>
    <phoneticPr fontId="16" type="noConversion"/>
  </si>
  <si>
    <t>무한 포인트 개발툴</t>
    <phoneticPr fontId="17" type="noConversion"/>
  </si>
  <si>
    <r>
      <t>M084737</t>
    </r>
    <r>
      <rPr>
        <sz val="12"/>
        <rFont val="바탕체"/>
        <family val="1"/>
        <charset val="129"/>
      </rPr>
      <t/>
    </r>
    <phoneticPr fontId="17" type="noConversion"/>
  </si>
  <si>
    <t>무한 포인트 런타임</t>
    <phoneticPr fontId="17" type="noConversion"/>
  </si>
  <si>
    <r>
      <t>M084738</t>
    </r>
    <r>
      <rPr>
        <sz val="12"/>
        <rFont val="바탕체"/>
        <family val="1"/>
        <charset val="129"/>
      </rPr>
      <t/>
    </r>
    <phoneticPr fontId="17" type="noConversion"/>
  </si>
  <si>
    <t>KRC-HMI SOFTWARE FEE</t>
    <phoneticPr fontId="17" type="noConversion"/>
  </si>
  <si>
    <t>화면</t>
    <phoneticPr fontId="17" type="noConversion"/>
  </si>
  <si>
    <t>TM/TC(대가)</t>
    <phoneticPr fontId="16" type="noConversion"/>
  </si>
  <si>
    <t>표준화면 구성</t>
    <phoneticPr fontId="17" type="noConversion"/>
  </si>
  <si>
    <r>
      <t>M084739</t>
    </r>
    <r>
      <rPr>
        <sz val="12"/>
        <rFont val="바탕체"/>
        <family val="1"/>
        <charset val="129"/>
      </rPr>
      <t/>
    </r>
    <phoneticPr fontId="17" type="noConversion"/>
  </si>
  <si>
    <t>트렌드화면 구성</t>
    <phoneticPr fontId="17" type="noConversion"/>
  </si>
  <si>
    <r>
      <t>M084740</t>
    </r>
    <r>
      <rPr>
        <sz val="12"/>
        <rFont val="바탕체"/>
        <family val="1"/>
        <charset val="129"/>
      </rPr>
      <t/>
    </r>
    <phoneticPr fontId="17" type="noConversion"/>
  </si>
  <si>
    <t>플랜트화면 구성</t>
    <phoneticPr fontId="17" type="noConversion"/>
  </si>
  <si>
    <r>
      <t>M084741</t>
    </r>
    <r>
      <rPr>
        <sz val="12"/>
        <rFont val="바탕체"/>
        <family val="1"/>
        <charset val="129"/>
      </rPr>
      <t/>
    </r>
    <phoneticPr fontId="17" type="noConversion"/>
  </si>
  <si>
    <t>레포트화면 구성</t>
    <phoneticPr fontId="17" type="noConversion"/>
  </si>
  <si>
    <r>
      <t>M084742</t>
    </r>
    <r>
      <rPr>
        <sz val="12"/>
        <rFont val="바탕체"/>
        <family val="1"/>
        <charset val="129"/>
      </rPr>
      <t/>
    </r>
    <phoneticPr fontId="17" type="noConversion"/>
  </si>
  <si>
    <t>KRC-HMI 3D그래픽작업</t>
    <phoneticPr fontId="17" type="noConversion"/>
  </si>
  <si>
    <t>수원공:저수지,양배수장</t>
    <phoneticPr fontId="17" type="noConversion"/>
  </si>
  <si>
    <r>
      <t>M084743</t>
    </r>
    <r>
      <rPr>
        <sz val="12"/>
        <rFont val="바탕체"/>
        <family val="1"/>
        <charset val="129"/>
      </rPr>
      <t/>
    </r>
    <phoneticPr fontId="17" type="noConversion"/>
  </si>
  <si>
    <t>평야부:수로부 제수문</t>
    <phoneticPr fontId="17" type="noConversion"/>
  </si>
  <si>
    <t>M084751</t>
    <phoneticPr fontId="17" type="noConversion"/>
  </si>
  <si>
    <t>DATABASE SOFTWARE</t>
    <phoneticPr fontId="17" type="noConversion"/>
  </si>
  <si>
    <t>Oracle Standard Edition TWO.</t>
    <phoneticPr fontId="17" type="noConversion"/>
  </si>
  <si>
    <r>
      <t>M084762</t>
    </r>
    <r>
      <rPr>
        <sz val="12"/>
        <rFont val="바탕체"/>
        <family val="1"/>
        <charset val="129"/>
      </rPr>
      <t/>
    </r>
    <phoneticPr fontId="17" type="noConversion"/>
  </si>
  <si>
    <t>LCD 모니터(LED Type)</t>
    <phoneticPr fontId="17" type="noConversion"/>
  </si>
  <si>
    <t xml:space="preserve">화면: 68cm(27형) 해상도: 1,980*1,080(FHD)이상, </t>
    <phoneticPr fontId="17" type="noConversion"/>
  </si>
  <si>
    <r>
      <t>M084791</t>
    </r>
    <r>
      <rPr>
        <sz val="12"/>
        <rFont val="바탕체"/>
        <family val="1"/>
        <charset val="129"/>
      </rPr>
      <t/>
    </r>
    <phoneticPr fontId="17" type="noConversion"/>
  </si>
  <si>
    <t>REPORT PRINTER(A3,B4,A4)</t>
    <phoneticPr fontId="17" type="noConversion"/>
  </si>
  <si>
    <t>LASER, 35ppm,1200DPI, USB 및 유선(RJ-45)</t>
    <phoneticPr fontId="17" type="noConversion"/>
  </si>
  <si>
    <r>
      <t>M084792</t>
    </r>
    <r>
      <rPr>
        <sz val="12"/>
        <rFont val="바탕체"/>
        <family val="1"/>
        <charset val="129"/>
      </rPr>
      <t/>
    </r>
    <phoneticPr fontId="17" type="noConversion"/>
  </si>
  <si>
    <t>HARD COPIER</t>
    <phoneticPr fontId="17" type="noConversion"/>
  </si>
  <si>
    <t>COLOR INKJET(컬러24ppm,4800dpi)</t>
    <phoneticPr fontId="17" type="noConversion"/>
  </si>
  <si>
    <t>M084800</t>
    <phoneticPr fontId="17" type="noConversion"/>
  </si>
  <si>
    <t>SWITCH HUB UNIT</t>
    <phoneticPr fontId="17" type="noConversion"/>
  </si>
  <si>
    <t>10/100/1G,S/W,24P</t>
    <phoneticPr fontId="17" type="noConversion"/>
  </si>
  <si>
    <t>M084810</t>
    <phoneticPr fontId="17" type="noConversion"/>
  </si>
  <si>
    <t>무선송수신기(RADIO 10W)</t>
    <phoneticPr fontId="17" type="noConversion"/>
  </si>
  <si>
    <t>전원, RF카드, VHF INTERFACE</t>
    <phoneticPr fontId="17" type="noConversion"/>
  </si>
  <si>
    <t>M084811</t>
    <phoneticPr fontId="17" type="noConversion"/>
  </si>
  <si>
    <t>SHF통신장비(5GHz대역)</t>
    <phoneticPr fontId="17" type="noConversion"/>
  </si>
  <si>
    <t>무선네트워크접속, 최대 866Mbps, 30km 이내</t>
    <phoneticPr fontId="17" type="noConversion"/>
  </si>
  <si>
    <t>M084816</t>
    <phoneticPr fontId="17" type="noConversion"/>
  </si>
  <si>
    <t>무선네트워크접속, 최대 866Mbps, 2km 이내</t>
    <phoneticPr fontId="17" type="noConversion"/>
  </si>
  <si>
    <t>M084820</t>
    <phoneticPr fontId="17" type="noConversion"/>
  </si>
  <si>
    <t>POWER SUPPLY</t>
    <phoneticPr fontId="17" type="noConversion"/>
  </si>
  <si>
    <t>DC 12V / 5V</t>
    <phoneticPr fontId="17" type="noConversion"/>
  </si>
  <si>
    <r>
      <t>M084821</t>
    </r>
    <r>
      <rPr>
        <sz val="12"/>
        <rFont val="바탕체"/>
        <family val="1"/>
        <charset val="129"/>
      </rPr>
      <t/>
    </r>
    <phoneticPr fontId="17" type="noConversion"/>
  </si>
  <si>
    <t>DC 24V 10A</t>
    <phoneticPr fontId="17" type="noConversion"/>
  </si>
  <si>
    <t>M084840</t>
    <phoneticPr fontId="17" type="noConversion"/>
  </si>
  <si>
    <t>FIU MAIN PROCESS UNIT</t>
    <phoneticPr fontId="17" type="noConversion"/>
  </si>
  <si>
    <t>CPU(32bit, 200MHz, 16MB),TCP/IP</t>
    <phoneticPr fontId="17" type="noConversion"/>
  </si>
  <si>
    <t>M084850</t>
    <phoneticPr fontId="17" type="noConversion"/>
  </si>
  <si>
    <t>RTU MAIN PROCESS UNIT</t>
    <phoneticPr fontId="17" type="noConversion"/>
  </si>
  <si>
    <t>CPU(32bit,200MHz, 16MB), RACK, 전원</t>
    <phoneticPr fontId="17" type="noConversion"/>
  </si>
  <si>
    <t>M084851</t>
    <phoneticPr fontId="17" type="noConversion"/>
  </si>
  <si>
    <t>소형RTU MAIN PROCESS UNIT</t>
    <phoneticPr fontId="17" type="noConversion"/>
  </si>
  <si>
    <t>M084870</t>
    <phoneticPr fontId="17" type="noConversion"/>
  </si>
  <si>
    <t>DIGITAL INPUT MODULE</t>
    <phoneticPr fontId="17" type="noConversion"/>
  </si>
  <si>
    <t>16P</t>
    <phoneticPr fontId="17" type="noConversion"/>
  </si>
  <si>
    <r>
      <t>M084871</t>
    </r>
    <r>
      <rPr>
        <sz val="12"/>
        <rFont val="바탕체"/>
        <family val="1"/>
        <charset val="129"/>
      </rPr>
      <t/>
    </r>
    <phoneticPr fontId="17" type="noConversion"/>
  </si>
  <si>
    <t>32P</t>
    <phoneticPr fontId="17" type="noConversion"/>
  </si>
  <si>
    <r>
      <t>M084872</t>
    </r>
    <r>
      <rPr>
        <sz val="12"/>
        <rFont val="바탕체"/>
        <family val="1"/>
        <charset val="129"/>
      </rPr>
      <t/>
    </r>
    <phoneticPr fontId="17" type="noConversion"/>
  </si>
  <si>
    <t>DIGITAL OUTPUT MODULE</t>
    <phoneticPr fontId="17" type="noConversion"/>
  </si>
  <si>
    <r>
      <t>M084873</t>
    </r>
    <r>
      <rPr>
        <sz val="12"/>
        <rFont val="바탕체"/>
        <family val="1"/>
        <charset val="129"/>
      </rPr>
      <t/>
    </r>
    <phoneticPr fontId="17" type="noConversion"/>
  </si>
  <si>
    <r>
      <t>M084874</t>
    </r>
    <r>
      <rPr>
        <sz val="12"/>
        <rFont val="바탕체"/>
        <family val="1"/>
        <charset val="129"/>
      </rPr>
      <t/>
    </r>
    <phoneticPr fontId="17" type="noConversion"/>
  </si>
  <si>
    <t>ANALOG INPUT MODULE</t>
    <phoneticPr fontId="17" type="noConversion"/>
  </si>
  <si>
    <t>8P</t>
    <phoneticPr fontId="17" type="noConversion"/>
  </si>
  <si>
    <r>
      <t>M084875</t>
    </r>
    <r>
      <rPr>
        <sz val="12"/>
        <rFont val="바탕체"/>
        <family val="1"/>
        <charset val="129"/>
      </rPr>
      <t/>
    </r>
    <phoneticPr fontId="17" type="noConversion"/>
  </si>
  <si>
    <r>
      <t>M084876</t>
    </r>
    <r>
      <rPr>
        <sz val="12"/>
        <rFont val="바탕체"/>
        <family val="1"/>
        <charset val="129"/>
      </rPr>
      <t/>
    </r>
    <phoneticPr fontId="17" type="noConversion"/>
  </si>
  <si>
    <t>MIXED MODULE</t>
    <phoneticPr fontId="17" type="noConversion"/>
  </si>
  <si>
    <t>AI 4P/ AO 8P</t>
    <phoneticPr fontId="17" type="noConversion"/>
  </si>
  <si>
    <t>M084877</t>
    <phoneticPr fontId="17" type="noConversion"/>
  </si>
  <si>
    <t>소형 DI / AI MIXED MODULE</t>
    <phoneticPr fontId="17" type="noConversion"/>
  </si>
  <si>
    <t>DI 12P / AI 8P:20mA</t>
    <phoneticPr fontId="17" type="noConversion"/>
  </si>
  <si>
    <t>M084878</t>
    <phoneticPr fontId="17" type="noConversion"/>
  </si>
  <si>
    <t>소형 DO / AO MIXED MODULE</t>
    <phoneticPr fontId="17" type="noConversion"/>
  </si>
  <si>
    <t>DO 8P / AO 2P</t>
    <phoneticPr fontId="17" type="noConversion"/>
  </si>
  <si>
    <t>M084890</t>
    <phoneticPr fontId="17" type="noConversion"/>
  </si>
  <si>
    <t>RTU SOFTWARE FEE</t>
    <phoneticPr fontId="17" type="noConversion"/>
  </si>
  <si>
    <t>점</t>
    <phoneticPr fontId="17" type="noConversion"/>
  </si>
  <si>
    <t>TM/TC(물가)</t>
    <phoneticPr fontId="16" type="noConversion"/>
  </si>
  <si>
    <t>DIGITAL INPUT/OUTPUT</t>
    <phoneticPr fontId="17" type="noConversion"/>
  </si>
  <si>
    <r>
      <t>M084891</t>
    </r>
    <r>
      <rPr>
        <sz val="12"/>
        <rFont val="바탕체"/>
        <family val="1"/>
        <charset val="129"/>
      </rPr>
      <t/>
    </r>
    <phoneticPr fontId="17" type="noConversion"/>
  </si>
  <si>
    <t>ANALOG INPUT/OUTPUT</t>
    <phoneticPr fontId="17" type="noConversion"/>
  </si>
  <si>
    <t>M084892</t>
    <phoneticPr fontId="17" type="noConversion"/>
  </si>
  <si>
    <t>통신(RS-232/485/이더넷)</t>
    <phoneticPr fontId="17" type="noConversion"/>
  </si>
  <si>
    <t>M084900</t>
    <phoneticPr fontId="17" type="noConversion"/>
  </si>
  <si>
    <t>전원 모듈 (PLC)</t>
    <phoneticPr fontId="17" type="noConversion"/>
  </si>
  <si>
    <t>DC 5V/24V, 3.5A 이상</t>
    <phoneticPr fontId="17" type="noConversion"/>
  </si>
  <si>
    <t>M084901</t>
    <phoneticPr fontId="17" type="noConversion"/>
  </si>
  <si>
    <t>CPU 모듈 (PLC)</t>
    <phoneticPr fontId="17" type="noConversion"/>
  </si>
  <si>
    <t xml:space="preserve">84ns/Step 이하, 3,000점 이상 </t>
    <phoneticPr fontId="17" type="noConversion"/>
  </si>
  <si>
    <r>
      <t>M084902</t>
    </r>
    <r>
      <rPr>
        <sz val="12"/>
        <rFont val="바탕체"/>
        <family val="1"/>
        <charset val="129"/>
      </rPr>
      <t/>
    </r>
    <phoneticPr fontId="17" type="noConversion"/>
  </si>
  <si>
    <t xml:space="preserve">84ns/Step 이하, 1,500점 이상 </t>
    <phoneticPr fontId="17" type="noConversion"/>
  </si>
  <si>
    <t>M084917</t>
    <phoneticPr fontId="17" type="noConversion"/>
  </si>
  <si>
    <t xml:space="preserve">84ns/Step 이하, 2,000점 이상 </t>
    <phoneticPr fontId="17" type="noConversion"/>
  </si>
  <si>
    <t>M084918</t>
    <phoneticPr fontId="17" type="noConversion"/>
  </si>
  <si>
    <t xml:space="preserve">84ns/Step 이하, 4,000점 이상 </t>
    <phoneticPr fontId="17" type="noConversion"/>
  </si>
  <si>
    <t>M084919</t>
    <phoneticPr fontId="17" type="noConversion"/>
  </si>
  <si>
    <t xml:space="preserve">84ns/Step 이하, 6,000점 이상 </t>
    <phoneticPr fontId="17" type="noConversion"/>
  </si>
  <si>
    <r>
      <t>M084915</t>
    </r>
    <r>
      <rPr>
        <sz val="12"/>
        <rFont val="바탕체"/>
        <family val="1"/>
        <charset val="129"/>
      </rPr>
      <t/>
    </r>
    <phoneticPr fontId="17" type="noConversion"/>
  </si>
  <si>
    <t xml:space="preserve">84ns/Step 이하, 1,000점 이상 </t>
    <phoneticPr fontId="17" type="noConversion"/>
  </si>
  <si>
    <r>
      <t>M084903</t>
    </r>
    <r>
      <rPr>
        <sz val="12"/>
        <rFont val="바탕체"/>
        <family val="1"/>
        <charset val="129"/>
      </rPr>
      <t/>
    </r>
    <phoneticPr fontId="17" type="noConversion"/>
  </si>
  <si>
    <t>통신 모듈 (PLC)</t>
    <phoneticPr fontId="17" type="noConversion"/>
  </si>
  <si>
    <t>ETHERNET, TCP/IP</t>
    <phoneticPr fontId="17" type="noConversion"/>
  </si>
  <si>
    <r>
      <t>M084904</t>
    </r>
    <r>
      <rPr>
        <sz val="12"/>
        <rFont val="바탕체"/>
        <family val="1"/>
        <charset val="129"/>
      </rPr>
      <t/>
    </r>
    <phoneticPr fontId="17" type="noConversion"/>
  </si>
  <si>
    <t>RS-232C, RS-422</t>
    <phoneticPr fontId="17" type="noConversion"/>
  </si>
  <si>
    <r>
      <t>M084905</t>
    </r>
    <r>
      <rPr>
        <sz val="12"/>
        <rFont val="바탕체"/>
        <family val="1"/>
        <charset val="129"/>
      </rPr>
      <t/>
    </r>
    <phoneticPr fontId="17" type="noConversion"/>
  </si>
  <si>
    <t>디지털 입력 모듈 (PLC)</t>
    <phoneticPr fontId="17" type="noConversion"/>
  </si>
  <si>
    <r>
      <t>M084906</t>
    </r>
    <r>
      <rPr>
        <sz val="12"/>
        <rFont val="바탕체"/>
        <family val="1"/>
        <charset val="129"/>
      </rPr>
      <t/>
    </r>
    <phoneticPr fontId="17" type="noConversion"/>
  </si>
  <si>
    <r>
      <t>M084907</t>
    </r>
    <r>
      <rPr>
        <sz val="12"/>
        <rFont val="바탕체"/>
        <family val="1"/>
        <charset val="129"/>
      </rPr>
      <t/>
    </r>
    <phoneticPr fontId="17" type="noConversion"/>
  </si>
  <si>
    <t>디지털 출력 모듈 (PLC)</t>
    <phoneticPr fontId="17" type="noConversion"/>
  </si>
  <si>
    <t>16P, 릴레이 출력</t>
    <phoneticPr fontId="17" type="noConversion"/>
  </si>
  <si>
    <r>
      <t>M084908</t>
    </r>
    <r>
      <rPr>
        <sz val="12"/>
        <rFont val="바탕체"/>
        <family val="1"/>
        <charset val="129"/>
      </rPr>
      <t/>
    </r>
    <phoneticPr fontId="17" type="noConversion"/>
  </si>
  <si>
    <t>16P, 트랜지스터 출력</t>
    <phoneticPr fontId="17" type="noConversion"/>
  </si>
  <si>
    <r>
      <t>M084909</t>
    </r>
    <r>
      <rPr>
        <sz val="12"/>
        <rFont val="바탕체"/>
        <family val="1"/>
        <charset val="129"/>
      </rPr>
      <t/>
    </r>
    <phoneticPr fontId="17" type="noConversion"/>
  </si>
  <si>
    <t>32P, 트랜지스터 출력</t>
    <phoneticPr fontId="17" type="noConversion"/>
  </si>
  <si>
    <r>
      <t>M084910</t>
    </r>
    <r>
      <rPr>
        <sz val="12"/>
        <rFont val="바탕체"/>
        <family val="1"/>
        <charset val="129"/>
      </rPr>
      <t/>
    </r>
    <phoneticPr fontId="17" type="noConversion"/>
  </si>
  <si>
    <t>아날로그 입력 모듈 (PLC)</t>
    <phoneticPr fontId="17" type="noConversion"/>
  </si>
  <si>
    <r>
      <t>M084911</t>
    </r>
    <r>
      <rPr>
        <sz val="12"/>
        <rFont val="바탕체"/>
        <family val="1"/>
        <charset val="129"/>
      </rPr>
      <t/>
    </r>
    <phoneticPr fontId="17" type="noConversion"/>
  </si>
  <si>
    <r>
      <t>M084912</t>
    </r>
    <r>
      <rPr>
        <sz val="12"/>
        <rFont val="바탕체"/>
        <family val="1"/>
        <charset val="129"/>
      </rPr>
      <t/>
    </r>
    <phoneticPr fontId="17" type="noConversion"/>
  </si>
  <si>
    <t>기본, 증설 베이스 (PLC)</t>
    <phoneticPr fontId="17" type="noConversion"/>
  </si>
  <si>
    <t>8모듈 장착용</t>
    <phoneticPr fontId="17" type="noConversion"/>
  </si>
  <si>
    <r>
      <t>M084913</t>
    </r>
    <r>
      <rPr>
        <sz val="12"/>
        <rFont val="바탕체"/>
        <family val="1"/>
        <charset val="129"/>
      </rPr>
      <t/>
    </r>
    <phoneticPr fontId="17" type="noConversion"/>
  </si>
  <si>
    <t>12모듈 장착용</t>
    <phoneticPr fontId="17" type="noConversion"/>
  </si>
  <si>
    <r>
      <t>M084914</t>
    </r>
    <r>
      <rPr>
        <sz val="12"/>
        <rFont val="바탕체"/>
        <family val="1"/>
        <charset val="129"/>
      </rPr>
      <t/>
    </r>
    <phoneticPr fontId="17" type="noConversion"/>
  </si>
  <si>
    <t>증설 케이블 (PLC)</t>
    <phoneticPr fontId="17" type="noConversion"/>
  </si>
  <si>
    <t>0.6m 이상</t>
    <phoneticPr fontId="17" type="noConversion"/>
  </si>
  <si>
    <t>M084916</t>
    <phoneticPr fontId="17" type="noConversion"/>
  </si>
  <si>
    <t>증설 베이스(PLC)</t>
    <phoneticPr fontId="17" type="noConversion"/>
  </si>
  <si>
    <t>Ethernet Port</t>
    <phoneticPr fontId="17" type="noConversion"/>
  </si>
  <si>
    <t>M085027</t>
    <phoneticPr fontId="17" type="noConversion"/>
  </si>
  <si>
    <t>무정전전원장치</t>
    <phoneticPr fontId="17" type="noConversion"/>
  </si>
  <si>
    <t>1φ 3㎸A;BACKUPTIME 30분</t>
    <phoneticPr fontId="17" type="noConversion"/>
  </si>
  <si>
    <t>M085028</t>
    <phoneticPr fontId="17" type="noConversion"/>
  </si>
  <si>
    <t>1φ 5㎸A;BACKUPTIME 30분</t>
    <phoneticPr fontId="17" type="noConversion"/>
  </si>
  <si>
    <t>M085029</t>
    <phoneticPr fontId="17" type="noConversion"/>
  </si>
  <si>
    <t>1φ 7.5㎸A;BACKUPTIME 30분</t>
    <phoneticPr fontId="17" type="noConversion"/>
  </si>
  <si>
    <t>M085030</t>
    <phoneticPr fontId="17" type="noConversion"/>
  </si>
  <si>
    <t>1φ 10㎸A;BACKUPTIME 30분</t>
    <phoneticPr fontId="17" type="noConversion"/>
  </si>
  <si>
    <t>M085031</t>
    <phoneticPr fontId="17" type="noConversion"/>
  </si>
  <si>
    <t>1φ 15㎸A;BACKUPTIME 30분</t>
    <phoneticPr fontId="17" type="noConversion"/>
  </si>
  <si>
    <t>M085043</t>
    <phoneticPr fontId="17" type="noConversion"/>
  </si>
  <si>
    <t>수위계 지지대</t>
    <phoneticPr fontId="17" type="noConversion"/>
  </si>
  <si>
    <t>수위계(견적)</t>
    <phoneticPr fontId="16" type="noConversion"/>
  </si>
  <si>
    <t>STS 0.5(W) x 0.5(H)</t>
    <phoneticPr fontId="17" type="noConversion"/>
  </si>
  <si>
    <r>
      <t>M085044</t>
    </r>
    <r>
      <rPr>
        <sz val="12"/>
        <rFont val="바탕체"/>
        <family val="1"/>
        <charset val="129"/>
      </rPr>
      <t/>
    </r>
    <phoneticPr fontId="17" type="noConversion"/>
  </si>
  <si>
    <t xml:space="preserve">STS 0.5(W) x 1.5(H) </t>
    <phoneticPr fontId="17" type="noConversion"/>
  </si>
  <si>
    <t>M085048</t>
    <phoneticPr fontId="17" type="noConversion"/>
  </si>
  <si>
    <t>초음파수위계(분리형)</t>
    <phoneticPr fontId="17" type="noConversion"/>
  </si>
  <si>
    <t>수위계(물견)</t>
    <phoneticPr fontId="16" type="noConversion"/>
  </si>
  <si>
    <t>RANGE 0.3~10m(2채널)</t>
    <phoneticPr fontId="17" type="noConversion"/>
  </si>
  <si>
    <t>M085049</t>
    <phoneticPr fontId="17" type="noConversion"/>
  </si>
  <si>
    <t>RANGE 0.3~15m(2채널)</t>
    <phoneticPr fontId="17" type="noConversion"/>
  </si>
  <si>
    <t>M085050</t>
    <phoneticPr fontId="17" type="noConversion"/>
  </si>
  <si>
    <t>초음파수위계(일체형)</t>
    <phoneticPr fontId="17" type="noConversion"/>
  </si>
  <si>
    <t>RANGE 0.3~6m</t>
    <phoneticPr fontId="17" type="noConversion"/>
  </si>
  <si>
    <t>M085051</t>
    <phoneticPr fontId="17" type="noConversion"/>
  </si>
  <si>
    <t>RANGE 0.3~10m</t>
    <phoneticPr fontId="17" type="noConversion"/>
  </si>
  <si>
    <t>M085052</t>
    <phoneticPr fontId="17" type="noConversion"/>
  </si>
  <si>
    <t>RANGE 0.3~15m</t>
    <phoneticPr fontId="17" type="noConversion"/>
  </si>
  <si>
    <t>M085053</t>
    <phoneticPr fontId="17" type="noConversion"/>
  </si>
  <si>
    <t>초음파수위계</t>
    <phoneticPr fontId="17" type="noConversion"/>
  </si>
  <si>
    <t>RANGE 0.3~30m</t>
    <phoneticPr fontId="17" type="noConversion"/>
  </si>
  <si>
    <t>M085054</t>
    <phoneticPr fontId="16" type="noConversion"/>
  </si>
  <si>
    <t>레이더수위계(분리형)</t>
    <phoneticPr fontId="16" type="noConversion"/>
  </si>
  <si>
    <t>RANGE 0.3~10m(2채널)</t>
    <phoneticPr fontId="16" type="noConversion"/>
  </si>
  <si>
    <t>M085055</t>
    <phoneticPr fontId="16" type="noConversion"/>
  </si>
  <si>
    <t>RANGE 0.3~20m(2채널)</t>
    <phoneticPr fontId="16" type="noConversion"/>
  </si>
  <si>
    <t>M085056</t>
    <phoneticPr fontId="16" type="noConversion"/>
  </si>
  <si>
    <t>RANGE 0.3~10m(1채널)</t>
    <phoneticPr fontId="16" type="noConversion"/>
  </si>
  <si>
    <t>M085057</t>
    <phoneticPr fontId="16" type="noConversion"/>
  </si>
  <si>
    <t>RANGE 0.3~20m(1채널)</t>
    <phoneticPr fontId="16" type="noConversion"/>
  </si>
  <si>
    <t>M085058</t>
    <phoneticPr fontId="16" type="noConversion"/>
  </si>
  <si>
    <t>레이더수위계(일체형)</t>
    <phoneticPr fontId="16" type="noConversion"/>
  </si>
  <si>
    <t>RANGE 0.3~6m</t>
    <phoneticPr fontId="16" type="noConversion"/>
  </si>
  <si>
    <t>M085059</t>
    <phoneticPr fontId="16" type="noConversion"/>
  </si>
  <si>
    <t>RANGE 0.3~20m</t>
    <phoneticPr fontId="16" type="noConversion"/>
  </si>
  <si>
    <t>M085060</t>
    <phoneticPr fontId="16" type="noConversion"/>
  </si>
  <si>
    <t>RANGE 0.3~30m</t>
    <phoneticPr fontId="16" type="noConversion"/>
  </si>
  <si>
    <t>M085064</t>
    <phoneticPr fontId="17" type="noConversion"/>
  </si>
  <si>
    <t>오뚜기식수위계</t>
    <phoneticPr fontId="17" type="noConversion"/>
  </si>
  <si>
    <t>4접점(HH,H,L,LL)</t>
    <phoneticPr fontId="17" type="noConversion"/>
  </si>
  <si>
    <t>M085065</t>
    <phoneticPr fontId="17" type="noConversion"/>
  </si>
  <si>
    <t>전극봉식수위스위치</t>
    <phoneticPr fontId="17" type="noConversion"/>
  </si>
  <si>
    <t>3극</t>
    <phoneticPr fontId="17" type="noConversion"/>
  </si>
  <si>
    <t>M085066</t>
    <phoneticPr fontId="17" type="noConversion"/>
  </si>
  <si>
    <t>메가픽셀 스피드 돔 카메라</t>
    <phoneticPr fontId="17" type="noConversion"/>
  </si>
  <si>
    <t>200만화소 이상, 36배 광학줌, 하우징일체</t>
    <phoneticPr fontId="17" type="noConversion"/>
  </si>
  <si>
    <t>M085067</t>
    <phoneticPr fontId="17" type="noConversion"/>
  </si>
  <si>
    <t>메가픽셀 스피드 돔 카메라(IR)</t>
    <phoneticPr fontId="17" type="noConversion"/>
  </si>
  <si>
    <t>200만화소 이상,  36배 광학줌, 하우징일체, Wiper</t>
    <phoneticPr fontId="17" type="noConversion"/>
  </si>
  <si>
    <t>M085068</t>
    <phoneticPr fontId="17" type="noConversion"/>
  </si>
  <si>
    <t>메가픽셀 적외선 카메라(뷸렛)</t>
    <phoneticPr fontId="17" type="noConversion"/>
  </si>
  <si>
    <t>200만화소 이상, 4배 광학줌, 하우징일체</t>
    <phoneticPr fontId="17" type="noConversion"/>
  </si>
  <si>
    <t>M085069</t>
    <phoneticPr fontId="17" type="noConversion"/>
  </si>
  <si>
    <t>메가픽셀 적외선 카메라(돔형)</t>
    <phoneticPr fontId="17" type="noConversion"/>
  </si>
  <si>
    <t>200만화소 이상, 3배 광학줌, 하우징일체</t>
    <phoneticPr fontId="17" type="noConversion"/>
  </si>
  <si>
    <t>M085070</t>
    <phoneticPr fontId="17" type="noConversion"/>
  </si>
  <si>
    <t>CCTV CAMERA POLE</t>
    <phoneticPr fontId="17" type="noConversion"/>
  </si>
  <si>
    <t>STS. 2.0t, 4M  Φ152</t>
    <phoneticPr fontId="17" type="noConversion"/>
  </si>
  <si>
    <t>M085071</t>
    <phoneticPr fontId="17" type="noConversion"/>
  </si>
  <si>
    <t>CCTV POLE PANEL</t>
    <phoneticPr fontId="17" type="noConversion"/>
  </si>
  <si>
    <t>STS. 2.0t (W)300*(H)400*(D)300</t>
    <phoneticPr fontId="17" type="noConversion"/>
  </si>
  <si>
    <t>M085072</t>
    <phoneticPr fontId="17" type="noConversion"/>
  </si>
  <si>
    <t>STS. 2.0t (W)600*(H)700*(D)500, 이중단열판</t>
    <phoneticPr fontId="17" type="noConversion"/>
  </si>
  <si>
    <t>M085073</t>
    <phoneticPr fontId="17" type="noConversion"/>
  </si>
  <si>
    <t>400만화소 이상, 30배 광학줌, 하우징일체</t>
    <phoneticPr fontId="17" type="noConversion"/>
  </si>
  <si>
    <t>M085074</t>
    <phoneticPr fontId="17" type="noConversion"/>
  </si>
  <si>
    <t>CCTV 브래킷</t>
    <phoneticPr fontId="17" type="noConversion"/>
  </si>
  <si>
    <t>거치용, 3m</t>
    <phoneticPr fontId="17" type="noConversion"/>
  </si>
  <si>
    <t>M085075</t>
    <phoneticPr fontId="17" type="noConversion"/>
  </si>
  <si>
    <t>거치용, 1m</t>
    <phoneticPr fontId="17" type="noConversion"/>
  </si>
  <si>
    <t>M085170</t>
    <phoneticPr fontId="17" type="noConversion"/>
  </si>
  <si>
    <t>자동소화장치</t>
    <phoneticPr fontId="17" type="noConversion"/>
  </si>
  <si>
    <t>고체에어로졸 500g(방호체적 5.19㎥)</t>
    <phoneticPr fontId="17" type="noConversion"/>
  </si>
  <si>
    <t>M085171</t>
    <phoneticPr fontId="17" type="noConversion"/>
  </si>
  <si>
    <t>고체에어로졸 850g(방호체적 8.82㎥)</t>
    <phoneticPr fontId="17" type="noConversion"/>
  </si>
  <si>
    <t>M085172</t>
    <phoneticPr fontId="17" type="noConversion"/>
  </si>
  <si>
    <t>고체에어로졸 1000g(방호체적 10.38㎥)</t>
    <phoneticPr fontId="17" type="noConversion"/>
  </si>
  <si>
    <t>M085173</t>
    <phoneticPr fontId="17" type="noConversion"/>
  </si>
  <si>
    <t>고체에어로졸 1700g(방호체적 17.65㎥)</t>
    <phoneticPr fontId="17" type="noConversion"/>
  </si>
  <si>
    <t>M085174</t>
    <phoneticPr fontId="17" type="noConversion"/>
  </si>
  <si>
    <t>고체에어로졸 2300g(방호체적 25.22㎥)</t>
    <phoneticPr fontId="17" type="noConversion"/>
  </si>
  <si>
    <t>M085175</t>
    <phoneticPr fontId="17" type="noConversion"/>
  </si>
  <si>
    <t>고체에어로졸 3000g(방호체적 32.90㎥)</t>
    <phoneticPr fontId="17" type="noConversion"/>
  </si>
  <si>
    <t>M085176</t>
    <phoneticPr fontId="17" type="noConversion"/>
  </si>
  <si>
    <t>고체에어로졸 4600g(방호체적 50.44㎥)</t>
    <phoneticPr fontId="17" type="noConversion"/>
  </si>
  <si>
    <t>M085177</t>
    <phoneticPr fontId="17" type="noConversion"/>
  </si>
  <si>
    <t>HFC227ea 0.6kg (방호체적 1.6㎥)-설치비포함</t>
    <phoneticPr fontId="17" type="noConversion"/>
  </si>
  <si>
    <t>M085178</t>
    <phoneticPr fontId="17" type="noConversion"/>
  </si>
  <si>
    <t>HFC227ea 2kg(방호체적 3.6㎥)-설치비포함</t>
    <phoneticPr fontId="17" type="noConversion"/>
  </si>
  <si>
    <t>M085179</t>
    <phoneticPr fontId="17" type="noConversion"/>
  </si>
  <si>
    <t>HFC227ea 4kg(방호체적 7.2㎥)-설치비포함</t>
    <phoneticPr fontId="17" type="noConversion"/>
  </si>
  <si>
    <t>M085180</t>
    <phoneticPr fontId="17" type="noConversion"/>
  </si>
  <si>
    <t>HFC227ea 6kg(방호체적 10.9㎥)-설치비포함</t>
    <phoneticPr fontId="17" type="noConversion"/>
  </si>
  <si>
    <t>M085181</t>
    <phoneticPr fontId="17" type="noConversion"/>
  </si>
  <si>
    <t>HFC227ea 8kg(방호체적 14.5㎥)-설치비포함</t>
    <phoneticPr fontId="17" type="noConversion"/>
  </si>
  <si>
    <t>설 계 내 역 서</t>
    <phoneticPr fontId="47" type="noConversion"/>
  </si>
  <si>
    <t>( 주  요  자  재 )</t>
    <phoneticPr fontId="5" type="noConversion"/>
  </si>
  <si>
    <t>공    사   원   가</t>
    <phoneticPr fontId="5" type="noConversion"/>
  </si>
  <si>
    <t>KT선로가설비(견적)</t>
    <phoneticPr fontId="5" type="noConversion"/>
  </si>
  <si>
    <t>1개월 이상</t>
    <phoneticPr fontId="5" type="noConversion"/>
  </si>
  <si>
    <t>추정금액 1억 이상</t>
    <phoneticPr fontId="5" type="noConversion"/>
  </si>
  <si>
    <t>2천만 이상</t>
    <phoneticPr fontId="5" type="noConversion"/>
  </si>
  <si>
    <t>5억미만</t>
    <phoneticPr fontId="5" type="noConversion"/>
  </si>
  <si>
    <t>0.6/1KV F-CV 2.5㎟*3C</t>
  </si>
  <si>
    <t>0.6/1KV F-CV 2.5㎟*3C</t>
    <phoneticPr fontId="6" type="noConversion"/>
  </si>
  <si>
    <t>0.6/1KV F-CV 4.0㎟*2C</t>
    <phoneticPr fontId="47" type="noConversion"/>
  </si>
  <si>
    <t>가요전선관콘넥터</t>
    <phoneticPr fontId="125" type="noConversion"/>
  </si>
  <si>
    <t>풀박스</t>
    <phoneticPr fontId="125" type="noConversion"/>
  </si>
  <si>
    <t>40mm(0.384kg)</t>
  </si>
  <si>
    <t>200*200*150</t>
    <phoneticPr fontId="125" type="noConversion"/>
  </si>
  <si>
    <t>고장력방수 28㎜</t>
    <phoneticPr fontId="125" type="noConversion"/>
  </si>
  <si>
    <t>황동방수 28mm</t>
    <phoneticPr fontId="125" type="noConversion"/>
  </si>
  <si>
    <t>소         계</t>
    <phoneticPr fontId="47" type="noConversion"/>
  </si>
  <si>
    <t>0.6/1KV F-CV 2.5sq/3C</t>
    <phoneticPr fontId="47" type="noConversion"/>
  </si>
  <si>
    <t>합              계</t>
    <phoneticPr fontId="5" type="noConversion"/>
  </si>
  <si>
    <t>VMS License (1CH)</t>
  </si>
  <si>
    <t>카메라 접속라이센스 (채널당)</t>
  </si>
  <si>
    <t xml:space="preserve">   한국농어촌공사 안동지사</t>
    <phoneticPr fontId="16" type="noConversion"/>
  </si>
  <si>
    <t>1. 지동양수장</t>
    <phoneticPr fontId="2" type="noConversion"/>
  </si>
  <si>
    <t>CCTV 1대, VPN 설치</t>
    <phoneticPr fontId="47" type="noConversion"/>
  </si>
  <si>
    <t>6개월 이하</t>
    <phoneticPr fontId="5" type="noConversion"/>
  </si>
  <si>
    <t>지동양수장</t>
    <phoneticPr fontId="76" type="noConversion"/>
  </si>
  <si>
    <t xml:space="preserve">VPN (원격소용) </t>
    <phoneticPr fontId="3" type="noConversion"/>
  </si>
  <si>
    <t>FW410</t>
    <phoneticPr fontId="47" type="noConversion"/>
  </si>
  <si>
    <t>대</t>
    <phoneticPr fontId="47" type="noConversion"/>
  </si>
  <si>
    <t>VPN 설치</t>
    <phoneticPr fontId="47" type="noConversion"/>
  </si>
  <si>
    <t>원격소용</t>
    <phoneticPr fontId="47" type="noConversion"/>
  </si>
  <si>
    <t>통8-1-5</t>
    <phoneticPr fontId="6" type="noConversion"/>
  </si>
  <si>
    <t>S/W 시험사</t>
    <phoneticPr fontId="47" type="noConversion"/>
  </si>
  <si>
    <t>H/W 시험사</t>
    <phoneticPr fontId="12" type="noConversion"/>
  </si>
  <si>
    <t xml:space="preserve"> RTU장치 ~ CCTV </t>
    <phoneticPr fontId="6" type="noConversion"/>
  </si>
  <si>
    <t>2. 만운저수지</t>
    <phoneticPr fontId="2" type="noConversion"/>
  </si>
  <si>
    <t>CCTV 1대 교체</t>
    <phoneticPr fontId="47" type="noConversion"/>
  </si>
  <si>
    <t>3. 안교배수장</t>
    <phoneticPr fontId="2" type="noConversion"/>
  </si>
  <si>
    <t>PLC A/I 카드 교체</t>
    <phoneticPr fontId="47" type="noConversion"/>
  </si>
  <si>
    <t>메가픽셀 적외선카메라</t>
    <phoneticPr fontId="47" type="noConversion"/>
  </si>
  <si>
    <t>2M, 3배 광학줌, 돔형(하우징일체형)</t>
    <phoneticPr fontId="47" type="noConversion"/>
  </si>
  <si>
    <t>시스템 설치노무비 산출근거</t>
    <phoneticPr fontId="12" type="noConversion"/>
  </si>
  <si>
    <t>돔형,  교체</t>
    <phoneticPr fontId="47" type="noConversion"/>
  </si>
  <si>
    <t>&lt; PLC 장치 &gt;</t>
  </si>
  <si>
    <t>아날로그 입력 모듈 (PLC)</t>
    <phoneticPr fontId="47" type="noConversion"/>
  </si>
  <si>
    <t>8P</t>
  </si>
  <si>
    <t>M084910</t>
  </si>
  <si>
    <t>통신 모듈 (PLC)</t>
  </si>
  <si>
    <t>ETHERNET, TCP/IP</t>
  </si>
  <si>
    <t>M084903</t>
  </si>
  <si>
    <t>CPU 모듈 (PLC)</t>
  </si>
  <si>
    <t xml:space="preserve">75ns/Step 이하, 128kB, 2,000점 이상 </t>
    <phoneticPr fontId="99" type="noConversion"/>
  </si>
  <si>
    <t>M084917</t>
  </si>
  <si>
    <t>전원 모듈 (PLC)</t>
  </si>
  <si>
    <t>DC 5V/24V, 3.5A 이상</t>
  </si>
  <si>
    <t>M084900</t>
  </si>
  <si>
    <t>RS-232C, RS-422</t>
    <phoneticPr fontId="47" type="noConversion"/>
  </si>
  <si>
    <t>M084904</t>
  </si>
  <si>
    <t>디지털 입력 모듈 (PLC)</t>
    <phoneticPr fontId="47" type="noConversion"/>
  </si>
  <si>
    <t>16P</t>
  </si>
  <si>
    <t>M084905</t>
  </si>
  <si>
    <t>디지털 출력 모듈 (PLC)</t>
  </si>
  <si>
    <t>16P, 릴레이 출력</t>
    <phoneticPr fontId="47" type="noConversion"/>
  </si>
  <si>
    <t>M084907</t>
  </si>
  <si>
    <t>아날로그 입력모듈</t>
  </si>
  <si>
    <t>아날로그 입력모듈</t>
    <phoneticPr fontId="47" type="noConversion"/>
  </si>
  <si>
    <t>8P  (PLC)</t>
    <phoneticPr fontId="47" type="noConversion"/>
  </si>
  <si>
    <t>개</t>
    <phoneticPr fontId="47" type="noConversion"/>
  </si>
  <si>
    <t>카드삽입 및 점검</t>
    <phoneticPr fontId="47" type="noConversion"/>
  </si>
  <si>
    <t>통8-4-7-5</t>
    <phoneticPr fontId="47" type="noConversion"/>
  </si>
  <si>
    <t>시험 및 조정</t>
    <phoneticPr fontId="47" type="noConversion"/>
  </si>
  <si>
    <t>신호분배기 교체</t>
    <phoneticPr fontId="47" type="noConversion"/>
  </si>
  <si>
    <t>기본, 증설 베이스 (PLC)</t>
  </si>
  <si>
    <t>8모듈 장착용</t>
  </si>
  <si>
    <t>M084912</t>
  </si>
  <si>
    <t>DUMMY MODULE</t>
    <phoneticPr fontId="99" type="noConversion"/>
  </si>
  <si>
    <t>슬롯방진용</t>
    <phoneticPr fontId="99" type="noConversion"/>
  </si>
  <si>
    <t>I/O LINK</t>
    <phoneticPr fontId="47" type="noConversion"/>
  </si>
  <si>
    <t>I/O LINK 단자대 32점, 40P</t>
    <phoneticPr fontId="47" type="noConversion"/>
  </si>
  <si>
    <t>신호분배기</t>
    <phoneticPr fontId="47" type="noConversion"/>
  </si>
  <si>
    <t>1채널 입력, 2채널 출력:4~20mA</t>
    <phoneticPr fontId="47" type="noConversion"/>
  </si>
  <si>
    <t>M079141</t>
  </si>
  <si>
    <t>M079142</t>
  </si>
  <si>
    <t>디지털표시기</t>
    <phoneticPr fontId="47" type="noConversion"/>
  </si>
  <si>
    <t>입력:4~20mA, 4 Digit</t>
    <phoneticPr fontId="47" type="noConversion"/>
  </si>
  <si>
    <t>디지털표시기(출력1CH)</t>
    <phoneticPr fontId="47" type="noConversion"/>
  </si>
  <si>
    <t>입력:4~20mA, 4 Digit, 출력1CH</t>
    <phoneticPr fontId="47" type="noConversion"/>
  </si>
  <si>
    <t>직접노무비의 3%</t>
    <phoneticPr fontId="47" type="noConversion"/>
  </si>
  <si>
    <t>1채널 입력, 2채널 출력:4~20mA</t>
    <phoneticPr fontId="47" type="noConversion"/>
  </si>
  <si>
    <t>신호분배기(개도용)</t>
    <phoneticPr fontId="47" type="noConversion"/>
  </si>
  <si>
    <t>교체</t>
    <phoneticPr fontId="47" type="noConversion"/>
  </si>
  <si>
    <t>신호분배기(개도용)</t>
    <phoneticPr fontId="47" type="noConversion"/>
  </si>
  <si>
    <t>전3-34</t>
    <phoneticPr fontId="47" type="noConversion"/>
  </si>
  <si>
    <t>2026. 08</t>
    <phoneticPr fontId="16" type="noConversion"/>
  </si>
  <si>
    <t>5. 도촌저수지</t>
    <phoneticPr fontId="47" type="noConversion"/>
  </si>
  <si>
    <t>CONTROL RELAY</t>
  </si>
  <si>
    <t xml:space="preserve">BACK WIRE </t>
  </si>
  <si>
    <t>기타잡재</t>
  </si>
  <si>
    <t>&lt;설치노무비&gt;</t>
  </si>
  <si>
    <t>&lt;경      비&gt;</t>
  </si>
  <si>
    <t>자동운전 화면구성</t>
    <phoneticPr fontId="6" type="noConversion"/>
  </si>
  <si>
    <t>개</t>
    <phoneticPr fontId="6" type="noConversion"/>
  </si>
  <si>
    <t>DIGITAL INPUT/OUTPUT</t>
  </si>
  <si>
    <t>점</t>
    <phoneticPr fontId="6" type="noConversion"/>
  </si>
  <si>
    <t>ANALOG INPUT/OUTPUT</t>
  </si>
  <si>
    <t>2A,2B(AC용)</t>
  </si>
  <si>
    <t>KIV 1.5㎟</t>
    <phoneticPr fontId="3" type="noConversion"/>
  </si>
  <si>
    <t>식</t>
    <phoneticPr fontId="125" type="noConversion"/>
  </si>
  <si>
    <t>KRC-HMI S/W FEE</t>
    <phoneticPr fontId="47" type="noConversion"/>
  </si>
  <si>
    <t>RTU S/W FEE</t>
    <phoneticPr fontId="47" type="noConversion"/>
  </si>
  <si>
    <t>&lt; SYSTEM SOFTWARE &gt;</t>
    <phoneticPr fontId="47" type="noConversion"/>
  </si>
  <si>
    <t>KRC-HMI SOFTWARE FEE</t>
  </si>
  <si>
    <t>표준화면 구성</t>
  </si>
  <si>
    <t>화면</t>
    <phoneticPr fontId="47" type="noConversion"/>
  </si>
  <si>
    <t>M084738</t>
  </si>
  <si>
    <t>Open/Close</t>
  </si>
  <si>
    <t>UVR</t>
    <phoneticPr fontId="99" type="noConversion"/>
  </si>
  <si>
    <t>MCU(O.C/W.C)</t>
  </si>
  <si>
    <t>INPUT/OUTPUT POINTS SCHEDULE</t>
    <phoneticPr fontId="47" type="noConversion"/>
  </si>
  <si>
    <t>I/O 구분</t>
    <phoneticPr fontId="99" type="noConversion"/>
  </si>
  <si>
    <t>DIGITAL OUTPUT</t>
    <phoneticPr fontId="99" type="noConversion"/>
  </si>
  <si>
    <t>DIGITAL INPUT</t>
    <phoneticPr fontId="99" type="noConversion"/>
  </si>
  <si>
    <t>ANALOG INPUT</t>
    <phoneticPr fontId="99" type="noConversion"/>
  </si>
  <si>
    <t xml:space="preserve">A/O </t>
    <phoneticPr fontId="47" type="noConversion"/>
  </si>
  <si>
    <t>비 고</t>
    <phoneticPr fontId="99" type="noConversion"/>
  </si>
  <si>
    <t>CONTROL</t>
    <phoneticPr fontId="99" type="noConversion"/>
  </si>
  <si>
    <t>STATUS</t>
    <phoneticPr fontId="99" type="noConversion"/>
  </si>
  <si>
    <t>ALARM</t>
    <phoneticPr fontId="99" type="noConversion"/>
  </si>
  <si>
    <t>4 ~ 20mA</t>
    <phoneticPr fontId="99" type="noConversion"/>
  </si>
  <si>
    <t>4~20mA</t>
    <phoneticPr fontId="47" type="noConversion"/>
  </si>
  <si>
    <t>설 비 명</t>
    <phoneticPr fontId="99" type="noConversion"/>
  </si>
  <si>
    <t>On/Off</t>
    <phoneticPr fontId="99" type="noConversion"/>
  </si>
  <si>
    <t>Open/STOP/Close</t>
    <phoneticPr fontId="99" type="noConversion"/>
  </si>
  <si>
    <t>RESET</t>
    <phoneticPr fontId="99" type="noConversion"/>
  </si>
  <si>
    <t>수동/자동</t>
    <phoneticPr fontId="99" type="noConversion"/>
  </si>
  <si>
    <t>현장/원격</t>
    <phoneticPr fontId="47" type="noConversion"/>
  </si>
  <si>
    <t>VCS ON/OFF</t>
    <phoneticPr fontId="99" type="noConversion"/>
  </si>
  <si>
    <t>Open/Close</t>
    <phoneticPr fontId="99" type="noConversion"/>
  </si>
  <si>
    <t>Run/Stop</t>
    <phoneticPr fontId="99" type="noConversion"/>
  </si>
  <si>
    <t>F.O/F.C</t>
    <phoneticPr fontId="99" type="noConversion"/>
  </si>
  <si>
    <t>OCR</t>
    <phoneticPr fontId="99" type="noConversion"/>
  </si>
  <si>
    <t>OCGR</t>
    <phoneticPr fontId="99" type="noConversion"/>
  </si>
  <si>
    <t>OVR</t>
    <phoneticPr fontId="99" type="noConversion"/>
  </si>
  <si>
    <t>OVGR</t>
    <phoneticPr fontId="99" type="noConversion"/>
  </si>
  <si>
    <t>POR</t>
    <phoneticPr fontId="99" type="noConversion"/>
  </si>
  <si>
    <t>SGR</t>
    <phoneticPr fontId="99" type="noConversion"/>
  </si>
  <si>
    <t>UPS(전원)이상</t>
    <phoneticPr fontId="99" type="noConversion"/>
  </si>
  <si>
    <t>EOCR</t>
    <phoneticPr fontId="99" type="noConversion"/>
  </si>
  <si>
    <t>저수위(HH/H/L/LL)</t>
    <phoneticPr fontId="99" type="noConversion"/>
  </si>
  <si>
    <t>Door Open</t>
    <phoneticPr fontId="99" type="noConversion"/>
  </si>
  <si>
    <t>Fault</t>
    <phoneticPr fontId="99" type="noConversion"/>
  </si>
  <si>
    <t>전압(V)</t>
    <phoneticPr fontId="99" type="noConversion"/>
  </si>
  <si>
    <t>전류(A)</t>
    <phoneticPr fontId="99" type="noConversion"/>
  </si>
  <si>
    <t>전력(kW)</t>
    <phoneticPr fontId="99" type="noConversion"/>
  </si>
  <si>
    <t>역률(PF)</t>
    <phoneticPr fontId="99" type="noConversion"/>
  </si>
  <si>
    <t>무효전력량(Var)</t>
    <phoneticPr fontId="99" type="noConversion"/>
  </si>
  <si>
    <t>영상전압(Vo)</t>
    <phoneticPr fontId="99" type="noConversion"/>
  </si>
  <si>
    <t>수위</t>
    <phoneticPr fontId="99" type="noConversion"/>
  </si>
  <si>
    <t>개도</t>
    <phoneticPr fontId="99" type="noConversion"/>
  </si>
  <si>
    <t>압력</t>
    <phoneticPr fontId="99" type="noConversion"/>
  </si>
  <si>
    <t>온도(R/S/T)</t>
    <phoneticPr fontId="99" type="noConversion"/>
  </si>
  <si>
    <t>온도(권선, 베어링)</t>
    <phoneticPr fontId="99" type="noConversion"/>
  </si>
  <si>
    <t>유량(순시/적산)</t>
    <phoneticPr fontId="99" type="noConversion"/>
  </si>
  <si>
    <t>12C, 2C</t>
    <phoneticPr fontId="47" type="noConversion"/>
  </si>
  <si>
    <t>RTU</t>
    <phoneticPr fontId="47" type="noConversion"/>
  </si>
  <si>
    <t>DI</t>
    <phoneticPr fontId="99" type="noConversion"/>
  </si>
  <si>
    <t>DO</t>
    <phoneticPr fontId="99" type="noConversion"/>
  </si>
  <si>
    <t>계</t>
    <phoneticPr fontId="99" type="noConversion"/>
  </si>
  <si>
    <t>AI</t>
    <phoneticPr fontId="99" type="noConversion"/>
  </si>
  <si>
    <t>SPARE</t>
    <phoneticPr fontId="99" type="noConversion"/>
  </si>
  <si>
    <t>합  계</t>
    <phoneticPr fontId="47" type="noConversion"/>
  </si>
  <si>
    <t>총POINTS</t>
    <phoneticPr fontId="99" type="noConversion"/>
  </si>
  <si>
    <t>트렌드화면 구성</t>
  </si>
  <si>
    <t>화면</t>
    <phoneticPr fontId="47" type="noConversion"/>
  </si>
  <si>
    <t>M084739</t>
  </si>
  <si>
    <t>레포트화면 구성</t>
  </si>
  <si>
    <t>화면</t>
    <phoneticPr fontId="47" type="noConversion"/>
  </si>
  <si>
    <t>M084741</t>
  </si>
  <si>
    <t>KRC-HMI 3D그래픽작업</t>
    <phoneticPr fontId="47" type="noConversion"/>
  </si>
  <si>
    <t>수원공:저수지,양배수장</t>
  </si>
  <si>
    <t>화면</t>
    <phoneticPr fontId="47" type="noConversion"/>
  </si>
  <si>
    <t>M084742</t>
  </si>
  <si>
    <t>RTU SOFTWARE FEE</t>
  </si>
  <si>
    <t>점</t>
    <phoneticPr fontId="47" type="noConversion"/>
  </si>
  <si>
    <t>M084890</t>
  </si>
  <si>
    <t>M084891</t>
  </si>
  <si>
    <t>통신(RS485/RS232C/ETHERNET)</t>
  </si>
  <si>
    <t>점</t>
    <phoneticPr fontId="47" type="noConversion"/>
  </si>
  <si>
    <t>M084892</t>
    <phoneticPr fontId="99" type="noConversion"/>
  </si>
  <si>
    <t>보조릴레이</t>
  </si>
  <si>
    <t>M080500</t>
  </si>
  <si>
    <t>RTU 설치공사비</t>
    <phoneticPr fontId="125" type="noConversion"/>
  </si>
  <si>
    <t xml:space="preserve"> -종합점검 및 시험</t>
    <phoneticPr fontId="12" type="noConversion"/>
  </si>
  <si>
    <t>조정 및 시험</t>
    <phoneticPr fontId="47" type="noConversion"/>
  </si>
  <si>
    <t>개소</t>
    <phoneticPr fontId="47" type="noConversion"/>
  </si>
  <si>
    <t>포인트연동(감시)시험</t>
    <phoneticPr fontId="12" type="noConversion"/>
  </si>
  <si>
    <t>포인트</t>
    <phoneticPr fontId="12" type="noConversion"/>
  </si>
  <si>
    <t>포인트연동(제어)시험</t>
    <phoneticPr fontId="12" type="noConversion"/>
  </si>
  <si>
    <t>포인트</t>
    <phoneticPr fontId="12" type="noConversion"/>
  </si>
  <si>
    <t>개</t>
    <phoneticPr fontId="6" type="noConversion"/>
  </si>
  <si>
    <t>기기용 비닐절연전선</t>
    <phoneticPr fontId="6" type="noConversion"/>
  </si>
  <si>
    <t>450/700V KIV 2.5㎟</t>
    <phoneticPr fontId="47" type="noConversion"/>
  </si>
  <si>
    <t>통8-4-7-5</t>
    <phoneticPr fontId="12" type="noConversion"/>
  </si>
  <si>
    <t>통8-4-7-5</t>
    <phoneticPr fontId="12" type="noConversion"/>
  </si>
  <si>
    <t>전3-34</t>
    <phoneticPr fontId="12" type="noConversion"/>
  </si>
  <si>
    <t>통신설비공</t>
    <phoneticPr fontId="47" type="noConversion"/>
  </si>
  <si>
    <t>수위계 (복통)</t>
    <phoneticPr fontId="99" type="noConversion"/>
  </si>
  <si>
    <t>사통 수문 (1대)-2호기</t>
    <phoneticPr fontId="47" type="noConversion"/>
  </si>
  <si>
    <t>수문 자동운전</t>
    <phoneticPr fontId="47" type="noConversion"/>
  </si>
  <si>
    <t>전5-45-2</t>
    <phoneticPr fontId="47" type="noConversion"/>
  </si>
  <si>
    <t>지동양수장 외 4개소 물관리자동화시스템 보수 및 CCTV 신설공사</t>
    <phoneticPr fontId="16" type="noConversion"/>
  </si>
  <si>
    <t>4. 호명간선분기밸브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</si>
</sst>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4">
    <numFmt numFmtId="5" formatCode="&quot;₩&quot;#,##0;\-&quot;₩&quot;#,##0"/>
    <numFmt numFmtId="7" formatCode="&quot;₩&quot;#,##0.00;\-&quot;₩&quot;#,##0.00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_-;&quot;₩&quot;\!\-* #,##0_-;_-* &quot;-&quot;_-;_-@_-"/>
    <numFmt numFmtId="177" formatCode="_ * #,##0_ ;_ * &quot;₩&quot;\!\-#,##0_ ;_ * &quot;-&quot;_ ;_ @_ "/>
    <numFmt numFmtId="178" formatCode="0.0"/>
    <numFmt numFmtId="179" formatCode="0.000"/>
    <numFmt numFmtId="180" formatCode="0.0000"/>
    <numFmt numFmtId="181" formatCode="#,##0_);[Red]&quot;₩&quot;\!\(#,##0&quot;₩&quot;\!\)"/>
    <numFmt numFmtId="182" formatCode="#,##0_ "/>
    <numFmt numFmtId="183" formatCode="_ * #,##0_ ;_ * \-#,##0_ ;_ * &quot;-&quot;_ ;_ @_ "/>
    <numFmt numFmtId="184" formatCode="_ &quot;₩&quot;* #,##0_ ;_ &quot;₩&quot;* \-#,##0_ ;_ &quot;₩&quot;* &quot;-&quot;_ ;_ @_ "/>
    <numFmt numFmtId="185" formatCode="_ &quot;₩&quot;* #,##0.00_ ;_ &quot;₩&quot;* \-#,##0.00_ ;_ &quot;₩&quot;* &quot;-&quot;??_ ;_ @_ "/>
    <numFmt numFmtId="186" formatCode="_ * #,##0.00_ ;_ * \-#,##0.00_ ;_ * &quot;-&quot;??_ ;_ @_ "/>
    <numFmt numFmtId="187" formatCode="#,##0;[Red]#,##0"/>
    <numFmt numFmtId="188" formatCode="0.000%"/>
    <numFmt numFmtId="189" formatCode="0.00_ "/>
    <numFmt numFmtId="190" formatCode="#,##0.0_);[Red]\(#,##0.0\)"/>
    <numFmt numFmtId="191" formatCode="#,##0;[Red]&quot;-&quot;#,##0"/>
    <numFmt numFmtId="192" formatCode="\$#.00"/>
    <numFmt numFmtId="193" formatCode="%#.00"/>
    <numFmt numFmtId="194" formatCode="#.00"/>
    <numFmt numFmtId="195" formatCode="#,##0."/>
    <numFmt numFmtId="196" formatCode="\$#."/>
    <numFmt numFmtId="197" formatCode="&quot;US$&quot;#,##0_);[Red]\(&quot;US$&quot;#,##0\)"/>
    <numFmt numFmtId="198" formatCode="&quot;S&quot;\ #,##0;[Red]\-&quot;S&quot;\ #,##0"/>
    <numFmt numFmtId="199" formatCode="mmm\.yy"/>
    <numFmt numFmtId="200" formatCode="_(* #,##0.0_);_(* \(#,##0.0\);_(* &quot;-&quot;_);_(@_)"/>
    <numFmt numFmtId="201" formatCode="&quot;?#,##0.00;\-&quot;&quot;?&quot;#,##0.00"/>
    <numFmt numFmtId="202" formatCode="#,##0;\-#,##0;&quot;-&quot;"/>
    <numFmt numFmtId="203" formatCode="#,##0;&quot;-&quot;#,##0"/>
    <numFmt numFmtId="204" formatCode="#."/>
    <numFmt numFmtId="205" formatCode="&quot;₩&quot;#,##0.00;&quot;₩&quot;\-#,##0.00"/>
    <numFmt numFmtId="206" formatCode="_ &quot;₩&quot;\ * #,##0.00_ ;_ &quot;₩&quot;\ * \-#,##0.00_ ;_ &quot;₩&quot;\ * &quot;-&quot;??_ ;_ @_ "/>
    <numFmt numFmtId="207" formatCode="\2\9.\8"/>
    <numFmt numFmtId="208" formatCode="#,##0\ ;[Red]\-#,##0\ "/>
    <numFmt numFmtId="209" formatCode="&quot;$&quot;#,##0.00_);\(&quot;$&quot;#,##0.00\)"/>
    <numFmt numFmtId="210" formatCode="#,##0.0000"/>
    <numFmt numFmtId="211" formatCode="0_ "/>
    <numFmt numFmtId="212" formatCode="\&lt;#,##0\&gt;"/>
    <numFmt numFmtId="213" formatCode="_(&quot;$&quot;* #,##0.00_);_(&quot;$&quot;* \(#,##0.00\);_(&quot;$&quot;* &quot;-&quot;??_);_(@_)"/>
    <numFmt numFmtId="214" formatCode="#,##0.00;[Red]&quot;-&quot;#,##0.00"/>
    <numFmt numFmtId="215" formatCode="&quot;₩&quot;#,##0;[Red]&quot;₩&quot;\-#,##0"/>
    <numFmt numFmtId="216" formatCode="&quot;₩&quot;#,##0.00;[Red]&quot;₩&quot;\-#,##0.00"/>
    <numFmt numFmtId="217" formatCode="_-* #,##0.000_-;\-* #,##0.000_-;_-* &quot;-&quot;??_-;_-@_-"/>
    <numFmt numFmtId="218" formatCode="#,##0.0"/>
    <numFmt numFmtId="219" formatCode="&quot;kr&quot;\ #,##0;&quot;kr&quot;\ \-#,##0"/>
    <numFmt numFmtId="220" formatCode="&quot;₩&quot;\!\$#,##0_);[Red]&quot;₩&quot;\!\(&quot;₩&quot;\!\$#,##0&quot;₩&quot;\!\)"/>
    <numFmt numFmtId="221" formatCode="&quot;₩&quot;\!\(#,##0.000&quot;₩&quot;\!\)"/>
    <numFmt numFmtId="222" formatCode="\(#,##0.000\)"/>
    <numFmt numFmtId="223" formatCode="&quot;₩&quot;#,##0.00;\!\-&quot;₩&quot;#,##0.00"/>
    <numFmt numFmtId="224" formatCode="_-&quot;₩&quot;* #,##0.00_-;\!\-&quot;₩&quot;* #,##0.00_-;_-&quot;₩&quot;* &quot;-&quot;??_-;_-@_-"/>
    <numFmt numFmtId="225" formatCode="&quot;₩&quot;#,##0;&quot;₩&quot;\!\-&quot;₩&quot;#,##0"/>
    <numFmt numFmtId="226" formatCode="&quot;₩&quot;#,##0.00;[Red]&quot;₩&quot;\!\!\-&quot;₩&quot;#,##0.00"/>
    <numFmt numFmtId="227" formatCode="_-* #,##0_-;&quot;₩&quot;\!\!\-* #,##0_-;_-* &quot;-&quot;_-;_-@_-"/>
    <numFmt numFmtId="228" formatCode="&quot;₩&quot;#,##0;[Red]&quot;₩&quot;&quot;₩&quot;\!\!\-&quot;₩&quot;#,##0"/>
    <numFmt numFmtId="229" formatCode="&quot;₩&quot;#,##0.00;[Red]&quot;₩&quot;&quot;₩&quot;\!\!\-&quot;₩&quot;#,##0.00"/>
    <numFmt numFmtId="230" formatCode="_-* #,##0.00_-;&quot;₩&quot;&quot;₩&quot;&quot;₩&quot;\!\!\!\-* #,##0.00_-;_-* &quot;-&quot;??_-;_-@_-"/>
    <numFmt numFmtId="231" formatCode="_ * #,##0_ ;_ * &quot;₩&quot;&quot;₩&quot;\!\!\-#,##0_ ;_ * &quot;-&quot;??_ ;_ @_ "/>
    <numFmt numFmtId="232" formatCode="#,##0.000"/>
    <numFmt numFmtId="233" formatCode="#,##0.00_ "/>
    <numFmt numFmtId="234" formatCode="\ 0.00"/>
    <numFmt numFmtId="235" formatCode="#,##0.0000_);\(#,##0.0000\)"/>
    <numFmt numFmtId="236" formatCode="0.0%;[Red]\-0.0%"/>
    <numFmt numFmtId="237" formatCode="0.00%;[Red]\-0.00%"/>
    <numFmt numFmtId="238" formatCode="#,##0.#####\ ;[Red]\-#,##0.#####\ "/>
    <numFmt numFmtId="239" formatCode="0.00&quot;  &quot;"/>
    <numFmt numFmtId="240" formatCode="_-* #,##0\ &quot;DM&quot;_-;\-* #,##0\ &quot;DM&quot;_-;_-* &quot;-&quot;\ &quot;DM&quot;_-;_-@_-"/>
    <numFmt numFmtId="241" formatCode="_-* #,##0\ _D_M_-;\-* #,##0\ _D_M_-;_-* &quot;-&quot;\ _D_M_-;_-@_-"/>
    <numFmt numFmtId="242" formatCode="_-* #,##0.00\ &quot;DM&quot;_-;\-* #,##0.00\ &quot;DM&quot;_-;_-* &quot;-&quot;??\ &quot;DM&quot;_-;_-@_-"/>
    <numFmt numFmtId="243" formatCode="_-* #,##0.00\ _D_M_-;\-* #,##0.00\ _D_M_-;_-* &quot;-&quot;??\ _D_M_-;_-@_-"/>
    <numFmt numFmtId="244" formatCode="&quot;$&quot;#,##0_);[Red]\(&quot;$&quot;#,##0\)"/>
    <numFmt numFmtId="245" formatCode="0.00000%"/>
    <numFmt numFmtId="246" formatCode="#,##0;\(#,##0\)"/>
    <numFmt numFmtId="247" formatCode="#,##0.00000000"/>
    <numFmt numFmtId="248" formatCode="#,##0.00&quot; $&quot;;\-#,##0.00&quot; $&quot;"/>
    <numFmt numFmtId="249" formatCode="_ * #,##0.0_ ;_ * \-#,##0.0_ ;_ * &quot;-&quot;??_ ;_ @_ "/>
    <numFmt numFmtId="250" formatCode="\&lt;\&lt;#,##0\&gt;\&gt;"/>
    <numFmt numFmtId="251" formatCode="_(* #,##0_);_(* \(#,##0\);_(* &quot;-&quot;_);_(@_)"/>
    <numFmt numFmtId="252" formatCode="#,##0.00;\-#,##0.00;#"/>
    <numFmt numFmtId="253" formatCode="#,##0.0;\-#,##0.0;#"/>
    <numFmt numFmtId="254" formatCode="#,##0;[Red]\-#,##0;;@"/>
    <numFmt numFmtId="255" formatCode="\&lt;#,###\&gt;"/>
    <numFmt numFmtId="256" formatCode="#,##0_);[Red]\(#,##0\)"/>
    <numFmt numFmtId="257" formatCode="#,##0_);\(#,##0\)"/>
    <numFmt numFmtId="258" formatCode="#,##0.0_ "/>
    <numFmt numFmtId="259" formatCode="#,##0.0;[Red]\-#,##0.0;;@"/>
    <numFmt numFmtId="260" formatCode="#,##0.00_);[Red]\(#,##0.00\)"/>
    <numFmt numFmtId="261" formatCode="&quot;₩&quot;#,##0_);[Red]\(&quot;₩&quot;#,##0\)"/>
    <numFmt numFmtId="262" formatCode="\(#,###\)"/>
    <numFmt numFmtId="263" formatCode="\(#,##0\)"/>
    <numFmt numFmtId="264" formatCode="#,##0.00;[Red]\-#,##0.00;;@"/>
  </numFmts>
  <fonts count="162">
    <font>
      <sz val="12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8"/>
      <name val="바탕"/>
      <family val="1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2"/>
      <name val="Arial"/>
      <family val="2"/>
    </font>
    <font>
      <u/>
      <sz val="11"/>
      <color indexed="36"/>
      <name val="돋움"/>
      <family val="3"/>
      <charset val="129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0"/>
      <name val="MS Sans Serif"/>
      <family val="2"/>
    </font>
    <font>
      <sz val="1"/>
      <color indexed="8"/>
      <name val="Courier"/>
      <family val="3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0"/>
      <name val="굴림"/>
      <family val="3"/>
      <charset val="129"/>
    </font>
    <font>
      <sz val="1"/>
      <color indexed="0"/>
      <name val="Courier"/>
      <family val="3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2"/>
      <name val="바탕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color indexed="8"/>
      <name val="Arial"/>
      <family val="2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9"/>
      <name val="굴림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sz val="11"/>
      <name val="굴림"/>
      <family val="3"/>
      <charset val="129"/>
    </font>
    <font>
      <sz val="10"/>
      <name val="돋움체"/>
      <family val="3"/>
      <charset val="129"/>
    </font>
    <font>
      <b/>
      <sz val="11"/>
      <name val="굴림체"/>
      <family val="3"/>
      <charset val="129"/>
    </font>
    <font>
      <u/>
      <sz val="9"/>
      <color indexed="36"/>
      <name val="바탕체"/>
      <family val="1"/>
      <charset val="129"/>
    </font>
    <font>
      <sz val="12"/>
      <name val="ⓒoUAAA¨u"/>
      <family val="1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¹UAAA¼"/>
      <family val="3"/>
    </font>
    <font>
      <sz val="12"/>
      <name val="궁서체"/>
      <family val="1"/>
      <charset val="129"/>
    </font>
    <font>
      <sz val="10"/>
      <name val="굃굍 굊긕긘긞긏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명조"/>
      <family val="3"/>
      <charset val="129"/>
    </font>
    <font>
      <sz val="10"/>
      <name val="Arial Narrow"/>
      <family val="2"/>
    </font>
    <font>
      <sz val="12"/>
      <name val="견명조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</font>
    <font>
      <sz val="1"/>
      <color indexed="16"/>
      <name val="Courier"/>
      <family val="3"/>
    </font>
    <font>
      <sz val="12"/>
      <color indexed="24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sz val="7"/>
      <name val="Small Fonts"/>
      <family val="2"/>
    </font>
    <font>
      <sz val="12"/>
      <name val="Helv"/>
      <family val="2"/>
    </font>
    <font>
      <b/>
      <u/>
      <sz val="13"/>
      <name val="굴림체"/>
      <family val="3"/>
      <charset val="129"/>
    </font>
    <font>
      <i/>
      <sz val="10"/>
      <name val="굴림체"/>
      <family val="3"/>
      <charset val="129"/>
    </font>
    <font>
      <b/>
      <sz val="11"/>
      <name val="굴림"/>
      <family val="3"/>
      <charset val="129"/>
    </font>
    <font>
      <sz val="9"/>
      <color indexed="8"/>
      <name val="굴림체"/>
      <family val="3"/>
      <charset val="129"/>
    </font>
    <font>
      <sz val="10"/>
      <name val="Helv"/>
      <family val="2"/>
    </font>
    <font>
      <sz val="1"/>
      <color indexed="0"/>
      <name val="Courier"/>
      <family val="3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9.5"/>
      <name val="돋움"/>
      <family val="3"/>
      <charset val="129"/>
    </font>
    <font>
      <sz val="11"/>
      <color indexed="20"/>
      <name val="맑은 고딕"/>
      <family val="3"/>
      <charset val="129"/>
    </font>
    <font>
      <sz val="12"/>
      <name val="굴림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u/>
      <sz val="10"/>
      <color indexed="12"/>
      <name val="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3"/>
      <charset val="129"/>
    </font>
    <font>
      <sz val="14"/>
      <name val="굴림체"/>
      <family val="3"/>
      <charset val="129"/>
    </font>
    <font>
      <b/>
      <sz val="14"/>
      <name val="Arial"/>
      <family val="2"/>
    </font>
    <font>
      <b/>
      <sz val="11"/>
      <name val="Arial"/>
      <family val="2"/>
    </font>
    <font>
      <sz val="14"/>
      <name val="바탕체"/>
      <family val="1"/>
      <charset val="129"/>
    </font>
    <font>
      <sz val="11"/>
      <name val="휴먼옛체"/>
      <family val="1"/>
      <charset val="129"/>
    </font>
    <font>
      <b/>
      <sz val="18"/>
      <name val="휴먼옛체"/>
      <family val="1"/>
      <charset val="129"/>
    </font>
    <font>
      <b/>
      <sz val="20"/>
      <name val="휴먼옛체"/>
      <family val="1"/>
      <charset val="129"/>
    </font>
    <font>
      <b/>
      <sz val="11"/>
      <name val="휴먼옛체"/>
      <family val="1"/>
      <charset val="129"/>
    </font>
    <font>
      <b/>
      <sz val="36"/>
      <name val="휴먼옛체"/>
      <family val="1"/>
      <charset val="129"/>
    </font>
    <font>
      <b/>
      <sz val="22"/>
      <name val="휴먼옛체"/>
      <family val="1"/>
      <charset val="129"/>
    </font>
    <font>
      <sz val="10"/>
      <color indexed="8"/>
      <name val="휴먼옛체"/>
      <family val="1"/>
      <charset val="129"/>
    </font>
    <font>
      <sz val="8"/>
      <name val="맑은 고딕"/>
      <family val="3"/>
      <charset val="129"/>
    </font>
    <font>
      <sz val="12"/>
      <name val="맑은고딕"/>
      <family val="3"/>
      <charset val="129"/>
    </font>
    <font>
      <sz val="12"/>
      <name val="맑은 고딕"/>
      <family val="3"/>
      <charset val="129"/>
    </font>
    <font>
      <b/>
      <sz val="16"/>
      <name val="맑은고딕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name val="돋움체"/>
      <family val="3"/>
      <charset val="129"/>
    </font>
    <font>
      <b/>
      <sz val="12"/>
      <name val="맑은고딕"/>
      <family val="3"/>
      <charset val="129"/>
    </font>
    <font>
      <sz val="11"/>
      <name val="맑은 고딕"/>
      <family val="3"/>
      <charset val="129"/>
    </font>
    <font>
      <sz val="20"/>
      <name val="굴림체"/>
      <family val="3"/>
      <charset val="129"/>
    </font>
    <font>
      <sz val="18"/>
      <name val="굴림체"/>
      <family val="3"/>
      <charset val="129"/>
    </font>
    <font>
      <sz val="30"/>
      <name val="굴림"/>
      <family val="3"/>
      <charset val="129"/>
    </font>
    <font>
      <b/>
      <sz val="16"/>
      <name val="돋움"/>
      <family val="3"/>
      <charset val="129"/>
    </font>
    <font>
      <b/>
      <u/>
      <sz val="11"/>
      <name val="돋움"/>
      <family val="3"/>
      <charset val="129"/>
    </font>
    <font>
      <b/>
      <sz val="12"/>
      <name val="굴림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고딕"/>
      <family val="3"/>
      <charset val="129"/>
    </font>
    <font>
      <i/>
      <u/>
      <sz val="11"/>
      <color rgb="FFFF0000"/>
      <name val="맑은 고딕"/>
      <family val="3"/>
      <charset val="129"/>
    </font>
    <font>
      <b/>
      <sz val="12"/>
      <color rgb="FFFFFF00"/>
      <name val="맑은고딕"/>
      <family val="3"/>
      <charset val="129"/>
    </font>
    <font>
      <sz val="11"/>
      <color rgb="FFFF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2"/>
      <color rgb="FF0000FF"/>
      <name val="바탕체"/>
      <family val="1"/>
      <charset val="129"/>
    </font>
    <font>
      <sz val="12"/>
      <color rgb="FFFF0000"/>
      <name val="바탕체"/>
      <family val="1"/>
      <charset val="129"/>
    </font>
    <font>
      <b/>
      <u/>
      <sz val="16"/>
      <name val="맑은 고딕"/>
      <family val="3"/>
      <charset val="129"/>
      <scheme val="minor"/>
    </font>
    <font>
      <sz val="12"/>
      <color rgb="FF0000FF"/>
      <name val="굴림체"/>
      <family val="3"/>
      <charset val="129"/>
    </font>
    <font>
      <sz val="11"/>
      <color rgb="FF0000FF"/>
      <name val="굴림체"/>
      <family val="3"/>
      <charset val="129"/>
    </font>
    <font>
      <sz val="12"/>
      <color rgb="FFFF0000"/>
      <name val="굴림체"/>
      <family val="3"/>
      <charset val="129"/>
    </font>
    <font>
      <u/>
      <sz val="11"/>
      <color theme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rgb="FFFF0000"/>
      <name val="돋움"/>
      <family val="3"/>
      <charset val="129"/>
    </font>
    <font>
      <sz val="11"/>
      <color theme="1"/>
      <name val="굴림"/>
      <family val="3"/>
      <charset val="129"/>
    </font>
    <font>
      <sz val="10"/>
      <color rgb="FFFF0000"/>
      <name val="굴림체"/>
      <family val="3"/>
      <charset val="129"/>
    </font>
    <font>
      <sz val="11"/>
      <color rgb="FFFF0000"/>
      <name val="굴림"/>
      <family val="3"/>
      <charset val="129"/>
    </font>
    <font>
      <b/>
      <sz val="10"/>
      <name val="굴림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00FF"/>
      <name val="돋움"/>
      <family val="3"/>
      <charset val="129"/>
    </font>
    <font>
      <b/>
      <sz val="26"/>
      <name val="휴먼옛체"/>
      <family val="1"/>
      <charset val="129"/>
    </font>
    <font>
      <b/>
      <sz val="24"/>
      <name val="휴먼옛체"/>
      <family val="1"/>
      <charset val="129"/>
    </font>
    <font>
      <i/>
      <u/>
      <sz val="12"/>
      <name val="맑은 고딕"/>
      <family val="3"/>
      <charset val="129"/>
    </font>
    <font>
      <i/>
      <u/>
      <sz val="11"/>
      <name val="맑은 고딕"/>
      <family val="3"/>
      <charset val="129"/>
    </font>
    <font>
      <b/>
      <sz val="12"/>
      <color theme="1"/>
      <name val="맑은고딕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5FFC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856">
    <xf numFmtId="0" fontId="0" fillId="0" borderId="0"/>
    <xf numFmtId="3" fontId="56" fillId="0" borderId="1"/>
    <xf numFmtId="24" fontId="20" fillId="0" borderId="0" applyFont="0" applyFill="0" applyBorder="0" applyAlignment="0" applyProtection="0"/>
    <xf numFmtId="220" fontId="20" fillId="0" borderId="0" applyFont="0" applyFill="0" applyBorder="0" applyAlignment="0" applyProtection="0"/>
    <xf numFmtId="220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20" fontId="20" fillId="0" borderId="0" applyFont="0" applyFill="0" applyBorder="0" applyAlignment="0" applyProtection="0"/>
    <xf numFmtId="19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190" fontId="2" fillId="0" borderId="0" applyNumberFormat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" fillId="0" borderId="0" applyNumberFormat="0" applyFont="0" applyFill="0" applyBorder="0" applyAlignment="0" applyProtection="0"/>
    <xf numFmtId="220" fontId="20" fillId="0" borderId="0" applyFont="0" applyFill="0" applyBorder="0" applyAlignment="0" applyProtection="0"/>
    <xf numFmtId="220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20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20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8" fontId="2" fillId="0" borderId="2">
      <alignment horizontal="right"/>
    </xf>
    <xf numFmtId="0" fontId="2" fillId="0" borderId="0"/>
    <xf numFmtId="0" fontId="2" fillId="0" borderId="0"/>
    <xf numFmtId="0" fontId="3" fillId="0" borderId="0" applyFont="0" applyFill="0" applyBorder="0" applyAlignment="0" applyProtection="0"/>
    <xf numFmtId="0" fontId="3" fillId="0" borderId="0"/>
    <xf numFmtId="0" fontId="11" fillId="0" borderId="0"/>
    <xf numFmtId="0" fontId="11" fillId="0" borderId="0"/>
    <xf numFmtId="0" fontId="77" fillId="0" borderId="0"/>
    <xf numFmtId="0" fontId="11" fillId="0" borderId="0"/>
    <xf numFmtId="0" fontId="3" fillId="0" borderId="0"/>
    <xf numFmtId="0" fontId="3" fillId="0" borderId="0"/>
    <xf numFmtId="0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/>
    <xf numFmtId="0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1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2" fillId="0" borderId="0"/>
    <xf numFmtId="194" fontId="21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3" fontId="56" fillId="0" borderId="1"/>
    <xf numFmtId="3" fontId="56" fillId="0" borderId="1"/>
    <xf numFmtId="0" fontId="18" fillId="0" borderId="0">
      <alignment horizontal="center" vertical="center"/>
    </xf>
    <xf numFmtId="251" fontId="2" fillId="0" borderId="0">
      <alignment horizontal="center" vertical="center"/>
    </xf>
    <xf numFmtId="179" fontId="64" fillId="0" borderId="0">
      <alignment horizontal="center" vertical="center"/>
    </xf>
    <xf numFmtId="0" fontId="3" fillId="0" borderId="0" applyNumberFormat="0" applyFill="0" applyBorder="0" applyAlignment="0" applyProtection="0"/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78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10" fontId="57" fillId="0" borderId="0" applyFont="0" applyFill="0" applyBorder="0" applyAlignment="0" applyProtection="0"/>
    <xf numFmtId="0" fontId="79" fillId="2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9" fillId="6" borderId="0" applyNumberFormat="0" applyBorder="0" applyAlignment="0" applyProtection="0">
      <alignment vertical="center"/>
    </xf>
    <xf numFmtId="0" fontId="79" fillId="7" borderId="0" applyNumberFormat="0" applyBorder="0" applyAlignment="0" applyProtection="0">
      <alignment vertical="center"/>
    </xf>
    <xf numFmtId="0" fontId="21" fillId="0" borderId="0">
      <protection locked="0"/>
    </xf>
    <xf numFmtId="0" fontId="79" fillId="8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9" fillId="8" borderId="0" applyNumberFormat="0" applyBorder="0" applyAlignment="0" applyProtection="0">
      <alignment vertical="center"/>
    </xf>
    <xf numFmtId="0" fontId="79" fillId="11" borderId="0" applyNumberFormat="0" applyBorder="0" applyAlignment="0" applyProtection="0">
      <alignment vertical="center"/>
    </xf>
    <xf numFmtId="9" fontId="2" fillId="0" borderId="0">
      <protection locked="0"/>
    </xf>
    <xf numFmtId="0" fontId="80" fillId="12" borderId="0" applyNumberFormat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80" fillId="10" borderId="0" applyNumberFormat="0" applyBorder="0" applyAlignment="0" applyProtection="0">
      <alignment vertical="center"/>
    </xf>
    <xf numFmtId="0" fontId="80" fillId="13" borderId="0" applyNumberFormat="0" applyBorder="0" applyAlignment="0" applyProtection="0">
      <alignment vertical="center"/>
    </xf>
    <xf numFmtId="0" fontId="80" fillId="14" borderId="0" applyNumberFormat="0" applyBorder="0" applyAlignment="0" applyProtection="0">
      <alignment vertical="center"/>
    </xf>
    <xf numFmtId="0" fontId="80" fillId="15" borderId="0" applyNumberFormat="0" applyBorder="0" applyAlignment="0" applyProtection="0">
      <alignment vertical="center"/>
    </xf>
    <xf numFmtId="0" fontId="3" fillId="0" borderId="0" applyFont="0" applyFill="0" applyBorder="0" applyAlignment="0" applyProtection="0"/>
    <xf numFmtId="191" fontId="52" fillId="0" borderId="0" applyFont="0" applyFill="0" applyBorder="0" applyAlignment="0" applyProtection="0"/>
    <xf numFmtId="214" fontId="52" fillId="0" borderId="0" applyFont="0" applyFill="0" applyBorder="0" applyAlignment="0" applyProtection="0"/>
    <xf numFmtId="212" fontId="19" fillId="0" borderId="1">
      <alignment horizontal="center" vertical="center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78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78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0" fontId="65" fillId="0" borderId="0" applyFont="0" applyFill="0" applyBorder="0" applyAlignment="0" applyProtection="0"/>
    <xf numFmtId="184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184" fontId="33" fillId="0" borderId="0" applyFont="0" applyFill="0" applyBorder="0" applyAlignment="0" applyProtection="0"/>
    <xf numFmtId="0" fontId="57" fillId="0" borderId="0" applyFont="0" applyFill="0" applyBorder="0" applyAlignment="0" applyProtection="0"/>
    <xf numFmtId="185" fontId="32" fillId="0" borderId="0" applyFont="0" applyFill="0" applyBorder="0" applyAlignment="0" applyProtection="0"/>
    <xf numFmtId="188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185" fontId="33" fillId="0" borderId="0" applyFont="0" applyFill="0" applyBorder="0" applyAlignment="0" applyProtection="0"/>
    <xf numFmtId="216" fontId="52" fillId="0" borderId="0" applyFont="0" applyFill="0" applyBorder="0" applyAlignment="0" applyProtection="0"/>
    <xf numFmtId="215" fontId="52" fillId="0" borderId="0" applyFont="0" applyFill="0" applyBorder="0" applyAlignment="0" applyProtection="0"/>
    <xf numFmtId="193" fontId="21" fillId="0" borderId="0">
      <protection locked="0"/>
    </xf>
    <xf numFmtId="0" fontId="20" fillId="0" borderId="0"/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0" fontId="65" fillId="0" borderId="0" applyFont="0" applyFill="0" applyBorder="0" applyAlignment="0" applyProtection="0"/>
    <xf numFmtId="183" fontId="32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1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1" fillId="0" borderId="0" applyFont="0" applyFill="0" applyBorder="0" applyAlignment="0" applyProtection="0"/>
    <xf numFmtId="0" fontId="57" fillId="0" borderId="0" applyFont="0" applyFill="0" applyBorder="0" applyAlignment="0" applyProtection="0"/>
    <xf numFmtId="186" fontId="32" fillId="0" borderId="0" applyFont="0" applyFill="0" applyBorder="0" applyAlignment="0" applyProtection="0"/>
    <xf numFmtId="197" fontId="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7" fillId="0" borderId="0" applyFont="0" applyFill="0" applyBorder="0" applyAlignment="0" applyProtection="0"/>
    <xf numFmtId="186" fontId="33" fillId="0" borderId="0" applyFont="0" applyFill="0" applyBorder="0" applyAlignment="0" applyProtection="0"/>
    <xf numFmtId="186" fontId="31" fillId="0" borderId="0" applyFont="0" applyFill="0" applyBorder="0" applyAlignment="0" applyProtection="0"/>
    <xf numFmtId="4" fontId="21" fillId="0" borderId="0">
      <protection locked="0"/>
    </xf>
    <xf numFmtId="195" fontId="21" fillId="0" borderId="0">
      <protection locked="0"/>
    </xf>
    <xf numFmtId="0" fontId="34" fillId="0" borderId="0"/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5" fontId="24" fillId="0" borderId="0">
      <protection locked="0"/>
    </xf>
    <xf numFmtId="205" fontId="24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5" fontId="24" fillId="0" borderId="0">
      <protection locked="0"/>
    </xf>
    <xf numFmtId="204" fontId="78" fillId="0" borderId="0">
      <protection locked="0"/>
    </xf>
    <xf numFmtId="204" fontId="25" fillId="0" borderId="0">
      <protection locked="0"/>
    </xf>
    <xf numFmtId="0" fontId="57" fillId="0" borderId="0"/>
    <xf numFmtId="0" fontId="32" fillId="0" borderId="0"/>
    <xf numFmtId="0" fontId="31" fillId="0" borderId="0"/>
    <xf numFmtId="37" fontId="32" fillId="0" borderId="0" applyFill="0"/>
    <xf numFmtId="0" fontId="34" fillId="0" borderId="0"/>
    <xf numFmtId="0" fontId="32" fillId="0" borderId="0"/>
    <xf numFmtId="0" fontId="57" fillId="0" borderId="0"/>
    <xf numFmtId="0" fontId="66" fillId="0" borderId="0"/>
    <xf numFmtId="0" fontId="31" fillId="0" borderId="0"/>
    <xf numFmtId="0" fontId="32" fillId="0" borderId="0"/>
    <xf numFmtId="0" fontId="57" fillId="0" borderId="0"/>
    <xf numFmtId="0" fontId="66" fillId="0" borderId="0"/>
    <xf numFmtId="0" fontId="57" fillId="0" borderId="0"/>
    <xf numFmtId="0" fontId="66" fillId="0" borderId="0"/>
    <xf numFmtId="0" fontId="34" fillId="0" borderId="0" applyNumberFormat="0"/>
    <xf numFmtId="0" fontId="32" fillId="0" borderId="0"/>
    <xf numFmtId="0" fontId="31" fillId="0" borderId="0"/>
    <xf numFmtId="0" fontId="32" fillId="0" borderId="0"/>
    <xf numFmtId="0" fontId="31" fillId="0" borderId="0"/>
    <xf numFmtId="202" fontId="35" fillId="0" borderId="0" applyFill="0" applyBorder="0" applyAlignment="0"/>
    <xf numFmtId="0" fontId="36" fillId="0" borderId="0"/>
    <xf numFmtId="0" fontId="21" fillId="0" borderId="3">
      <protection locked="0"/>
    </xf>
    <xf numFmtId="204" fontId="67" fillId="0" borderId="0">
      <protection locked="0"/>
    </xf>
    <xf numFmtId="38" fontId="3" fillId="0" borderId="0" applyFont="0" applyFill="0" applyBorder="0" applyAlignment="0" applyProtection="0"/>
    <xf numFmtId="206" fontId="2" fillId="0" borderId="0"/>
    <xf numFmtId="0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37" fillId="0" borderId="0" applyNumberFormat="0" applyAlignment="0">
      <alignment horizontal="left"/>
    </xf>
    <xf numFmtId="0" fontId="7" fillId="0" borderId="0" applyFont="0" applyFill="0" applyBorder="0" applyAlignment="0" applyProtection="0"/>
    <xf numFmtId="204" fontId="67" fillId="0" borderId="0">
      <protection locked="0"/>
    </xf>
    <xf numFmtId="244" fontId="3" fillId="0" borderId="0" applyFont="0" applyFill="0" applyBorder="0" applyAlignment="0" applyProtection="0"/>
    <xf numFmtId="0" fontId="2" fillId="0" borderId="1" applyFill="0" applyBorder="0" applyAlignment="0"/>
    <xf numFmtId="0" fontId="11" fillId="0" borderId="0" applyFont="0" applyFill="0" applyBorder="0" applyAlignment="0" applyProtection="0"/>
    <xf numFmtId="234" fontId="11" fillId="0" borderId="0" applyFont="0" applyFill="0" applyBorder="0" applyAlignment="0" applyProtection="0"/>
    <xf numFmtId="0" fontId="11" fillId="0" borderId="0"/>
    <xf numFmtId="204" fontId="67" fillId="0" borderId="0">
      <protection locked="0"/>
    </xf>
    <xf numFmtId="241" fontId="3" fillId="0" borderId="0" applyFont="0" applyFill="0" applyBorder="0" applyAlignment="0" applyProtection="0"/>
    <xf numFmtId="243" fontId="3" fillId="0" borderId="0" applyFont="0" applyFill="0" applyBorder="0" applyAlignment="0" applyProtection="0"/>
    <xf numFmtId="206" fontId="2" fillId="0" borderId="0"/>
    <xf numFmtId="192" fontId="21" fillId="0" borderId="0">
      <protection locked="0"/>
    </xf>
    <xf numFmtId="196" fontId="21" fillId="0" borderId="0">
      <protection locked="0"/>
    </xf>
    <xf numFmtId="0" fontId="38" fillId="0" borderId="0" applyNumberFormat="0" applyAlignment="0">
      <alignment horizontal="left"/>
    </xf>
    <xf numFmtId="186" fontId="39" fillId="0" borderId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204" fontId="67" fillId="0" borderId="0">
      <protection locked="0"/>
    </xf>
    <xf numFmtId="38" fontId="40" fillId="16" borderId="0" applyNumberFormat="0" applyBorder="0" applyAlignment="0" applyProtection="0"/>
    <xf numFmtId="0" fontId="41" fillId="0" borderId="0">
      <alignment horizontal="left"/>
    </xf>
    <xf numFmtId="0" fontId="9" fillId="0" borderId="4" applyNumberFormat="0" applyAlignment="0" applyProtection="0">
      <alignment horizontal="left" vertical="center"/>
    </xf>
    <xf numFmtId="0" fontId="9" fillId="0" borderId="5">
      <alignment horizontal="left" vertical="center"/>
    </xf>
    <xf numFmtId="0" fontId="6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204" fontId="70" fillId="0" borderId="0">
      <protection locked="0"/>
    </xf>
    <xf numFmtId="204" fontId="70" fillId="0" borderId="0">
      <protection locked="0"/>
    </xf>
    <xf numFmtId="0" fontId="42" fillId="0" borderId="0" applyNumberFormat="0" applyFill="0" applyBorder="0" applyAlignment="0" applyProtection="0"/>
    <xf numFmtId="10" fontId="40" fillId="16" borderId="1" applyNumberFormat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3" fillId="0" borderId="6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7" fontId="71" fillId="0" borderId="0"/>
    <xf numFmtId="190" fontId="11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" fillId="0" borderId="0"/>
    <xf numFmtId="0" fontId="3" fillId="0" borderId="0"/>
    <xf numFmtId="204" fontId="67" fillId="0" borderId="0">
      <protection locked="0"/>
    </xf>
    <xf numFmtId="10" fontId="3" fillId="0" borderId="0" applyFont="0" applyFill="0" applyBorder="0" applyAlignment="0" applyProtection="0"/>
    <xf numFmtId="235" fontId="2" fillId="0" borderId="0">
      <protection locked="0"/>
    </xf>
    <xf numFmtId="30" fontId="44" fillId="0" borderId="0" applyNumberFormat="0" applyFill="0" applyBorder="0" applyAlignment="0" applyProtection="0">
      <alignment horizontal="left"/>
    </xf>
    <xf numFmtId="0" fontId="3" fillId="0" borderId="0"/>
    <xf numFmtId="0" fontId="43" fillId="0" borderId="0"/>
    <xf numFmtId="40" fontId="45" fillId="0" borderId="0" applyBorder="0">
      <alignment horizontal="right"/>
    </xf>
    <xf numFmtId="0" fontId="46" fillId="17" borderId="0">
      <alignment horizontal="centerContinuous"/>
    </xf>
    <xf numFmtId="0" fontId="73" fillId="0" borderId="0" applyFill="0" applyBorder="0" applyProtection="0">
      <alignment horizontal="centerContinuous" vertical="center"/>
    </xf>
    <xf numFmtId="0" fontId="4" fillId="16" borderId="0" applyFill="0" applyBorder="0" applyProtection="0">
      <alignment horizontal="center" vertical="center"/>
    </xf>
    <xf numFmtId="204" fontId="67" fillId="0" borderId="7">
      <protection locked="0"/>
    </xf>
    <xf numFmtId="0" fontId="47" fillId="0" borderId="8">
      <alignment horizontal="left"/>
    </xf>
    <xf numFmtId="240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0" fontId="80" fillId="18" borderId="0" applyNumberFormat="0" applyBorder="0" applyAlignment="0" applyProtection="0">
      <alignment vertical="center"/>
    </xf>
    <xf numFmtId="0" fontId="80" fillId="19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80" fillId="13" borderId="0" applyNumberFormat="0" applyBorder="0" applyAlignment="0" applyProtection="0">
      <alignment vertical="center"/>
    </xf>
    <xf numFmtId="0" fontId="80" fillId="14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239" fontId="19" fillId="0" borderId="1" applyNumberFormat="0" applyBorder="0" applyAlignment="0">
      <alignment horizontal="center" vertical="center"/>
    </xf>
    <xf numFmtId="239" fontId="19" fillId="0" borderId="1" applyNumberFormat="0" applyBorder="0" applyAlignment="0">
      <alignment horizontal="center" vertical="center"/>
    </xf>
    <xf numFmtId="239" fontId="19" fillId="0" borderId="1" applyNumberFormat="0" applyBorder="0" applyAlignment="0">
      <alignment horizontal="center" vertical="center"/>
    </xf>
    <xf numFmtId="239" fontId="19" fillId="0" borderId="1" applyNumberFormat="0" applyBorder="0" applyAlignment="0">
      <alignment horizontal="center" vertical="center"/>
    </xf>
    <xf numFmtId="0" fontId="82" fillId="22" borderId="9" applyNumberFormat="0" applyAlignment="0" applyProtection="0">
      <alignment vertical="center"/>
    </xf>
    <xf numFmtId="2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0" fontId="58" fillId="0" borderId="10">
      <alignment horizontal="center" vertical="center"/>
    </xf>
    <xf numFmtId="187" fontId="83" fillId="0" borderId="10">
      <alignment horizontal="right" vertical="center"/>
    </xf>
    <xf numFmtId="0" fontId="84" fillId="3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0" fontId="85" fillId="0" borderId="0">
      <alignment vertical="center"/>
    </xf>
    <xf numFmtId="0" fontId="48" fillId="0" borderId="10">
      <alignment horizontal="center" vertical="center"/>
    </xf>
    <xf numFmtId="0" fontId="13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1" fillId="23" borderId="11" applyNumberFormat="0" applyFont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49" fillId="0" borderId="1" applyNumberFormat="0" applyFont="0" applyFill="0" applyBorder="0" applyProtection="0">
      <alignment horizontal="distributed" vertical="center"/>
    </xf>
    <xf numFmtId="9" fontId="2" fillId="0" borderId="0" applyFont="0" applyFill="0" applyBorder="0" applyAlignment="0" applyProtection="0"/>
    <xf numFmtId="9" fontId="18" fillId="16" borderId="0" applyFill="0" applyBorder="0" applyProtection="0">
      <alignment horizontal="right"/>
    </xf>
    <xf numFmtId="10" fontId="18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236" fontId="49" fillId="0" borderId="0" applyFont="0" applyFill="0" applyBorder="0" applyAlignment="0" applyProtection="0"/>
    <xf numFmtId="237" fontId="49" fillId="0" borderId="0" applyFont="0" applyFill="0" applyBorder="0" applyAlignment="0" applyProtection="0"/>
    <xf numFmtId="0" fontId="86" fillId="24" borderId="0" applyNumberFormat="0" applyBorder="0" applyAlignment="0" applyProtection="0">
      <alignment vertical="center"/>
    </xf>
    <xf numFmtId="0" fontId="59" fillId="0" borderId="0"/>
    <xf numFmtId="178" fontId="18" fillId="0" borderId="12" applyBorder="0"/>
    <xf numFmtId="236" fontId="49" fillId="0" borderId="0" applyNumberFormat="0" applyFont="0" applyFill="0" applyBorder="0" applyProtection="0">
      <alignment horizontal="centerContinuous" vertical="center"/>
    </xf>
    <xf numFmtId="182" fontId="26" fillId="0" borderId="10">
      <alignment vertical="center"/>
    </xf>
    <xf numFmtId="3" fontId="49" fillId="0" borderId="1"/>
    <xf numFmtId="0" fontId="49" fillId="0" borderId="1"/>
    <xf numFmtId="3" fontId="49" fillId="0" borderId="13"/>
    <xf numFmtId="3" fontId="49" fillId="0" borderId="14"/>
    <xf numFmtId="0" fontId="60" fillId="0" borderId="1"/>
    <xf numFmtId="0" fontId="61" fillId="0" borderId="0">
      <alignment horizontal="center"/>
    </xf>
    <xf numFmtId="0" fontId="1" fillId="0" borderId="15">
      <alignment horizontal="center"/>
    </xf>
    <xf numFmtId="0" fontId="87" fillId="0" borderId="0" applyNumberFormat="0" applyFill="0" applyBorder="0" applyAlignment="0" applyProtection="0">
      <alignment vertical="center"/>
    </xf>
    <xf numFmtId="0" fontId="88" fillId="25" borderId="16" applyNumberFormat="0" applyAlignment="0" applyProtection="0">
      <alignment vertical="center"/>
    </xf>
    <xf numFmtId="232" fontId="62" fillId="0" borderId="17"/>
    <xf numFmtId="4" fontId="62" fillId="0" borderId="12"/>
    <xf numFmtId="179" fontId="18" fillId="0" borderId="12"/>
    <xf numFmtId="249" fontId="18" fillId="0" borderId="12"/>
    <xf numFmtId="1" fontId="2" fillId="0" borderId="0"/>
    <xf numFmtId="3" fontId="2" fillId="0" borderId="0" applyFont="0" applyFill="0" applyBorder="0" applyAlignment="0" applyProtection="0"/>
    <xf numFmtId="191" fontId="27" fillId="0" borderId="0">
      <alignment vertical="center"/>
    </xf>
    <xf numFmtId="177" fontId="2" fillId="0" borderId="0" applyNumberFormat="0" applyFont="0" applyFill="0" applyBorder="0" applyAlignment="0" applyProtection="0"/>
    <xf numFmtId="183" fontId="2" fillId="0" borderId="0" applyNumberFormat="0" applyFont="0" applyFill="0" applyBorder="0" applyAlignment="0" applyProtection="0"/>
    <xf numFmtId="41" fontId="130" fillId="0" borderId="0" applyFont="0" applyFill="0" applyBorder="0" applyAlignment="0" applyProtection="0">
      <alignment vertical="center"/>
    </xf>
    <xf numFmtId="189" fontId="2" fillId="0" borderId="0" applyNumberFormat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83" fontId="2" fillId="0" borderId="0" applyNumberFormat="0" applyFont="0" applyFill="0" applyBorder="0" applyAlignment="0" applyProtection="0"/>
    <xf numFmtId="183" fontId="2" fillId="0" borderId="0" applyNumberFormat="0" applyFont="0" applyFill="0" applyBorder="0" applyAlignment="0" applyProtection="0"/>
    <xf numFmtId="41" fontId="11" fillId="0" borderId="0" applyFont="0" applyFill="0" applyBorder="0" applyAlignment="0" applyProtection="0"/>
    <xf numFmtId="182" fontId="28" fillId="0" borderId="2" applyFont="0" applyFill="0" applyBorder="0" applyAlignment="0">
      <alignment horizontal="left" vertical="center"/>
    </xf>
    <xf numFmtId="182" fontId="28" fillId="0" borderId="2">
      <alignment horizontal="left" vertical="center"/>
    </xf>
    <xf numFmtId="0" fontId="7" fillId="0" borderId="0" applyFont="0" applyFill="0" applyBorder="0" applyAlignment="0" applyProtection="0"/>
    <xf numFmtId="0" fontId="2" fillId="0" borderId="0"/>
    <xf numFmtId="0" fontId="29" fillId="0" borderId="18"/>
    <xf numFmtId="0" fontId="89" fillId="0" borderId="1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90" fillId="0" borderId="20" applyNumberFormat="0" applyFill="0" applyAlignment="0" applyProtection="0">
      <alignment vertical="center"/>
    </xf>
    <xf numFmtId="201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21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03" fontId="30" fillId="0" borderId="0" applyFont="0" applyFill="0" applyBorder="0" applyAlignment="0" applyProtection="0"/>
    <xf numFmtId="222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183" fontId="11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30" fillId="0" borderId="0" applyFont="0" applyFill="0" applyBorder="0" applyAlignment="0" applyProtection="0"/>
    <xf numFmtId="207" fontId="2" fillId="0" borderId="0" applyFont="0" applyFill="0" applyBorder="0" applyAlignment="0" applyProtection="0"/>
    <xf numFmtId="245" fontId="11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1" fontId="4" fillId="0" borderId="0" applyFont="0" applyFill="0" applyBorder="0" applyAlignment="0" applyProtection="0"/>
    <xf numFmtId="219" fontId="18" fillId="0" borderId="0" applyFont="0" applyFill="0" applyBorder="0" applyAlignment="0" applyProtection="0"/>
    <xf numFmtId="0" fontId="11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46" fontId="3" fillId="0" borderId="0" applyFont="0" applyFill="0" applyBorder="0" applyAlignment="0" applyProtection="0"/>
    <xf numFmtId="231" fontId="55" fillId="0" borderId="0" applyFont="0" applyFill="0" applyBorder="0" applyAlignment="0" applyProtection="0"/>
    <xf numFmtId="201" fontId="2" fillId="0" borderId="0" applyFont="0" applyFill="0" applyBorder="0" applyAlignment="0" applyProtection="0"/>
    <xf numFmtId="203" fontId="30" fillId="0" borderId="0" applyFont="0" applyFill="0" applyBorder="0" applyAlignment="0" applyProtection="0"/>
    <xf numFmtId="219" fontId="18" fillId="0" borderId="0" applyFont="0" applyFill="0" applyBorder="0" applyAlignment="0" applyProtection="0"/>
    <xf numFmtId="203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219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203" fontId="30" fillId="0" borderId="0" applyFont="0" applyFill="0" applyBorder="0" applyAlignment="0" applyProtection="0"/>
    <xf numFmtId="246" fontId="3" fillId="0" borderId="0" applyFont="0" applyFill="0" applyBorder="0" applyAlignment="0" applyProtection="0"/>
    <xf numFmtId="22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19" fontId="18" fillId="0" borderId="0" applyFont="0" applyFill="0" applyBorder="0" applyAlignment="0" applyProtection="0"/>
    <xf numFmtId="221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201" fontId="2" fillId="0" borderId="0" applyFont="0" applyFill="0" applyBorder="0" applyAlignment="0" applyProtection="0"/>
    <xf numFmtId="211" fontId="4" fillId="0" borderId="0" applyFont="0" applyFill="0" applyBorder="0" applyAlignment="0" applyProtection="0"/>
    <xf numFmtId="203" fontId="30" fillId="0" borderId="0" applyFont="0" applyFill="0" applyBorder="0" applyAlignment="0" applyProtection="0"/>
    <xf numFmtId="183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23" fontId="55" fillId="0" borderId="0" applyFont="0" applyFill="0" applyBorder="0" applyAlignment="0" applyProtection="0"/>
    <xf numFmtId="224" fontId="55" fillId="0" borderId="0" applyFont="0" applyFill="0" applyBorder="0" applyAlignment="0" applyProtection="0"/>
    <xf numFmtId="228" fontId="55" fillId="0" borderId="0" applyFont="0" applyFill="0" applyBorder="0" applyAlignment="0" applyProtection="0"/>
    <xf numFmtId="226" fontId="55" fillId="0" borderId="0" applyFont="0" applyFill="0" applyBorder="0" applyAlignment="0" applyProtection="0"/>
    <xf numFmtId="201" fontId="2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1" fontId="2" fillId="0" borderId="0" applyFont="0" applyFill="0" applyBorder="0" applyAlignment="0" applyProtection="0"/>
    <xf numFmtId="230" fontId="55" fillId="0" borderId="0" applyFont="0" applyFill="0" applyBorder="0" applyAlignment="0" applyProtection="0"/>
    <xf numFmtId="0" fontId="11" fillId="0" borderId="0" applyFont="0" applyFill="0" applyBorder="0" applyAlignment="0" applyProtection="0"/>
    <xf numFmtId="219" fontId="18" fillId="0" borderId="0" applyFont="0" applyFill="0" applyBorder="0" applyAlignment="0" applyProtection="0"/>
    <xf numFmtId="201" fontId="2" fillId="0" borderId="0" applyFont="0" applyFill="0" applyBorder="0" applyAlignment="0" applyProtection="0"/>
    <xf numFmtId="203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22" fontId="2" fillId="0" borderId="0" applyFont="0" applyFill="0" applyBorder="0" applyAlignment="0" applyProtection="0"/>
    <xf numFmtId="239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219" fontId="18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1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246" fontId="3" fillId="0" borderId="0" applyFont="0" applyFill="0" applyBorder="0" applyAlignment="0" applyProtection="0"/>
    <xf numFmtId="222" fontId="2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01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25" fontId="55" fillId="0" borderId="0" applyFont="0" applyFill="0" applyBorder="0" applyAlignment="0" applyProtection="0"/>
    <xf numFmtId="229" fontId="55" fillId="0" borderId="0" applyFont="0" applyFill="0" applyBorder="0" applyAlignment="0" applyProtection="0"/>
    <xf numFmtId="231" fontId="55" fillId="0" borderId="0" applyFont="0" applyFill="0" applyBorder="0" applyAlignment="0" applyProtection="0"/>
    <xf numFmtId="227" fontId="55" fillId="0" borderId="0" applyFont="0" applyFill="0" applyBorder="0" applyAlignment="0" applyProtection="0"/>
    <xf numFmtId="219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222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201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19" fontId="18" fillId="0" borderId="0" applyFont="0" applyFill="0" applyBorder="0" applyAlignment="0" applyProtection="0"/>
    <xf numFmtId="246" fontId="3" fillId="0" borderId="0" applyFont="0" applyFill="0" applyBorder="0" applyAlignment="0" applyProtection="0"/>
    <xf numFmtId="197" fontId="11" fillId="0" borderId="0" applyFont="0" applyFill="0" applyBorder="0" applyAlignment="0" applyProtection="0"/>
    <xf numFmtId="209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10" fontId="55" fillId="0" borderId="0" applyFont="0" applyFill="0" applyBorder="0" applyAlignment="0" applyProtection="0"/>
    <xf numFmtId="213" fontId="2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0" fillId="0" borderId="0" applyFont="0" applyFill="0" applyBorder="0" applyAlignment="0" applyProtection="0"/>
    <xf numFmtId="217" fontId="11" fillId="0" borderId="0" applyFont="0" applyFill="0" applyBorder="0" applyAlignment="0" applyProtection="0"/>
    <xf numFmtId="219" fontId="18" fillId="0" borderId="0" applyFont="0" applyFill="0" applyBorder="0" applyAlignment="0" applyProtection="0"/>
    <xf numFmtId="0" fontId="11" fillId="0" borderId="0" applyFont="0" applyFill="0" applyBorder="0" applyAlignment="0" applyProtection="0"/>
    <xf numFmtId="248" fontId="11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46" fontId="3" fillId="0" borderId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01" fontId="2" fillId="0" borderId="0" applyFont="0" applyFill="0" applyBorder="0" applyAlignment="0" applyProtection="0"/>
    <xf numFmtId="203" fontId="30" fillId="0" borderId="0" applyFont="0" applyFill="0" applyBorder="0" applyAlignment="0" applyProtection="0"/>
    <xf numFmtId="219" fontId="18" fillId="0" borderId="0" applyFont="0" applyFill="0" applyBorder="0" applyAlignment="0" applyProtection="0"/>
    <xf numFmtId="203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201" fontId="2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211" fontId="4" fillId="0" borderId="0" applyFont="0" applyFill="0" applyBorder="0" applyAlignment="0" applyProtection="0"/>
    <xf numFmtId="203" fontId="30" fillId="0" borderId="0" applyFont="0" applyFill="0" applyBorder="0" applyAlignment="0" applyProtection="0"/>
    <xf numFmtId="22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39" fontId="11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221" fontId="2" fillId="0" borderId="0" applyFont="0" applyFill="0" applyBorder="0" applyAlignment="0" applyProtection="0"/>
    <xf numFmtId="219" fontId="18" fillId="0" borderId="0" applyFont="0" applyFill="0" applyBorder="0" applyAlignment="0" applyProtection="0"/>
    <xf numFmtId="201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3" fontId="30" fillId="0" borderId="0" applyFont="0" applyFill="0" applyBorder="0" applyAlignment="0" applyProtection="0"/>
    <xf numFmtId="180" fontId="2" fillId="0" borderId="0" applyFont="0" applyFill="0" applyBorder="0" applyAlignment="0" applyProtection="0"/>
    <xf numFmtId="231" fontId="5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49" fontId="18" fillId="0" borderId="2" applyNumberFormat="0" applyAlignment="0"/>
    <xf numFmtId="0" fontId="91" fillId="0" borderId="0"/>
    <xf numFmtId="0" fontId="92" fillId="7" borderId="9" applyNumberFormat="0" applyAlignment="0" applyProtection="0">
      <alignment vertical="center"/>
    </xf>
    <xf numFmtId="4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41" fontId="24" fillId="0" borderId="21">
      <alignment horizontal="left" vertical="center"/>
    </xf>
    <xf numFmtId="0" fontId="93" fillId="0" borderId="0" applyNumberFormat="0" applyFill="0" applyBorder="0" applyAlignment="0" applyProtection="0">
      <alignment vertical="center"/>
    </xf>
    <xf numFmtId="0" fontId="94" fillId="0" borderId="22" applyNumberFormat="0" applyFill="0" applyAlignment="0" applyProtection="0">
      <alignment vertical="center"/>
    </xf>
    <xf numFmtId="0" fontId="95" fillId="0" borderId="23" applyNumberFormat="0" applyFill="0" applyAlignment="0" applyProtection="0">
      <alignment vertical="center"/>
    </xf>
    <xf numFmtId="0" fontId="96" fillId="0" borderId="24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2" fillId="0" borderId="0"/>
    <xf numFmtId="0" fontId="98" fillId="22" borderId="25" applyNumberFormat="0" applyAlignment="0" applyProtection="0">
      <alignment vertical="center"/>
    </xf>
    <xf numFmtId="0" fontId="48" fillId="0" borderId="10" applyFill="0" applyProtection="0">
      <alignment horizontal="center" vertical="center"/>
    </xf>
    <xf numFmtId="41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83" fontId="2" fillId="0" borderId="0" applyFont="0" applyFill="0" applyBorder="0" applyAlignment="0" applyProtection="0"/>
    <xf numFmtId="233" fontId="18" fillId="16" borderId="0" applyFill="0" applyBorder="0" applyProtection="0">
      <alignment horizontal="right"/>
    </xf>
    <xf numFmtId="38" fontId="49" fillId="0" borderId="0" applyFont="0" applyFill="0" applyBorder="0" applyAlignment="0" applyProtection="0">
      <alignment vertical="center"/>
    </xf>
    <xf numFmtId="238" fontId="49" fillId="0" borderId="0" applyFont="0" applyFill="0" applyBorder="0" applyAlignment="0" applyProtection="0">
      <alignment vertical="center"/>
    </xf>
    <xf numFmtId="208" fontId="49" fillId="0" borderId="0" applyFont="0" applyFill="0" applyBorder="0" applyAlignment="0" applyProtection="0">
      <alignment vertical="center"/>
    </xf>
    <xf numFmtId="247" fontId="11" fillId="0" borderId="26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41" fontId="63" fillId="0" borderId="0" applyNumberFormat="0" applyBorder="0" applyAlignment="0">
      <alignment vertical="center"/>
    </xf>
    <xf numFmtId="10" fontId="13" fillId="0" borderId="0" applyFont="0" applyFill="0" applyBorder="0" applyAlignment="0" applyProtection="0"/>
    <xf numFmtId="0" fontId="11" fillId="0" borderId="0"/>
    <xf numFmtId="0" fontId="2" fillId="0" borderId="0"/>
    <xf numFmtId="0" fontId="11" fillId="0" borderId="0"/>
    <xf numFmtId="0" fontId="130" fillId="0" borderId="0">
      <alignment vertical="center"/>
    </xf>
    <xf numFmtId="0" fontId="2" fillId="0" borderId="0"/>
    <xf numFmtId="0" fontId="130" fillId="0" borderId="0">
      <alignment vertical="center"/>
    </xf>
    <xf numFmtId="0" fontId="130" fillId="0" borderId="0">
      <alignment vertical="center"/>
    </xf>
    <xf numFmtId="0" fontId="11" fillId="0" borderId="0"/>
    <xf numFmtId="0" fontId="11" fillId="0" borderId="0"/>
    <xf numFmtId="0" fontId="18" fillId="0" borderId="0">
      <alignment vertical="center"/>
    </xf>
    <xf numFmtId="0" fontId="2" fillId="0" borderId="0"/>
    <xf numFmtId="0" fontId="2" fillId="0" borderId="0"/>
    <xf numFmtId="0" fontId="11" fillId="0" borderId="0"/>
    <xf numFmtId="0" fontId="2" fillId="0" borderId="0"/>
    <xf numFmtId="257" fontId="64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180" fontId="2" fillId="0" borderId="0"/>
    <xf numFmtId="0" fontId="2" fillId="0" borderId="0"/>
    <xf numFmtId="0" fontId="2" fillId="0" borderId="10">
      <alignment vertical="center" wrapText="1"/>
    </xf>
    <xf numFmtId="0" fontId="11" fillId="0" borderId="1" applyNumberFormat="0" applyFill="0" applyProtection="0">
      <alignment vertical="center"/>
    </xf>
    <xf numFmtId="0" fontId="143" fillId="0" borderId="0" applyNumberFormat="0" applyFill="0" applyBorder="0" applyAlignment="0" applyProtection="0"/>
    <xf numFmtId="5" fontId="11" fillId="0" borderId="0" applyBorder="0"/>
    <xf numFmtId="0" fontId="13" fillId="0" borderId="3" applyNumberFormat="0" applyFont="0" applyFill="0" applyAlignment="0" applyProtection="0"/>
    <xf numFmtId="7" fontId="13" fillId="0" borderId="0" applyFont="0" applyFill="0" applyBorder="0" applyAlignment="0" applyProtection="0"/>
    <xf numFmtId="5" fontId="13" fillId="0" borderId="0" applyFont="0" applyFill="0" applyBorder="0" applyAlignment="0" applyProtection="0"/>
    <xf numFmtId="0" fontId="85" fillId="0" borderId="0"/>
    <xf numFmtId="0" fontId="2" fillId="0" borderId="0"/>
  </cellStyleXfs>
  <cellXfs count="843">
    <xf numFmtId="0" fontId="0" fillId="0" borderId="0" xfId="0"/>
    <xf numFmtId="3" fontId="8" fillId="0" borderId="27" xfId="846" applyNumberFormat="1" applyFont="1" applyFill="1" applyBorder="1" applyAlignment="1">
      <alignment horizontal="centerContinuous" vertical="center"/>
    </xf>
    <xf numFmtId="176" fontId="18" fillId="0" borderId="0" xfId="812" applyFont="1" applyFill="1" applyAlignment="1">
      <alignment vertical="center"/>
    </xf>
    <xf numFmtId="0" fontId="18" fillId="0" borderId="0" xfId="846" applyFont="1" applyFill="1" applyAlignment="1">
      <alignment vertical="center"/>
    </xf>
    <xf numFmtId="0" fontId="50" fillId="0" borderId="2" xfId="846" applyFont="1" applyFill="1" applyBorder="1" applyAlignment="1">
      <alignment vertical="center"/>
    </xf>
    <xf numFmtId="0" fontId="50" fillId="0" borderId="28" xfId="846" applyFont="1" applyFill="1" applyBorder="1" applyAlignment="1">
      <alignment vertical="center"/>
    </xf>
    <xf numFmtId="0" fontId="7" fillId="0" borderId="0" xfId="839" applyFont="1" applyAlignment="1"/>
    <xf numFmtId="0" fontId="4" fillId="0" borderId="0" xfId="839" applyFont="1" applyAlignment="1"/>
    <xf numFmtId="0" fontId="7" fillId="0" borderId="0" xfId="839" applyNumberFormat="1" applyFont="1" applyBorder="1" applyAlignment="1">
      <alignment horizontal="centerContinuous"/>
    </xf>
    <xf numFmtId="0" fontId="54" fillId="0" borderId="0" xfId="839" applyNumberFormat="1" applyFont="1" applyBorder="1" applyAlignment="1"/>
    <xf numFmtId="0" fontId="54" fillId="0" borderId="27" xfId="839" applyNumberFormat="1" applyFont="1" applyBorder="1" applyAlignment="1"/>
    <xf numFmtId="0" fontId="7" fillId="0" borderId="0" xfId="839" applyNumberFormat="1" applyFont="1" applyBorder="1" applyAlignment="1">
      <alignment horizontal="right"/>
    </xf>
    <xf numFmtId="250" fontId="7" fillId="0" borderId="0" xfId="839" applyNumberFormat="1" applyFont="1" applyBorder="1" applyAlignment="1"/>
    <xf numFmtId="0" fontId="74" fillId="0" borderId="0" xfId="839" applyNumberFormat="1" applyFont="1" applyBorder="1" applyAlignment="1"/>
    <xf numFmtId="0" fontId="7" fillId="0" borderId="0" xfId="839" applyNumberFormat="1" applyFont="1" applyBorder="1" applyAlignment="1"/>
    <xf numFmtId="0" fontId="54" fillId="0" borderId="17" xfId="839" applyNumberFormat="1" applyFont="1" applyBorder="1" applyAlignment="1"/>
    <xf numFmtId="0" fontId="7" fillId="0" borderId="27" xfId="839" applyNumberFormat="1" applyFont="1" applyBorder="1" applyAlignment="1"/>
    <xf numFmtId="0" fontId="7" fillId="0" borderId="0" xfId="839" applyNumberFormat="1" applyFont="1" applyBorder="1" applyAlignment="1">
      <alignment vertical="center"/>
    </xf>
    <xf numFmtId="0" fontId="7" fillId="0" borderId="17" xfId="839" applyNumberFormat="1" applyFont="1" applyBorder="1" applyAlignment="1"/>
    <xf numFmtId="0" fontId="7" fillId="0" borderId="0" xfId="813" applyNumberFormat="1" applyFont="1" applyBorder="1" applyAlignment="1">
      <alignment vertical="center"/>
    </xf>
    <xf numFmtId="182" fontId="5" fillId="0" borderId="0" xfId="813" applyNumberFormat="1" applyFont="1" applyBorder="1" applyAlignment="1">
      <alignment vertical="center"/>
    </xf>
    <xf numFmtId="0" fontId="5" fillId="0" borderId="0" xfId="813" applyNumberFormat="1" applyFont="1" applyBorder="1" applyAlignment="1">
      <alignment vertical="center"/>
    </xf>
    <xf numFmtId="10" fontId="18" fillId="0" borderId="5" xfId="562" quotePrefix="1" applyNumberFormat="1" applyFont="1" applyBorder="1" applyAlignment="1">
      <alignment vertical="center"/>
    </xf>
    <xf numFmtId="0" fontId="54" fillId="26" borderId="2" xfId="839" applyNumberFormat="1" applyFont="1" applyFill="1" applyBorder="1" applyAlignment="1">
      <alignment horizontal="left" vertical="center"/>
    </xf>
    <xf numFmtId="0" fontId="54" fillId="26" borderId="29" xfId="839" applyNumberFormat="1" applyFont="1" applyFill="1" applyBorder="1" applyAlignment="1">
      <alignment vertical="center"/>
    </xf>
    <xf numFmtId="0" fontId="54" fillId="26" borderId="30" xfId="839" applyNumberFormat="1" applyFont="1" applyFill="1" applyBorder="1" applyAlignment="1">
      <alignment vertical="center"/>
    </xf>
    <xf numFmtId="0" fontId="54" fillId="26" borderId="31" xfId="839" applyNumberFormat="1" applyFont="1" applyFill="1" applyBorder="1" applyAlignment="1">
      <alignment horizontal="left" vertical="center"/>
    </xf>
    <xf numFmtId="0" fontId="54" fillId="26" borderId="28" xfId="839" applyNumberFormat="1" applyFont="1" applyFill="1" applyBorder="1" applyAlignment="1">
      <alignment vertical="center"/>
    </xf>
    <xf numFmtId="0" fontId="54" fillId="26" borderId="32" xfId="839" applyNumberFormat="1" applyFont="1" applyFill="1" applyBorder="1" applyAlignment="1">
      <alignment vertical="center"/>
    </xf>
    <xf numFmtId="0" fontId="18" fillId="0" borderId="33" xfId="839" applyNumberFormat="1" applyFont="1" applyBorder="1" applyAlignment="1">
      <alignment horizontal="centerContinuous" vertical="center"/>
    </xf>
    <xf numFmtId="0" fontId="18" fillId="0" borderId="28" xfId="839" applyNumberFormat="1" applyFont="1" applyBorder="1" applyAlignment="1">
      <alignment horizontal="centerContinuous" vertical="center"/>
    </xf>
    <xf numFmtId="0" fontId="18" fillId="0" borderId="1" xfId="839" applyFont="1" applyBorder="1" applyAlignment="1"/>
    <xf numFmtId="0" fontId="18" fillId="0" borderId="34" xfId="839" applyFont="1" applyBorder="1" applyAlignment="1">
      <alignment horizontal="center" vertical="center"/>
    </xf>
    <xf numFmtId="0" fontId="18" fillId="0" borderId="34" xfId="839" applyNumberFormat="1" applyFont="1" applyBorder="1" applyAlignment="1">
      <alignment horizontal="center" vertical="center"/>
    </xf>
    <xf numFmtId="0" fontId="18" fillId="0" borderId="33" xfId="839" applyNumberFormat="1" applyFont="1" applyBorder="1" applyAlignment="1">
      <alignment vertical="center"/>
    </xf>
    <xf numFmtId="0" fontId="18" fillId="0" borderId="5" xfId="839" applyNumberFormat="1" applyFont="1" applyBorder="1" applyAlignment="1">
      <alignment horizontal="center" vertical="center"/>
    </xf>
    <xf numFmtId="0" fontId="18" fillId="0" borderId="5" xfId="839" applyNumberFormat="1" applyFont="1" applyBorder="1" applyAlignment="1">
      <alignment vertical="center"/>
    </xf>
    <xf numFmtId="0" fontId="18" fillId="0" borderId="28" xfId="839" applyNumberFormat="1" applyFont="1" applyBorder="1" applyAlignment="1">
      <alignment vertical="center"/>
    </xf>
    <xf numFmtId="41" fontId="18" fillId="0" borderId="12" xfId="596" applyNumberFormat="1" applyFont="1" applyBorder="1" applyAlignment="1">
      <alignment horizontal="right" vertical="center"/>
    </xf>
    <xf numFmtId="0" fontId="18" fillId="0" borderId="27" xfId="839" applyFont="1" applyBorder="1" applyAlignment="1">
      <alignment horizontal="center" vertical="center"/>
    </xf>
    <xf numFmtId="0" fontId="18" fillId="0" borderId="35" xfId="839" applyNumberFormat="1" applyFont="1" applyBorder="1" applyAlignment="1">
      <alignment horizontal="center" vertical="center"/>
    </xf>
    <xf numFmtId="0" fontId="18" fillId="0" borderId="5" xfId="562" applyNumberFormat="1" applyFont="1" applyBorder="1" applyAlignment="1">
      <alignment vertical="center"/>
    </xf>
    <xf numFmtId="0" fontId="18" fillId="0" borderId="28" xfId="562" applyNumberFormat="1" applyFont="1" applyBorder="1" applyAlignment="1">
      <alignment vertical="center"/>
    </xf>
    <xf numFmtId="41" fontId="18" fillId="0" borderId="1" xfId="596" applyNumberFormat="1" applyFont="1" applyFill="1" applyBorder="1" applyAlignment="1">
      <alignment horizontal="center" vertical="center"/>
    </xf>
    <xf numFmtId="0" fontId="18" fillId="0" borderId="12" xfId="839" applyNumberFormat="1" applyFont="1" applyBorder="1" applyAlignment="1">
      <alignment horizontal="center" vertical="center"/>
    </xf>
    <xf numFmtId="0" fontId="18" fillId="0" borderId="33" xfId="839" applyNumberFormat="1" applyFont="1" applyBorder="1" applyAlignment="1">
      <alignment horizontal="center" vertical="center"/>
    </xf>
    <xf numFmtId="0" fontId="18" fillId="0" borderId="33" xfId="839" applyNumberFormat="1" applyFont="1" applyBorder="1" applyAlignment="1">
      <alignment horizontal="left" vertical="center"/>
    </xf>
    <xf numFmtId="0" fontId="18" fillId="0" borderId="35" xfId="839" applyFont="1" applyBorder="1" applyAlignment="1">
      <alignment horizontal="center" vertical="center"/>
    </xf>
    <xf numFmtId="10" fontId="18" fillId="0" borderId="5" xfId="843" applyNumberFormat="1" applyFont="1" applyBorder="1" applyAlignment="1">
      <alignment vertical="center"/>
    </xf>
    <xf numFmtId="0" fontId="18" fillId="0" borderId="35" xfId="839" applyNumberFormat="1" applyFont="1" applyBorder="1" applyAlignment="1">
      <alignment vertical="center"/>
    </xf>
    <xf numFmtId="0" fontId="18" fillId="0" borderId="0" xfId="839" applyNumberFormat="1" applyFont="1" applyBorder="1" applyAlignment="1">
      <alignment horizontal="center" vertical="center"/>
    </xf>
    <xf numFmtId="0" fontId="18" fillId="0" borderId="35" xfId="841" applyFont="1" applyBorder="1" applyAlignment="1">
      <alignment horizontal="center" vertical="center"/>
    </xf>
    <xf numFmtId="0" fontId="18" fillId="0" borderId="33" xfId="841" applyFont="1" applyBorder="1" applyAlignment="1">
      <alignment horizontal="left" vertical="center"/>
    </xf>
    <xf numFmtId="0" fontId="18" fillId="0" borderId="5" xfId="841" applyFont="1" applyBorder="1" applyAlignment="1">
      <alignment vertical="center"/>
    </xf>
    <xf numFmtId="10" fontId="18" fillId="0" borderId="5" xfId="562" applyNumberFormat="1" applyFont="1" applyBorder="1" applyAlignment="1">
      <alignment vertical="center"/>
    </xf>
    <xf numFmtId="41" fontId="18" fillId="0" borderId="1" xfId="596" applyNumberFormat="1" applyFont="1" applyBorder="1" applyAlignment="1">
      <alignment horizontal="right" vertical="center"/>
    </xf>
    <xf numFmtId="0" fontId="18" fillId="0" borderId="12" xfId="839" applyNumberFormat="1" applyFont="1" applyBorder="1" applyAlignment="1">
      <alignment vertical="center"/>
    </xf>
    <xf numFmtId="0" fontId="18" fillId="0" borderId="27" xfId="839" applyFont="1" applyBorder="1" applyAlignment="1">
      <alignment vertical="center"/>
    </xf>
    <xf numFmtId="0" fontId="18" fillId="0" borderId="31" xfId="839" applyNumberFormat="1" applyFont="1" applyBorder="1" applyAlignment="1">
      <alignment horizontal="centerContinuous" vertical="center"/>
    </xf>
    <xf numFmtId="0" fontId="18" fillId="0" borderId="5" xfId="839" applyNumberFormat="1" applyFont="1" applyBorder="1" applyAlignment="1">
      <alignment horizontal="centerContinuous" vertical="center"/>
    </xf>
    <xf numFmtId="10" fontId="18" fillId="0" borderId="5" xfId="839" applyNumberFormat="1" applyFont="1" applyBorder="1" applyAlignment="1">
      <alignment vertical="center"/>
    </xf>
    <xf numFmtId="0" fontId="18" fillId="0" borderId="0" xfId="839" applyNumberFormat="1" applyFont="1" applyBorder="1" applyAlignment="1">
      <alignment horizontal="centerContinuous" vertical="center"/>
    </xf>
    <xf numFmtId="0" fontId="18" fillId="0" borderId="5" xfId="839" quotePrefix="1" applyNumberFormat="1" applyFont="1" applyBorder="1" applyAlignment="1">
      <alignment horizontal="centerContinuous" vertical="center"/>
    </xf>
    <xf numFmtId="182" fontId="18" fillId="0" borderId="12" xfId="597" applyNumberFormat="1" applyFont="1" applyBorder="1" applyAlignment="1">
      <alignment vertical="center"/>
    </xf>
    <xf numFmtId="41" fontId="7" fillId="0" borderId="0" xfId="839" applyNumberFormat="1" applyFont="1" applyAlignment="1"/>
    <xf numFmtId="0" fontId="18" fillId="0" borderId="28" xfId="839" quotePrefix="1" applyNumberFormat="1" applyFont="1" applyBorder="1" applyAlignment="1">
      <alignment horizontal="centerContinuous" vertical="center"/>
    </xf>
    <xf numFmtId="10" fontId="18" fillId="0" borderId="28" xfId="562" applyNumberFormat="1" applyFont="1" applyBorder="1" applyAlignment="1">
      <alignment vertical="center"/>
    </xf>
    <xf numFmtId="0" fontId="18" fillId="0" borderId="0" xfId="0" applyFont="1" applyFill="1" applyAlignment="1">
      <alignment vertical="center"/>
    </xf>
    <xf numFmtId="41" fontId="18" fillId="0" borderId="31" xfId="846" applyNumberFormat="1" applyFont="1" applyFill="1" applyBorder="1" applyAlignment="1">
      <alignment horizontal="left" vertical="center"/>
    </xf>
    <xf numFmtId="0" fontId="102" fillId="0" borderId="29" xfId="839" applyNumberFormat="1" applyFont="1" applyBorder="1" applyAlignment="1">
      <alignment vertical="center"/>
    </xf>
    <xf numFmtId="0" fontId="102" fillId="0" borderId="30" xfId="839" applyNumberFormat="1" applyFont="1" applyBorder="1" applyAlignment="1">
      <alignment vertical="center"/>
    </xf>
    <xf numFmtId="0" fontId="8" fillId="0" borderId="27" xfId="839" applyNumberFormat="1" applyFont="1" applyBorder="1" applyAlignment="1">
      <alignment horizontal="centerContinuous" vertical="center"/>
    </xf>
    <xf numFmtId="0" fontId="8" fillId="0" borderId="0" xfId="839" applyNumberFormat="1" applyFont="1" applyBorder="1" applyAlignment="1">
      <alignment horizontal="centerContinuous"/>
    </xf>
    <xf numFmtId="0" fontId="100" fillId="0" borderId="0" xfId="839" applyNumberFormat="1" applyFont="1" applyBorder="1" applyAlignment="1">
      <alignment horizontal="centerContinuous"/>
    </xf>
    <xf numFmtId="0" fontId="101" fillId="0" borderId="0" xfId="839" applyNumberFormat="1" applyFont="1" applyBorder="1" applyAlignment="1">
      <alignment horizontal="centerContinuous" vertical="center"/>
    </xf>
    <xf numFmtId="0" fontId="103" fillId="0" borderId="0" xfId="839" applyFont="1" applyBorder="1" applyAlignment="1">
      <alignment horizontal="centerContinuous" vertical="center"/>
    </xf>
    <xf numFmtId="0" fontId="103" fillId="0" borderId="17" xfId="839" applyFont="1" applyBorder="1" applyAlignment="1">
      <alignment horizontal="centerContinuous" vertical="center"/>
    </xf>
    <xf numFmtId="212" fontId="18" fillId="0" borderId="12" xfId="596" applyNumberFormat="1" applyFont="1" applyBorder="1" applyAlignment="1">
      <alignment horizontal="right" vertical="center"/>
    </xf>
    <xf numFmtId="212" fontId="18" fillId="0" borderId="12" xfId="839" applyNumberFormat="1" applyFont="1" applyBorder="1" applyAlignment="1"/>
    <xf numFmtId="0" fontId="18" fillId="0" borderId="1" xfId="0" quotePrefix="1" applyFont="1" applyFill="1" applyBorder="1" applyAlignment="1">
      <alignment vertical="center" wrapText="1"/>
    </xf>
    <xf numFmtId="0" fontId="4" fillId="0" borderId="0" xfId="0" quotePrefix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8" fillId="0" borderId="1" xfId="0" quotePrefix="1" applyFont="1" applyFill="1" applyBorder="1" applyAlignment="1">
      <alignment horizontal="left" vertical="center" shrinkToFit="1"/>
    </xf>
    <xf numFmtId="0" fontId="18" fillId="0" borderId="1" xfId="0" quotePrefix="1" applyFont="1" applyFill="1" applyBorder="1" applyAlignment="1">
      <alignment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12" xfId="0" quotePrefix="1" applyFont="1" applyFill="1" applyBorder="1" applyAlignment="1">
      <alignment vertical="center" shrinkToFit="1"/>
    </xf>
    <xf numFmtId="0" fontId="48" fillId="0" borderId="1" xfId="832" quotePrefix="1" applyFont="1" applyFill="1" applyBorder="1" applyAlignment="1">
      <alignment horizontal="left" vertical="center" shrinkToFit="1"/>
    </xf>
    <xf numFmtId="252" fontId="18" fillId="0" borderId="1" xfId="0" applyNumberFormat="1" applyFont="1" applyFill="1" applyBorder="1" applyAlignment="1">
      <alignment vertical="center" shrinkToFit="1"/>
    </xf>
    <xf numFmtId="0" fontId="18" fillId="0" borderId="1" xfId="0" applyFont="1" applyFill="1" applyBorder="1" applyAlignment="1">
      <alignment vertical="center" shrinkToFit="1"/>
    </xf>
    <xf numFmtId="4" fontId="18" fillId="0" borderId="1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0" fillId="0" borderId="0" xfId="0" applyFont="1" applyFill="1" applyAlignment="1">
      <alignment vertical="center"/>
    </xf>
    <xf numFmtId="177" fontId="18" fillId="0" borderId="1" xfId="589" applyFont="1" applyFill="1" applyBorder="1" applyAlignment="1">
      <alignment vertical="center" shrinkToFit="1"/>
    </xf>
    <xf numFmtId="0" fontId="18" fillId="0" borderId="1" xfId="0" quotePrefix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shrinkToFit="1"/>
    </xf>
    <xf numFmtId="0" fontId="7" fillId="0" borderId="0" xfId="839" applyNumberFormat="1" applyFont="1" applyBorder="1" applyAlignment="1">
      <alignment horizontal="right" vertical="center"/>
    </xf>
    <xf numFmtId="0" fontId="7" fillId="0" borderId="0" xfId="839" applyNumberFormat="1" applyFont="1" applyBorder="1" applyAlignment="1">
      <alignment horizontal="left" vertical="center"/>
    </xf>
    <xf numFmtId="182" fontId="4" fillId="0" borderId="0" xfId="813" applyNumberFormat="1" applyFont="1" applyBorder="1" applyAlignment="1">
      <alignment vertical="center"/>
    </xf>
    <xf numFmtId="0" fontId="4" fillId="0" borderId="0" xfId="813" applyNumberFormat="1" applyFont="1" applyBorder="1" applyAlignment="1">
      <alignment vertical="center"/>
    </xf>
    <xf numFmtId="0" fontId="104" fillId="0" borderId="0" xfId="844" applyFont="1" applyFill="1" applyAlignment="1">
      <alignment vertical="center"/>
    </xf>
    <xf numFmtId="0" fontId="106" fillId="0" borderId="0" xfId="844" applyFont="1" applyFill="1" applyAlignment="1">
      <alignment vertical="center"/>
    </xf>
    <xf numFmtId="0" fontId="107" fillId="0" borderId="0" xfId="844" applyFont="1" applyFill="1" applyAlignment="1">
      <alignment vertical="center"/>
    </xf>
    <xf numFmtId="0" fontId="107" fillId="0" borderId="0" xfId="844" applyFont="1" applyFill="1" applyAlignment="1">
      <alignment horizontal="center" vertical="center"/>
    </xf>
    <xf numFmtId="0" fontId="108" fillId="0" borderId="0" xfId="844" applyFont="1" applyFill="1" applyAlignment="1">
      <alignment horizontal="center" vertical="center"/>
    </xf>
    <xf numFmtId="0" fontId="110" fillId="0" borderId="0" xfId="844" applyFont="1" applyAlignment="1">
      <alignment horizontal="justify"/>
    </xf>
    <xf numFmtId="0" fontId="85" fillId="0" borderId="0" xfId="837" applyFont="1" applyAlignment="1">
      <alignment vertical="center"/>
    </xf>
    <xf numFmtId="0" fontId="112" fillId="0" borderId="0" xfId="0" applyFont="1" applyAlignment="1">
      <alignment vertical="center"/>
    </xf>
    <xf numFmtId="0" fontId="131" fillId="0" borderId="0" xfId="0" applyFont="1" applyAlignment="1">
      <alignment vertical="center"/>
    </xf>
    <xf numFmtId="0" fontId="113" fillId="0" borderId="36" xfId="0" applyFont="1" applyBorder="1" applyAlignment="1">
      <alignment horizontal="center" vertical="center"/>
    </xf>
    <xf numFmtId="0" fontId="113" fillId="0" borderId="37" xfId="0" applyFont="1" applyBorder="1" applyAlignment="1">
      <alignment horizontal="left" textRotation="90" readingOrder="1"/>
    </xf>
    <xf numFmtId="0" fontId="113" fillId="0" borderId="12" xfId="0" applyFont="1" applyBorder="1" applyAlignment="1">
      <alignment horizontal="left" textRotation="90" readingOrder="1"/>
    </xf>
    <xf numFmtId="0" fontId="113" fillId="0" borderId="38" xfId="0" applyFont="1" applyBorder="1" applyAlignment="1">
      <alignment horizontal="left" textRotation="90" readingOrder="1"/>
    </xf>
    <xf numFmtId="0" fontId="113" fillId="0" borderId="39" xfId="0" applyFont="1" applyBorder="1" applyAlignment="1">
      <alignment vertical="center"/>
    </xf>
    <xf numFmtId="0" fontId="113" fillId="0" borderId="1" xfId="0" applyFont="1" applyBorder="1" applyAlignment="1">
      <alignment horizontal="center" vertical="center"/>
    </xf>
    <xf numFmtId="0" fontId="132" fillId="0" borderId="39" xfId="0" applyFont="1" applyBorder="1" applyAlignment="1">
      <alignment horizontal="center" vertical="center"/>
    </xf>
    <xf numFmtId="0" fontId="132" fillId="0" borderId="14" xfId="0" applyFont="1" applyFill="1" applyBorder="1" applyAlignment="1">
      <alignment horizontal="center" vertical="center"/>
    </xf>
    <xf numFmtId="0" fontId="113" fillId="0" borderId="1" xfId="0" applyFont="1" applyFill="1" applyBorder="1" applyAlignment="1">
      <alignment horizontal="center" vertical="center"/>
    </xf>
    <xf numFmtId="0" fontId="113" fillId="0" borderId="13" xfId="0" applyFont="1" applyFill="1" applyBorder="1" applyAlignment="1">
      <alignment horizontal="center" vertical="center"/>
    </xf>
    <xf numFmtId="0" fontId="132" fillId="0" borderId="1" xfId="0" applyFont="1" applyFill="1" applyBorder="1" applyAlignment="1">
      <alignment horizontal="center" vertical="center"/>
    </xf>
    <xf numFmtId="0" fontId="113" fillId="0" borderId="14" xfId="0" applyFont="1" applyFill="1" applyBorder="1" applyAlignment="1">
      <alignment horizontal="center" vertical="center"/>
    </xf>
    <xf numFmtId="0" fontId="113" fillId="0" borderId="39" xfId="0" applyFont="1" applyBorder="1" applyAlignment="1">
      <alignment horizontal="center" vertical="center"/>
    </xf>
    <xf numFmtId="0" fontId="113" fillId="0" borderId="40" xfId="0" applyFont="1" applyBorder="1" applyAlignment="1">
      <alignment vertical="center"/>
    </xf>
    <xf numFmtId="0" fontId="113" fillId="0" borderId="41" xfId="0" applyFont="1" applyBorder="1" applyAlignment="1">
      <alignment horizontal="center" vertical="center"/>
    </xf>
    <xf numFmtId="0" fontId="113" fillId="0" borderId="34" xfId="0" applyFont="1" applyBorder="1" applyAlignment="1">
      <alignment horizontal="center" vertical="center"/>
    </xf>
    <xf numFmtId="0" fontId="113" fillId="0" borderId="42" xfId="0" applyFont="1" applyBorder="1" applyAlignment="1">
      <alignment horizontal="center" vertical="center"/>
    </xf>
    <xf numFmtId="0" fontId="113" fillId="0" borderId="40" xfId="0" applyFont="1" applyBorder="1" applyAlignment="1">
      <alignment horizontal="center" vertical="center"/>
    </xf>
    <xf numFmtId="0" fontId="113" fillId="0" borderId="43" xfId="0" applyFont="1" applyBorder="1" applyAlignment="1">
      <alignment horizontal="center" vertical="center"/>
    </xf>
    <xf numFmtId="0" fontId="132" fillId="0" borderId="43" xfId="0" applyFont="1" applyBorder="1" applyAlignment="1">
      <alignment horizontal="center" vertical="center"/>
    </xf>
    <xf numFmtId="0" fontId="113" fillId="0" borderId="44" xfId="0" applyFont="1" applyBorder="1" applyAlignment="1">
      <alignment horizontal="center" vertical="center"/>
    </xf>
    <xf numFmtId="0" fontId="114" fillId="0" borderId="0" xfId="0" applyFont="1" applyAlignment="1">
      <alignment horizontal="centerContinuous" vertical="center"/>
    </xf>
    <xf numFmtId="0" fontId="133" fillId="0" borderId="0" xfId="0" applyFont="1" applyAlignment="1">
      <alignment vertical="center"/>
    </xf>
    <xf numFmtId="253" fontId="18" fillId="0" borderId="1" xfId="0" applyNumberFormat="1" applyFont="1" applyFill="1" applyBorder="1" applyAlignment="1">
      <alignment vertical="center" shrinkToFit="1"/>
    </xf>
    <xf numFmtId="218" fontId="18" fillId="0" borderId="1" xfId="0" applyNumberFormat="1" applyFont="1" applyFill="1" applyBorder="1" applyAlignment="1">
      <alignment vertical="center" shrinkToFit="1"/>
    </xf>
    <xf numFmtId="0" fontId="113" fillId="0" borderId="12" xfId="0" applyFont="1" applyBorder="1" applyAlignment="1">
      <alignment horizontal="left" textRotation="90" shrinkToFit="1" readingOrder="1"/>
    </xf>
    <xf numFmtId="0" fontId="24" fillId="0" borderId="12" xfId="0" applyFont="1" applyFill="1" applyBorder="1" applyAlignment="1">
      <alignment horizontal="center" vertical="center" shrinkToFit="1"/>
    </xf>
    <xf numFmtId="218" fontId="18" fillId="0" borderId="1" xfId="0" applyNumberFormat="1" applyFont="1" applyFill="1" applyBorder="1" applyAlignment="1">
      <alignment horizontal="right" vertical="center" shrinkToFit="1"/>
    </xf>
    <xf numFmtId="41" fontId="18" fillId="0" borderId="0" xfId="0" applyNumberFormat="1" applyFont="1" applyFill="1" applyAlignment="1">
      <alignment vertical="center"/>
    </xf>
    <xf numFmtId="0" fontId="7" fillId="0" borderId="1" xfId="0" quotePrefix="1" applyFont="1" applyFill="1" applyBorder="1" applyAlignment="1">
      <alignment vertical="center" shrinkToFit="1"/>
    </xf>
    <xf numFmtId="218" fontId="18" fillId="0" borderId="1" xfId="0" quotePrefix="1" applyNumberFormat="1" applyFont="1" applyFill="1" applyBorder="1" applyAlignment="1">
      <alignment horizontal="right" vertical="center" shrinkToFit="1"/>
    </xf>
    <xf numFmtId="0" fontId="18" fillId="0" borderId="1" xfId="0" quotePrefix="1" applyFont="1" applyFill="1" applyBorder="1" applyAlignment="1">
      <alignment horizontal="left" vertical="center"/>
    </xf>
    <xf numFmtId="0" fontId="18" fillId="0" borderId="1" xfId="0" quotePrefix="1" applyFont="1" applyFill="1" applyBorder="1" applyAlignment="1">
      <alignment horizontal="center" vertical="center"/>
    </xf>
    <xf numFmtId="0" fontId="48" fillId="0" borderId="31" xfId="0" applyFont="1" applyFill="1" applyBorder="1" applyAlignment="1">
      <alignment horizontal="left" vertical="center"/>
    </xf>
    <xf numFmtId="181" fontId="48" fillId="0" borderId="12" xfId="812" applyNumberFormat="1" applyFont="1" applyFill="1" applyBorder="1" applyAlignment="1">
      <alignment horizontal="center" vertical="center" shrinkToFit="1"/>
    </xf>
    <xf numFmtId="0" fontId="48" fillId="0" borderId="12" xfId="846" applyFont="1" applyFill="1" applyBorder="1" applyAlignment="1">
      <alignment horizontal="center" vertical="center"/>
    </xf>
    <xf numFmtId="0" fontId="48" fillId="0" borderId="33" xfId="846" applyFont="1" applyFill="1" applyBorder="1" applyAlignment="1">
      <alignment horizontal="centerContinuous" vertical="center"/>
    </xf>
    <xf numFmtId="3" fontId="48" fillId="0" borderId="12" xfId="812" applyNumberFormat="1" applyFont="1" applyFill="1" applyBorder="1" applyAlignment="1">
      <alignment horizontal="center" vertical="center" shrinkToFit="1"/>
    </xf>
    <xf numFmtId="3" fontId="48" fillId="0" borderId="12" xfId="589" applyNumberFormat="1" applyFont="1" applyFill="1" applyBorder="1" applyAlignment="1">
      <alignment horizontal="right" vertical="center" shrinkToFit="1"/>
    </xf>
    <xf numFmtId="3" fontId="48" fillId="0" borderId="12" xfId="589" quotePrefix="1" applyNumberFormat="1" applyFont="1" applyFill="1" applyBorder="1" applyAlignment="1">
      <alignment horizontal="right" vertical="center" shrinkToFit="1"/>
    </xf>
    <xf numFmtId="0" fontId="48" fillId="0" borderId="12" xfId="0" applyFont="1" applyFill="1" applyBorder="1" applyAlignment="1">
      <alignment horizontal="center" vertical="center" shrinkToFit="1"/>
    </xf>
    <xf numFmtId="0" fontId="50" fillId="0" borderId="1" xfId="0" quotePrefix="1" applyFont="1" applyFill="1" applyBorder="1" applyAlignment="1">
      <alignment horizontal="left" vertical="center" shrinkToFi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113" fillId="0" borderId="41" xfId="0" applyFont="1" applyFill="1" applyBorder="1" applyAlignment="1">
      <alignment horizontal="center" vertical="center"/>
    </xf>
    <xf numFmtId="0" fontId="113" fillId="0" borderId="34" xfId="0" applyFont="1" applyFill="1" applyBorder="1" applyAlignment="1">
      <alignment horizontal="center" vertical="center"/>
    </xf>
    <xf numFmtId="0" fontId="113" fillId="0" borderId="42" xfId="0" applyFont="1" applyFill="1" applyBorder="1" applyAlignment="1">
      <alignment horizontal="center" vertical="center"/>
    </xf>
    <xf numFmtId="0" fontId="132" fillId="0" borderId="41" xfId="0" applyFont="1" applyFill="1" applyBorder="1" applyAlignment="1">
      <alignment horizontal="center" vertical="center"/>
    </xf>
    <xf numFmtId="0" fontId="132" fillId="0" borderId="34" xfId="0" applyFont="1" applyFill="1" applyBorder="1" applyAlignment="1">
      <alignment horizontal="center" vertical="center"/>
    </xf>
    <xf numFmtId="0" fontId="132" fillId="0" borderId="41" xfId="0" applyFont="1" applyBorder="1" applyAlignment="1">
      <alignment horizontal="center" vertical="center"/>
    </xf>
    <xf numFmtId="0" fontId="132" fillId="0" borderId="34" xfId="0" applyFont="1" applyBorder="1" applyAlignment="1">
      <alignment horizontal="center" vertical="center"/>
    </xf>
    <xf numFmtId="0" fontId="132" fillId="0" borderId="40" xfId="0" applyFont="1" applyBorder="1" applyAlignment="1">
      <alignment horizontal="center" vertical="center"/>
    </xf>
    <xf numFmtId="3" fontId="18" fillId="0" borderId="33" xfId="846" applyNumberFormat="1" applyFont="1" applyFill="1" applyBorder="1" applyAlignment="1">
      <alignment vertical="center" shrinkToFit="1"/>
    </xf>
    <xf numFmtId="0" fontId="121" fillId="0" borderId="0" xfId="0" applyFont="1" applyAlignment="1">
      <alignment horizontal="center" vertical="center"/>
    </xf>
    <xf numFmtId="0" fontId="122" fillId="0" borderId="14" xfId="0" applyFont="1" applyBorder="1" applyAlignment="1">
      <alignment horizontal="center" vertical="center"/>
    </xf>
    <xf numFmtId="0" fontId="122" fillId="0" borderId="1" xfId="0" applyFont="1" applyBorder="1" applyAlignment="1">
      <alignment horizontal="center" vertical="center"/>
    </xf>
    <xf numFmtId="252" fontId="18" fillId="0" borderId="1" xfId="0" quotePrefix="1" applyNumberFormat="1" applyFont="1" applyFill="1" applyBorder="1" applyAlignment="1">
      <alignment horizontal="center" vertical="center" shrinkToFit="1"/>
    </xf>
    <xf numFmtId="0" fontId="136" fillId="0" borderId="0" xfId="0" applyFont="1" applyFill="1" applyAlignment="1">
      <alignment vertical="center"/>
    </xf>
    <xf numFmtId="188" fontId="18" fillId="0" borderId="5" xfId="562" quotePrefix="1" applyNumberFormat="1" applyFont="1" applyBorder="1" applyAlignment="1">
      <alignment vertical="center"/>
    </xf>
    <xf numFmtId="3" fontId="8" fillId="0" borderId="27" xfId="846" applyNumberFormat="1" applyFont="1" applyFill="1" applyBorder="1" applyAlignment="1">
      <alignment horizontal="center" vertical="center"/>
    </xf>
    <xf numFmtId="0" fontId="121" fillId="0" borderId="0" xfId="0" applyFont="1" applyAlignment="1">
      <alignment vertical="center"/>
    </xf>
    <xf numFmtId="0" fontId="18" fillId="0" borderId="29" xfId="846" applyFont="1" applyFill="1" applyBorder="1" applyAlignment="1">
      <alignment vertical="center"/>
    </xf>
    <xf numFmtId="3" fontId="18" fillId="0" borderId="29" xfId="846" applyNumberFormat="1" applyFont="1" applyFill="1" applyBorder="1" applyAlignment="1">
      <alignment horizontal="center" vertical="center"/>
    </xf>
    <xf numFmtId="0" fontId="18" fillId="0" borderId="30" xfId="846" applyFont="1" applyFill="1" applyBorder="1" applyAlignment="1">
      <alignment horizontal="centerContinuous" vertical="center"/>
    </xf>
    <xf numFmtId="212" fontId="50" fillId="0" borderId="0" xfId="597" applyNumberFormat="1" applyFont="1" applyBorder="1" applyAlignment="1">
      <alignment vertical="center"/>
    </xf>
    <xf numFmtId="0" fontId="7" fillId="0" borderId="0" xfId="846" applyFont="1" applyFill="1" applyBorder="1" applyAlignment="1">
      <alignment vertical="center"/>
    </xf>
    <xf numFmtId="3" fontId="123" fillId="0" borderId="0" xfId="846" applyNumberFormat="1" applyFont="1" applyFill="1" applyBorder="1" applyAlignment="1">
      <alignment horizontal="centerContinuous" vertical="center"/>
    </xf>
    <xf numFmtId="3" fontId="124" fillId="0" borderId="0" xfId="846" applyNumberFormat="1" applyFont="1" applyFill="1" applyBorder="1" applyAlignment="1">
      <alignment horizontal="left" vertical="center"/>
    </xf>
    <xf numFmtId="3" fontId="123" fillId="0" borderId="17" xfId="846" applyNumberFormat="1" applyFont="1" applyFill="1" applyBorder="1" applyAlignment="1">
      <alignment horizontal="centerContinuous" vertical="center"/>
    </xf>
    <xf numFmtId="0" fontId="123" fillId="0" borderId="0" xfId="846" applyFont="1" applyFill="1" applyAlignment="1">
      <alignment vertical="center"/>
    </xf>
    <xf numFmtId="3" fontId="123" fillId="0" borderId="27" xfId="846" applyNumberFormat="1" applyFont="1" applyFill="1" applyBorder="1" applyAlignment="1">
      <alignment horizontal="centerContinuous" vertical="center"/>
    </xf>
    <xf numFmtId="250" fontId="50" fillId="0" borderId="0" xfId="597" applyNumberFormat="1" applyFont="1" applyBorder="1" applyAlignment="1">
      <alignment vertical="center"/>
    </xf>
    <xf numFmtId="0" fontId="18" fillId="0" borderId="31" xfId="846" applyFont="1" applyFill="1" applyBorder="1" applyAlignment="1">
      <alignment vertical="center"/>
    </xf>
    <xf numFmtId="3" fontId="50" fillId="0" borderId="28" xfId="846" applyNumberFormat="1" applyFont="1" applyFill="1" applyBorder="1" applyAlignment="1">
      <alignment vertical="center"/>
    </xf>
    <xf numFmtId="0" fontId="18" fillId="0" borderId="28" xfId="846" applyFont="1" applyFill="1" applyBorder="1" applyAlignment="1">
      <alignment vertical="center"/>
    </xf>
    <xf numFmtId="3" fontId="18" fillId="0" borderId="28" xfId="846" applyNumberFormat="1" applyFont="1" applyFill="1" applyBorder="1" applyAlignment="1">
      <alignment horizontal="center" vertical="center"/>
    </xf>
    <xf numFmtId="0" fontId="18" fillId="0" borderId="32" xfId="846" applyFont="1" applyFill="1" applyBorder="1" applyAlignment="1">
      <alignment horizontal="centerContinuous" vertical="center"/>
    </xf>
    <xf numFmtId="0" fontId="50" fillId="26" borderId="1" xfId="846" applyFont="1" applyFill="1" applyBorder="1" applyAlignment="1">
      <alignment horizontal="centerContinuous" vertical="center"/>
    </xf>
    <xf numFmtId="0" fontId="50" fillId="26" borderId="1" xfId="846" applyFont="1" applyFill="1" applyBorder="1" applyAlignment="1">
      <alignment horizontal="center" vertical="center"/>
    </xf>
    <xf numFmtId="0" fontId="48" fillId="0" borderId="32" xfId="846" applyFont="1" applyFill="1" applyBorder="1" applyAlignment="1">
      <alignment vertical="center"/>
    </xf>
    <xf numFmtId="41" fontId="18" fillId="0" borderId="0" xfId="846" applyNumberFormat="1" applyFont="1" applyFill="1" applyBorder="1" applyAlignment="1">
      <alignment vertical="center"/>
    </xf>
    <xf numFmtId="3" fontId="48" fillId="0" borderId="12" xfId="846" applyNumberFormat="1" applyFont="1" applyFill="1" applyBorder="1" applyAlignment="1">
      <alignment horizontal="center" vertical="center"/>
    </xf>
    <xf numFmtId="3" fontId="48" fillId="0" borderId="12" xfId="846" applyNumberFormat="1" applyFont="1" applyFill="1" applyBorder="1" applyAlignment="1">
      <alignment vertical="center" shrinkToFit="1"/>
    </xf>
    <xf numFmtId="3" fontId="48" fillId="0" borderId="12" xfId="846" applyNumberFormat="1" applyFont="1" applyFill="1" applyBorder="1" applyAlignment="1">
      <alignment horizontal="center" vertical="center" shrinkToFit="1"/>
    </xf>
    <xf numFmtId="0" fontId="48" fillId="0" borderId="31" xfId="846" applyFont="1" applyFill="1" applyBorder="1" applyAlignment="1">
      <alignment vertical="center"/>
    </xf>
    <xf numFmtId="0" fontId="18" fillId="0" borderId="0" xfId="846" applyFont="1" applyFill="1" applyBorder="1" applyAlignment="1">
      <alignment vertical="center"/>
    </xf>
    <xf numFmtId="0" fontId="48" fillId="0" borderId="33" xfId="846" applyFont="1" applyFill="1" applyBorder="1" applyAlignment="1">
      <alignment vertical="center"/>
    </xf>
    <xf numFmtId="0" fontId="48" fillId="0" borderId="45" xfId="846" applyFont="1" applyFill="1" applyBorder="1" applyAlignment="1">
      <alignment horizontal="centerContinuous" vertical="center"/>
    </xf>
    <xf numFmtId="0" fontId="48" fillId="0" borderId="1" xfId="846" applyFont="1" applyFill="1" applyBorder="1" applyAlignment="1">
      <alignment horizontal="center" vertical="center"/>
    </xf>
    <xf numFmtId="3" fontId="48" fillId="0" borderId="1" xfId="846" applyNumberFormat="1" applyFont="1" applyFill="1" applyBorder="1" applyAlignment="1">
      <alignment horizontal="center" vertical="center"/>
    </xf>
    <xf numFmtId="3" fontId="48" fillId="0" borderId="1" xfId="846" applyNumberFormat="1" applyFont="1" applyFill="1" applyBorder="1" applyAlignment="1">
      <alignment vertical="center" shrinkToFit="1"/>
    </xf>
    <xf numFmtId="3" fontId="48" fillId="0" borderId="1" xfId="846" applyNumberFormat="1" applyFont="1" applyFill="1" applyBorder="1" applyAlignment="1">
      <alignment horizontal="center" vertical="center" shrinkToFit="1"/>
    </xf>
    <xf numFmtId="255" fontId="48" fillId="0" borderId="1" xfId="846" applyNumberFormat="1" applyFont="1" applyFill="1" applyBorder="1" applyAlignment="1">
      <alignment vertical="center" shrinkToFit="1"/>
    </xf>
    <xf numFmtId="0" fontId="48" fillId="0" borderId="45" xfId="846" applyFont="1" applyFill="1" applyBorder="1" applyAlignment="1">
      <alignment vertical="center"/>
    </xf>
    <xf numFmtId="250" fontId="48" fillId="0" borderId="1" xfId="597" applyNumberFormat="1" applyFont="1" applyBorder="1" applyAlignment="1">
      <alignment vertical="center" shrinkToFit="1"/>
    </xf>
    <xf numFmtId="3" fontId="48" fillId="0" borderId="1" xfId="846" applyNumberFormat="1" applyFont="1" applyFill="1" applyBorder="1" applyAlignment="1">
      <alignment vertical="center"/>
    </xf>
    <xf numFmtId="0" fontId="48" fillId="0" borderId="0" xfId="846" applyFont="1" applyFill="1" applyAlignment="1">
      <alignment vertical="center"/>
    </xf>
    <xf numFmtId="3" fontId="48" fillId="0" borderId="0" xfId="846" applyNumberFormat="1" applyFont="1" applyFill="1" applyAlignment="1">
      <alignment horizontal="center" vertical="center"/>
    </xf>
    <xf numFmtId="0" fontId="48" fillId="0" borderId="0" xfId="846" applyFont="1" applyFill="1" applyAlignment="1">
      <alignment horizontal="centerContinuous" vertical="center"/>
    </xf>
    <xf numFmtId="0" fontId="7" fillId="0" borderId="0" xfId="846" applyFont="1" applyFill="1" applyAlignment="1">
      <alignment vertical="center"/>
    </xf>
    <xf numFmtId="3" fontId="7" fillId="0" borderId="0" xfId="846" applyNumberFormat="1" applyFont="1" applyFill="1" applyAlignment="1">
      <alignment horizontal="center" vertical="center"/>
    </xf>
    <xf numFmtId="0" fontId="7" fillId="0" borderId="0" xfId="846" applyFont="1" applyFill="1" applyAlignment="1">
      <alignment horizontal="centerContinuous" vertical="center"/>
    </xf>
    <xf numFmtId="0" fontId="7" fillId="0" borderId="29" xfId="846" applyFont="1" applyFill="1" applyBorder="1" applyAlignment="1">
      <alignment vertical="center"/>
    </xf>
    <xf numFmtId="3" fontId="7" fillId="0" borderId="29" xfId="846" applyNumberFormat="1" applyFont="1" applyFill="1" applyBorder="1" applyAlignment="1">
      <alignment horizontal="center" vertical="center"/>
    </xf>
    <xf numFmtId="0" fontId="7" fillId="0" borderId="30" xfId="846" applyFont="1" applyFill="1" applyBorder="1" applyAlignment="1">
      <alignment vertical="center"/>
    </xf>
    <xf numFmtId="3" fontId="7" fillId="0" borderId="0" xfId="846" applyNumberFormat="1" applyFont="1" applyFill="1" applyBorder="1" applyAlignment="1">
      <alignment horizontal="centerContinuous" vertical="center"/>
    </xf>
    <xf numFmtId="3" fontId="7" fillId="0" borderId="17" xfId="846" applyNumberFormat="1" applyFont="1" applyFill="1" applyBorder="1" applyAlignment="1">
      <alignment horizontal="centerContinuous" vertical="center"/>
    </xf>
    <xf numFmtId="180" fontId="4" fillId="0" borderId="0" xfId="845" applyFont="1" applyFill="1" applyAlignment="1">
      <alignment vertical="center"/>
    </xf>
    <xf numFmtId="0" fontId="50" fillId="0" borderId="31" xfId="846" applyFont="1" applyFill="1" applyBorder="1" applyAlignment="1">
      <alignment vertical="center"/>
    </xf>
    <xf numFmtId="0" fontId="18" fillId="0" borderId="0" xfId="843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589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4" fillId="0" borderId="0" xfId="842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 shrinkToFit="1"/>
    </xf>
    <xf numFmtId="41" fontId="7" fillId="0" borderId="0" xfId="597" applyFont="1" applyFill="1" applyAlignment="1">
      <alignment horizontal="center" vertical="center" shrinkToFit="1"/>
    </xf>
    <xf numFmtId="256" fontId="50" fillId="0" borderId="28" xfId="846" applyNumberFormat="1" applyFont="1" applyFill="1" applyBorder="1" applyAlignment="1">
      <alignment horizontal="center" vertical="center"/>
    </xf>
    <xf numFmtId="43" fontId="50" fillId="0" borderId="28" xfId="846" applyNumberFormat="1" applyFont="1" applyFill="1" applyBorder="1" applyAlignment="1">
      <alignment horizontal="right" vertical="center"/>
    </xf>
    <xf numFmtId="0" fontId="50" fillId="0" borderId="28" xfId="846" applyFont="1" applyFill="1" applyBorder="1" applyAlignment="1">
      <alignment horizontal="center" vertical="center"/>
    </xf>
    <xf numFmtId="0" fontId="7" fillId="0" borderId="0" xfId="846" applyFont="1" applyFill="1" applyAlignment="1">
      <alignment vertical="center" shrinkToFit="1"/>
    </xf>
    <xf numFmtId="0" fontId="7" fillId="26" borderId="33" xfId="843" applyFont="1" applyFill="1" applyBorder="1" applyAlignment="1">
      <alignment horizontal="centerContinuous" vertical="center" shrinkToFit="1"/>
    </xf>
    <xf numFmtId="0" fontId="7" fillId="26" borderId="45" xfId="846" applyFont="1" applyFill="1" applyBorder="1" applyAlignment="1">
      <alignment horizontal="centerContinuous" vertical="center" shrinkToFit="1"/>
    </xf>
    <xf numFmtId="0" fontId="7" fillId="26" borderId="1" xfId="846" applyFont="1" applyFill="1" applyBorder="1" applyAlignment="1">
      <alignment horizontal="center" vertical="center" shrinkToFit="1"/>
    </xf>
    <xf numFmtId="0" fontId="7" fillId="0" borderId="33" xfId="846" applyFont="1" applyFill="1" applyBorder="1" applyAlignment="1">
      <alignment vertical="center"/>
    </xf>
    <xf numFmtId="3" fontId="24" fillId="0" borderId="1" xfId="589" applyNumberFormat="1" applyFont="1" applyFill="1" applyBorder="1" applyAlignment="1">
      <alignment horizontal="center" vertical="center" shrinkToFit="1"/>
    </xf>
    <xf numFmtId="4" fontId="24" fillId="0" borderId="12" xfId="597" applyNumberFormat="1" applyFont="1" applyFill="1" applyBorder="1" applyAlignment="1">
      <alignment horizontal="right" vertical="center" shrinkToFit="1"/>
    </xf>
    <xf numFmtId="0" fontId="7" fillId="0" borderId="31" xfId="836" applyFont="1" applyFill="1" applyBorder="1" applyAlignment="1">
      <alignment vertical="center"/>
    </xf>
    <xf numFmtId="0" fontId="7" fillId="0" borderId="12" xfId="836" applyFont="1" applyFill="1" applyBorder="1" applyAlignment="1">
      <alignment horizontal="center" vertical="center" shrinkToFit="1"/>
    </xf>
    <xf numFmtId="4" fontId="7" fillId="0" borderId="12" xfId="597" applyNumberFormat="1" applyFont="1" applyFill="1" applyBorder="1" applyAlignment="1">
      <alignment horizontal="right" vertical="center" shrinkToFit="1"/>
    </xf>
    <xf numFmtId="4" fontId="7" fillId="0" borderId="12" xfId="836" quotePrefix="1" applyNumberFormat="1" applyFont="1" applyFill="1" applyBorder="1" applyAlignment="1">
      <alignment horizontal="right" vertical="center" shrinkToFit="1"/>
    </xf>
    <xf numFmtId="4" fontId="7" fillId="0" borderId="12" xfId="0" applyNumberFormat="1" applyFont="1" applyFill="1" applyBorder="1" applyAlignment="1">
      <alignment horizontal="right" vertical="center" shrinkToFit="1"/>
    </xf>
    <xf numFmtId="0" fontId="7" fillId="0" borderId="12" xfId="846" applyFont="1" applyFill="1" applyBorder="1" applyAlignment="1">
      <alignment horizontal="center" vertical="center"/>
    </xf>
    <xf numFmtId="4" fontId="7" fillId="0" borderId="12" xfId="836" applyNumberFormat="1" applyFont="1" applyFill="1" applyBorder="1" applyAlignment="1">
      <alignment horizontal="right" vertical="center" shrinkToFit="1"/>
    </xf>
    <xf numFmtId="0" fontId="7" fillId="0" borderId="12" xfId="846" applyFont="1" applyFill="1" applyBorder="1" applyAlignment="1">
      <alignment horizontal="center" vertical="center" shrinkToFit="1"/>
    </xf>
    <xf numFmtId="4" fontId="24" fillId="0" borderId="12" xfId="0" applyNumberFormat="1" applyFont="1" applyFill="1" applyBorder="1" applyAlignment="1">
      <alignment horizontal="right" vertical="center" shrinkToFit="1"/>
    </xf>
    <xf numFmtId="0" fontId="24" fillId="0" borderId="33" xfId="0" applyFont="1" applyFill="1" applyBorder="1" applyAlignment="1">
      <alignment horizontal="left" vertical="center" shrinkToFit="1"/>
    </xf>
    <xf numFmtId="0" fontId="24" fillId="0" borderId="12" xfId="846" applyFont="1" applyFill="1" applyBorder="1" applyAlignment="1">
      <alignment horizontal="center" vertical="center" shrinkToFit="1"/>
    </xf>
    <xf numFmtId="0" fontId="24" fillId="0" borderId="1" xfId="0" applyFont="1" applyFill="1" applyBorder="1" applyAlignment="1">
      <alignment horizontal="center" vertical="center" shrinkToFit="1"/>
    </xf>
    <xf numFmtId="232" fontId="24" fillId="0" borderId="12" xfId="0" applyNumberFormat="1" applyFont="1" applyFill="1" applyBorder="1" applyAlignment="1">
      <alignment horizontal="right" vertical="center" shrinkToFit="1"/>
    </xf>
    <xf numFmtId="0" fontId="24" fillId="0" borderId="12" xfId="0" applyFont="1" applyFill="1" applyBorder="1" applyAlignment="1">
      <alignment horizontal="right" vertical="center" shrinkToFit="1"/>
    </xf>
    <xf numFmtId="2" fontId="24" fillId="0" borderId="12" xfId="0" applyNumberFormat="1" applyFont="1" applyFill="1" applyBorder="1" applyAlignment="1">
      <alignment horizontal="right" vertical="center" shrinkToFit="1"/>
    </xf>
    <xf numFmtId="179" fontId="24" fillId="0" borderId="12" xfId="0" applyNumberFormat="1" applyFont="1" applyFill="1" applyBorder="1" applyAlignment="1">
      <alignment horizontal="right" vertical="center" shrinkToFit="1"/>
    </xf>
    <xf numFmtId="0" fontId="24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24" fillId="0" borderId="12" xfId="836" applyFont="1" applyFill="1" applyBorder="1" applyAlignment="1">
      <alignment horizontal="center" vertical="center" shrinkToFit="1"/>
    </xf>
    <xf numFmtId="4" fontId="24" fillId="0" borderId="1" xfId="0" applyNumberFormat="1" applyFont="1" applyFill="1" applyBorder="1" applyAlignment="1">
      <alignment horizontal="right" vertical="center" shrinkToFit="1"/>
    </xf>
    <xf numFmtId="0" fontId="24" fillId="0" borderId="1" xfId="0" applyFont="1" applyFill="1" applyBorder="1" applyAlignment="1">
      <alignment horizontal="right" vertical="center" shrinkToFit="1"/>
    </xf>
    <xf numFmtId="0" fontId="39" fillId="0" borderId="0" xfId="0" applyFont="1" applyFill="1" applyAlignment="1">
      <alignment vertical="center"/>
    </xf>
    <xf numFmtId="178" fontId="24" fillId="0" borderId="1" xfId="0" applyNumberFormat="1" applyFont="1" applyFill="1" applyBorder="1" applyAlignment="1">
      <alignment horizontal="center" vertical="center" shrinkToFit="1"/>
    </xf>
    <xf numFmtId="0" fontId="7" fillId="0" borderId="31" xfId="846" applyFont="1" applyFill="1" applyBorder="1" applyAlignment="1">
      <alignment horizontal="center" vertical="center" shrinkToFit="1"/>
    </xf>
    <xf numFmtId="0" fontId="54" fillId="0" borderId="12" xfId="846" applyFont="1" applyFill="1" applyBorder="1" applyAlignment="1">
      <alignment vertical="center" shrinkToFit="1"/>
    </xf>
    <xf numFmtId="256" fontId="54" fillId="0" borderId="12" xfId="597" applyNumberFormat="1" applyFont="1" applyFill="1" applyBorder="1" applyAlignment="1">
      <alignment horizontal="center" vertical="center" shrinkToFit="1"/>
    </xf>
    <xf numFmtId="43" fontId="54" fillId="0" borderId="12" xfId="597" applyNumberFormat="1" applyFont="1" applyFill="1" applyBorder="1" applyAlignment="1">
      <alignment horizontal="right" vertical="center" shrinkToFit="1"/>
    </xf>
    <xf numFmtId="0" fontId="54" fillId="0" borderId="12" xfId="846" applyFont="1" applyFill="1" applyBorder="1" applyAlignment="1">
      <alignment horizontal="center" vertical="center" shrinkToFit="1"/>
    </xf>
    <xf numFmtId="0" fontId="54" fillId="0" borderId="0" xfId="846" applyFont="1" applyFill="1" applyBorder="1" applyAlignment="1">
      <alignment vertical="center" shrinkToFit="1"/>
    </xf>
    <xf numFmtId="0" fontId="7" fillId="0" borderId="0" xfId="846" applyFont="1" applyFill="1" applyAlignment="1">
      <alignment horizontal="center" vertical="center" shrinkToFit="1"/>
    </xf>
    <xf numFmtId="258" fontId="126" fillId="0" borderId="28" xfId="840" applyNumberFormat="1" applyFont="1" applyBorder="1" applyAlignment="1">
      <alignment horizontal="centerContinuous" vertical="center"/>
    </xf>
    <xf numFmtId="258" fontId="127" fillId="0" borderId="28" xfId="840" applyNumberFormat="1" applyFont="1" applyBorder="1" applyAlignment="1">
      <alignment horizontal="centerContinuous" vertical="center"/>
    </xf>
    <xf numFmtId="258" fontId="11" fillId="0" borderId="28" xfId="840" applyNumberFormat="1" applyFont="1" applyBorder="1" applyAlignment="1">
      <alignment horizontal="centerContinuous"/>
    </xf>
    <xf numFmtId="258" fontId="11" fillId="0" borderId="0" xfId="840" applyNumberFormat="1" applyFont="1" applyBorder="1" applyAlignment="1">
      <alignment horizontal="center"/>
    </xf>
    <xf numFmtId="258" fontId="11" fillId="0" borderId="0" xfId="840" applyNumberFormat="1" applyFont="1" applyBorder="1" applyAlignment="1"/>
    <xf numFmtId="258" fontId="11" fillId="30" borderId="1" xfId="840" applyNumberFormat="1" applyFont="1" applyFill="1" applyBorder="1" applyAlignment="1">
      <alignment horizontal="center" vertical="center"/>
    </xf>
    <xf numFmtId="258" fontId="11" fillId="30" borderId="33" xfId="840" applyNumberFormat="1" applyFont="1" applyFill="1" applyBorder="1" applyAlignment="1">
      <alignment horizontal="center" vertical="center"/>
    </xf>
    <xf numFmtId="258" fontId="11" fillId="30" borderId="5" xfId="840" applyNumberFormat="1" applyFont="1" applyFill="1" applyBorder="1" applyAlignment="1">
      <alignment horizontal="center" vertical="center"/>
    </xf>
    <xf numFmtId="258" fontId="11" fillId="30" borderId="45" xfId="840" applyNumberFormat="1" applyFont="1" applyFill="1" applyBorder="1" applyAlignment="1">
      <alignment horizontal="center" vertical="center"/>
    </xf>
    <xf numFmtId="258" fontId="53" fillId="0" borderId="35" xfId="840" applyNumberFormat="1" applyFont="1" applyBorder="1" applyAlignment="1">
      <alignment horizontal="left" vertical="center"/>
    </xf>
    <xf numFmtId="258" fontId="11" fillId="0" borderId="35" xfId="840" applyNumberFormat="1" applyFont="1" applyBorder="1" applyAlignment="1">
      <alignment horizontal="center" vertical="center"/>
    </xf>
    <xf numFmtId="258" fontId="11" fillId="0" borderId="0" xfId="840" applyNumberFormat="1" applyFont="1" applyBorder="1" applyAlignment="1">
      <alignment horizontal="center" vertical="center"/>
    </xf>
    <xf numFmtId="258" fontId="11" fillId="0" borderId="17" xfId="840" applyNumberFormat="1" applyFont="1" applyBorder="1" applyAlignment="1">
      <alignment horizontal="center" vertical="center"/>
    </xf>
    <xf numFmtId="258" fontId="11" fillId="0" borderId="35" xfId="840" applyNumberFormat="1" applyFont="1" applyBorder="1" applyAlignment="1">
      <alignment horizontal="left" vertical="center"/>
    </xf>
    <xf numFmtId="9" fontId="11" fillId="0" borderId="35" xfId="840" applyNumberFormat="1" applyFont="1" applyBorder="1" applyAlignment="1">
      <alignment horizontal="center" vertical="center"/>
    </xf>
    <xf numFmtId="258" fontId="11" fillId="0" borderId="35" xfId="840" applyNumberFormat="1" applyFont="1" applyBorder="1" applyAlignment="1">
      <alignment vertical="center"/>
    </xf>
    <xf numFmtId="258" fontId="11" fillId="0" borderId="0" xfId="840" applyNumberFormat="1" applyFont="1" applyBorder="1" applyAlignment="1">
      <alignment vertical="center"/>
    </xf>
    <xf numFmtId="258" fontId="11" fillId="0" borderId="1" xfId="840" applyNumberFormat="1" applyFont="1" applyBorder="1" applyAlignment="1">
      <alignment horizontal="center" vertical="center"/>
    </xf>
    <xf numFmtId="258" fontId="11" fillId="0" borderId="1" xfId="840" applyNumberFormat="1" applyFont="1" applyBorder="1" applyAlignment="1">
      <alignment horizontal="center" vertical="center" shrinkToFit="1"/>
    </xf>
    <xf numFmtId="9" fontId="11" fillId="0" borderId="1" xfId="840" applyNumberFormat="1" applyFont="1" applyBorder="1" applyAlignment="1">
      <alignment horizontal="center" vertical="center"/>
    </xf>
    <xf numFmtId="258" fontId="11" fillId="0" borderId="1" xfId="840" applyNumberFormat="1" applyFont="1" applyBorder="1" applyAlignment="1">
      <alignment vertical="center"/>
    </xf>
    <xf numFmtId="258" fontId="11" fillId="0" borderId="5" xfId="840" applyNumberFormat="1" applyFont="1" applyBorder="1" applyAlignment="1">
      <alignment vertical="center"/>
    </xf>
    <xf numFmtId="258" fontId="11" fillId="0" borderId="5" xfId="840" applyNumberFormat="1" applyFont="1" applyBorder="1" applyAlignment="1">
      <alignment horizontal="center" vertical="center"/>
    </xf>
    <xf numFmtId="258" fontId="11" fillId="0" borderId="45" xfId="840" applyNumberFormat="1" applyFont="1" applyBorder="1" applyAlignment="1">
      <alignment horizontal="center" vertical="center"/>
    </xf>
    <xf numFmtId="258" fontId="11" fillId="0" borderId="34" xfId="840" applyNumberFormat="1" applyFont="1" applyBorder="1" applyAlignment="1">
      <alignment horizontal="center" vertical="center"/>
    </xf>
    <xf numFmtId="258" fontId="11" fillId="0" borderId="34" xfId="840" applyNumberFormat="1" applyFont="1" applyBorder="1" applyAlignment="1">
      <alignment vertical="center"/>
    </xf>
    <xf numFmtId="9" fontId="11" fillId="0" borderId="34" xfId="840" applyNumberFormat="1" applyFont="1" applyBorder="1" applyAlignment="1">
      <alignment horizontal="center" vertical="center"/>
    </xf>
    <xf numFmtId="258" fontId="11" fillId="0" borderId="29" xfId="840" applyNumberFormat="1" applyFont="1" applyBorder="1" applyAlignment="1">
      <alignment vertical="center"/>
    </xf>
    <xf numFmtId="258" fontId="11" fillId="0" borderId="29" xfId="840" applyNumberFormat="1" applyFont="1" applyBorder="1" applyAlignment="1">
      <alignment horizontal="center" vertical="center"/>
    </xf>
    <xf numFmtId="258" fontId="11" fillId="0" borderId="30" xfId="840" applyNumberFormat="1" applyFont="1" applyBorder="1" applyAlignment="1">
      <alignment horizontal="center" vertical="center"/>
    </xf>
    <xf numFmtId="258" fontId="11" fillId="0" borderId="12" xfId="840" applyNumberFormat="1" applyFont="1" applyBorder="1" applyAlignment="1">
      <alignment horizontal="center" vertical="center"/>
    </xf>
    <xf numFmtId="258" fontId="11" fillId="0" borderId="12" xfId="840" applyNumberFormat="1" applyFont="1" applyBorder="1" applyAlignment="1">
      <alignment horizontal="center" vertical="center" shrinkToFit="1"/>
    </xf>
    <xf numFmtId="258" fontId="11" fillId="0" borderId="12" xfId="840" applyNumberFormat="1" applyFont="1" applyBorder="1" applyAlignment="1">
      <alignment vertical="center"/>
    </xf>
    <xf numFmtId="9" fontId="11" fillId="0" borderId="12" xfId="840" applyNumberFormat="1" applyFont="1" applyBorder="1" applyAlignment="1">
      <alignment horizontal="center" vertical="center"/>
    </xf>
    <xf numFmtId="258" fontId="11" fillId="0" borderId="28" xfId="840" applyNumberFormat="1" applyFont="1" applyBorder="1" applyAlignment="1">
      <alignment vertical="center"/>
    </xf>
    <xf numFmtId="258" fontId="11" fillId="0" borderId="28" xfId="840" applyNumberFormat="1" applyFont="1" applyBorder="1" applyAlignment="1">
      <alignment horizontal="center" vertical="center"/>
    </xf>
    <xf numFmtId="258" fontId="11" fillId="0" borderId="32" xfId="840" applyNumberFormat="1" applyFont="1" applyBorder="1" applyAlignment="1">
      <alignment horizontal="center" vertical="center"/>
    </xf>
    <xf numFmtId="258" fontId="11" fillId="0" borderId="0" xfId="840" applyNumberFormat="1" applyFont="1" applyAlignment="1">
      <alignment horizontal="center" vertical="center"/>
    </xf>
    <xf numFmtId="258" fontId="11" fillId="0" borderId="0" xfId="840" applyNumberFormat="1" applyFont="1" applyAlignment="1">
      <alignment vertical="center"/>
    </xf>
    <xf numFmtId="258" fontId="126" fillId="0" borderId="0" xfId="840" applyNumberFormat="1" applyFont="1" applyBorder="1" applyAlignment="1">
      <alignment horizontal="centerContinuous" vertical="center"/>
    </xf>
    <xf numFmtId="258" fontId="127" fillId="0" borderId="0" xfId="840" applyNumberFormat="1" applyFont="1" applyBorder="1" applyAlignment="1">
      <alignment horizontal="centerContinuous" vertical="center"/>
    </xf>
    <xf numFmtId="258" fontId="11" fillId="0" borderId="0" xfId="840" applyNumberFormat="1" applyFont="1" applyBorder="1" applyAlignment="1">
      <alignment horizontal="centerContinuous"/>
    </xf>
    <xf numFmtId="259" fontId="11" fillId="0" borderId="35" xfId="840" applyNumberFormat="1" applyFont="1" applyBorder="1" applyAlignment="1">
      <alignment vertical="center"/>
    </xf>
    <xf numFmtId="254" fontId="24" fillId="0" borderId="1" xfId="589" applyNumberFormat="1" applyFont="1" applyFill="1" applyBorder="1" applyAlignment="1">
      <alignment horizontal="center" vertical="center" shrinkToFit="1"/>
    </xf>
    <xf numFmtId="41" fontId="7" fillId="0" borderId="31" xfId="0" applyNumberFormat="1" applyFont="1" applyFill="1" applyBorder="1" applyAlignment="1">
      <alignment horizontal="left" vertical="center"/>
    </xf>
    <xf numFmtId="3" fontId="7" fillId="0" borderId="1" xfId="589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right" vertical="center" shrinkToFit="1"/>
    </xf>
    <xf numFmtId="2" fontId="7" fillId="0" borderId="1" xfId="0" applyNumberFormat="1" applyFont="1" applyFill="1" applyBorder="1" applyAlignment="1">
      <alignment horizontal="right" vertical="center" shrinkToFit="1"/>
    </xf>
    <xf numFmtId="4" fontId="7" fillId="0" borderId="12" xfId="0" applyNumberFormat="1" applyFont="1" applyFill="1" applyBorder="1" applyAlignment="1">
      <alignment horizontal="center" vertical="center" shrinkToFit="1"/>
    </xf>
    <xf numFmtId="2" fontId="7" fillId="0" borderId="12" xfId="0" applyNumberFormat="1" applyFont="1" applyFill="1" applyBorder="1" applyAlignment="1">
      <alignment horizontal="right" vertical="center" shrinkToFit="1"/>
    </xf>
    <xf numFmtId="0" fontId="7" fillId="0" borderId="0" xfId="839" applyFont="1" applyAlignment="1">
      <alignment vertical="center"/>
    </xf>
    <xf numFmtId="0" fontId="0" fillId="0" borderId="0" xfId="0" applyFill="1" applyAlignment="1">
      <alignment vertical="center"/>
    </xf>
    <xf numFmtId="0" fontId="7" fillId="0" borderId="1" xfId="846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right" vertical="center" shrinkToFit="1"/>
    </xf>
    <xf numFmtId="49" fontId="7" fillId="0" borderId="12" xfId="0" quotePrefix="1" applyNumberFormat="1" applyFont="1" applyFill="1" applyBorder="1" applyAlignment="1">
      <alignment horizontal="center" vertical="center" shrinkToFit="1"/>
    </xf>
    <xf numFmtId="41" fontId="24" fillId="0" borderId="33" xfId="0" applyNumberFormat="1" applyFont="1" applyFill="1" applyBorder="1" applyAlignment="1">
      <alignment horizontal="left" vertical="center"/>
    </xf>
    <xf numFmtId="0" fontId="24" fillId="0" borderId="45" xfId="0" applyFont="1" applyFill="1" applyBorder="1" applyAlignment="1">
      <alignment horizontal="center" vertical="center"/>
    </xf>
    <xf numFmtId="0" fontId="39" fillId="0" borderId="1" xfId="0" quotePrefix="1" applyFont="1" applyFill="1" applyBorder="1" applyAlignment="1">
      <alignment horizontal="center" vertical="center" shrinkToFit="1"/>
    </xf>
    <xf numFmtId="3" fontId="24" fillId="0" borderId="1" xfId="589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3" fontId="24" fillId="0" borderId="1" xfId="589" applyNumberFormat="1" applyFont="1" applyFill="1" applyBorder="1" applyAlignment="1">
      <alignment horizontal="right" vertical="center" shrinkToFit="1"/>
    </xf>
    <xf numFmtId="0" fontId="24" fillId="0" borderId="1" xfId="589" applyNumberFormat="1" applyFont="1" applyFill="1" applyBorder="1" applyAlignment="1">
      <alignment horizontal="center" vertical="center"/>
    </xf>
    <xf numFmtId="0" fontId="24" fillId="0" borderId="32" xfId="0" applyFont="1" applyFill="1" applyBorder="1" applyAlignment="1">
      <alignment horizontal="center" vertical="center"/>
    </xf>
    <xf numFmtId="3" fontId="24" fillId="0" borderId="12" xfId="589" applyNumberFormat="1" applyFont="1" applyFill="1" applyBorder="1" applyAlignment="1">
      <alignment horizontal="right" vertical="center" shrinkToFit="1"/>
    </xf>
    <xf numFmtId="41" fontId="48" fillId="0" borderId="31" xfId="846" applyNumberFormat="1" applyFont="1" applyFill="1" applyBorder="1" applyAlignment="1">
      <alignment horizontal="left" vertical="center"/>
    </xf>
    <xf numFmtId="0" fontId="48" fillId="0" borderId="12" xfId="846" applyFont="1" applyFill="1" applyBorder="1" applyAlignment="1">
      <alignment horizontal="center" vertical="center" shrinkToFit="1"/>
    </xf>
    <xf numFmtId="0" fontId="24" fillId="0" borderId="45" xfId="0" applyFont="1" applyFill="1" applyBorder="1" applyAlignment="1">
      <alignment horizontal="centerContinuous" vertical="center"/>
    </xf>
    <xf numFmtId="254" fontId="24" fillId="0" borderId="1" xfId="589" applyNumberFormat="1" applyFont="1" applyFill="1" applyBorder="1" applyAlignment="1">
      <alignment horizontal="center" vertical="center"/>
    </xf>
    <xf numFmtId="9" fontId="24" fillId="0" borderId="1" xfId="0" applyNumberFormat="1" applyFont="1" applyFill="1" applyBorder="1" applyAlignment="1">
      <alignment horizontal="center" vertical="center" shrinkToFit="1"/>
    </xf>
    <xf numFmtId="0" fontId="48" fillId="0" borderId="31" xfId="846" applyFont="1" applyFill="1" applyBorder="1" applyAlignment="1">
      <alignment horizontal="centerContinuous" vertical="center"/>
    </xf>
    <xf numFmtId="0" fontId="48" fillId="0" borderId="32" xfId="846" applyFont="1" applyFill="1" applyBorder="1" applyAlignment="1">
      <alignment horizontal="centerContinuous" vertical="center"/>
    </xf>
    <xf numFmtId="3" fontId="48" fillId="0" borderId="12" xfId="597" applyNumberFormat="1" applyFont="1" applyFill="1" applyBorder="1" applyAlignment="1">
      <alignment horizontal="center" vertical="center" shrinkToFit="1"/>
    </xf>
    <xf numFmtId="3" fontId="48" fillId="0" borderId="12" xfId="846" applyNumberFormat="1" applyFont="1" applyFill="1" applyBorder="1" applyAlignment="1">
      <alignment horizontal="centerContinuous" vertical="center" shrinkToFit="1"/>
    </xf>
    <xf numFmtId="0" fontId="24" fillId="0" borderId="33" xfId="0" applyFont="1" applyFill="1" applyBorder="1" applyAlignment="1">
      <alignment horizontal="left" vertical="center"/>
    </xf>
    <xf numFmtId="0" fontId="48" fillId="0" borderId="0" xfId="843" applyFont="1" applyFill="1" applyAlignment="1">
      <alignment vertical="center"/>
    </xf>
    <xf numFmtId="4" fontId="24" fillId="0" borderId="1" xfId="589" applyNumberFormat="1" applyFont="1" applyFill="1" applyBorder="1" applyAlignment="1">
      <alignment horizontal="center" vertical="center"/>
    </xf>
    <xf numFmtId="2" fontId="24" fillId="0" borderId="1" xfId="589" applyNumberFormat="1" applyFont="1" applyFill="1" applyBorder="1" applyAlignment="1">
      <alignment horizontal="center" vertical="center"/>
    </xf>
    <xf numFmtId="180" fontId="48" fillId="0" borderId="0" xfId="845" applyFont="1" applyFill="1" applyAlignment="1">
      <alignment vertical="center"/>
    </xf>
    <xf numFmtId="0" fontId="24" fillId="0" borderId="32" xfId="0" applyFont="1" applyFill="1" applyBorder="1" applyAlignment="1">
      <alignment horizontal="centerContinuous" vertical="center"/>
    </xf>
    <xf numFmtId="41" fontId="54" fillId="0" borderId="0" xfId="839" applyNumberFormat="1" applyFont="1" applyAlignment="1"/>
    <xf numFmtId="0" fontId="54" fillId="0" borderId="0" xfId="839" applyFont="1" applyAlignment="1"/>
    <xf numFmtId="3" fontId="7" fillId="0" borderId="12" xfId="589" applyNumberFormat="1" applyFont="1" applyFill="1" applyBorder="1" applyAlignment="1">
      <alignment horizontal="right" vertical="center" shrinkToFit="1"/>
    </xf>
    <xf numFmtId="0" fontId="128" fillId="0" borderId="0" xfId="842" applyFont="1" applyFill="1" applyBorder="1" applyAlignment="1">
      <alignment vertical="center"/>
    </xf>
    <xf numFmtId="0" fontId="18" fillId="0" borderId="1" xfId="827" quotePrefix="1" applyFont="1" applyFill="1" applyBorder="1" applyAlignment="1">
      <alignment horizontal="left" vertical="center" shrinkToFit="1"/>
    </xf>
    <xf numFmtId="9" fontId="18" fillId="0" borderId="31" xfId="827" applyNumberFormat="1" applyFont="1" applyFill="1" applyBorder="1" applyAlignment="1">
      <alignment horizontal="center" vertical="center" shrinkToFit="1"/>
    </xf>
    <xf numFmtId="252" fontId="18" fillId="0" borderId="1" xfId="827" quotePrefix="1" applyNumberFormat="1" applyFont="1" applyFill="1" applyBorder="1" applyAlignment="1">
      <alignment horizontal="center" vertical="center" shrinkToFit="1"/>
    </xf>
    <xf numFmtId="218" fontId="48" fillId="0" borderId="1" xfId="827" quotePrefix="1" applyNumberFormat="1" applyFont="1" applyFill="1" applyBorder="1" applyAlignment="1">
      <alignment horizontal="center" vertical="center" shrinkToFit="1"/>
    </xf>
    <xf numFmtId="0" fontId="48" fillId="0" borderId="1" xfId="827" quotePrefix="1" applyFont="1" applyFill="1" applyBorder="1" applyAlignment="1">
      <alignment horizontal="left" vertical="center" shrinkToFit="1"/>
    </xf>
    <xf numFmtId="218" fontId="48" fillId="0" borderId="1" xfId="827" quotePrefix="1" applyNumberFormat="1" applyFont="1" applyFill="1" applyBorder="1" applyAlignment="1">
      <alignment horizontal="right" vertical="center" shrinkToFit="1"/>
    </xf>
    <xf numFmtId="0" fontId="48" fillId="0" borderId="1" xfId="827" quotePrefix="1" applyFont="1" applyFill="1" applyBorder="1" applyAlignment="1">
      <alignment horizontal="center" vertical="center" shrinkToFit="1"/>
    </xf>
    <xf numFmtId="0" fontId="18" fillId="0" borderId="1" xfId="827" quotePrefix="1" applyFont="1" applyFill="1" applyBorder="1" applyAlignment="1">
      <alignment horizontal="center" vertical="center" shrinkToFit="1"/>
    </xf>
    <xf numFmtId="0" fontId="4" fillId="0" borderId="0" xfId="827" applyFont="1" applyFill="1" applyAlignment="1">
      <alignment vertical="center"/>
    </xf>
    <xf numFmtId="218" fontId="18" fillId="0" borderId="1" xfId="827" quotePrefix="1" applyNumberFormat="1" applyFont="1" applyFill="1" applyBorder="1" applyAlignment="1">
      <alignment horizontal="right" vertical="center" shrinkToFit="1"/>
    </xf>
    <xf numFmtId="41" fontId="18" fillId="0" borderId="0" xfId="827" applyNumberFormat="1" applyFont="1" applyFill="1" applyAlignment="1">
      <alignment vertical="center"/>
    </xf>
    <xf numFmtId="0" fontId="2" fillId="0" borderId="0" xfId="827" applyFill="1" applyAlignment="1">
      <alignment vertical="center"/>
    </xf>
    <xf numFmtId="253" fontId="18" fillId="0" borderId="1" xfId="827" applyNumberFormat="1" applyFont="1" applyFill="1" applyBorder="1" applyAlignment="1">
      <alignment vertical="center" shrinkToFit="1"/>
    </xf>
    <xf numFmtId="0" fontId="18" fillId="0" borderId="0" xfId="827" applyFont="1" applyFill="1" applyAlignment="1">
      <alignment vertical="center"/>
    </xf>
    <xf numFmtId="0" fontId="2" fillId="0" borderId="0" xfId="827" applyFont="1" applyAlignment="1">
      <alignment vertical="center"/>
    </xf>
    <xf numFmtId="0" fontId="18" fillId="0" borderId="1" xfId="827" quotePrefix="1" applyFont="1" applyFill="1" applyBorder="1" applyAlignment="1">
      <alignment vertical="center" shrinkToFit="1"/>
    </xf>
    <xf numFmtId="252" fontId="48" fillId="0" borderId="1" xfId="827" applyNumberFormat="1" applyFont="1" applyFill="1" applyBorder="1" applyAlignment="1">
      <alignment vertical="center" shrinkToFit="1"/>
    </xf>
    <xf numFmtId="0" fontId="2" fillId="0" borderId="0" xfId="827" applyFont="1" applyFill="1" applyAlignment="1">
      <alignment vertical="center"/>
    </xf>
    <xf numFmtId="0" fontId="7" fillId="0" borderId="1" xfId="827" quotePrefix="1" applyFont="1" applyFill="1" applyBorder="1" applyAlignment="1">
      <alignment vertical="center" shrinkToFit="1"/>
    </xf>
    <xf numFmtId="218" fontId="48" fillId="0" borderId="1" xfId="827" applyNumberFormat="1" applyFont="1" applyFill="1" applyBorder="1" applyAlignment="1">
      <alignment horizontal="right" vertical="center" shrinkToFit="1"/>
    </xf>
    <xf numFmtId="0" fontId="48" fillId="0" borderId="1" xfId="827" applyFont="1" applyFill="1" applyBorder="1" applyAlignment="1">
      <alignment vertical="center" shrinkToFit="1"/>
    </xf>
    <xf numFmtId="0" fontId="18" fillId="0" borderId="1" xfId="827" applyFont="1" applyFill="1" applyBorder="1" applyAlignment="1">
      <alignment vertical="center" shrinkToFit="1"/>
    </xf>
    <xf numFmtId="0" fontId="18" fillId="0" borderId="1" xfId="827" applyFont="1" applyFill="1" applyBorder="1" applyAlignment="1">
      <alignment horizontal="left" vertical="center" shrinkToFit="1"/>
    </xf>
    <xf numFmtId="218" fontId="18" fillId="0" borderId="1" xfId="827" applyNumberFormat="1" applyFont="1" applyFill="1" applyBorder="1" applyAlignment="1">
      <alignment horizontal="right" vertical="center" shrinkToFit="1"/>
    </xf>
    <xf numFmtId="3" fontId="18" fillId="0" borderId="31" xfId="827" applyNumberFormat="1" applyFont="1" applyFill="1" applyBorder="1" applyAlignment="1">
      <alignment vertical="center"/>
    </xf>
    <xf numFmtId="0" fontId="19" fillId="0" borderId="1" xfId="827" quotePrefix="1" applyFont="1" applyFill="1" applyBorder="1" applyAlignment="1">
      <alignment vertical="center" wrapText="1"/>
    </xf>
    <xf numFmtId="0" fontId="48" fillId="0" borderId="1" xfId="827" applyFont="1" applyFill="1" applyBorder="1" applyAlignment="1">
      <alignment horizontal="left" vertical="center" shrinkToFit="1"/>
    </xf>
    <xf numFmtId="252" fontId="18" fillId="0" borderId="1" xfId="827" quotePrefix="1" applyNumberFormat="1" applyFont="1" applyFill="1" applyBorder="1" applyAlignment="1">
      <alignment horizontal="center" vertical="center" wrapText="1"/>
    </xf>
    <xf numFmtId="0" fontId="18" fillId="0" borderId="1" xfId="827" applyFont="1" applyFill="1" applyBorder="1" applyAlignment="1">
      <alignment horizontal="left" vertical="center"/>
    </xf>
    <xf numFmtId="0" fontId="140" fillId="0" borderId="0" xfId="827" applyFont="1" applyFill="1" applyAlignment="1">
      <alignment vertical="center"/>
    </xf>
    <xf numFmtId="218" fontId="141" fillId="0" borderId="1" xfId="827" applyNumberFormat="1" applyFont="1" applyFill="1" applyBorder="1" applyAlignment="1">
      <alignment horizontal="right" vertical="center" shrinkToFit="1"/>
    </xf>
    <xf numFmtId="0" fontId="137" fillId="0" borderId="0" xfId="827" applyFont="1" applyFill="1" applyAlignment="1"/>
    <xf numFmtId="0" fontId="19" fillId="0" borderId="1" xfId="827" quotePrefix="1" applyFont="1" applyFill="1" applyBorder="1" applyAlignment="1">
      <alignment vertical="center" shrinkToFit="1"/>
    </xf>
    <xf numFmtId="0" fontId="2" fillId="0" borderId="0" xfId="827" applyFont="1" applyFill="1" applyAlignment="1"/>
    <xf numFmtId="3" fontId="18" fillId="0" borderId="31" xfId="827" applyNumberFormat="1" applyFont="1" applyFill="1" applyBorder="1" applyAlignment="1">
      <alignment vertical="center" shrinkToFit="1"/>
    </xf>
    <xf numFmtId="218" fontId="48" fillId="0" borderId="1" xfId="827" applyNumberFormat="1" applyFont="1" applyFill="1" applyBorder="1" applyAlignment="1">
      <alignment vertical="center" shrinkToFit="1"/>
    </xf>
    <xf numFmtId="3" fontId="18" fillId="0" borderId="1" xfId="827" quotePrefix="1" applyNumberFormat="1" applyFont="1" applyFill="1" applyBorder="1" applyAlignment="1">
      <alignment vertical="center" shrinkToFit="1"/>
    </xf>
    <xf numFmtId="252" fontId="18" fillId="0" borderId="1" xfId="827" applyNumberFormat="1" applyFont="1" applyFill="1" applyBorder="1" applyAlignment="1">
      <alignment vertical="center" shrinkToFit="1"/>
    </xf>
    <xf numFmtId="0" fontId="18" fillId="0" borderId="31" xfId="827" applyFont="1" applyFill="1" applyBorder="1" applyAlignment="1">
      <alignment vertical="center" shrinkToFit="1"/>
    </xf>
    <xf numFmtId="252" fontId="18" fillId="0" borderId="12" xfId="827" quotePrefix="1" applyNumberFormat="1" applyFont="1" applyFill="1" applyBorder="1" applyAlignment="1">
      <alignment horizontal="left" vertical="center" shrinkToFit="1"/>
    </xf>
    <xf numFmtId="218" fontId="48" fillId="0" borderId="12" xfId="827" applyNumberFormat="1" applyFont="1" applyFill="1" applyBorder="1" applyAlignment="1">
      <alignment horizontal="right" vertical="center" shrinkToFit="1"/>
    </xf>
    <xf numFmtId="0" fontId="48" fillId="0" borderId="12" xfId="827" quotePrefix="1" applyFont="1" applyFill="1" applyBorder="1" applyAlignment="1">
      <alignment horizontal="left" vertical="center" shrinkToFit="1"/>
    </xf>
    <xf numFmtId="252" fontId="48" fillId="0" borderId="12" xfId="827" applyNumberFormat="1" applyFont="1" applyFill="1" applyBorder="1" applyAlignment="1">
      <alignment vertical="center" shrinkToFit="1"/>
    </xf>
    <xf numFmtId="252" fontId="18" fillId="0" borderId="12" xfId="827" applyNumberFormat="1" applyFont="1" applyFill="1" applyBorder="1" applyAlignment="1">
      <alignment vertical="center" shrinkToFit="1"/>
    </xf>
    <xf numFmtId="0" fontId="18" fillId="0" borderId="12" xfId="827" quotePrefix="1" applyFont="1" applyFill="1" applyBorder="1" applyAlignment="1">
      <alignment horizontal="left" vertical="center" shrinkToFit="1"/>
    </xf>
    <xf numFmtId="218" fontId="18" fillId="0" borderId="12" xfId="827" applyNumberFormat="1" applyFont="1" applyFill="1" applyBorder="1" applyAlignment="1">
      <alignment horizontal="right" vertical="center" shrinkToFit="1"/>
    </xf>
    <xf numFmtId="0" fontId="136" fillId="0" borderId="0" xfId="827" applyFont="1" applyFill="1" applyAlignment="1">
      <alignment vertical="center"/>
    </xf>
    <xf numFmtId="0" fontId="18" fillId="0" borderId="12" xfId="827" quotePrefix="1" applyFont="1" applyFill="1" applyBorder="1" applyAlignment="1">
      <alignment vertical="center" shrinkToFit="1"/>
    </xf>
    <xf numFmtId="0" fontId="48" fillId="0" borderId="12" xfId="827" applyFont="1" applyFill="1" applyBorder="1" applyAlignment="1">
      <alignment vertical="center" shrinkToFit="1"/>
    </xf>
    <xf numFmtId="0" fontId="18" fillId="0" borderId="12" xfId="827" applyFont="1" applyFill="1" applyBorder="1" applyAlignment="1">
      <alignment vertical="center" shrinkToFit="1"/>
    </xf>
    <xf numFmtId="0" fontId="18" fillId="0" borderId="12" xfId="827" applyFont="1" applyFill="1" applyBorder="1" applyAlignment="1">
      <alignment horizontal="left" vertical="center" shrinkToFit="1"/>
    </xf>
    <xf numFmtId="252" fontId="18" fillId="0" borderId="1" xfId="827" applyNumberFormat="1" applyFont="1" applyFill="1" applyBorder="1" applyAlignment="1">
      <alignment horizontal="center" vertical="center" shrinkToFit="1"/>
    </xf>
    <xf numFmtId="218" fontId="48" fillId="0" borderId="1" xfId="592" applyNumberFormat="1" applyFont="1" applyFill="1" applyBorder="1" applyAlignment="1">
      <alignment vertical="center" shrinkToFit="1"/>
    </xf>
    <xf numFmtId="218" fontId="48" fillId="0" borderId="1" xfId="592" applyNumberFormat="1" applyFont="1" applyFill="1" applyBorder="1" applyAlignment="1">
      <alignment horizontal="right" vertical="center" shrinkToFit="1"/>
    </xf>
    <xf numFmtId="0" fontId="18" fillId="0" borderId="1" xfId="827" quotePrefix="1" applyFont="1" applyFill="1" applyBorder="1" applyAlignment="1">
      <alignment vertical="center" wrapText="1"/>
    </xf>
    <xf numFmtId="218" fontId="48" fillId="0" borderId="1" xfId="827" applyNumberFormat="1" applyFont="1" applyFill="1" applyBorder="1" applyAlignment="1">
      <alignment horizontal="left" vertical="center" shrinkToFit="1"/>
    </xf>
    <xf numFmtId="49" fontId="18" fillId="0" borderId="1" xfId="827" quotePrefix="1" applyNumberFormat="1" applyFont="1" applyFill="1" applyBorder="1" applyAlignment="1">
      <alignment vertical="center" shrinkToFit="1"/>
    </xf>
    <xf numFmtId="0" fontId="142" fillId="0" borderId="0" xfId="827" applyFont="1" applyFill="1" applyAlignment="1">
      <alignment vertical="center"/>
    </xf>
    <xf numFmtId="218" fontId="134" fillId="0" borderId="1" xfId="827" applyNumberFormat="1" applyFont="1" applyFill="1" applyBorder="1" applyAlignment="1">
      <alignment horizontal="right" vertical="center" shrinkToFit="1"/>
    </xf>
    <xf numFmtId="0" fontId="18" fillId="0" borderId="1" xfId="827" quotePrefix="1" applyFont="1" applyFill="1" applyBorder="1" applyAlignment="1">
      <alignment horizontal="left" vertical="center" wrapText="1"/>
    </xf>
    <xf numFmtId="218" fontId="48" fillId="0" borderId="12" xfId="827" applyNumberFormat="1" applyFont="1" applyFill="1" applyBorder="1" applyAlignment="1">
      <alignment vertical="center" shrinkToFit="1"/>
    </xf>
    <xf numFmtId="258" fontId="129" fillId="0" borderId="28" xfId="840" applyNumberFormat="1" applyFont="1" applyBorder="1" applyAlignment="1">
      <alignment horizontal="left" vertical="center"/>
    </xf>
    <xf numFmtId="258" fontId="11" fillId="0" borderId="0" xfId="840" applyNumberFormat="1" applyFont="1" applyBorder="1" applyAlignment="1">
      <alignment horizontal="left" vertical="center"/>
    </xf>
    <xf numFmtId="218" fontId="18" fillId="0" borderId="0" xfId="827" applyNumberFormat="1" applyFont="1" applyFill="1" applyBorder="1" applyAlignment="1">
      <alignment horizontal="right" vertical="center" shrinkToFit="1"/>
    </xf>
    <xf numFmtId="0" fontId="50" fillId="32" borderId="5" xfId="0" quotePrefix="1" applyFont="1" applyFill="1" applyBorder="1" applyAlignment="1">
      <alignment horizontal="centerContinuous" vertical="center"/>
    </xf>
    <xf numFmtId="0" fontId="50" fillId="32" borderId="45" xfId="0" quotePrefix="1" applyFont="1" applyFill="1" applyBorder="1" applyAlignment="1">
      <alignment horizontal="centerContinuous" vertical="center"/>
    </xf>
    <xf numFmtId="0" fontId="50" fillId="32" borderId="1" xfId="0" quotePrefix="1" applyFont="1" applyFill="1" applyBorder="1" applyAlignment="1">
      <alignment horizontal="center" vertical="center" shrinkToFit="1"/>
    </xf>
    <xf numFmtId="0" fontId="50" fillId="32" borderId="1" xfId="0" quotePrefix="1" applyFont="1" applyFill="1" applyBorder="1" applyAlignment="1">
      <alignment horizontal="center" vertical="center"/>
    </xf>
    <xf numFmtId="0" fontId="18" fillId="0" borderId="1" xfId="827" quotePrefix="1" applyFont="1" applyFill="1" applyBorder="1" applyAlignment="1">
      <alignment horizontal="left" vertical="center"/>
    </xf>
    <xf numFmtId="0" fontId="18" fillId="0" borderId="1" xfId="827" quotePrefix="1" applyFont="1" applyFill="1" applyBorder="1" applyAlignment="1">
      <alignment horizontal="center" vertical="center"/>
    </xf>
    <xf numFmtId="49" fontId="18" fillId="0" borderId="1" xfId="827" quotePrefix="1" applyNumberFormat="1" applyFont="1" applyFill="1" applyBorder="1" applyAlignment="1">
      <alignment horizontal="left" vertical="center" shrinkToFit="1"/>
    </xf>
    <xf numFmtId="218" fontId="134" fillId="0" borderId="1" xfId="827" quotePrefix="1" applyNumberFormat="1" applyFont="1" applyFill="1" applyBorder="1" applyAlignment="1">
      <alignment horizontal="right" vertical="center" shrinkToFit="1"/>
    </xf>
    <xf numFmtId="0" fontId="144" fillId="0" borderId="0" xfId="827" applyFont="1" applyFill="1" applyAlignment="1">
      <alignment vertical="center"/>
    </xf>
    <xf numFmtId="0" fontId="134" fillId="0" borderId="0" xfId="827" applyFont="1" applyFill="1" applyAlignment="1">
      <alignment vertical="center"/>
    </xf>
    <xf numFmtId="41" fontId="134" fillId="0" borderId="0" xfId="827" applyNumberFormat="1" applyFont="1" applyFill="1" applyAlignment="1">
      <alignment vertical="center"/>
    </xf>
    <xf numFmtId="0" fontId="18" fillId="0" borderId="0" xfId="827" quotePrefix="1" applyFont="1" applyFill="1" applyAlignment="1">
      <alignment vertical="center" shrinkToFit="1"/>
    </xf>
    <xf numFmtId="0" fontId="4" fillId="0" borderId="0" xfId="827" quotePrefix="1" applyFont="1" applyFill="1" applyAlignment="1">
      <alignment vertical="center"/>
    </xf>
    <xf numFmtId="253" fontId="48" fillId="0" borderId="1" xfId="827" applyNumberFormat="1" applyFont="1" applyFill="1" applyBorder="1" applyAlignment="1">
      <alignment vertical="center" shrinkToFit="1"/>
    </xf>
    <xf numFmtId="0" fontId="48" fillId="0" borderId="1" xfId="0" quotePrefix="1" applyFont="1" applyFill="1" applyBorder="1" applyAlignment="1">
      <alignment horizontal="left" vertical="center" shrinkToFit="1"/>
    </xf>
    <xf numFmtId="0" fontId="18" fillId="0" borderId="31" xfId="0" quotePrefix="1" applyFont="1" applyFill="1" applyBorder="1" applyAlignment="1">
      <alignment horizontal="left" vertical="center" shrinkToFit="1"/>
    </xf>
    <xf numFmtId="252" fontId="18" fillId="0" borderId="1" xfId="0" quotePrefix="1" applyNumberFormat="1" applyFont="1" applyFill="1" applyBorder="1" applyAlignment="1">
      <alignment vertical="center" wrapText="1"/>
    </xf>
    <xf numFmtId="0" fontId="18" fillId="0" borderId="31" xfId="0" quotePrefix="1" applyFont="1" applyFill="1" applyBorder="1" applyAlignment="1">
      <alignment horizontal="left" vertical="center"/>
    </xf>
    <xf numFmtId="0" fontId="18" fillId="0" borderId="33" xfId="0" quotePrefix="1" applyFont="1" applyFill="1" applyBorder="1" applyAlignment="1">
      <alignment horizontal="left" vertical="center" shrinkToFit="1"/>
    </xf>
    <xf numFmtId="218" fontId="18" fillId="0" borderId="33" xfId="0" quotePrefix="1" applyNumberFormat="1" applyFont="1" applyFill="1" applyBorder="1" applyAlignment="1">
      <alignment horizontal="right" vertical="center" shrinkToFit="1"/>
    </xf>
    <xf numFmtId="260" fontId="18" fillId="0" borderId="1" xfId="0" applyNumberFormat="1" applyFont="1" applyFill="1" applyBorder="1" applyAlignment="1">
      <alignment vertical="center" shrinkToFit="1"/>
    </xf>
    <xf numFmtId="0" fontId="18" fillId="0" borderId="0" xfId="0" quotePrefix="1" applyFont="1" applyFill="1" applyAlignment="1">
      <alignment vertical="center"/>
    </xf>
    <xf numFmtId="252" fontId="18" fillId="0" borderId="0" xfId="0" applyNumberFormat="1" applyFont="1" applyFill="1" applyAlignment="1">
      <alignment vertical="center"/>
    </xf>
    <xf numFmtId="0" fontId="50" fillId="0" borderId="0" xfId="0" applyFont="1" applyFill="1" applyAlignment="1">
      <alignment horizontal="left" vertical="center"/>
    </xf>
    <xf numFmtId="0" fontId="18" fillId="0" borderId="0" xfId="0" applyFont="1" applyFill="1" applyAlignment="1"/>
    <xf numFmtId="0" fontId="4" fillId="0" borderId="1" xfId="0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vertical="center" shrinkToFit="1"/>
    </xf>
    <xf numFmtId="253" fontId="48" fillId="0" borderId="1" xfId="0" applyNumberFormat="1" applyFont="1" applyFill="1" applyBorder="1" applyAlignment="1">
      <alignment vertical="center" shrinkToFit="1"/>
    </xf>
    <xf numFmtId="232" fontId="24" fillId="0" borderId="12" xfId="597" applyNumberFormat="1" applyFont="1" applyFill="1" applyBorder="1" applyAlignment="1">
      <alignment horizontal="right" vertical="center" shrinkToFit="1"/>
    </xf>
    <xf numFmtId="0" fontId="18" fillId="28" borderId="0" xfId="839" applyNumberFormat="1" applyFont="1" applyFill="1" applyBorder="1" applyAlignment="1">
      <alignment horizontal="centerContinuous" vertical="center"/>
    </xf>
    <xf numFmtId="0" fontId="18" fillId="28" borderId="0" xfId="839" quotePrefix="1" applyNumberFormat="1" applyFont="1" applyFill="1" applyBorder="1" applyAlignment="1">
      <alignment horizontal="centerContinuous" vertical="center"/>
    </xf>
    <xf numFmtId="0" fontId="18" fillId="28" borderId="0" xfId="839" applyNumberFormat="1" applyFont="1" applyFill="1" applyBorder="1" applyAlignment="1">
      <alignment vertical="center"/>
    </xf>
    <xf numFmtId="10" fontId="18" fillId="28" borderId="0" xfId="562" applyNumberFormat="1" applyFont="1" applyFill="1" applyBorder="1" applyAlignment="1">
      <alignment vertical="center"/>
    </xf>
    <xf numFmtId="41" fontId="18" fillId="28" borderId="0" xfId="596" applyNumberFormat="1" applyFont="1" applyFill="1" applyBorder="1" applyAlignment="1">
      <alignment horizontal="right" vertical="center"/>
    </xf>
    <xf numFmtId="0" fontId="18" fillId="28" borderId="0" xfId="839" applyFont="1" applyFill="1" applyBorder="1" applyAlignment="1"/>
    <xf numFmtId="0" fontId="18" fillId="0" borderId="2" xfId="839" applyNumberFormat="1" applyFont="1" applyBorder="1" applyAlignment="1">
      <alignment vertical="center"/>
    </xf>
    <xf numFmtId="41" fontId="7" fillId="0" borderId="33" xfId="0" applyNumberFormat="1" applyFont="1" applyFill="1" applyBorder="1" applyAlignment="1">
      <alignment horizontal="left" vertical="center"/>
    </xf>
    <xf numFmtId="218" fontId="149" fillId="28" borderId="1" xfId="827" applyNumberFormat="1" applyFont="1" applyFill="1" applyBorder="1" applyAlignment="1">
      <alignment vertical="center" shrinkToFit="1"/>
    </xf>
    <xf numFmtId="218" fontId="149" fillId="34" borderId="1" xfId="827" applyNumberFormat="1" applyFont="1" applyFill="1" applyBorder="1" applyAlignment="1">
      <alignment vertical="center" shrinkToFit="1"/>
    </xf>
    <xf numFmtId="218" fontId="48" fillId="34" borderId="1" xfId="827" applyNumberFormat="1" applyFont="1" applyFill="1" applyBorder="1" applyAlignment="1">
      <alignment vertical="center" shrinkToFit="1"/>
    </xf>
    <xf numFmtId="218" fontId="149" fillId="29" borderId="1" xfId="827" applyNumberFormat="1" applyFont="1" applyFill="1" applyBorder="1" applyAlignment="1">
      <alignment vertical="center" shrinkToFit="1"/>
    </xf>
    <xf numFmtId="0" fontId="4" fillId="0" borderId="1" xfId="827" applyFont="1" applyFill="1" applyBorder="1" applyAlignment="1">
      <alignment vertical="center" shrinkToFit="1"/>
    </xf>
    <xf numFmtId="0" fontId="2" fillId="0" borderId="0" xfId="827" applyFont="1" applyFill="1"/>
    <xf numFmtId="256" fontId="11" fillId="0" borderId="34" xfId="592" applyNumberFormat="1" applyFont="1" applyFill="1" applyBorder="1" applyAlignment="1">
      <alignment vertical="center"/>
    </xf>
    <xf numFmtId="252" fontId="18" fillId="0" borderId="1" xfId="827" applyNumberFormat="1" applyFont="1" applyFill="1" applyBorder="1" applyAlignment="1">
      <alignment horizontal="left" vertical="center" shrinkToFit="1"/>
    </xf>
    <xf numFmtId="218" fontId="18" fillId="0" borderId="1" xfId="592" applyNumberFormat="1" applyFont="1" applyFill="1" applyBorder="1" applyAlignment="1">
      <alignment horizontal="right" vertical="center" shrinkToFit="1"/>
    </xf>
    <xf numFmtId="252" fontId="18" fillId="0" borderId="1" xfId="827" applyNumberFormat="1" applyFont="1" applyFill="1" applyBorder="1" applyAlignment="1">
      <alignment horizontal="center" vertical="center" wrapText="1"/>
    </xf>
    <xf numFmtId="0" fontId="18" fillId="0" borderId="1" xfId="827" quotePrefix="1" applyFont="1" applyFill="1" applyBorder="1" applyAlignment="1">
      <alignment horizontal="center" vertical="center" wrapText="1"/>
    </xf>
    <xf numFmtId="0" fontId="138" fillId="0" borderId="0" xfId="827" applyFont="1" applyFill="1" applyAlignment="1"/>
    <xf numFmtId="218" fontId="48" fillId="0" borderId="1" xfId="0" applyNumberFormat="1" applyFont="1" applyFill="1" applyBorder="1" applyAlignment="1">
      <alignment horizontal="right" vertical="center" shrinkToFit="1"/>
    </xf>
    <xf numFmtId="49" fontId="18" fillId="0" borderId="1" xfId="0" quotePrefix="1" applyNumberFormat="1" applyFont="1" applyFill="1" applyBorder="1" applyAlignment="1">
      <alignment horizontal="left" vertical="center" shrinkToFit="1"/>
    </xf>
    <xf numFmtId="49" fontId="18" fillId="0" borderId="1" xfId="0" quotePrefix="1" applyNumberFormat="1" applyFont="1" applyFill="1" applyBorder="1" applyAlignment="1">
      <alignment vertical="center" shrinkToFit="1"/>
    </xf>
    <xf numFmtId="218" fontId="48" fillId="0" borderId="1" xfId="0" quotePrefix="1" applyNumberFormat="1" applyFont="1" applyFill="1" applyBorder="1" applyAlignment="1">
      <alignment horizontal="center" vertical="center" shrinkToFit="1"/>
    </xf>
    <xf numFmtId="218" fontId="48" fillId="0" borderId="1" xfId="0" quotePrefix="1" applyNumberFormat="1" applyFont="1" applyFill="1" applyBorder="1" applyAlignment="1">
      <alignment horizontal="right" vertical="center" shrinkToFit="1"/>
    </xf>
    <xf numFmtId="0" fontId="48" fillId="0" borderId="1" xfId="0" quotePrefix="1" applyFont="1" applyFill="1" applyBorder="1" applyAlignment="1">
      <alignment horizontal="center" vertical="center" shrinkToFit="1"/>
    </xf>
    <xf numFmtId="218" fontId="147" fillId="0" borderId="1" xfId="827" applyNumberFormat="1" applyFont="1" applyFill="1" applyBorder="1" applyAlignment="1">
      <alignment vertical="center" shrinkToFit="1"/>
    </xf>
    <xf numFmtId="0" fontId="147" fillId="0" borderId="1" xfId="827" applyFont="1" applyFill="1" applyBorder="1" applyAlignment="1">
      <alignment horizontal="left" vertical="center" shrinkToFit="1"/>
    </xf>
    <xf numFmtId="218" fontId="147" fillId="0" borderId="1" xfId="827" applyNumberFormat="1" applyFont="1" applyFill="1" applyBorder="1" applyAlignment="1">
      <alignment horizontal="right" vertical="center" shrinkToFit="1"/>
    </xf>
    <xf numFmtId="0" fontId="147" fillId="0" borderId="1" xfId="827" quotePrefix="1" applyFont="1" applyFill="1" applyBorder="1" applyAlignment="1">
      <alignment horizontal="left" vertical="center" shrinkToFit="1"/>
    </xf>
    <xf numFmtId="41" fontId="24" fillId="0" borderId="1" xfId="589" applyNumberFormat="1" applyFont="1" applyFill="1" applyBorder="1" applyAlignment="1">
      <alignment horizontal="right" vertical="center" shrinkToFit="1"/>
    </xf>
    <xf numFmtId="41" fontId="24" fillId="0" borderId="1" xfId="589" applyNumberFormat="1" applyFont="1" applyFill="1" applyBorder="1" applyAlignment="1">
      <alignment horizontal="center" vertical="center" shrinkToFit="1"/>
    </xf>
    <xf numFmtId="41" fontId="24" fillId="0" borderId="12" xfId="589" applyNumberFormat="1" applyFont="1" applyFill="1" applyBorder="1" applyAlignment="1">
      <alignment horizontal="right" vertical="center" shrinkToFit="1"/>
    </xf>
    <xf numFmtId="0" fontId="151" fillId="0" borderId="34" xfId="835" applyFont="1" applyFill="1" applyBorder="1" applyAlignment="1">
      <alignment vertical="center" wrapText="1"/>
    </xf>
    <xf numFmtId="49" fontId="151" fillId="0" borderId="34" xfId="835" applyNumberFormat="1" applyFont="1" applyFill="1" applyBorder="1" applyAlignment="1">
      <alignment horizontal="center" vertical="center"/>
    </xf>
    <xf numFmtId="0" fontId="151" fillId="0" borderId="34" xfId="835" applyFont="1" applyFill="1" applyBorder="1">
      <alignment vertical="center"/>
    </xf>
    <xf numFmtId="182" fontId="151" fillId="0" borderId="34" xfId="835" applyNumberFormat="1" applyFont="1" applyFill="1" applyBorder="1">
      <alignment vertical="center"/>
    </xf>
    <xf numFmtId="261" fontId="151" fillId="28" borderId="34" xfId="589" applyNumberFormat="1" applyFont="1" applyFill="1" applyBorder="1" applyAlignment="1">
      <alignment vertical="center"/>
    </xf>
    <xf numFmtId="182" fontId="151" fillId="0" borderId="34" xfId="835" applyNumberFormat="1" applyFont="1" applyFill="1" applyBorder="1" applyAlignment="1">
      <alignment horizontal="center" vertical="center"/>
    </xf>
    <xf numFmtId="0" fontId="135" fillId="0" borderId="0" xfId="835" applyFont="1" applyFill="1" applyAlignment="1">
      <alignment horizontal="center" vertical="center"/>
    </xf>
    <xf numFmtId="0" fontId="135" fillId="0" borderId="0" xfId="835" applyFont="1" applyFill="1">
      <alignment vertical="center"/>
    </xf>
    <xf numFmtId="0" fontId="152" fillId="0" borderId="1" xfId="835" applyFont="1" applyFill="1" applyBorder="1" applyAlignment="1">
      <alignment horizontal="center" vertical="center" wrapText="1"/>
    </xf>
    <xf numFmtId="49" fontId="152" fillId="0" borderId="1" xfId="835" applyNumberFormat="1" applyFont="1" applyFill="1" applyBorder="1" applyAlignment="1">
      <alignment horizontal="center" vertical="center"/>
    </xf>
    <xf numFmtId="0" fontId="152" fillId="0" borderId="1" xfId="835" applyFont="1" applyFill="1" applyBorder="1" applyAlignment="1">
      <alignment horizontal="center" vertical="center"/>
    </xf>
    <xf numFmtId="182" fontId="152" fillId="0" borderId="1" xfId="835" applyNumberFormat="1" applyFont="1" applyFill="1" applyBorder="1" applyAlignment="1">
      <alignment horizontal="center" vertical="center"/>
    </xf>
    <xf numFmtId="261" fontId="152" fillId="28" borderId="1" xfId="589" applyNumberFormat="1" applyFont="1" applyFill="1" applyBorder="1" applyAlignment="1">
      <alignment horizontal="center" vertical="center"/>
    </xf>
    <xf numFmtId="0" fontId="145" fillId="0" borderId="1" xfId="835" applyFont="1" applyFill="1" applyBorder="1" applyAlignment="1">
      <alignment horizontal="center" vertical="center"/>
    </xf>
    <xf numFmtId="49" fontId="151" fillId="0" borderId="35" xfId="0" applyNumberFormat="1" applyFont="1" applyFill="1" applyBorder="1" applyAlignment="1">
      <alignment vertical="center"/>
    </xf>
    <xf numFmtId="3" fontId="151" fillId="0" borderId="34" xfId="835" applyNumberFormat="1" applyFont="1" applyFill="1" applyBorder="1">
      <alignment vertical="center"/>
    </xf>
    <xf numFmtId="256" fontId="151" fillId="28" borderId="34" xfId="589" applyNumberFormat="1" applyFont="1" applyFill="1" applyBorder="1" applyAlignment="1">
      <alignment vertical="center"/>
    </xf>
    <xf numFmtId="218" fontId="151" fillId="0" borderId="34" xfId="835" applyNumberFormat="1" applyFont="1" applyFill="1" applyBorder="1">
      <alignment vertical="center"/>
    </xf>
    <xf numFmtId="0" fontId="151" fillId="0" borderId="12" xfId="835" applyFont="1" applyFill="1" applyBorder="1">
      <alignment vertical="center"/>
    </xf>
    <xf numFmtId="49" fontId="151" fillId="0" borderId="12" xfId="0" applyNumberFormat="1" applyFont="1" applyFill="1" applyBorder="1" applyAlignment="1">
      <alignment vertical="center"/>
    </xf>
    <xf numFmtId="262" fontId="151" fillId="0" borderId="12" xfId="835" applyNumberFormat="1" applyFont="1" applyFill="1" applyBorder="1">
      <alignment vertical="center"/>
    </xf>
    <xf numFmtId="256" fontId="151" fillId="28" borderId="12" xfId="589" applyNumberFormat="1" applyFont="1" applyFill="1" applyBorder="1" applyAlignment="1">
      <alignment vertical="center"/>
    </xf>
    <xf numFmtId="0" fontId="151" fillId="27" borderId="34" xfId="835" applyFont="1" applyFill="1" applyBorder="1">
      <alignment vertical="center"/>
    </xf>
    <xf numFmtId="49" fontId="151" fillId="27" borderId="35" xfId="0" applyNumberFormat="1" applyFont="1" applyFill="1" applyBorder="1" applyAlignment="1">
      <alignment vertical="center"/>
    </xf>
    <xf numFmtId="3" fontId="151" fillId="27" borderId="34" xfId="835" applyNumberFormat="1" applyFont="1" applyFill="1" applyBorder="1">
      <alignment vertical="center"/>
    </xf>
    <xf numFmtId="256" fontId="151" fillId="27" borderId="34" xfId="589" applyNumberFormat="1" applyFont="1" applyFill="1" applyBorder="1" applyAlignment="1">
      <alignment vertical="center"/>
    </xf>
    <xf numFmtId="218" fontId="151" fillId="27" borderId="34" xfId="835" applyNumberFormat="1" applyFont="1" applyFill="1" applyBorder="1">
      <alignment vertical="center"/>
    </xf>
    <xf numFmtId="0" fontId="135" fillId="27" borderId="0" xfId="835" applyFont="1" applyFill="1">
      <alignment vertical="center"/>
    </xf>
    <xf numFmtId="0" fontId="151" fillId="27" borderId="12" xfId="835" applyFont="1" applyFill="1" applyBorder="1">
      <alignment vertical="center"/>
    </xf>
    <xf numFmtId="49" fontId="151" fillId="27" borderId="12" xfId="0" applyNumberFormat="1" applyFont="1" applyFill="1" applyBorder="1" applyAlignment="1">
      <alignment vertical="center"/>
    </xf>
    <xf numFmtId="262" fontId="151" fillId="27" borderId="12" xfId="835" applyNumberFormat="1" applyFont="1" applyFill="1" applyBorder="1">
      <alignment vertical="center"/>
    </xf>
    <xf numFmtId="256" fontId="151" fillId="27" borderId="12" xfId="589" applyNumberFormat="1" applyFont="1" applyFill="1" applyBorder="1" applyAlignment="1">
      <alignment vertical="center"/>
    </xf>
    <xf numFmtId="0" fontId="151" fillId="35" borderId="34" xfId="835" applyFont="1" applyFill="1" applyBorder="1">
      <alignment vertical="center"/>
    </xf>
    <xf numFmtId="49" fontId="151" fillId="35" borderId="35" xfId="0" applyNumberFormat="1" applyFont="1" applyFill="1" applyBorder="1" applyAlignment="1">
      <alignment vertical="center"/>
    </xf>
    <xf numFmtId="3" fontId="151" fillId="35" borderId="34" xfId="835" applyNumberFormat="1" applyFont="1" applyFill="1" applyBorder="1">
      <alignment vertical="center"/>
    </xf>
    <xf numFmtId="256" fontId="151" fillId="35" borderId="34" xfId="589" applyNumberFormat="1" applyFont="1" applyFill="1" applyBorder="1" applyAlignment="1">
      <alignment vertical="center"/>
    </xf>
    <xf numFmtId="218" fontId="151" fillId="35" borderId="34" xfId="835" applyNumberFormat="1" applyFont="1" applyFill="1" applyBorder="1">
      <alignment vertical="center"/>
    </xf>
    <xf numFmtId="0" fontId="135" fillId="35" borderId="0" xfId="835" applyFont="1" applyFill="1">
      <alignment vertical="center"/>
    </xf>
    <xf numFmtId="0" fontId="151" fillId="35" borderId="12" xfId="835" applyFont="1" applyFill="1" applyBorder="1">
      <alignment vertical="center"/>
    </xf>
    <xf numFmtId="49" fontId="151" fillId="35" borderId="12" xfId="0" applyNumberFormat="1" applyFont="1" applyFill="1" applyBorder="1" applyAlignment="1">
      <alignment vertical="center"/>
    </xf>
    <xf numFmtId="262" fontId="151" fillId="35" borderId="12" xfId="835" applyNumberFormat="1" applyFont="1" applyFill="1" applyBorder="1">
      <alignment vertical="center"/>
    </xf>
    <xf numFmtId="256" fontId="151" fillId="35" borderId="12" xfId="589" applyNumberFormat="1" applyFont="1" applyFill="1" applyBorder="1" applyAlignment="1">
      <alignment vertical="center"/>
    </xf>
    <xf numFmtId="0" fontId="151" fillId="36" borderId="34" xfId="835" applyFont="1" applyFill="1" applyBorder="1">
      <alignment vertical="center"/>
    </xf>
    <xf numFmtId="49" fontId="151" fillId="36" borderId="35" xfId="0" applyNumberFormat="1" applyFont="1" applyFill="1" applyBorder="1" applyAlignment="1">
      <alignment vertical="center"/>
    </xf>
    <xf numFmtId="3" fontId="151" fillId="36" borderId="34" xfId="835" applyNumberFormat="1" applyFont="1" applyFill="1" applyBorder="1">
      <alignment vertical="center"/>
    </xf>
    <xf numFmtId="256" fontId="151" fillId="36" borderId="34" xfId="589" applyNumberFormat="1" applyFont="1" applyFill="1" applyBorder="1" applyAlignment="1">
      <alignment vertical="center"/>
    </xf>
    <xf numFmtId="218" fontId="151" fillId="36" borderId="34" xfId="835" applyNumberFormat="1" applyFont="1" applyFill="1" applyBorder="1">
      <alignment vertical="center"/>
    </xf>
    <xf numFmtId="0" fontId="135" fillId="36" borderId="0" xfId="835" applyFont="1" applyFill="1">
      <alignment vertical="center"/>
    </xf>
    <xf numFmtId="0" fontId="151" fillId="36" borderId="12" xfId="835" applyFont="1" applyFill="1" applyBorder="1">
      <alignment vertical="center"/>
    </xf>
    <xf numFmtId="49" fontId="151" fillId="36" borderId="12" xfId="0" applyNumberFormat="1" applyFont="1" applyFill="1" applyBorder="1" applyAlignment="1">
      <alignment vertical="center"/>
    </xf>
    <xf numFmtId="262" fontId="151" fillId="36" borderId="12" xfId="835" applyNumberFormat="1" applyFont="1" applyFill="1" applyBorder="1">
      <alignment vertical="center"/>
    </xf>
    <xf numFmtId="256" fontId="151" fillId="36" borderId="12" xfId="589" applyNumberFormat="1" applyFont="1" applyFill="1" applyBorder="1" applyAlignment="1">
      <alignment vertical="center"/>
    </xf>
    <xf numFmtId="256" fontId="151" fillId="0" borderId="34" xfId="589" applyNumberFormat="1" applyFont="1" applyFill="1" applyBorder="1" applyAlignment="1">
      <alignment vertical="center"/>
    </xf>
    <xf numFmtId="256" fontId="151" fillId="0" borderId="12" xfId="589" applyNumberFormat="1" applyFont="1" applyFill="1" applyBorder="1" applyAlignment="1">
      <alignment vertical="center"/>
    </xf>
    <xf numFmtId="49" fontId="151" fillId="0" borderId="34" xfId="0" applyNumberFormat="1" applyFont="1" applyFill="1" applyBorder="1" applyAlignment="1">
      <alignment vertical="center"/>
    </xf>
    <xf numFmtId="262" fontId="151" fillId="0" borderId="34" xfId="835" applyNumberFormat="1" applyFont="1" applyFill="1" applyBorder="1">
      <alignment vertical="center"/>
    </xf>
    <xf numFmtId="262" fontId="151" fillId="0" borderId="35" xfId="835" applyNumberFormat="1" applyFont="1" applyFill="1" applyBorder="1">
      <alignment vertical="center"/>
    </xf>
    <xf numFmtId="256" fontId="151" fillId="28" borderId="35" xfId="589" applyNumberFormat="1" applyFont="1" applyFill="1" applyBorder="1" applyAlignment="1">
      <alignment vertical="center"/>
    </xf>
    <xf numFmtId="0" fontId="151" fillId="0" borderId="35" xfId="835" applyFont="1" applyFill="1" applyBorder="1">
      <alignment vertical="center"/>
    </xf>
    <xf numFmtId="3" fontId="151" fillId="0" borderId="35" xfId="835" applyNumberFormat="1" applyFont="1" applyFill="1" applyBorder="1">
      <alignment vertical="center"/>
    </xf>
    <xf numFmtId="218" fontId="151" fillId="0" borderId="35" xfId="835" applyNumberFormat="1" applyFont="1" applyFill="1" applyBorder="1">
      <alignment vertical="center"/>
    </xf>
    <xf numFmtId="0" fontId="151" fillId="31" borderId="34" xfId="835" applyFont="1" applyFill="1" applyBorder="1">
      <alignment vertical="center"/>
    </xf>
    <xf numFmtId="49" fontId="151" fillId="31" borderId="35" xfId="0" applyNumberFormat="1" applyFont="1" applyFill="1" applyBorder="1" applyAlignment="1">
      <alignment vertical="center"/>
    </xf>
    <xf numFmtId="3" fontId="151" fillId="31" borderId="34" xfId="835" applyNumberFormat="1" applyFont="1" applyFill="1" applyBorder="1">
      <alignment vertical="center"/>
    </xf>
    <xf numFmtId="256" fontId="151" fillId="31" borderId="34" xfId="589" applyNumberFormat="1" applyFont="1" applyFill="1" applyBorder="1" applyAlignment="1">
      <alignment vertical="center"/>
    </xf>
    <xf numFmtId="218" fontId="151" fillId="31" borderId="34" xfId="835" applyNumberFormat="1" applyFont="1" applyFill="1" applyBorder="1">
      <alignment vertical="center"/>
    </xf>
    <xf numFmtId="0" fontId="135" fillId="31" borderId="0" xfId="835" applyFont="1" applyFill="1">
      <alignment vertical="center"/>
    </xf>
    <xf numFmtId="0" fontId="151" fillId="31" borderId="12" xfId="835" applyFont="1" applyFill="1" applyBorder="1">
      <alignment vertical="center"/>
    </xf>
    <xf numFmtId="49" fontId="151" fillId="31" borderId="12" xfId="0" applyNumberFormat="1" applyFont="1" applyFill="1" applyBorder="1" applyAlignment="1">
      <alignment vertical="center"/>
    </xf>
    <xf numFmtId="262" fontId="151" fillId="31" borderId="12" xfId="835" applyNumberFormat="1" applyFont="1" applyFill="1" applyBorder="1">
      <alignment vertical="center"/>
    </xf>
    <xf numFmtId="256" fontId="151" fillId="31" borderId="12" xfId="589" applyNumberFormat="1" applyFont="1" applyFill="1" applyBorder="1" applyAlignment="1">
      <alignment vertical="center"/>
    </xf>
    <xf numFmtId="0" fontId="151" fillId="29" borderId="34" xfId="835" applyFont="1" applyFill="1" applyBorder="1">
      <alignment vertical="center"/>
    </xf>
    <xf numFmtId="49" fontId="151" fillId="29" borderId="35" xfId="0" applyNumberFormat="1" applyFont="1" applyFill="1" applyBorder="1" applyAlignment="1">
      <alignment vertical="center"/>
    </xf>
    <xf numFmtId="3" fontId="151" fillId="29" borderId="34" xfId="835" applyNumberFormat="1" applyFont="1" applyFill="1" applyBorder="1">
      <alignment vertical="center"/>
    </xf>
    <xf numFmtId="256" fontId="151" fillId="29" borderId="34" xfId="589" applyNumberFormat="1" applyFont="1" applyFill="1" applyBorder="1" applyAlignment="1">
      <alignment vertical="center"/>
    </xf>
    <xf numFmtId="218" fontId="151" fillId="29" borderId="34" xfId="835" applyNumberFormat="1" applyFont="1" applyFill="1" applyBorder="1">
      <alignment vertical="center"/>
    </xf>
    <xf numFmtId="0" fontId="135" fillId="29" borderId="0" xfId="835" applyFont="1" applyFill="1">
      <alignment vertical="center"/>
    </xf>
    <xf numFmtId="0" fontId="151" fillId="29" borderId="12" xfId="835" applyFont="1" applyFill="1" applyBorder="1">
      <alignment vertical="center"/>
    </xf>
    <xf numFmtId="49" fontId="151" fillId="29" borderId="12" xfId="0" applyNumberFormat="1" applyFont="1" applyFill="1" applyBorder="1" applyAlignment="1">
      <alignment vertical="center"/>
    </xf>
    <xf numFmtId="262" fontId="151" fillId="29" borderId="12" xfId="835" applyNumberFormat="1" applyFont="1" applyFill="1" applyBorder="1">
      <alignment vertical="center"/>
    </xf>
    <xf numFmtId="256" fontId="151" fillId="29" borderId="12" xfId="589" applyNumberFormat="1" applyFont="1" applyFill="1" applyBorder="1" applyAlignment="1">
      <alignment vertical="center"/>
    </xf>
    <xf numFmtId="0" fontId="151" fillId="27" borderId="35" xfId="835" applyFont="1" applyFill="1" applyBorder="1">
      <alignment vertical="center"/>
    </xf>
    <xf numFmtId="262" fontId="151" fillId="27" borderId="35" xfId="835" applyNumberFormat="1" applyFont="1" applyFill="1" applyBorder="1">
      <alignment vertical="center"/>
    </xf>
    <xf numFmtId="256" fontId="151" fillId="27" borderId="35" xfId="589" applyNumberFormat="1" applyFont="1" applyFill="1" applyBorder="1" applyAlignment="1">
      <alignment vertical="center"/>
    </xf>
    <xf numFmtId="49" fontId="151" fillId="27" borderId="34" xfId="0" applyNumberFormat="1" applyFont="1" applyFill="1" applyBorder="1" applyAlignment="1">
      <alignment vertical="center"/>
    </xf>
    <xf numFmtId="262" fontId="151" fillId="27" borderId="34" xfId="835" applyNumberFormat="1" applyFont="1" applyFill="1" applyBorder="1">
      <alignment vertical="center"/>
    </xf>
    <xf numFmtId="0" fontId="154" fillId="33" borderId="34" xfId="835" applyFont="1" applyFill="1" applyBorder="1">
      <alignment vertical="center"/>
    </xf>
    <xf numFmtId="49" fontId="154" fillId="33" borderId="35" xfId="0" applyNumberFormat="1" applyFont="1" applyFill="1" applyBorder="1" applyAlignment="1">
      <alignment vertical="center"/>
    </xf>
    <xf numFmtId="3" fontId="154" fillId="33" borderId="34" xfId="835" applyNumberFormat="1" applyFont="1" applyFill="1" applyBorder="1">
      <alignment vertical="center"/>
    </xf>
    <xf numFmtId="256" fontId="154" fillId="33" borderId="34" xfId="589" applyNumberFormat="1" applyFont="1" applyFill="1" applyBorder="1" applyAlignment="1">
      <alignment vertical="center"/>
    </xf>
    <xf numFmtId="218" fontId="154" fillId="33" borderId="34" xfId="835" applyNumberFormat="1" applyFont="1" applyFill="1" applyBorder="1">
      <alignment vertical="center"/>
    </xf>
    <xf numFmtId="0" fontId="135" fillId="33" borderId="0" xfId="835" applyFont="1" applyFill="1">
      <alignment vertical="center"/>
    </xf>
    <xf numFmtId="0" fontId="154" fillId="33" borderId="12" xfId="835" applyFont="1" applyFill="1" applyBorder="1">
      <alignment vertical="center"/>
    </xf>
    <xf numFmtId="49" fontId="154" fillId="33" borderId="12" xfId="0" applyNumberFormat="1" applyFont="1" applyFill="1" applyBorder="1" applyAlignment="1">
      <alignment vertical="center"/>
    </xf>
    <xf numFmtId="262" fontId="154" fillId="33" borderId="12" xfId="835" applyNumberFormat="1" applyFont="1" applyFill="1" applyBorder="1">
      <alignment vertical="center"/>
    </xf>
    <xf numFmtId="256" fontId="154" fillId="33" borderId="12" xfId="589" applyNumberFormat="1" applyFont="1" applyFill="1" applyBorder="1" applyAlignment="1">
      <alignment vertical="center"/>
    </xf>
    <xf numFmtId="0" fontId="151" fillId="33" borderId="34" xfId="835" applyFont="1" applyFill="1" applyBorder="1">
      <alignment vertical="center"/>
    </xf>
    <xf numFmtId="49" fontId="151" fillId="33" borderId="35" xfId="0" applyNumberFormat="1" applyFont="1" applyFill="1" applyBorder="1" applyAlignment="1">
      <alignment vertical="center"/>
    </xf>
    <xf numFmtId="3" fontId="151" fillId="33" borderId="34" xfId="835" applyNumberFormat="1" applyFont="1" applyFill="1" applyBorder="1">
      <alignment vertical="center"/>
    </xf>
    <xf numFmtId="256" fontId="151" fillId="33" borderId="34" xfId="589" applyNumberFormat="1" applyFont="1" applyFill="1" applyBorder="1" applyAlignment="1">
      <alignment vertical="center"/>
    </xf>
    <xf numFmtId="218" fontId="151" fillId="33" borderId="34" xfId="835" applyNumberFormat="1" applyFont="1" applyFill="1" applyBorder="1">
      <alignment vertical="center"/>
    </xf>
    <xf numFmtId="0" fontId="151" fillId="33" borderId="12" xfId="835" applyFont="1" applyFill="1" applyBorder="1">
      <alignment vertical="center"/>
    </xf>
    <xf numFmtId="49" fontId="151" fillId="33" borderId="12" xfId="0" applyNumberFormat="1" applyFont="1" applyFill="1" applyBorder="1" applyAlignment="1">
      <alignment vertical="center"/>
    </xf>
    <xf numFmtId="262" fontId="151" fillId="33" borderId="12" xfId="835" applyNumberFormat="1" applyFont="1" applyFill="1" applyBorder="1">
      <alignment vertical="center"/>
    </xf>
    <xf numFmtId="256" fontId="151" fillId="33" borderId="12" xfId="589" applyNumberFormat="1" applyFont="1" applyFill="1" applyBorder="1" applyAlignment="1">
      <alignment vertical="center"/>
    </xf>
    <xf numFmtId="0" fontId="151" fillId="0" borderId="30" xfId="833" applyFont="1" applyFill="1" applyBorder="1" applyAlignment="1">
      <alignment vertical="center"/>
    </xf>
    <xf numFmtId="218" fontId="151" fillId="0" borderId="30" xfId="835" applyNumberFormat="1" applyFont="1" applyFill="1" applyBorder="1">
      <alignment vertical="center"/>
    </xf>
    <xf numFmtId="0" fontId="151" fillId="0" borderId="27" xfId="834" applyFont="1" applyFill="1" applyBorder="1" applyAlignment="1">
      <alignment vertical="center"/>
    </xf>
    <xf numFmtId="262" fontId="151" fillId="0" borderId="32" xfId="835" applyNumberFormat="1" applyFont="1" applyFill="1" applyBorder="1">
      <alignment vertical="center"/>
    </xf>
    <xf numFmtId="0" fontId="151" fillId="0" borderId="32" xfId="833" applyFont="1" applyFill="1" applyBorder="1" applyAlignment="1">
      <alignment vertical="center"/>
    </xf>
    <xf numFmtId="262" fontId="151" fillId="31" borderId="34" xfId="835" applyNumberFormat="1" applyFont="1" applyFill="1" applyBorder="1">
      <alignment vertical="center"/>
    </xf>
    <xf numFmtId="0" fontId="146" fillId="0" borderId="34" xfId="835" applyFont="1" applyFill="1" applyBorder="1">
      <alignment vertical="center"/>
    </xf>
    <xf numFmtId="49" fontId="146" fillId="0" borderId="35" xfId="0" applyNumberFormat="1" applyFont="1" applyFill="1" applyBorder="1" applyAlignment="1">
      <alignment vertical="center"/>
    </xf>
    <xf numFmtId="3" fontId="146" fillId="0" borderId="34" xfId="835" applyNumberFormat="1" applyFont="1" applyFill="1" applyBorder="1">
      <alignment vertical="center"/>
    </xf>
    <xf numFmtId="256" fontId="146" fillId="28" borderId="34" xfId="589" applyNumberFormat="1" applyFont="1" applyFill="1" applyBorder="1" applyAlignment="1">
      <alignment vertical="center"/>
    </xf>
    <xf numFmtId="0" fontId="146" fillId="0" borderId="12" xfId="835" applyFont="1" applyFill="1" applyBorder="1">
      <alignment vertical="center"/>
    </xf>
    <xf numFmtId="49" fontId="146" fillId="0" borderId="12" xfId="0" applyNumberFormat="1" applyFont="1" applyFill="1" applyBorder="1" applyAlignment="1">
      <alignment vertical="center"/>
    </xf>
    <xf numFmtId="262" fontId="146" fillId="0" borderId="12" xfId="835" applyNumberFormat="1" applyFont="1" applyFill="1" applyBorder="1">
      <alignment vertical="center"/>
    </xf>
    <xf numFmtId="256" fontId="146" fillId="28" borderId="12" xfId="589" applyNumberFormat="1" applyFont="1" applyFill="1" applyBorder="1" applyAlignment="1">
      <alignment vertical="center"/>
    </xf>
    <xf numFmtId="262" fontId="151" fillId="29" borderId="34" xfId="835" applyNumberFormat="1" applyFont="1" applyFill="1" applyBorder="1">
      <alignment vertical="center"/>
    </xf>
    <xf numFmtId="0" fontId="151" fillId="0" borderId="0" xfId="0" applyFont="1" applyFill="1" applyAlignment="1">
      <alignment vertical="center"/>
    </xf>
    <xf numFmtId="0" fontId="151" fillId="27" borderId="0" xfId="0" applyFont="1" applyFill="1" applyAlignment="1">
      <alignment vertical="center"/>
    </xf>
    <xf numFmtId="0" fontId="151" fillId="31" borderId="0" xfId="0" applyFont="1" applyFill="1" applyAlignment="1">
      <alignment vertical="center"/>
    </xf>
    <xf numFmtId="256" fontId="146" fillId="0" borderId="34" xfId="589" applyNumberFormat="1" applyFont="1" applyFill="1" applyBorder="1" applyAlignment="1">
      <alignment vertical="center"/>
    </xf>
    <xf numFmtId="256" fontId="146" fillId="0" borderId="12" xfId="589" applyNumberFormat="1" applyFont="1" applyFill="1" applyBorder="1" applyAlignment="1">
      <alignment vertical="center"/>
    </xf>
    <xf numFmtId="3" fontId="151" fillId="27" borderId="35" xfId="835" applyNumberFormat="1" applyFont="1" applyFill="1" applyBorder="1">
      <alignment vertical="center"/>
    </xf>
    <xf numFmtId="49" fontId="151" fillId="29" borderId="34" xfId="0" applyNumberFormat="1" applyFont="1" applyFill="1" applyBorder="1" applyAlignment="1">
      <alignment vertical="center"/>
    </xf>
    <xf numFmtId="0" fontId="151" fillId="31" borderId="34" xfId="835" applyFont="1" applyFill="1" applyBorder="1" applyAlignment="1">
      <alignment vertical="center"/>
    </xf>
    <xf numFmtId="0" fontId="151" fillId="31" borderId="12" xfId="835" applyFont="1" applyFill="1" applyBorder="1" applyAlignment="1">
      <alignment vertical="center"/>
    </xf>
    <xf numFmtId="0" fontId="151" fillId="0" borderId="34" xfId="835" applyFont="1" applyFill="1" applyBorder="1" applyAlignment="1">
      <alignment vertical="center"/>
    </xf>
    <xf numFmtId="0" fontId="151" fillId="0" borderId="12" xfId="835" applyFont="1" applyFill="1" applyBorder="1" applyAlignment="1">
      <alignment vertical="center"/>
    </xf>
    <xf numFmtId="0" fontId="151" fillId="35" borderId="0" xfId="0" applyFont="1" applyFill="1" applyAlignment="1">
      <alignment vertical="center"/>
    </xf>
    <xf numFmtId="262" fontId="151" fillId="35" borderId="34" xfId="835" applyNumberFormat="1" applyFont="1" applyFill="1" applyBorder="1">
      <alignment vertical="center"/>
    </xf>
    <xf numFmtId="0" fontId="151" fillId="29" borderId="0" xfId="0" applyFont="1" applyFill="1" applyAlignment="1">
      <alignment vertical="center"/>
    </xf>
    <xf numFmtId="0" fontId="135" fillId="0" borderId="35" xfId="835" applyFont="1" applyFill="1" applyBorder="1">
      <alignment vertical="center"/>
    </xf>
    <xf numFmtId="261" fontId="135" fillId="28" borderId="0" xfId="589" applyNumberFormat="1" applyFont="1" applyFill="1" applyAlignment="1">
      <alignment vertical="center"/>
    </xf>
    <xf numFmtId="0" fontId="7" fillId="26" borderId="34" xfId="846" applyFont="1" applyFill="1" applyBorder="1" applyAlignment="1">
      <alignment horizontal="center" vertical="center" shrinkToFit="1"/>
    </xf>
    <xf numFmtId="0" fontId="7" fillId="26" borderId="12" xfId="846" applyFont="1" applyFill="1" applyBorder="1" applyAlignment="1">
      <alignment horizontal="center" vertical="center" shrinkToFit="1"/>
    </xf>
    <xf numFmtId="0" fontId="18" fillId="0" borderId="27" xfId="839" applyNumberFormat="1" applyFont="1" applyBorder="1" applyAlignment="1">
      <alignment horizontal="centerContinuous"/>
    </xf>
    <xf numFmtId="0" fontId="18" fillId="0" borderId="12" xfId="839" applyFont="1" applyBorder="1" applyAlignment="1"/>
    <xf numFmtId="263" fontId="18" fillId="0" borderId="12" xfId="596" applyNumberFormat="1" applyFont="1" applyBorder="1" applyAlignment="1">
      <alignment horizontal="right" vertical="center"/>
    </xf>
    <xf numFmtId="263" fontId="18" fillId="0" borderId="12" xfId="839" applyNumberFormat="1" applyFont="1" applyBorder="1" applyAlignment="1"/>
    <xf numFmtId="0" fontId="18" fillId="27" borderId="33" xfId="839" applyNumberFormat="1" applyFont="1" applyFill="1" applyBorder="1" applyAlignment="1">
      <alignment horizontal="centerContinuous" vertical="center"/>
    </xf>
    <xf numFmtId="0" fontId="18" fillId="27" borderId="5" xfId="839" quotePrefix="1" applyNumberFormat="1" applyFont="1" applyFill="1" applyBorder="1" applyAlignment="1">
      <alignment horizontal="centerContinuous" vertical="center"/>
    </xf>
    <xf numFmtId="0" fontId="18" fillId="27" borderId="5" xfId="839" applyNumberFormat="1" applyFont="1" applyFill="1" applyBorder="1" applyAlignment="1">
      <alignment horizontal="centerContinuous" vertical="center"/>
    </xf>
    <xf numFmtId="0" fontId="18" fillId="27" borderId="5" xfId="839" applyNumberFormat="1" applyFont="1" applyFill="1" applyBorder="1" applyAlignment="1">
      <alignment vertical="center"/>
    </xf>
    <xf numFmtId="10" fontId="18" fillId="27" borderId="5" xfId="562" applyNumberFormat="1" applyFont="1" applyFill="1" applyBorder="1" applyAlignment="1">
      <alignment vertical="center"/>
    </xf>
    <xf numFmtId="0" fontId="18" fillId="27" borderId="28" xfId="839" applyNumberFormat="1" applyFont="1" applyFill="1" applyBorder="1" applyAlignment="1">
      <alignment vertical="center"/>
    </xf>
    <xf numFmtId="41" fontId="50" fillId="27" borderId="12" xfId="596" applyNumberFormat="1" applyFont="1" applyFill="1" applyBorder="1" applyAlignment="1">
      <alignment horizontal="right" vertical="center"/>
    </xf>
    <xf numFmtId="0" fontId="50" fillId="27" borderId="12" xfId="839" applyFont="1" applyFill="1" applyBorder="1" applyAlignment="1"/>
    <xf numFmtId="41" fontId="50" fillId="27" borderId="0" xfId="596" applyNumberFormat="1" applyFont="1" applyFill="1" applyBorder="1" applyAlignment="1">
      <alignment horizontal="right" vertical="center"/>
    </xf>
    <xf numFmtId="0" fontId="24" fillId="0" borderId="1" xfId="854" applyFont="1" applyFill="1" applyBorder="1" applyAlignment="1">
      <alignment horizontal="center" vertical="center" shrinkToFit="1"/>
    </xf>
    <xf numFmtId="0" fontId="48" fillId="0" borderId="32" xfId="846" applyFont="1" applyFill="1" applyBorder="1" applyAlignment="1">
      <alignment horizontal="center" vertical="center" shrinkToFit="1"/>
    </xf>
    <xf numFmtId="0" fontId="50" fillId="27" borderId="1" xfId="846" applyFont="1" applyFill="1" applyBorder="1" applyAlignment="1">
      <alignment horizontal="centerContinuous" vertical="center"/>
    </xf>
    <xf numFmtId="0" fontId="18" fillId="27" borderId="0" xfId="846" applyFont="1" applyFill="1" applyAlignment="1">
      <alignment vertical="center"/>
    </xf>
    <xf numFmtId="0" fontId="50" fillId="27" borderId="1" xfId="846" applyFont="1" applyFill="1" applyBorder="1" applyAlignment="1">
      <alignment horizontal="center" vertical="center"/>
    </xf>
    <xf numFmtId="3" fontId="150" fillId="0" borderId="2" xfId="0" applyNumberFormat="1" applyFont="1" applyFill="1" applyBorder="1" applyAlignment="1">
      <alignment vertical="center"/>
    </xf>
    <xf numFmtId="41" fontId="18" fillId="0" borderId="0" xfId="596" applyNumberFormat="1" applyFont="1" applyBorder="1" applyAlignment="1">
      <alignment horizontal="right" vertical="center"/>
    </xf>
    <xf numFmtId="0" fontId="7" fillId="26" borderId="34" xfId="846" applyFont="1" applyFill="1" applyBorder="1" applyAlignment="1">
      <alignment horizontal="center" vertical="center" shrinkToFit="1"/>
    </xf>
    <xf numFmtId="0" fontId="7" fillId="26" borderId="12" xfId="846" applyFont="1" applyFill="1" applyBorder="1" applyAlignment="1">
      <alignment horizontal="center" vertical="center" shrinkToFit="1"/>
    </xf>
    <xf numFmtId="41" fontId="75" fillId="0" borderId="31" xfId="846" applyNumberFormat="1" applyFont="1" applyFill="1" applyBorder="1" applyAlignment="1">
      <alignment horizontal="left" vertical="center"/>
    </xf>
    <xf numFmtId="0" fontId="24" fillId="0" borderId="12" xfId="0" applyFont="1" applyFill="1" applyBorder="1" applyAlignment="1">
      <alignment horizontal="center" vertical="center"/>
    </xf>
    <xf numFmtId="0" fontId="150" fillId="0" borderId="33" xfId="0" applyFont="1" applyFill="1" applyBorder="1" applyAlignment="1">
      <alignment horizontal="left" vertical="center" shrinkToFit="1"/>
    </xf>
    <xf numFmtId="3" fontId="24" fillId="0" borderId="12" xfId="589" applyNumberFormat="1" applyFont="1" applyFill="1" applyBorder="1" applyAlignment="1">
      <alignment horizontal="center" vertical="center" shrinkToFit="1"/>
    </xf>
    <xf numFmtId="49" fontId="7" fillId="0" borderId="12" xfId="0" applyNumberFormat="1" applyFont="1" applyFill="1" applyBorder="1" applyAlignment="1">
      <alignment horizontal="center" vertical="center" shrinkToFit="1"/>
    </xf>
    <xf numFmtId="0" fontId="24" fillId="0" borderId="12" xfId="589" applyNumberFormat="1" applyFont="1" applyFill="1" applyBorder="1" applyAlignment="1">
      <alignment horizontal="center" vertical="center"/>
    </xf>
    <xf numFmtId="253" fontId="18" fillId="0" borderId="0" xfId="827" applyNumberFormat="1" applyFont="1" applyFill="1" applyBorder="1" applyAlignment="1">
      <alignment vertical="center" shrinkToFit="1"/>
    </xf>
    <xf numFmtId="41" fontId="150" fillId="0" borderId="33" xfId="0" applyNumberFormat="1" applyFont="1" applyFill="1" applyBorder="1" applyAlignment="1">
      <alignment horizontal="left" vertical="center" shrinkToFit="1"/>
    </xf>
    <xf numFmtId="41" fontId="24" fillId="0" borderId="33" xfId="0" applyNumberFormat="1" applyFont="1" applyFill="1" applyBorder="1" applyAlignment="1">
      <alignment horizontal="left" vertical="center" shrinkToFit="1"/>
    </xf>
    <xf numFmtId="0" fontId="18" fillId="0" borderId="1" xfId="846" applyFont="1" applyFill="1" applyBorder="1" applyAlignment="1">
      <alignment horizontal="center" vertical="center"/>
    </xf>
    <xf numFmtId="3" fontId="18" fillId="0" borderId="1" xfId="812" applyNumberFormat="1" applyFont="1" applyFill="1" applyBorder="1" applyAlignment="1">
      <alignment horizontal="center" vertical="center" shrinkToFit="1"/>
    </xf>
    <xf numFmtId="0" fontId="18" fillId="0" borderId="12" xfId="846" applyFont="1" applyFill="1" applyBorder="1" applyAlignment="1">
      <alignment horizontal="center" vertical="center"/>
    </xf>
    <xf numFmtId="0" fontId="18" fillId="0" borderId="12" xfId="846" applyFont="1" applyFill="1" applyBorder="1" applyAlignment="1">
      <alignment horizontal="center" vertical="center" shrinkToFit="1"/>
    </xf>
    <xf numFmtId="3" fontId="18" fillId="0" borderId="12" xfId="812" applyNumberFormat="1" applyFont="1" applyFill="1" applyBorder="1" applyAlignment="1">
      <alignment horizontal="center" vertical="center" shrinkToFit="1"/>
    </xf>
    <xf numFmtId="9" fontId="24" fillId="0" borderId="1" xfId="854" applyNumberFormat="1" applyFont="1" applyFill="1" applyBorder="1" applyAlignment="1">
      <alignment horizontal="center" vertical="center" shrinkToFit="1"/>
    </xf>
    <xf numFmtId="0" fontId="7" fillId="0" borderId="45" xfId="0" applyFont="1" applyFill="1" applyBorder="1" applyAlignment="1">
      <alignment horizontal="center" vertical="center" shrinkToFit="1"/>
    </xf>
    <xf numFmtId="264" fontId="24" fillId="0" borderId="1" xfId="589" applyNumberFormat="1" applyFont="1" applyFill="1" applyBorder="1" applyAlignment="1">
      <alignment horizontal="center" vertical="center"/>
    </xf>
    <xf numFmtId="3" fontId="18" fillId="0" borderId="1" xfId="0" quotePrefix="1" applyNumberFormat="1" applyFont="1" applyFill="1" applyBorder="1" applyAlignment="1">
      <alignment horizontal="center" vertical="center" shrinkToFit="1"/>
    </xf>
    <xf numFmtId="0" fontId="113" fillId="0" borderId="0" xfId="0" applyFont="1" applyBorder="1" applyAlignment="1">
      <alignment horizontal="center" vertical="center"/>
    </xf>
    <xf numFmtId="212" fontId="113" fillId="0" borderId="0" xfId="0" applyNumberFormat="1" applyFont="1" applyBorder="1" applyAlignment="1">
      <alignment horizontal="center" vertical="center"/>
    </xf>
    <xf numFmtId="0" fontId="114" fillId="0" borderId="0" xfId="0" applyFont="1" applyAlignment="1">
      <alignment horizontal="centerContinuous" vertical="top"/>
    </xf>
    <xf numFmtId="0" fontId="113" fillId="0" borderId="31" xfId="0" applyFont="1" applyBorder="1" applyAlignment="1">
      <alignment horizontal="left" textRotation="90" readingOrder="1"/>
    </xf>
    <xf numFmtId="0" fontId="113" fillId="0" borderId="48" xfId="0" applyFont="1" applyBorder="1" applyAlignment="1">
      <alignment horizontal="left" textRotation="90" readingOrder="1"/>
    </xf>
    <xf numFmtId="0" fontId="113" fillId="0" borderId="49" xfId="0" applyFont="1" applyBorder="1" applyAlignment="1">
      <alignment horizontal="left" textRotation="90" readingOrder="1"/>
    </xf>
    <xf numFmtId="0" fontId="113" fillId="0" borderId="50" xfId="0" applyFont="1" applyBorder="1" applyAlignment="1">
      <alignment horizontal="left" textRotation="90" readingOrder="1"/>
    </xf>
    <xf numFmtId="0" fontId="113" fillId="0" borderId="14" xfId="855" applyFont="1" applyFill="1" applyBorder="1" applyAlignment="1">
      <alignment horizontal="center" vertical="center"/>
    </xf>
    <xf numFmtId="0" fontId="113" fillId="0" borderId="1" xfId="855" applyFont="1" applyFill="1" applyBorder="1" applyAlignment="1">
      <alignment horizontal="center" vertical="center"/>
    </xf>
    <xf numFmtId="0" fontId="113" fillId="0" borderId="13" xfId="855" applyFont="1" applyFill="1" applyBorder="1" applyAlignment="1">
      <alignment horizontal="center" vertical="center"/>
    </xf>
    <xf numFmtId="0" fontId="113" fillId="0" borderId="33" xfId="855" applyFont="1" applyFill="1" applyBorder="1" applyAlignment="1">
      <alignment horizontal="center" vertical="center"/>
    </xf>
    <xf numFmtId="0" fontId="157" fillId="0" borderId="14" xfId="855" applyFont="1" applyFill="1" applyBorder="1" applyAlignment="1">
      <alignment horizontal="center" vertical="center"/>
    </xf>
    <xf numFmtId="0" fontId="157" fillId="0" borderId="1" xfId="855" applyFont="1" applyFill="1" applyBorder="1" applyAlignment="1">
      <alignment horizontal="center" vertical="center"/>
    </xf>
    <xf numFmtId="0" fontId="113" fillId="0" borderId="39" xfId="855" applyFont="1" applyFill="1" applyBorder="1" applyAlignment="1">
      <alignment horizontal="center" vertical="center"/>
    </xf>
    <xf numFmtId="0" fontId="112" fillId="0" borderId="0" xfId="0" applyFont="1" applyFill="1" applyAlignment="1">
      <alignment vertical="center"/>
    </xf>
    <xf numFmtId="0" fontId="112" fillId="0" borderId="0" xfId="0" applyFont="1" applyFill="1" applyAlignment="1">
      <alignment horizontal="center" vertical="center"/>
    </xf>
    <xf numFmtId="0" fontId="113" fillId="0" borderId="39" xfId="855" applyFont="1" applyFill="1" applyBorder="1" applyAlignment="1">
      <alignment vertical="center"/>
    </xf>
    <xf numFmtId="0" fontId="158" fillId="0" borderId="14" xfId="855" applyFont="1" applyFill="1" applyBorder="1" applyAlignment="1">
      <alignment horizontal="center" vertical="center"/>
    </xf>
    <xf numFmtId="0" fontId="113" fillId="0" borderId="14" xfId="855" applyFont="1" applyBorder="1" applyAlignment="1">
      <alignment horizontal="center" vertical="center"/>
    </xf>
    <xf numFmtId="0" fontId="113" fillId="0" borderId="1" xfId="855" applyFont="1" applyBorder="1" applyAlignment="1">
      <alignment horizontal="center" vertical="center"/>
    </xf>
    <xf numFmtId="0" fontId="113" fillId="0" borderId="13" xfId="855" applyFont="1" applyBorder="1" applyAlignment="1">
      <alignment horizontal="center" vertical="center"/>
    </xf>
    <xf numFmtId="0" fontId="113" fillId="0" borderId="33" xfId="855" applyFont="1" applyBorder="1" applyAlignment="1">
      <alignment horizontal="center" vertical="center"/>
    </xf>
    <xf numFmtId="0" fontId="113" fillId="0" borderId="39" xfId="855" applyFont="1" applyBorder="1" applyAlignment="1">
      <alignment horizontal="center" vertical="center"/>
    </xf>
    <xf numFmtId="0" fontId="113" fillId="0" borderId="33" xfId="0" applyFont="1" applyFill="1" applyBorder="1" applyAlignment="1">
      <alignment horizontal="center" vertical="center"/>
    </xf>
    <xf numFmtId="3" fontId="133" fillId="0" borderId="0" xfId="0" applyNumberFormat="1" applyFont="1" applyAlignment="1">
      <alignment vertical="center"/>
    </xf>
    <xf numFmtId="0" fontId="113" fillId="0" borderId="2" xfId="0" applyFont="1" applyBorder="1" applyAlignment="1">
      <alignment horizontal="center" vertical="center"/>
    </xf>
    <xf numFmtId="0" fontId="113" fillId="35" borderId="43" xfId="0" applyFont="1" applyFill="1" applyBorder="1" applyAlignment="1">
      <alignment horizontal="center" vertical="center"/>
    </xf>
    <xf numFmtId="0" fontId="113" fillId="37" borderId="44" xfId="0" applyFont="1" applyFill="1" applyBorder="1" applyAlignment="1">
      <alignment horizontal="center" vertical="center"/>
    </xf>
    <xf numFmtId="0" fontId="113" fillId="37" borderId="59" xfId="0" applyFont="1" applyFill="1" applyBorder="1" applyAlignment="1">
      <alignment horizontal="center" vertical="center"/>
    </xf>
    <xf numFmtId="0" fontId="113" fillId="37" borderId="60" xfId="0" applyFont="1" applyFill="1" applyBorder="1" applyAlignment="1">
      <alignment horizontal="center" vertical="center"/>
    </xf>
    <xf numFmtId="0" fontId="113" fillId="37" borderId="61" xfId="0" applyFont="1" applyFill="1" applyBorder="1" applyAlignment="1">
      <alignment horizontal="center" vertical="center"/>
    </xf>
    <xf numFmtId="0" fontId="159" fillId="0" borderId="0" xfId="0" applyFont="1" applyAlignment="1">
      <alignment vertical="center"/>
    </xf>
    <xf numFmtId="0" fontId="159" fillId="0" borderId="0" xfId="0" applyFont="1" applyAlignment="1">
      <alignment horizontal="left" vertical="center"/>
    </xf>
    <xf numFmtId="3" fontId="121" fillId="0" borderId="0" xfId="0" applyNumberFormat="1" applyFont="1" applyAlignment="1">
      <alignment vertical="center"/>
    </xf>
    <xf numFmtId="0" fontId="7" fillId="0" borderId="1" xfId="846" applyFont="1" applyFill="1" applyBorder="1" applyAlignment="1">
      <alignment vertical="center"/>
    </xf>
    <xf numFmtId="0" fontId="7" fillId="0" borderId="1" xfId="846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Continuous" vertical="center" shrinkToFit="1"/>
    </xf>
    <xf numFmtId="3" fontId="7" fillId="0" borderId="1" xfId="0" applyNumberFormat="1" applyFont="1" applyFill="1" applyBorder="1" applyAlignment="1">
      <alignment horizontal="center" vertical="center" shrinkToFit="1"/>
    </xf>
    <xf numFmtId="41" fontId="24" fillId="0" borderId="31" xfId="846" applyNumberFormat="1" applyFont="1" applyFill="1" applyBorder="1" applyAlignment="1">
      <alignment horizontal="left" vertical="center"/>
    </xf>
    <xf numFmtId="0" fontId="7" fillId="0" borderId="1" xfId="827" quotePrefix="1" applyFont="1" applyFill="1" applyBorder="1" applyAlignment="1">
      <alignment horizontal="center" vertical="center" shrinkToFit="1"/>
    </xf>
    <xf numFmtId="3" fontId="7" fillId="0" borderId="12" xfId="0" applyNumberFormat="1" applyFont="1" applyFill="1" applyBorder="1" applyAlignment="1">
      <alignment horizontal="center" vertical="center" shrinkToFit="1"/>
    </xf>
    <xf numFmtId="232" fontId="7" fillId="0" borderId="12" xfId="0" applyNumberFormat="1" applyFont="1" applyFill="1" applyBorder="1" applyAlignment="1">
      <alignment horizontal="right" vertical="center" shrinkToFit="1"/>
    </xf>
    <xf numFmtId="0" fontId="7" fillId="0" borderId="12" xfId="0" applyFont="1" applyFill="1" applyBorder="1" applyAlignment="1">
      <alignment vertical="center" shrinkToFit="1"/>
    </xf>
    <xf numFmtId="0" fontId="113" fillId="0" borderId="39" xfId="855" applyFont="1" applyFill="1" applyBorder="1" applyAlignment="1">
      <alignment vertical="center" shrinkToFit="1"/>
    </xf>
    <xf numFmtId="0" fontId="109" fillId="0" borderId="0" xfId="844" applyFont="1" applyFill="1" applyAlignment="1">
      <alignment horizontal="center" vertical="center"/>
    </xf>
    <xf numFmtId="0" fontId="105" fillId="0" borderId="0" xfId="844" applyFont="1" applyFill="1" applyAlignment="1">
      <alignment horizontal="left" vertical="center" shrinkToFit="1"/>
    </xf>
    <xf numFmtId="0" fontId="105" fillId="0" borderId="0" xfId="844" applyFont="1" applyFill="1" applyAlignment="1">
      <alignment horizontal="left" vertical="center"/>
    </xf>
    <xf numFmtId="0" fontId="105" fillId="0" borderId="0" xfId="844" applyFont="1" applyFill="1" applyAlignment="1">
      <alignment horizontal="right" vertical="center"/>
    </xf>
    <xf numFmtId="0" fontId="155" fillId="0" borderId="0" xfId="844" applyFont="1" applyFill="1" applyAlignment="1">
      <alignment horizontal="center" vertical="center" shrinkToFit="1"/>
    </xf>
    <xf numFmtId="0" fontId="156" fillId="0" borderId="0" xfId="844" applyFont="1" applyFill="1" applyAlignment="1">
      <alignment horizontal="center" vertical="center"/>
    </xf>
    <xf numFmtId="0" fontId="54" fillId="26" borderId="34" xfId="839" applyNumberFormat="1" applyFont="1" applyFill="1" applyBorder="1" applyAlignment="1">
      <alignment horizontal="center" vertical="center"/>
    </xf>
    <xf numFmtId="0" fontId="54" fillId="26" borderId="12" xfId="839" applyNumberFormat="1" applyFont="1" applyFill="1" applyBorder="1" applyAlignment="1">
      <alignment horizontal="center" vertical="center"/>
    </xf>
    <xf numFmtId="0" fontId="75" fillId="26" borderId="34" xfId="841" applyFont="1" applyFill="1" applyBorder="1" applyAlignment="1">
      <alignment horizontal="center" vertical="center" wrapText="1"/>
    </xf>
    <xf numFmtId="0" fontId="75" fillId="26" borderId="12" xfId="841" applyFont="1" applyFill="1" applyBorder="1" applyAlignment="1">
      <alignment horizontal="center" vertical="center"/>
    </xf>
    <xf numFmtId="0" fontId="50" fillId="26" borderId="34" xfId="846" applyFont="1" applyFill="1" applyBorder="1" applyAlignment="1">
      <alignment horizontal="center" vertical="center"/>
    </xf>
    <xf numFmtId="0" fontId="50" fillId="26" borderId="12" xfId="846" applyFont="1" applyFill="1" applyBorder="1" applyAlignment="1">
      <alignment horizontal="center" vertical="center"/>
    </xf>
    <xf numFmtId="0" fontId="50" fillId="26" borderId="2" xfId="846" applyFont="1" applyFill="1" applyBorder="1" applyAlignment="1">
      <alignment horizontal="center" vertical="center"/>
    </xf>
    <xf numFmtId="0" fontId="53" fillId="26" borderId="30" xfId="843" applyFont="1" applyFill="1" applyBorder="1"/>
    <xf numFmtId="0" fontId="53" fillId="26" borderId="31" xfId="843" applyFont="1" applyFill="1" applyBorder="1"/>
    <xf numFmtId="0" fontId="53" fillId="26" borderId="32" xfId="843" applyFont="1" applyFill="1" applyBorder="1"/>
    <xf numFmtId="3" fontId="50" fillId="26" borderId="34" xfId="846" applyNumberFormat="1" applyFont="1" applyFill="1" applyBorder="1" applyAlignment="1">
      <alignment horizontal="center" vertical="center"/>
    </xf>
    <xf numFmtId="3" fontId="50" fillId="26" borderId="12" xfId="846" applyNumberFormat="1" applyFont="1" applyFill="1" applyBorder="1" applyAlignment="1">
      <alignment horizontal="center" vertical="center"/>
    </xf>
    <xf numFmtId="0" fontId="50" fillId="27" borderId="34" xfId="846" applyFont="1" applyFill="1" applyBorder="1" applyAlignment="1">
      <alignment horizontal="center" vertical="center"/>
    </xf>
    <xf numFmtId="0" fontId="50" fillId="27" borderId="12" xfId="846" applyFont="1" applyFill="1" applyBorder="1" applyAlignment="1">
      <alignment horizontal="center" vertical="center"/>
    </xf>
    <xf numFmtId="0" fontId="50" fillId="27" borderId="2" xfId="846" applyFont="1" applyFill="1" applyBorder="1" applyAlignment="1">
      <alignment horizontal="center" vertical="center"/>
    </xf>
    <xf numFmtId="0" fontId="53" fillId="27" borderId="30" xfId="843" applyFont="1" applyFill="1" applyBorder="1"/>
    <xf numFmtId="0" fontId="53" fillId="27" borderId="31" xfId="843" applyFont="1" applyFill="1" applyBorder="1"/>
    <xf numFmtId="0" fontId="53" fillId="27" borderId="32" xfId="843" applyFont="1" applyFill="1" applyBorder="1"/>
    <xf numFmtId="3" fontId="50" fillId="27" borderId="34" xfId="846" applyNumberFormat="1" applyFont="1" applyFill="1" applyBorder="1" applyAlignment="1">
      <alignment horizontal="center" vertical="center"/>
    </xf>
    <xf numFmtId="3" fontId="50" fillId="27" borderId="12" xfId="846" applyNumberFormat="1" applyFont="1" applyFill="1" applyBorder="1" applyAlignment="1">
      <alignment horizontal="center" vertical="center"/>
    </xf>
    <xf numFmtId="0" fontId="7" fillId="26" borderId="34" xfId="846" applyFont="1" applyFill="1" applyBorder="1" applyAlignment="1">
      <alignment horizontal="center" vertical="center" shrinkToFit="1"/>
    </xf>
    <xf numFmtId="0" fontId="7" fillId="26" borderId="12" xfId="846" applyFont="1" applyFill="1" applyBorder="1" applyAlignment="1">
      <alignment horizontal="center" vertical="center" shrinkToFit="1"/>
    </xf>
    <xf numFmtId="0" fontId="7" fillId="26" borderId="33" xfId="846" applyFont="1" applyFill="1" applyBorder="1" applyAlignment="1">
      <alignment horizontal="center" vertical="center" shrinkToFit="1"/>
    </xf>
    <xf numFmtId="0" fontId="7" fillId="26" borderId="45" xfId="846" applyFont="1" applyFill="1" applyBorder="1" applyAlignment="1">
      <alignment horizontal="center" vertical="center" shrinkToFit="1"/>
    </xf>
    <xf numFmtId="0" fontId="7" fillId="26" borderId="33" xfId="843" applyFont="1" applyFill="1" applyBorder="1" applyAlignment="1">
      <alignment horizontal="center" vertical="center" shrinkToFit="1"/>
    </xf>
    <xf numFmtId="0" fontId="7" fillId="26" borderId="45" xfId="843" applyFont="1" applyFill="1" applyBorder="1" applyAlignment="1">
      <alignment horizontal="center" vertical="center" shrinkToFit="1"/>
    </xf>
    <xf numFmtId="0" fontId="113" fillId="0" borderId="59" xfId="0" applyFont="1" applyBorder="1" applyAlignment="1">
      <alignment horizontal="center" vertical="center"/>
    </xf>
    <xf numFmtId="0" fontId="113" fillId="0" borderId="60" xfId="0" applyFont="1" applyBorder="1" applyAlignment="1">
      <alignment horizontal="center" vertical="center"/>
    </xf>
    <xf numFmtId="0" fontId="113" fillId="0" borderId="61" xfId="0" applyFont="1" applyBorder="1" applyAlignment="1">
      <alignment horizontal="center" vertical="center"/>
    </xf>
    <xf numFmtId="0" fontId="113" fillId="0" borderId="54" xfId="0" applyFont="1" applyBorder="1" applyAlignment="1">
      <alignment horizontal="center" vertical="center"/>
    </xf>
    <xf numFmtId="0" fontId="113" fillId="0" borderId="55" xfId="0" applyFont="1" applyBorder="1" applyAlignment="1">
      <alignment horizontal="center" vertical="center"/>
    </xf>
    <xf numFmtId="0" fontId="113" fillId="0" borderId="56" xfId="0" applyFont="1" applyBorder="1" applyAlignment="1">
      <alignment horizontal="center" vertical="center"/>
    </xf>
    <xf numFmtId="0" fontId="113" fillId="0" borderId="57" xfId="0" applyFont="1" applyBorder="1" applyAlignment="1">
      <alignment horizontal="center" vertical="center"/>
    </xf>
    <xf numFmtId="0" fontId="113" fillId="0" borderId="5" xfId="0" applyFont="1" applyBorder="1" applyAlignment="1">
      <alignment horizontal="center" vertical="center"/>
    </xf>
    <xf numFmtId="0" fontId="113" fillId="0" borderId="58" xfId="0" applyFont="1" applyBorder="1" applyAlignment="1">
      <alignment horizontal="center" vertical="center"/>
    </xf>
    <xf numFmtId="0" fontId="113" fillId="31" borderId="46" xfId="0" applyFont="1" applyFill="1" applyBorder="1" applyAlignment="1">
      <alignment horizontal="center" vertical="center"/>
    </xf>
    <xf numFmtId="0" fontId="113" fillId="31" borderId="47" xfId="0" applyFont="1" applyFill="1" applyBorder="1" applyAlignment="1">
      <alignment horizontal="center" vertical="center"/>
    </xf>
    <xf numFmtId="0" fontId="113" fillId="31" borderId="48" xfId="0" applyFont="1" applyFill="1" applyBorder="1" applyAlignment="1">
      <alignment horizontal="center" vertical="center"/>
    </xf>
    <xf numFmtId="0" fontId="113" fillId="31" borderId="49" xfId="0" applyFont="1" applyFill="1" applyBorder="1" applyAlignment="1">
      <alignment horizontal="center" vertical="center"/>
    </xf>
    <xf numFmtId="0" fontId="113" fillId="31" borderId="50" xfId="0" applyFont="1" applyFill="1" applyBorder="1" applyAlignment="1">
      <alignment horizontal="center" vertical="center"/>
    </xf>
    <xf numFmtId="0" fontId="113" fillId="31" borderId="43" xfId="0" applyFont="1" applyFill="1" applyBorder="1" applyAlignment="1">
      <alignment horizontal="center" vertical="center"/>
    </xf>
    <xf numFmtId="0" fontId="113" fillId="31" borderId="44" xfId="0" applyFont="1" applyFill="1" applyBorder="1" applyAlignment="1">
      <alignment horizontal="center" vertical="center"/>
    </xf>
    <xf numFmtId="0" fontId="113" fillId="31" borderId="51" xfId="0" applyFont="1" applyFill="1" applyBorder="1" applyAlignment="1">
      <alignment horizontal="center" vertical="center"/>
    </xf>
    <xf numFmtId="0" fontId="113" fillId="31" borderId="52" xfId="0" applyFont="1" applyFill="1" applyBorder="1" applyAlignment="1">
      <alignment horizontal="center" vertical="center"/>
    </xf>
    <xf numFmtId="0" fontId="113" fillId="31" borderId="53" xfId="0" applyFont="1" applyFill="1" applyBorder="1" applyAlignment="1">
      <alignment horizontal="center" vertical="center"/>
    </xf>
    <xf numFmtId="0" fontId="0" fillId="0" borderId="0" xfId="0" quotePrefix="1" applyFont="1" applyFill="1" applyAlignment="1">
      <alignment vertical="center"/>
    </xf>
    <xf numFmtId="0" fontId="139" fillId="0" borderId="0" xfId="0" applyFont="1" applyFill="1" applyAlignment="1">
      <alignment horizontal="center" vertical="center"/>
    </xf>
    <xf numFmtId="0" fontId="50" fillId="32" borderId="34" xfId="0" quotePrefix="1" applyFont="1" applyFill="1" applyBorder="1" applyAlignment="1">
      <alignment horizontal="center" vertical="center"/>
    </xf>
    <xf numFmtId="0" fontId="50" fillId="32" borderId="12" xfId="0" quotePrefix="1" applyFont="1" applyFill="1" applyBorder="1" applyAlignment="1">
      <alignment horizontal="center" vertical="center"/>
    </xf>
    <xf numFmtId="0" fontId="50" fillId="32" borderId="34" xfId="0" quotePrefix="1" applyFont="1" applyFill="1" applyBorder="1" applyAlignment="1">
      <alignment horizontal="center" vertical="center" wrapText="1"/>
    </xf>
    <xf numFmtId="0" fontId="50" fillId="32" borderId="33" xfId="0" quotePrefix="1" applyFont="1" applyFill="1" applyBorder="1" applyAlignment="1">
      <alignment horizontal="center" vertical="center"/>
    </xf>
    <xf numFmtId="0" fontId="50" fillId="32" borderId="5" xfId="0" quotePrefix="1" applyFont="1" applyFill="1" applyBorder="1" applyAlignment="1">
      <alignment horizontal="center" vertical="center"/>
    </xf>
    <xf numFmtId="0" fontId="50" fillId="32" borderId="45" xfId="0" quotePrefix="1" applyFont="1" applyFill="1" applyBorder="1" applyAlignment="1">
      <alignment horizontal="center" vertical="center"/>
    </xf>
    <xf numFmtId="0" fontId="120" fillId="0" borderId="0" xfId="0" applyFont="1" applyFill="1" applyAlignment="1">
      <alignment vertical="center"/>
    </xf>
    <xf numFmtId="0" fontId="151" fillId="0" borderId="35" xfId="0" applyFont="1" applyFill="1" applyBorder="1" applyAlignment="1">
      <alignment horizontal="center" vertical="center"/>
    </xf>
    <xf numFmtId="0" fontId="151" fillId="0" borderId="12" xfId="0" applyFont="1" applyFill="1" applyBorder="1" applyAlignment="1">
      <alignment horizontal="center" vertical="center"/>
    </xf>
    <xf numFmtId="0" fontId="153" fillId="0" borderId="34" xfId="0" applyFont="1" applyFill="1" applyBorder="1" applyAlignment="1">
      <alignment horizontal="center" vertical="center"/>
    </xf>
    <xf numFmtId="0" fontId="153" fillId="0" borderId="12" xfId="0" applyFont="1" applyFill="1" applyBorder="1" applyAlignment="1">
      <alignment horizontal="center" vertical="center"/>
    </xf>
    <xf numFmtId="0" fontId="151" fillId="27" borderId="35" xfId="0" applyFont="1" applyFill="1" applyBorder="1" applyAlignment="1">
      <alignment horizontal="center" vertical="center"/>
    </xf>
    <xf numFmtId="0" fontId="151" fillId="27" borderId="12" xfId="0" applyFont="1" applyFill="1" applyBorder="1" applyAlignment="1">
      <alignment horizontal="center" vertical="center"/>
    </xf>
    <xf numFmtId="0" fontId="153" fillId="27" borderId="34" xfId="0" applyFont="1" applyFill="1" applyBorder="1" applyAlignment="1">
      <alignment horizontal="center" vertical="center"/>
    </xf>
    <xf numFmtId="0" fontId="153" fillId="27" borderId="12" xfId="0" applyFont="1" applyFill="1" applyBorder="1" applyAlignment="1">
      <alignment horizontal="center" vertical="center"/>
    </xf>
    <xf numFmtId="0" fontId="153" fillId="0" borderId="1" xfId="0" applyFont="1" applyFill="1" applyBorder="1" applyAlignment="1">
      <alignment horizontal="center" vertical="center"/>
    </xf>
    <xf numFmtId="0" fontId="151" fillId="35" borderId="35" xfId="0" applyFont="1" applyFill="1" applyBorder="1" applyAlignment="1">
      <alignment horizontal="center" vertical="center"/>
    </xf>
    <xf numFmtId="0" fontId="151" fillId="35" borderId="12" xfId="0" applyFont="1" applyFill="1" applyBorder="1" applyAlignment="1">
      <alignment horizontal="center" vertical="center"/>
    </xf>
    <xf numFmtId="0" fontId="153" fillId="35" borderId="1" xfId="0" applyFont="1" applyFill="1" applyBorder="1" applyAlignment="1">
      <alignment horizontal="center" vertical="center"/>
    </xf>
    <xf numFmtId="0" fontId="153" fillId="35" borderId="12" xfId="0" applyFont="1" applyFill="1" applyBorder="1" applyAlignment="1">
      <alignment horizontal="center" vertical="center"/>
    </xf>
    <xf numFmtId="0" fontId="151" fillId="36" borderId="35" xfId="0" applyFont="1" applyFill="1" applyBorder="1" applyAlignment="1">
      <alignment horizontal="center" vertical="center"/>
    </xf>
    <xf numFmtId="0" fontId="151" fillId="36" borderId="12" xfId="0" applyFont="1" applyFill="1" applyBorder="1" applyAlignment="1">
      <alignment horizontal="center" vertical="center"/>
    </xf>
    <xf numFmtId="0" fontId="153" fillId="36" borderId="1" xfId="0" applyFont="1" applyFill="1" applyBorder="1" applyAlignment="1">
      <alignment horizontal="center" vertical="center"/>
    </xf>
    <xf numFmtId="0" fontId="153" fillId="36" borderId="12" xfId="0" applyFont="1" applyFill="1" applyBorder="1" applyAlignment="1">
      <alignment horizontal="center" vertical="center"/>
    </xf>
    <xf numFmtId="0" fontId="153" fillId="27" borderId="1" xfId="0" applyFont="1" applyFill="1" applyBorder="1" applyAlignment="1">
      <alignment horizontal="center" vertical="center"/>
    </xf>
    <xf numFmtId="218" fontId="151" fillId="0" borderId="34" xfId="835" applyNumberFormat="1" applyFont="1" applyFill="1" applyBorder="1" applyAlignment="1">
      <alignment horizontal="center" vertical="center"/>
    </xf>
    <xf numFmtId="218" fontId="151" fillId="0" borderId="12" xfId="835" applyNumberFormat="1" applyFont="1" applyFill="1" applyBorder="1" applyAlignment="1">
      <alignment horizontal="center" vertical="center"/>
    </xf>
    <xf numFmtId="218" fontId="151" fillId="0" borderId="35" xfId="835" applyNumberFormat="1" applyFont="1" applyFill="1" applyBorder="1" applyAlignment="1">
      <alignment horizontal="center" vertical="center"/>
    </xf>
    <xf numFmtId="0" fontId="151" fillId="0" borderId="34" xfId="0" applyFont="1" applyFill="1" applyBorder="1" applyAlignment="1">
      <alignment horizontal="center" vertical="center"/>
    </xf>
    <xf numFmtId="0" fontId="151" fillId="31" borderId="35" xfId="0" applyFont="1" applyFill="1" applyBorder="1" applyAlignment="1">
      <alignment horizontal="center" vertical="center"/>
    </xf>
    <xf numFmtId="0" fontId="151" fillId="31" borderId="12" xfId="0" applyFont="1" applyFill="1" applyBorder="1" applyAlignment="1">
      <alignment horizontal="center" vertical="center"/>
    </xf>
    <xf numFmtId="0" fontId="153" fillId="31" borderId="1" xfId="0" applyFont="1" applyFill="1" applyBorder="1" applyAlignment="1">
      <alignment horizontal="center" vertical="center"/>
    </xf>
    <xf numFmtId="0" fontId="153" fillId="31" borderId="12" xfId="0" applyFont="1" applyFill="1" applyBorder="1" applyAlignment="1">
      <alignment horizontal="center" vertical="center"/>
    </xf>
    <xf numFmtId="262" fontId="151" fillId="27" borderId="34" xfId="835" applyNumberFormat="1" applyFont="1" applyFill="1" applyBorder="1" applyAlignment="1">
      <alignment horizontal="center" vertical="center"/>
    </xf>
    <xf numFmtId="262" fontId="151" fillId="27" borderId="12" xfId="835" applyNumberFormat="1" applyFont="1" applyFill="1" applyBorder="1" applyAlignment="1">
      <alignment horizontal="center" vertical="center"/>
    </xf>
    <xf numFmtId="0" fontId="153" fillId="31" borderId="34" xfId="0" applyFont="1" applyFill="1" applyBorder="1" applyAlignment="1">
      <alignment horizontal="center" vertical="center"/>
    </xf>
    <xf numFmtId="262" fontId="151" fillId="0" borderId="34" xfId="835" applyNumberFormat="1" applyFont="1" applyFill="1" applyBorder="1" applyAlignment="1">
      <alignment horizontal="center" vertical="center"/>
    </xf>
    <xf numFmtId="262" fontId="151" fillId="0" borderId="12" xfId="835" applyNumberFormat="1" applyFont="1" applyFill="1" applyBorder="1" applyAlignment="1">
      <alignment horizontal="center" vertical="center"/>
    </xf>
    <xf numFmtId="262" fontId="151" fillId="27" borderId="35" xfId="835" applyNumberFormat="1" applyFont="1" applyFill="1" applyBorder="1" applyAlignment="1">
      <alignment horizontal="center" vertical="center"/>
    </xf>
    <xf numFmtId="0" fontId="151" fillId="29" borderId="35" xfId="0" applyFont="1" applyFill="1" applyBorder="1" applyAlignment="1">
      <alignment horizontal="center" vertical="center"/>
    </xf>
    <xf numFmtId="0" fontId="151" fillId="29" borderId="12" xfId="0" applyFont="1" applyFill="1" applyBorder="1" applyAlignment="1">
      <alignment horizontal="center" vertical="center"/>
    </xf>
    <xf numFmtId="0" fontId="153" fillId="29" borderId="34" xfId="0" applyFont="1" applyFill="1" applyBorder="1" applyAlignment="1">
      <alignment horizontal="center" vertical="center"/>
    </xf>
    <xf numFmtId="0" fontId="153" fillId="29" borderId="12" xfId="0" applyFont="1" applyFill="1" applyBorder="1" applyAlignment="1">
      <alignment horizontal="center" vertical="center"/>
    </xf>
    <xf numFmtId="0" fontId="151" fillId="33" borderId="35" xfId="0" applyFont="1" applyFill="1" applyBorder="1" applyAlignment="1">
      <alignment horizontal="center" vertical="center"/>
    </xf>
    <xf numFmtId="0" fontId="151" fillId="33" borderId="12" xfId="0" applyFont="1" applyFill="1" applyBorder="1" applyAlignment="1">
      <alignment horizontal="center" vertical="center"/>
    </xf>
    <xf numFmtId="0" fontId="153" fillId="33" borderId="1" xfId="0" applyFont="1" applyFill="1" applyBorder="1" applyAlignment="1">
      <alignment horizontal="center" vertical="center"/>
    </xf>
    <xf numFmtId="0" fontId="153" fillId="33" borderId="12" xfId="0" applyFont="1" applyFill="1" applyBorder="1" applyAlignment="1">
      <alignment horizontal="center" vertical="center"/>
    </xf>
    <xf numFmtId="0" fontId="154" fillId="33" borderId="35" xfId="0" applyFont="1" applyFill="1" applyBorder="1" applyAlignment="1">
      <alignment horizontal="center" vertical="center"/>
    </xf>
    <xf numFmtId="0" fontId="154" fillId="33" borderId="12" xfId="0" applyFont="1" applyFill="1" applyBorder="1" applyAlignment="1">
      <alignment horizontal="center" vertical="center"/>
    </xf>
    <xf numFmtId="262" fontId="151" fillId="0" borderId="35" xfId="835" applyNumberFormat="1" applyFont="1" applyFill="1" applyBorder="1" applyAlignment="1">
      <alignment horizontal="center" vertical="center"/>
    </xf>
    <xf numFmtId="0" fontId="153" fillId="29" borderId="1" xfId="0" applyFont="1" applyFill="1" applyBorder="1" applyAlignment="1">
      <alignment horizontal="center" vertical="center"/>
    </xf>
    <xf numFmtId="0" fontId="153" fillId="0" borderId="35" xfId="0" applyFont="1" applyFill="1" applyBorder="1" applyAlignment="1">
      <alignment horizontal="center" vertical="center"/>
    </xf>
    <xf numFmtId="0" fontId="151" fillId="0" borderId="34" xfId="835" applyFont="1" applyFill="1" applyBorder="1" applyAlignment="1">
      <alignment horizontal="center" vertical="center"/>
    </xf>
    <xf numFmtId="0" fontId="151" fillId="0" borderId="12" xfId="835" applyFont="1" applyFill="1" applyBorder="1" applyAlignment="1">
      <alignment horizontal="center" vertical="center"/>
    </xf>
    <xf numFmtId="0" fontId="151" fillId="27" borderId="34" xfId="835" applyFont="1" applyFill="1" applyBorder="1" applyAlignment="1">
      <alignment horizontal="center" vertical="center"/>
    </xf>
    <xf numFmtId="0" fontId="151" fillId="27" borderId="12" xfId="835" applyFont="1" applyFill="1" applyBorder="1" applyAlignment="1">
      <alignment horizontal="center" vertical="center"/>
    </xf>
    <xf numFmtId="0" fontId="151" fillId="0" borderId="30" xfId="835" applyFont="1" applyFill="1" applyBorder="1" applyAlignment="1">
      <alignment horizontal="center" vertical="center"/>
    </xf>
    <xf numFmtId="0" fontId="151" fillId="0" borderId="32" xfId="835" applyFont="1" applyFill="1" applyBorder="1" applyAlignment="1">
      <alignment horizontal="center" vertical="center"/>
    </xf>
    <xf numFmtId="0" fontId="151" fillId="31" borderId="34" xfId="835" applyFont="1" applyFill="1" applyBorder="1" applyAlignment="1">
      <alignment horizontal="center" vertical="center"/>
    </xf>
    <xf numFmtId="0" fontId="151" fillId="31" borderId="12" xfId="835" applyFont="1" applyFill="1" applyBorder="1" applyAlignment="1">
      <alignment horizontal="center" vertical="center"/>
    </xf>
    <xf numFmtId="0" fontId="151" fillId="31" borderId="30" xfId="835" applyFont="1" applyFill="1" applyBorder="1" applyAlignment="1">
      <alignment horizontal="center" vertical="center"/>
    </xf>
    <xf numFmtId="0" fontId="151" fillId="31" borderId="32" xfId="835" applyFont="1" applyFill="1" applyBorder="1" applyAlignment="1">
      <alignment horizontal="center" vertical="center"/>
    </xf>
    <xf numFmtId="0" fontId="151" fillId="0" borderId="35" xfId="835" applyFont="1" applyFill="1" applyBorder="1" applyAlignment="1">
      <alignment horizontal="center" vertical="center"/>
    </xf>
    <xf numFmtId="0" fontId="153" fillId="35" borderId="34" xfId="0" applyFont="1" applyFill="1" applyBorder="1" applyAlignment="1">
      <alignment horizontal="center" vertical="center"/>
    </xf>
    <xf numFmtId="0" fontId="146" fillId="0" borderId="35" xfId="0" applyFont="1" applyFill="1" applyBorder="1" applyAlignment="1">
      <alignment horizontal="center" vertical="center"/>
    </xf>
    <xf numFmtId="0" fontId="146" fillId="0" borderId="12" xfId="0" applyFont="1" applyFill="1" applyBorder="1" applyAlignment="1">
      <alignment horizontal="center" vertical="center"/>
    </xf>
    <xf numFmtId="0" fontId="151" fillId="29" borderId="34" xfId="0" applyFont="1" applyFill="1" applyBorder="1" applyAlignment="1">
      <alignment horizontal="center" vertical="center"/>
    </xf>
    <xf numFmtId="262" fontId="151" fillId="29" borderId="34" xfId="835" applyNumberFormat="1" applyFont="1" applyFill="1" applyBorder="1" applyAlignment="1">
      <alignment horizontal="center" vertical="center"/>
    </xf>
    <xf numFmtId="262" fontId="151" fillId="29" borderId="12" xfId="835" applyNumberFormat="1" applyFont="1" applyFill="1" applyBorder="1" applyAlignment="1">
      <alignment horizontal="center" vertical="center"/>
    </xf>
    <xf numFmtId="218" fontId="151" fillId="31" borderId="34" xfId="835" applyNumberFormat="1" applyFont="1" applyFill="1" applyBorder="1" applyAlignment="1">
      <alignment horizontal="center" vertical="center"/>
    </xf>
    <xf numFmtId="218" fontId="151" fillId="31" borderId="12" xfId="835" applyNumberFormat="1" applyFont="1" applyFill="1" applyBorder="1" applyAlignment="1">
      <alignment horizontal="center" vertical="center"/>
    </xf>
    <xf numFmtId="0" fontId="153" fillId="33" borderId="34" xfId="0" applyFont="1" applyFill="1" applyBorder="1" applyAlignment="1">
      <alignment horizontal="center" vertical="center"/>
    </xf>
    <xf numFmtId="0" fontId="113" fillId="31" borderId="63" xfId="0" applyFont="1" applyFill="1" applyBorder="1" applyAlignment="1">
      <alignment horizontal="center" vertical="center"/>
    </xf>
    <xf numFmtId="0" fontId="113" fillId="31" borderId="62" xfId="0" applyFont="1" applyFill="1" applyBorder="1" applyAlignment="1">
      <alignment horizontal="center" vertical="center"/>
    </xf>
    <xf numFmtId="0" fontId="113" fillId="31" borderId="54" xfId="0" applyFont="1" applyFill="1" applyBorder="1" applyAlignment="1">
      <alignment horizontal="center" vertical="center"/>
    </xf>
    <xf numFmtId="0" fontId="113" fillId="31" borderId="55" xfId="0" applyFont="1" applyFill="1" applyBorder="1" applyAlignment="1">
      <alignment horizontal="center" vertical="center"/>
    </xf>
    <xf numFmtId="0" fontId="113" fillId="31" borderId="56" xfId="0" applyFont="1" applyFill="1" applyBorder="1" applyAlignment="1">
      <alignment horizontal="center" vertical="center"/>
    </xf>
    <xf numFmtId="212" fontId="113" fillId="37" borderId="59" xfId="0" applyNumberFormat="1" applyFont="1" applyFill="1" applyBorder="1" applyAlignment="1">
      <alignment horizontal="center" vertical="center"/>
    </xf>
    <xf numFmtId="0" fontId="113" fillId="37" borderId="60" xfId="0" applyFont="1" applyFill="1" applyBorder="1" applyAlignment="1">
      <alignment horizontal="center" vertical="center"/>
    </xf>
    <xf numFmtId="0" fontId="113" fillId="37" borderId="61" xfId="0" applyFont="1" applyFill="1" applyBorder="1" applyAlignment="1">
      <alignment horizontal="center" vertical="center"/>
    </xf>
    <xf numFmtId="212" fontId="113" fillId="37" borderId="60" xfId="0" applyNumberFormat="1" applyFont="1" applyFill="1" applyBorder="1" applyAlignment="1">
      <alignment horizontal="center" vertical="center"/>
    </xf>
    <xf numFmtId="212" fontId="113" fillId="37" borderId="61" xfId="0" applyNumberFormat="1" applyFont="1" applyFill="1" applyBorder="1" applyAlignment="1">
      <alignment horizontal="center" vertical="center"/>
    </xf>
    <xf numFmtId="0" fontId="113" fillId="31" borderId="59" xfId="0" applyFont="1" applyFill="1" applyBorder="1" applyAlignment="1">
      <alignment horizontal="center" vertical="center"/>
    </xf>
    <xf numFmtId="0" fontId="113" fillId="31" borderId="60" xfId="0" applyFont="1" applyFill="1" applyBorder="1" applyAlignment="1">
      <alignment horizontal="center" vertical="center"/>
    </xf>
    <xf numFmtId="0" fontId="113" fillId="31" borderId="61" xfId="0" applyFont="1" applyFill="1" applyBorder="1" applyAlignment="1">
      <alignment horizontal="center" vertical="center"/>
    </xf>
    <xf numFmtId="3" fontId="113" fillId="35" borderId="54" xfId="0" applyNumberFormat="1" applyFont="1" applyFill="1" applyBorder="1" applyAlignment="1">
      <alignment horizontal="center" vertical="center"/>
    </xf>
    <xf numFmtId="3" fontId="113" fillId="35" borderId="55" xfId="0" applyNumberFormat="1" applyFont="1" applyFill="1" applyBorder="1" applyAlignment="1">
      <alignment horizontal="center" vertical="center"/>
    </xf>
    <xf numFmtId="3" fontId="113" fillId="35" borderId="56" xfId="0" applyNumberFormat="1" applyFont="1" applyFill="1" applyBorder="1" applyAlignment="1">
      <alignment horizontal="center" vertical="center"/>
    </xf>
    <xf numFmtId="0" fontId="113" fillId="35" borderId="54" xfId="0" applyFont="1" applyFill="1" applyBorder="1" applyAlignment="1">
      <alignment horizontal="center" vertical="center"/>
    </xf>
    <xf numFmtId="0" fontId="113" fillId="35" borderId="55" xfId="0" applyFont="1" applyFill="1" applyBorder="1" applyAlignment="1">
      <alignment horizontal="center" vertical="center"/>
    </xf>
    <xf numFmtId="0" fontId="113" fillId="35" borderId="56" xfId="0" applyFont="1" applyFill="1" applyBorder="1" applyAlignment="1">
      <alignment horizontal="center" vertical="center"/>
    </xf>
    <xf numFmtId="3" fontId="113" fillId="0" borderId="57" xfId="0" applyNumberFormat="1" applyFont="1" applyBorder="1" applyAlignment="1">
      <alignment horizontal="center" vertical="center"/>
    </xf>
    <xf numFmtId="3" fontId="113" fillId="0" borderId="5" xfId="0" applyNumberFormat="1" applyFont="1" applyBorder="1" applyAlignment="1">
      <alignment horizontal="center" vertical="center"/>
    </xf>
    <xf numFmtId="3" fontId="113" fillId="0" borderId="58" xfId="0" applyNumberFormat="1" applyFont="1" applyBorder="1" applyAlignment="1">
      <alignment horizontal="center" vertical="center"/>
    </xf>
  </cellXfs>
  <cellStyles count="856">
    <cellStyle name="#,##0" xfId="1" xr:uid="{00000000-0005-0000-0000-000000000000}"/>
    <cellStyle name="$" xfId="2" xr:uid="{00000000-0005-0000-0000-000001000000}"/>
    <cellStyle name="$_2001년 9월" xfId="3" xr:uid="{00000000-0005-0000-0000-000002000000}"/>
    <cellStyle name="$_2001년 9월 일위" xfId="4" xr:uid="{00000000-0005-0000-0000-000003000000}"/>
    <cellStyle name="$_2001년7월내역" xfId="5" xr:uid="{00000000-0005-0000-0000-000004000000}"/>
    <cellStyle name="$_2001년8월내역" xfId="6" xr:uid="{00000000-0005-0000-0000-000005000000}"/>
    <cellStyle name="$_2002년 설치" xfId="7" xr:uid="{00000000-0005-0000-0000-000006000000}"/>
    <cellStyle name="$_2002년 합판거푸집" xfId="8" xr:uid="{00000000-0005-0000-0000-000007000000}"/>
    <cellStyle name="$_2002년2,3월" xfId="9" xr:uid="{00000000-0005-0000-0000-000008000000}"/>
    <cellStyle name="$_db진흥" xfId="10" xr:uid="{00000000-0005-0000-0000-000009000000}"/>
    <cellStyle name="$_SE40" xfId="11" xr:uid="{00000000-0005-0000-0000-00000A000000}"/>
    <cellStyle name="$_견적2" xfId="12" xr:uid="{00000000-0005-0000-0000-00000B000000}"/>
    <cellStyle name="$_결재(관동취입보)" xfId="13" xr:uid="{00000000-0005-0000-0000-00000C000000}"/>
    <cellStyle name="$_경천여수로공사비" xfId="14" xr:uid="{00000000-0005-0000-0000-00000D000000}"/>
    <cellStyle name="$_공사비2001-06" xfId="15" xr:uid="{00000000-0005-0000-0000-00000E000000}"/>
    <cellStyle name="$_공사비2001-07" xfId="16" xr:uid="{00000000-0005-0000-0000-00000F000000}"/>
    <cellStyle name="$_금계공사비" xfId="17" xr:uid="{00000000-0005-0000-0000-000010000000}"/>
    <cellStyle name="$_기아" xfId="18" xr:uid="{00000000-0005-0000-0000-000011000000}"/>
    <cellStyle name="$_남광TS-60B(둔기교)" xfId="19" xr:uid="{00000000-0005-0000-0000-000012000000}"/>
    <cellStyle name="$_내역서" xfId="20" xr:uid="{00000000-0005-0000-0000-000013000000}"/>
    <cellStyle name="$_내역표지" xfId="21" xr:uid="{00000000-0005-0000-0000-000014000000}"/>
    <cellStyle name="$_보성회령제사통-변경1" xfId="22" xr:uid="{00000000-0005-0000-0000-000015000000}"/>
    <cellStyle name="$_세풍승인" xfId="23" xr:uid="{00000000-0005-0000-0000-000016000000}"/>
    <cellStyle name="$_순천구룡" xfId="24" xr:uid="{00000000-0005-0000-0000-000017000000}"/>
    <cellStyle name="$_순천지부구룡해룡" xfId="25" xr:uid="{00000000-0005-0000-0000-000018000000}"/>
    <cellStyle name="$_장흥광평양수장" xfId="26" xr:uid="{00000000-0005-0000-0000-000019000000}"/>
    <cellStyle name="$_전북 용산지구 다단 21×1.2-2련(020417)" xfId="27" xr:uid="{00000000-0005-0000-0000-00001A000000}"/>
    <cellStyle name="$_진도 보전지구" xfId="28" xr:uid="{00000000-0005-0000-0000-00001B000000}"/>
    <cellStyle name="$_취입보기계공사비" xfId="29" xr:uid="{00000000-0005-0000-0000-00001C000000}"/>
    <cellStyle name="$_합판거푸집" xfId="30" xr:uid="{00000000-0005-0000-0000-00001D000000}"/>
    <cellStyle name="(표준)" xfId="31" xr:uid="{00000000-0005-0000-0000-00001E000000}"/>
    <cellStyle name="??&amp;O?&amp;H?_x0008__x000f__x0007_?_x0007__x0001__x0001_" xfId="32" xr:uid="{00000000-0005-0000-0000-00001F000000}"/>
    <cellStyle name="??&amp;O?&amp;H?_x0008_??_x0007__x0001__x0001_" xfId="33" xr:uid="{00000000-0005-0000-0000-000020000000}"/>
    <cellStyle name="??&amp;쏗?뷐9_x0008__x0011__x0007_?_x0007__x0001__x0001_" xfId="34" xr:uid="{00000000-0005-0000-0000-000021000000}"/>
    <cellStyle name="?W?_laroux" xfId="35" xr:uid="{00000000-0005-0000-0000-000022000000}"/>
    <cellStyle name="_051025_농기반공사(백곡소수력)견적서_서우전기-변경" xfId="36" xr:uid="{00000000-0005-0000-0000-000023000000}"/>
    <cellStyle name="_051025_농기반공사(백곡소수력)견적서_수정" xfId="37" xr:uid="{00000000-0005-0000-0000-000024000000}"/>
    <cellStyle name="_A사비교견적" xfId="38" xr:uid="{00000000-0005-0000-0000-000025000000}"/>
    <cellStyle name="_경천_발전설비구매내역서0323" xfId="39" xr:uid="{00000000-0005-0000-0000-000026000000}"/>
    <cellStyle name="_경천_전기공사내역서(보완최종)" xfId="40" xr:uid="{00000000-0005-0000-0000-000027000000}"/>
    <cellStyle name="_광활3개보수기계공사비(표지)" xfId="41" xr:uid="{00000000-0005-0000-0000-000028000000}"/>
    <cellStyle name="_내역서(전광판)-1" xfId="42" xr:uid="{00000000-0005-0000-0000-000029000000}"/>
    <cellStyle name="_다콘견적서" xfId="43" xr:uid="{00000000-0005-0000-0000-00002A000000}"/>
    <cellStyle name="_백곡전기내역서051214-큐비클,RTU수정" xfId="44" xr:uid="{00000000-0005-0000-0000-00002B000000}"/>
    <cellStyle name="_부안 시스템 내역서" xfId="45" xr:uid="{00000000-0005-0000-0000-00002C000000}"/>
    <cellStyle name="_수배전반견적서(동아산전)" xfId="46" xr:uid="{00000000-0005-0000-0000-00002D000000}"/>
    <cellStyle name="_신성총괄(기계 전기)" xfId="47" xr:uid="{00000000-0005-0000-0000-00002E000000}"/>
    <cellStyle name="_안계실시계측제어내역서" xfId="48" xr:uid="{00000000-0005-0000-0000-00002F000000}"/>
    <cellStyle name="_외동하수(계측제어)예산서-R" xfId="49" xr:uid="{00000000-0005-0000-0000-000030000000}"/>
    <cellStyle name="_전기내역서(본산)" xfId="50" xr:uid="{00000000-0005-0000-0000-000031000000}"/>
    <cellStyle name="_전기내역서(사촌-'09단가보완)" xfId="51" xr:uid="{00000000-0005-0000-0000-000032000000}"/>
    <cellStyle name="_전기내역서(성산)" xfId="52" xr:uid="{00000000-0005-0000-0000-000033000000}"/>
    <cellStyle name="_전기내역서(칠산)" xfId="53" xr:uid="{00000000-0005-0000-0000-000034000000}"/>
    <cellStyle name="_전기물량산출근거(반포)" xfId="54" xr:uid="{00000000-0005-0000-0000-000035000000}"/>
    <cellStyle name="_초계양수장전기내역(단가보완-'0905)" xfId="55" xr:uid="{00000000-0005-0000-0000-000036000000}"/>
    <cellStyle name="_타견적(한창기전)" xfId="56" xr:uid="{00000000-0005-0000-0000-000037000000}"/>
    <cellStyle name="_하나인스견적" xfId="57" xr:uid="{00000000-0005-0000-0000-000038000000}"/>
    <cellStyle name="_히스코견적" xfId="58" xr:uid="{00000000-0005-0000-0000-000039000000}"/>
    <cellStyle name="´þ·¯" xfId="59" xr:uid="{00000000-0005-0000-0000-00003A000000}"/>
    <cellStyle name="’E‰Y [0.00]_laroux" xfId="60" xr:uid="{00000000-0005-0000-0000-00003B000000}"/>
    <cellStyle name="’E‰Y_laroux" xfId="61" xr:uid="{00000000-0005-0000-0000-00003C000000}"/>
    <cellStyle name="¤@?e_TEST-1 " xfId="62" xr:uid="{00000000-0005-0000-0000-00003D000000}"/>
    <cellStyle name="°íá¤¼ò¼ýá¡" xfId="63" xr:uid="{00000000-0005-0000-0000-00003E000000}"/>
    <cellStyle name="°íá¤ãâ·â1" xfId="64" xr:uid="{00000000-0005-0000-0000-00003F000000}"/>
    <cellStyle name="°íá¤ãâ·â2" xfId="65" xr:uid="{00000000-0005-0000-0000-000040000000}"/>
    <cellStyle name="0.0" xfId="66" xr:uid="{00000000-0005-0000-0000-000041000000}"/>
    <cellStyle name="0.00" xfId="67" xr:uid="{00000000-0005-0000-0000-000042000000}"/>
    <cellStyle name="1" xfId="68" xr:uid="{00000000-0005-0000-0000-000043000000}"/>
    <cellStyle name="1_시민계략공사" xfId="69" xr:uid="{00000000-0005-0000-0000-000044000000}"/>
    <cellStyle name="1_시민계략공사_전기-한남" xfId="70" xr:uid="{00000000-0005-0000-0000-000045000000}"/>
    <cellStyle name="19990216" xfId="71" xr:uid="{00000000-0005-0000-0000-000046000000}"/>
    <cellStyle name="¹eº" xfId="72" xr:uid="{00000000-0005-0000-0000-000047000000}"/>
    <cellStyle name="¹éº" xfId="73" xr:uid="{00000000-0005-0000-0000-000048000000}"/>
    <cellStyle name="¹eº_1차+2차 단가보안(03.07.14)-기존품목+신규품목" xfId="74" xr:uid="{00000000-0005-0000-0000-000049000000}"/>
    <cellStyle name="¹éº_2006.03.00(최종감사보완)" xfId="75" xr:uid="{00000000-0005-0000-0000-00004A000000}"/>
    <cellStyle name="¹eº_2차-야간경관개선" xfId="76" xr:uid="{00000000-0005-0000-0000-00004B000000}"/>
    <cellStyle name="¹éº_경천_전기공사내역서(보완최종)" xfId="77" xr:uid="{00000000-0005-0000-0000-00004C000000}"/>
    <cellStyle name="¹eº_광활3개보수기계공사비(표지)" xfId="78" xr:uid="{00000000-0005-0000-0000-00004D000000}"/>
    <cellStyle name="¹éº_기계계산" xfId="79" xr:uid="{00000000-0005-0000-0000-00004E000000}"/>
    <cellStyle name="¹eº_기계내역서" xfId="80" xr:uid="{00000000-0005-0000-0000-00004F000000}"/>
    <cellStyle name="¹éº_기계내역서" xfId="81" xr:uid="{00000000-0005-0000-0000-000050000000}"/>
    <cellStyle name="¹eº_기계설비내역" xfId="82" xr:uid="{00000000-0005-0000-0000-000051000000}"/>
    <cellStyle name="¹éº_기계설비내역" xfId="83" xr:uid="{00000000-0005-0000-0000-000052000000}"/>
    <cellStyle name="¹eº_내역서" xfId="84" xr:uid="{00000000-0005-0000-0000-000053000000}"/>
    <cellStyle name="¹éº_내역서" xfId="85" xr:uid="{00000000-0005-0000-0000-000054000000}"/>
    <cellStyle name="¹eº_마곡보완" xfId="86" xr:uid="{00000000-0005-0000-0000-000055000000}"/>
    <cellStyle name="¹éº_마곡보완" xfId="87" xr:uid="{00000000-0005-0000-0000-000056000000}"/>
    <cellStyle name="¹eº_마곡보완_시스템제조구매설치내역서(가인개보수)" xfId="88" xr:uid="{00000000-0005-0000-0000-000057000000}"/>
    <cellStyle name="¹éº_마곡보완_시스템제조구매설치내역서(가인개보수)" xfId="89" xr:uid="{00000000-0005-0000-0000-000058000000}"/>
    <cellStyle name="¹eº_마곡보완_시스템제조구매설치내역서(사촌-세부설계'1007)" xfId="90" xr:uid="{00000000-0005-0000-0000-000059000000}"/>
    <cellStyle name="¹éº_마곡보완_시스템제조구매설치내역서(사촌-세부설계'1007)" xfId="91" xr:uid="{00000000-0005-0000-0000-00005A000000}"/>
    <cellStyle name="¹eº_마곡보완_자동수위계 설계서(압력식30M)" xfId="92" xr:uid="{00000000-0005-0000-0000-00005B000000}"/>
    <cellStyle name="¹éº_마곡보완_자동수위계 설계서(압력식30M)" xfId="93" xr:uid="{00000000-0005-0000-0000-00005C000000}"/>
    <cellStyle name="¹eº_마곡보완_전북도본부_무진장지사_SW사업비" xfId="94" xr:uid="{00000000-0005-0000-0000-00005D000000}"/>
    <cellStyle name="¹éº_마곡보완_전북도본부_무진장지사_SW사업비" xfId="95" xr:uid="{00000000-0005-0000-0000-00005E000000}"/>
    <cellStyle name="¹eº_마곡보완_취수탑레이다30m(09관급)090801" xfId="96" xr:uid="{00000000-0005-0000-0000-00005F000000}"/>
    <cellStyle name="¹éº_마곡보완_취수탑레이다30m(09관급)090801" xfId="97" xr:uid="{00000000-0005-0000-0000-000060000000}"/>
    <cellStyle name="¹eº_백공기계(수정2)" xfId="98" xr:uid="{00000000-0005-0000-0000-000061000000}"/>
    <cellStyle name="¹éº_백공기계(수정2)" xfId="99" xr:uid="{00000000-0005-0000-0000-000062000000}"/>
    <cellStyle name="¹eº_부록4 부안지구 공사비(최종)-수정" xfId="100" xr:uid="{00000000-0005-0000-0000-000063000000}"/>
    <cellStyle name="¹éº_시스템제조구매설치내역서(가인개보수)" xfId="101" xr:uid="{00000000-0005-0000-0000-000064000000}"/>
    <cellStyle name="¹eº_신태인배수장제진기" xfId="102" xr:uid="{00000000-0005-0000-0000-000065000000}"/>
    <cellStyle name="¹éº_양배수장(2004년-하반기)" xfId="103" xr:uid="{00000000-0005-0000-0000-000066000000}"/>
    <cellStyle name="¹eº_옥포배수갑문설계11.26" xfId="104" xr:uid="{00000000-0005-0000-0000-000067000000}"/>
    <cellStyle name="¹éº_율북보완" xfId="105" xr:uid="{00000000-0005-0000-0000-000068000000}"/>
    <cellStyle name="¹eº_자동수위계 설계서(압력식30M)" xfId="106" xr:uid="{00000000-0005-0000-0000-000069000000}"/>
    <cellStyle name="¹éº_자동수위계 설계서(압력식30M)" xfId="107" xr:uid="{00000000-0005-0000-0000-00006A000000}"/>
    <cellStyle name="¹eº_전북도본부_무진장지사_SW사업비" xfId="108" xr:uid="{00000000-0005-0000-0000-00006B000000}"/>
    <cellStyle name="¹éº_전북도본부_무진장지사_SW사업비" xfId="109" xr:uid="{00000000-0005-0000-0000-00006C000000}"/>
    <cellStyle name="¹eº_전체분" xfId="110" xr:uid="{00000000-0005-0000-0000-00006D000000}"/>
    <cellStyle name="¹éº_접지양수장내역서" xfId="111" xr:uid="{00000000-0005-0000-0000-00006E000000}"/>
    <cellStyle name="¹eº_취수탑레이다30m(09관급)090801" xfId="112" xr:uid="{00000000-0005-0000-0000-00006F000000}"/>
    <cellStyle name="¹éº_취수탑레이다30m(09관급)090801" xfId="113" xr:uid="{00000000-0005-0000-0000-000070000000}"/>
    <cellStyle name="¹eº_하갈산배수문공사비" xfId="114" xr:uid="{00000000-0005-0000-0000-000071000000}"/>
    <cellStyle name="¹éº_하갈산배수문공사비" xfId="115" xr:uid="{00000000-0005-0000-0000-000072000000}"/>
    <cellStyle name="¹eºÐA²_AIAIC°AuCoE² " xfId="116" xr:uid="{00000000-0005-0000-0000-000073000000}"/>
    <cellStyle name="20% - 강조색1" xfId="117" builtinId="30" customBuiltin="1"/>
    <cellStyle name="20% - 강조색2" xfId="118" builtinId="34" customBuiltin="1"/>
    <cellStyle name="20% - 강조색3" xfId="119" builtinId="38" customBuiltin="1"/>
    <cellStyle name="20% - 강조색4" xfId="120" builtinId="42" customBuiltin="1"/>
    <cellStyle name="20% - 강조색5" xfId="121" builtinId="46" customBuiltin="1"/>
    <cellStyle name="20% - 강조색6" xfId="122" builtinId="50" customBuiltin="1"/>
    <cellStyle name="³¯â¥" xfId="123" xr:uid="{00000000-0005-0000-0000-00007A000000}"/>
    <cellStyle name="40% - 강조색1" xfId="124" builtinId="31" customBuiltin="1"/>
    <cellStyle name="40% - 강조색2" xfId="125" builtinId="35" customBuiltin="1"/>
    <cellStyle name="40% - 강조색3" xfId="126" builtinId="39" customBuiltin="1"/>
    <cellStyle name="40% - 강조색4" xfId="127" builtinId="43" customBuiltin="1"/>
    <cellStyle name="40% - 강조색5" xfId="128" builtinId="47" customBuiltin="1"/>
    <cellStyle name="40% - 강조색6" xfId="129" builtinId="51" customBuiltin="1"/>
    <cellStyle name="60" xfId="130" xr:uid="{00000000-0005-0000-0000-000081000000}"/>
    <cellStyle name="60% - 강조색1" xfId="131" builtinId="32" customBuiltin="1"/>
    <cellStyle name="60% - 강조색2" xfId="132" builtinId="36" customBuiltin="1"/>
    <cellStyle name="60% - 강조색3" xfId="133" builtinId="40" customBuiltin="1"/>
    <cellStyle name="60% - 강조색4" xfId="134" builtinId="44" customBuiltin="1"/>
    <cellStyle name="60% - 강조색5" xfId="135" builtinId="48" customBuiltin="1"/>
    <cellStyle name="60% - 강조색6" xfId="136" builtinId="52" customBuiltin="1"/>
    <cellStyle name="a [0]_mud plant bolted" xfId="137" xr:uid="{00000000-0005-0000-0000-000088000000}"/>
    <cellStyle name="A¨­￠￢￠O [0]_￠?i¡ieE¡ⓒ¡¤A ¡¾a¡¾￠￢A￠OA¡AC¡I" xfId="138" xr:uid="{00000000-0005-0000-0000-000089000000}"/>
    <cellStyle name="A¨­￠￢￠O_￠?i¡ieE¡ⓒ¡¤A ¡¾a¡¾￠￢A￠OA¡AC¡I" xfId="139" xr:uid="{00000000-0005-0000-0000-00008A000000}"/>
    <cellStyle name="AA" xfId="140" xr:uid="{00000000-0005-0000-0000-00008B000000}"/>
    <cellStyle name="Ae" xfId="141" xr:uid="{00000000-0005-0000-0000-00008C000000}"/>
    <cellStyle name="Åë" xfId="142" xr:uid="{00000000-0005-0000-0000-00008D000000}"/>
    <cellStyle name="Ae_1차+2차 단가보안(03.07.14)-기존품목+신규품목" xfId="143" xr:uid="{00000000-0005-0000-0000-00008E000000}"/>
    <cellStyle name="Åë_2006.03.00(최종감사보완)" xfId="144" xr:uid="{00000000-0005-0000-0000-00008F000000}"/>
    <cellStyle name="Ae_2차-야간경관개선" xfId="145" xr:uid="{00000000-0005-0000-0000-000090000000}"/>
    <cellStyle name="Åë_경천_전기공사내역서(보완최종)" xfId="146" xr:uid="{00000000-0005-0000-0000-000091000000}"/>
    <cellStyle name="Ae_광활3개보수기계공사비(표지)" xfId="147" xr:uid="{00000000-0005-0000-0000-000092000000}"/>
    <cellStyle name="Åë_기계계산" xfId="148" xr:uid="{00000000-0005-0000-0000-000093000000}"/>
    <cellStyle name="Ae_기계내역서" xfId="149" xr:uid="{00000000-0005-0000-0000-000094000000}"/>
    <cellStyle name="Åë_기계내역서" xfId="150" xr:uid="{00000000-0005-0000-0000-000095000000}"/>
    <cellStyle name="Ae_기계설비내역" xfId="151" xr:uid="{00000000-0005-0000-0000-000096000000}"/>
    <cellStyle name="Åë_기계설비내역" xfId="152" xr:uid="{00000000-0005-0000-0000-000097000000}"/>
    <cellStyle name="Ae_내역서" xfId="153" xr:uid="{00000000-0005-0000-0000-000098000000}"/>
    <cellStyle name="Åë_내역서" xfId="154" xr:uid="{00000000-0005-0000-0000-000099000000}"/>
    <cellStyle name="Ae_마곡보완" xfId="155" xr:uid="{00000000-0005-0000-0000-00009A000000}"/>
    <cellStyle name="Åë_마곡보완" xfId="156" xr:uid="{00000000-0005-0000-0000-00009B000000}"/>
    <cellStyle name="Ae_마곡보완_시스템제조구매설치내역서(가인개보수)" xfId="157" xr:uid="{00000000-0005-0000-0000-00009C000000}"/>
    <cellStyle name="Åë_마곡보완_시스템제조구매설치내역서(가인개보수)" xfId="158" xr:uid="{00000000-0005-0000-0000-00009D000000}"/>
    <cellStyle name="Ae_마곡보완_시스템제조구매설치내역서(사촌-세부설계'1007)" xfId="159" xr:uid="{00000000-0005-0000-0000-00009E000000}"/>
    <cellStyle name="Åë_마곡보완_시스템제조구매설치내역서(사촌-세부설계'1007)" xfId="160" xr:uid="{00000000-0005-0000-0000-00009F000000}"/>
    <cellStyle name="Ae_마곡보완_자동수위계 설계서(압력식30M)" xfId="161" xr:uid="{00000000-0005-0000-0000-0000A0000000}"/>
    <cellStyle name="Åë_마곡보완_자동수위계 설계서(압력식30M)" xfId="162" xr:uid="{00000000-0005-0000-0000-0000A1000000}"/>
    <cellStyle name="Ae_마곡보완_전북도본부_무진장지사_SW사업비" xfId="163" xr:uid="{00000000-0005-0000-0000-0000A2000000}"/>
    <cellStyle name="Åë_마곡보완_전북도본부_무진장지사_SW사업비" xfId="164" xr:uid="{00000000-0005-0000-0000-0000A3000000}"/>
    <cellStyle name="Ae_마곡보완_취수탑레이다30m(09관급)090801" xfId="165" xr:uid="{00000000-0005-0000-0000-0000A4000000}"/>
    <cellStyle name="Åë_마곡보완_취수탑레이다30m(09관급)090801" xfId="166" xr:uid="{00000000-0005-0000-0000-0000A5000000}"/>
    <cellStyle name="Ae_부록4 부안지구 공사비(최종)-수정" xfId="167" xr:uid="{00000000-0005-0000-0000-0000A6000000}"/>
    <cellStyle name="Åë_시스템제조구매설치내역서(가인개보수)" xfId="168" xr:uid="{00000000-0005-0000-0000-0000A7000000}"/>
    <cellStyle name="Ae_신태인배수장제진기" xfId="169" xr:uid="{00000000-0005-0000-0000-0000A8000000}"/>
    <cellStyle name="Åë_연동양수장" xfId="170" xr:uid="{00000000-0005-0000-0000-0000A9000000}"/>
    <cellStyle name="Ae_옥포배수갑문설계11.26" xfId="171" xr:uid="{00000000-0005-0000-0000-0000AA000000}"/>
    <cellStyle name="Åë_율북보완" xfId="172" xr:uid="{00000000-0005-0000-0000-0000AB000000}"/>
    <cellStyle name="Ae_자동수위계 설계서(압력식30M)" xfId="173" xr:uid="{00000000-0005-0000-0000-0000AC000000}"/>
    <cellStyle name="Åë_자동수위계 설계서(압력식30M)" xfId="174" xr:uid="{00000000-0005-0000-0000-0000AD000000}"/>
    <cellStyle name="Ae_전북도본부_무진장지사_SW사업비" xfId="175" xr:uid="{00000000-0005-0000-0000-0000AE000000}"/>
    <cellStyle name="Åë_전북도본부_무진장지사_SW사업비" xfId="176" xr:uid="{00000000-0005-0000-0000-0000AF000000}"/>
    <cellStyle name="Ae_전체분" xfId="177" xr:uid="{00000000-0005-0000-0000-0000B0000000}"/>
    <cellStyle name="Åë_접지양수장내역서" xfId="178" xr:uid="{00000000-0005-0000-0000-0000B1000000}"/>
    <cellStyle name="Ae_취수탑레이다30m(09관급)090801" xfId="179" xr:uid="{00000000-0005-0000-0000-0000B2000000}"/>
    <cellStyle name="Åë_취수탑레이다30m(09관급)090801" xfId="180" xr:uid="{00000000-0005-0000-0000-0000B3000000}"/>
    <cellStyle name="Aee­ [" xfId="181" xr:uid="{00000000-0005-0000-0000-0000B4000000}"/>
    <cellStyle name="Åëè­ [" xfId="182" xr:uid="{00000000-0005-0000-0000-0000B5000000}"/>
    <cellStyle name="Aee­ [_1차+2차 단가보안(03.07.14)-기존품목+신규품목" xfId="183" xr:uid="{00000000-0005-0000-0000-0000B6000000}"/>
    <cellStyle name="Åëè­ [_2006.03.00(최종감사보완)" xfId="184" xr:uid="{00000000-0005-0000-0000-0000B7000000}"/>
    <cellStyle name="Aee­ [_2차-야간경관개선" xfId="185" xr:uid="{00000000-0005-0000-0000-0000B8000000}"/>
    <cellStyle name="Åëè­ [_경천_전기공사내역서(보완최종)" xfId="186" xr:uid="{00000000-0005-0000-0000-0000B9000000}"/>
    <cellStyle name="Aee­ [_광활3개보수기계공사비(표지)" xfId="187" xr:uid="{00000000-0005-0000-0000-0000BA000000}"/>
    <cellStyle name="Åëè­ [_기계계산" xfId="188" xr:uid="{00000000-0005-0000-0000-0000BB000000}"/>
    <cellStyle name="Aee­ [_기계내역서" xfId="189" xr:uid="{00000000-0005-0000-0000-0000BC000000}"/>
    <cellStyle name="Åëè­ [_기계내역서" xfId="190" xr:uid="{00000000-0005-0000-0000-0000BD000000}"/>
    <cellStyle name="Aee­ [_기계설비내역" xfId="191" xr:uid="{00000000-0005-0000-0000-0000BE000000}"/>
    <cellStyle name="Åëè­ [_기계설비내역" xfId="192" xr:uid="{00000000-0005-0000-0000-0000BF000000}"/>
    <cellStyle name="Aee­ [_내역서" xfId="193" xr:uid="{00000000-0005-0000-0000-0000C0000000}"/>
    <cellStyle name="Åëè­ [_내역서" xfId="194" xr:uid="{00000000-0005-0000-0000-0000C1000000}"/>
    <cellStyle name="Aee­ [_마곡보완" xfId="195" xr:uid="{00000000-0005-0000-0000-0000C2000000}"/>
    <cellStyle name="Åëè­ [_마곡보완" xfId="196" xr:uid="{00000000-0005-0000-0000-0000C3000000}"/>
    <cellStyle name="Aee­ [_마곡보완_시스템제조구매설치내역서(가인개보수)" xfId="197" xr:uid="{00000000-0005-0000-0000-0000C4000000}"/>
    <cellStyle name="Åëè­ [_마곡보완_시스템제조구매설치내역서(가인개보수)" xfId="198" xr:uid="{00000000-0005-0000-0000-0000C5000000}"/>
    <cellStyle name="Aee­ [_마곡보완_시스템제조구매설치내역서(사촌-세부설계'1007)" xfId="199" xr:uid="{00000000-0005-0000-0000-0000C6000000}"/>
    <cellStyle name="Åëè­ [_마곡보완_시스템제조구매설치내역서(사촌-세부설계'1007)" xfId="200" xr:uid="{00000000-0005-0000-0000-0000C7000000}"/>
    <cellStyle name="Aee­ [_마곡보완_자동수위계 설계서(압력식30M)" xfId="201" xr:uid="{00000000-0005-0000-0000-0000C8000000}"/>
    <cellStyle name="Åëè­ [_마곡보완_자동수위계 설계서(압력식30M)" xfId="202" xr:uid="{00000000-0005-0000-0000-0000C9000000}"/>
    <cellStyle name="Aee­ [_마곡보완_전북도본부_무진장지사_SW사업비" xfId="203" xr:uid="{00000000-0005-0000-0000-0000CA000000}"/>
    <cellStyle name="Åëè­ [_마곡보완_전북도본부_무진장지사_SW사업비" xfId="204" xr:uid="{00000000-0005-0000-0000-0000CB000000}"/>
    <cellStyle name="Aee­ [_마곡보완_취수탑레이다30m(09관급)090801" xfId="205" xr:uid="{00000000-0005-0000-0000-0000CC000000}"/>
    <cellStyle name="Åëè­ [_마곡보완_취수탑레이다30m(09관급)090801" xfId="206" xr:uid="{00000000-0005-0000-0000-0000CD000000}"/>
    <cellStyle name="Aee­ [_부록4 부안지구 공사비(최종)-수정" xfId="207" xr:uid="{00000000-0005-0000-0000-0000CE000000}"/>
    <cellStyle name="Åëè­ [_시스템제조구매설치내역서(가인개보수)" xfId="208" xr:uid="{00000000-0005-0000-0000-0000CF000000}"/>
    <cellStyle name="Aee­ [_신태인배수장제진기" xfId="209" xr:uid="{00000000-0005-0000-0000-0000D0000000}"/>
    <cellStyle name="Åëè­ [_연동양수장" xfId="210" xr:uid="{00000000-0005-0000-0000-0000D1000000}"/>
    <cellStyle name="Aee­ [_옥포배수갑문설계11.26" xfId="211" xr:uid="{00000000-0005-0000-0000-0000D2000000}"/>
    <cellStyle name="Åëè­ [_율북보완" xfId="212" xr:uid="{00000000-0005-0000-0000-0000D3000000}"/>
    <cellStyle name="Aee­ [_자동수위계 설계서(압력식30M)" xfId="213" xr:uid="{00000000-0005-0000-0000-0000D4000000}"/>
    <cellStyle name="Åëè­ [_자동수위계 설계서(압력식30M)" xfId="214" xr:uid="{00000000-0005-0000-0000-0000D5000000}"/>
    <cellStyle name="Aee­ [_전북도본부_무진장지사_SW사업비" xfId="215" xr:uid="{00000000-0005-0000-0000-0000D6000000}"/>
    <cellStyle name="Åëè­ [_전북도본부_무진장지사_SW사업비" xfId="216" xr:uid="{00000000-0005-0000-0000-0000D7000000}"/>
    <cellStyle name="Aee­ [_전체분" xfId="217" xr:uid="{00000000-0005-0000-0000-0000D8000000}"/>
    <cellStyle name="Åëè­ [_접지양수장내역서" xfId="218" xr:uid="{00000000-0005-0000-0000-0000D9000000}"/>
    <cellStyle name="Aee­ [_취수탑레이다30m(09관급)090801" xfId="219" xr:uid="{00000000-0005-0000-0000-0000DA000000}"/>
    <cellStyle name="Åëè­ [_취수탑레이다30m(09관급)090801" xfId="220" xr:uid="{00000000-0005-0000-0000-0000DB000000}"/>
    <cellStyle name="AeE­ [0]_  A¾  CO  " xfId="221" xr:uid="{00000000-0005-0000-0000-0000DC000000}"/>
    <cellStyle name="ÅëÈ­ [0]_¸ðÇü¸·" xfId="222" xr:uid="{00000000-0005-0000-0000-0000DD000000}"/>
    <cellStyle name="AeE­ [0]_¼oAI¼º " xfId="223" xr:uid="{00000000-0005-0000-0000-0000DE000000}"/>
    <cellStyle name="ÅëÈ­ [0]_INQUIRY ¿µ¾÷ÃßÁø " xfId="224" xr:uid="{00000000-0005-0000-0000-0000DF000000}"/>
    <cellStyle name="AeE­ [0]_INQUIRY ¿μ¾÷AßAø " xfId="225" xr:uid="{00000000-0005-0000-0000-0000E0000000}"/>
    <cellStyle name="ÅëÈ­ [0]_laroux" xfId="226" xr:uid="{00000000-0005-0000-0000-0000E1000000}"/>
    <cellStyle name="AeE­_  A¾  CO  " xfId="227" xr:uid="{00000000-0005-0000-0000-0000E2000000}"/>
    <cellStyle name="ÅëÈ­_¸ðÇü¸·" xfId="228" xr:uid="{00000000-0005-0000-0000-0000E3000000}"/>
    <cellStyle name="AeE­_¼oAI¼º " xfId="229" xr:uid="{00000000-0005-0000-0000-0000E4000000}"/>
    <cellStyle name="ÅëÈ­_INQUIRY ¿µ¾÷ÃßÁø " xfId="230" xr:uid="{00000000-0005-0000-0000-0000E5000000}"/>
    <cellStyle name="AeE­_INQUIRY ¿μ¾÷AßAø " xfId="231" xr:uid="{00000000-0005-0000-0000-0000E6000000}"/>
    <cellStyle name="ÅëÈ­_laroux" xfId="232" xr:uid="{00000000-0005-0000-0000-0000E7000000}"/>
    <cellStyle name="AeE¡ⓒ [0]_￠?i¡ieE¡ⓒ¡¤A ¡¾a¡¾￠￢A￠OA¡AC¡I" xfId="233" xr:uid="{00000000-0005-0000-0000-0000E8000000}"/>
    <cellStyle name="AeE¡ⓒ_￠?i¡ieE¡ⓒ¡¤A ¡¾a¡¾￠￢A￠OA¡AC¡I" xfId="234" xr:uid="{00000000-0005-0000-0000-0000E9000000}"/>
    <cellStyle name="Æû¼¾æ®" xfId="235" xr:uid="{00000000-0005-0000-0000-0000EA000000}"/>
    <cellStyle name="ALIGNMENT" xfId="236" xr:uid="{00000000-0005-0000-0000-0000EB000000}"/>
    <cellStyle name="Aþ" xfId="237" xr:uid="{00000000-0005-0000-0000-0000EC000000}"/>
    <cellStyle name="Äþ" xfId="238" xr:uid="{00000000-0005-0000-0000-0000ED000000}"/>
    <cellStyle name="Aþ_1차+2차 단가보안(03.07.14)-기존품목+신규품목" xfId="239" xr:uid="{00000000-0005-0000-0000-0000EE000000}"/>
    <cellStyle name="Äþ_2006.03.00(최종감사보완)" xfId="240" xr:uid="{00000000-0005-0000-0000-0000EF000000}"/>
    <cellStyle name="Aþ_2차-야간경관개선" xfId="241" xr:uid="{00000000-0005-0000-0000-0000F0000000}"/>
    <cellStyle name="Äþ_경천_전기공사내역서(보완최종)" xfId="242" xr:uid="{00000000-0005-0000-0000-0000F1000000}"/>
    <cellStyle name="Aþ_광활3개보수기계공사비(표지)" xfId="243" xr:uid="{00000000-0005-0000-0000-0000F2000000}"/>
    <cellStyle name="Äþ_광활3개보수기계공사비(표지)" xfId="244" xr:uid="{00000000-0005-0000-0000-0000F3000000}"/>
    <cellStyle name="Aþ_기계계산" xfId="245" xr:uid="{00000000-0005-0000-0000-0000F4000000}"/>
    <cellStyle name="Äþ_기계계산" xfId="246" xr:uid="{00000000-0005-0000-0000-0000F5000000}"/>
    <cellStyle name="Aþ_기계내역서" xfId="247" xr:uid="{00000000-0005-0000-0000-0000F6000000}"/>
    <cellStyle name="Äþ_기계내역서" xfId="248" xr:uid="{00000000-0005-0000-0000-0000F7000000}"/>
    <cellStyle name="Aþ_기계설비내역" xfId="249" xr:uid="{00000000-0005-0000-0000-0000F8000000}"/>
    <cellStyle name="Äþ_기계설비내역" xfId="250" xr:uid="{00000000-0005-0000-0000-0000F9000000}"/>
    <cellStyle name="Aþ_내역서" xfId="251" xr:uid="{00000000-0005-0000-0000-0000FA000000}"/>
    <cellStyle name="Äþ_내역서" xfId="252" xr:uid="{00000000-0005-0000-0000-0000FB000000}"/>
    <cellStyle name="Aþ_대동농공단지공사비(상수도)(단가보완04년9월)" xfId="253" xr:uid="{00000000-0005-0000-0000-0000FC000000}"/>
    <cellStyle name="Äþ_대동농공단지공사비(상수도)(단가보완04년9월)" xfId="254" xr:uid="{00000000-0005-0000-0000-0000FD000000}"/>
    <cellStyle name="Aþ_마곡보완" xfId="255" xr:uid="{00000000-0005-0000-0000-0000FE000000}"/>
    <cellStyle name="Äþ_마곡보완" xfId="256" xr:uid="{00000000-0005-0000-0000-0000FF000000}"/>
    <cellStyle name="Aþ_마곡보완_시스템제조구매설치내역서(가인개보수)" xfId="257" xr:uid="{00000000-0005-0000-0000-000000010000}"/>
    <cellStyle name="Äþ_마곡보완_시스템제조구매설치내역서(가인개보수)" xfId="258" xr:uid="{00000000-0005-0000-0000-000001010000}"/>
    <cellStyle name="Aþ_마곡보완_시스템제조구매설치내역서(사촌-세부설계'1007)" xfId="259" xr:uid="{00000000-0005-0000-0000-000002010000}"/>
    <cellStyle name="Äþ_마곡보완_시스템제조구매설치내역서(사촌-세부설계'1007)" xfId="260" xr:uid="{00000000-0005-0000-0000-000003010000}"/>
    <cellStyle name="Aþ_마곡보완_자동수위계 설계서(압력식30M)" xfId="261" xr:uid="{00000000-0005-0000-0000-000004010000}"/>
    <cellStyle name="Äþ_마곡보완_자동수위계 설계서(압력식30M)" xfId="262" xr:uid="{00000000-0005-0000-0000-000005010000}"/>
    <cellStyle name="Aþ_마곡보완_전북도본부_무진장지사_SW사업비" xfId="263" xr:uid="{00000000-0005-0000-0000-000006010000}"/>
    <cellStyle name="Äþ_마곡보완_전북도본부_무진장지사_SW사업비" xfId="264" xr:uid="{00000000-0005-0000-0000-000007010000}"/>
    <cellStyle name="Aþ_마곡보완_취수탑레이다30m(09관급)090801" xfId="265" xr:uid="{00000000-0005-0000-0000-000008010000}"/>
    <cellStyle name="Äþ_마곡보완_취수탑레이다30m(09관급)090801" xfId="266" xr:uid="{00000000-0005-0000-0000-000009010000}"/>
    <cellStyle name="Aþ_백공기계(수정2)" xfId="267" xr:uid="{00000000-0005-0000-0000-00000A010000}"/>
    <cellStyle name="Äþ_석우기계공사비(최종)" xfId="268" xr:uid="{00000000-0005-0000-0000-00000B010000}"/>
    <cellStyle name="Aþ_시스템제조구매설치내역서(가인개보수)" xfId="269" xr:uid="{00000000-0005-0000-0000-00000C010000}"/>
    <cellStyle name="Äþ_시스템제조구매설치내역서(가인개보수)" xfId="270" xr:uid="{00000000-0005-0000-0000-00000D010000}"/>
    <cellStyle name="Aþ_시스템제조구매설치내역서(사촌-세부설계'1007)" xfId="271" xr:uid="{00000000-0005-0000-0000-00000E010000}"/>
    <cellStyle name="Äþ_시스템제조구매설치내역서(사촌-세부설계'1007)" xfId="272" xr:uid="{00000000-0005-0000-0000-00000F010000}"/>
    <cellStyle name="Aþ_신태인배수장제진기" xfId="273" xr:uid="{00000000-0005-0000-0000-000010010000}"/>
    <cellStyle name="Äþ_양배수장(2004년-하반기)" xfId="274" xr:uid="{00000000-0005-0000-0000-000011010000}"/>
    <cellStyle name="Aþ_옥포배수갑문설계11.26" xfId="275" xr:uid="{00000000-0005-0000-0000-000012010000}"/>
    <cellStyle name="Äþ_율북보완" xfId="276" xr:uid="{00000000-0005-0000-0000-000013010000}"/>
    <cellStyle name="Aþ_자동수위계 설계서(압력식30M)" xfId="277" xr:uid="{00000000-0005-0000-0000-000014010000}"/>
    <cellStyle name="Äþ_자동수위계 설계서(압력식30M)" xfId="278" xr:uid="{00000000-0005-0000-0000-000015010000}"/>
    <cellStyle name="Aþ_전북도본부_무진장지사_SW사업비" xfId="279" xr:uid="{00000000-0005-0000-0000-000016010000}"/>
    <cellStyle name="Äþ_전북도본부_무진장지사_SW사업비" xfId="280" xr:uid="{00000000-0005-0000-0000-000017010000}"/>
    <cellStyle name="Aþ_전체분" xfId="281" xr:uid="{00000000-0005-0000-0000-000018010000}"/>
    <cellStyle name="Äþ_접지양수장내역서" xfId="282" xr:uid="{00000000-0005-0000-0000-000019010000}"/>
    <cellStyle name="Aþ_취수탑레이다30m(09관급)090801" xfId="283" xr:uid="{00000000-0005-0000-0000-00001A010000}"/>
    <cellStyle name="Äþ_취수탑레이다30m(09관급)090801" xfId="284" xr:uid="{00000000-0005-0000-0000-00001B010000}"/>
    <cellStyle name="Aþ_하갈산배수문공사비" xfId="285" xr:uid="{00000000-0005-0000-0000-00001C010000}"/>
    <cellStyle name="Äþ_하갈산배수문공사비" xfId="286" xr:uid="{00000000-0005-0000-0000-00001D010000}"/>
    <cellStyle name="Aþ¸¶ [" xfId="287" xr:uid="{00000000-0005-0000-0000-00001E010000}"/>
    <cellStyle name="Äþ¸¶ [" xfId="288" xr:uid="{00000000-0005-0000-0000-00001F010000}"/>
    <cellStyle name="Aþ¸¶ [_1차+2차 단가보안(03.07.14)-기존품목+신규품목" xfId="289" xr:uid="{00000000-0005-0000-0000-000020010000}"/>
    <cellStyle name="Äþ¸¶ [_2006.03.00(최종감사보완)" xfId="290" xr:uid="{00000000-0005-0000-0000-000021010000}"/>
    <cellStyle name="Aþ¸¶ [_2차-야간경관개선" xfId="291" xr:uid="{00000000-0005-0000-0000-000022010000}"/>
    <cellStyle name="Äþ¸¶ [_경천_전기공사내역서(보완최종)" xfId="292" xr:uid="{00000000-0005-0000-0000-000023010000}"/>
    <cellStyle name="Aþ¸¶ [_금구문화상수도공사비(설계보완)(최종)" xfId="293" xr:uid="{00000000-0005-0000-0000-000024010000}"/>
    <cellStyle name="Äþ¸¶ [_금구문화상수도공사비(설계보완)(최종)" xfId="294" xr:uid="{00000000-0005-0000-0000-000025010000}"/>
    <cellStyle name="Aþ¸¶ [_기계계산" xfId="295" xr:uid="{00000000-0005-0000-0000-000026010000}"/>
    <cellStyle name="Äþ¸¶ [_기계계산" xfId="296" xr:uid="{00000000-0005-0000-0000-000027010000}"/>
    <cellStyle name="Aþ¸¶ [_기계내역" xfId="297" xr:uid="{00000000-0005-0000-0000-000028010000}"/>
    <cellStyle name="Äþ¸¶ [_기계내역" xfId="298" xr:uid="{00000000-0005-0000-0000-000029010000}"/>
    <cellStyle name="Aþ¸¶ [_기계내역서" xfId="299" xr:uid="{00000000-0005-0000-0000-00002A010000}"/>
    <cellStyle name="Äþ¸¶ [_기계내역서" xfId="300" xr:uid="{00000000-0005-0000-0000-00002B010000}"/>
    <cellStyle name="Aþ¸¶ [_기계설비내역" xfId="301" xr:uid="{00000000-0005-0000-0000-00002C010000}"/>
    <cellStyle name="Äþ¸¶ [_기계설비내역" xfId="302" xr:uid="{00000000-0005-0000-0000-00002D010000}"/>
    <cellStyle name="Aþ¸¶ [_내역서" xfId="303" xr:uid="{00000000-0005-0000-0000-00002E010000}"/>
    <cellStyle name="Äþ¸¶ [_내역서" xfId="304" xr:uid="{00000000-0005-0000-0000-00002F010000}"/>
    <cellStyle name="Aþ¸¶ [_대동농공단지공사비(상수도)(단가보완04년9월)" xfId="305" xr:uid="{00000000-0005-0000-0000-000030010000}"/>
    <cellStyle name="Äþ¸¶ [_대동농공단지공사비(상수도)(단가보완04년9월)" xfId="306" xr:uid="{00000000-0005-0000-0000-000031010000}"/>
    <cellStyle name="Aþ¸¶ [_마곡보완" xfId="307" xr:uid="{00000000-0005-0000-0000-000032010000}"/>
    <cellStyle name="Äþ¸¶ [_마곡보완" xfId="308" xr:uid="{00000000-0005-0000-0000-000033010000}"/>
    <cellStyle name="Aþ¸¶ [_마곡보완_시스템제조구매설치내역서(가인개보수)" xfId="309" xr:uid="{00000000-0005-0000-0000-000034010000}"/>
    <cellStyle name="Äþ¸¶ [_마곡보완_시스템제조구매설치내역서(가인개보수)" xfId="310" xr:uid="{00000000-0005-0000-0000-000035010000}"/>
    <cellStyle name="Aþ¸¶ [_마곡보완_시스템제조구매설치내역서(사촌-세부설계'1007)" xfId="311" xr:uid="{00000000-0005-0000-0000-000036010000}"/>
    <cellStyle name="Äþ¸¶ [_마곡보완_시스템제조구매설치내역서(사촌-세부설계'1007)" xfId="312" xr:uid="{00000000-0005-0000-0000-000037010000}"/>
    <cellStyle name="Aþ¸¶ [_마곡보완_자동수위계 설계서(압력식30M)" xfId="313" xr:uid="{00000000-0005-0000-0000-000038010000}"/>
    <cellStyle name="Äþ¸¶ [_마곡보완_자동수위계 설계서(압력식30M)" xfId="314" xr:uid="{00000000-0005-0000-0000-000039010000}"/>
    <cellStyle name="Aþ¸¶ [_마곡보완_전북도본부_무진장지사_SW사업비" xfId="315" xr:uid="{00000000-0005-0000-0000-00003A010000}"/>
    <cellStyle name="Äþ¸¶ [_마곡보완_전북도본부_무진장지사_SW사업비" xfId="316" xr:uid="{00000000-0005-0000-0000-00003B010000}"/>
    <cellStyle name="Aþ¸¶ [_마곡보완_취수탑레이다30m(09관급)090801" xfId="317" xr:uid="{00000000-0005-0000-0000-00003C010000}"/>
    <cellStyle name="Äþ¸¶ [_마곡보완_취수탑레이다30m(09관급)090801" xfId="318" xr:uid="{00000000-0005-0000-0000-00003D010000}"/>
    <cellStyle name="Aþ¸¶ [_방조제 기전시설" xfId="319" xr:uid="{00000000-0005-0000-0000-00003E010000}"/>
    <cellStyle name="Äþ¸¶ [_방조제 기전시설" xfId="320" xr:uid="{00000000-0005-0000-0000-00003F010000}"/>
    <cellStyle name="Aþ¸¶ [_배수장내역(기계)" xfId="321" xr:uid="{00000000-0005-0000-0000-000040010000}"/>
    <cellStyle name="Äþ¸¶ [_배수장내역(기계)" xfId="322" xr:uid="{00000000-0005-0000-0000-000041010000}"/>
    <cellStyle name="Aþ¸¶ [_백공공구배수장기계단가보완(2004년9월)2" xfId="323" xr:uid="{00000000-0005-0000-0000-000042010000}"/>
    <cellStyle name="Äþ¸¶ [_백공공구배수장기계단가보완(2004년9월)2" xfId="324" xr:uid="{00000000-0005-0000-0000-000043010000}"/>
    <cellStyle name="Aþ¸¶ [_백공공구배수장기계단가보완(발주전)2004(최종)" xfId="325" xr:uid="{00000000-0005-0000-0000-000044010000}"/>
    <cellStyle name="Äþ¸¶ [_백공공구배수장기계단가보완(발주전)2004(최종)" xfId="326" xr:uid="{00000000-0005-0000-0000-000045010000}"/>
    <cellStyle name="Aþ¸¶ [_백공기계(수정2)" xfId="327" xr:uid="{00000000-0005-0000-0000-000046010000}"/>
    <cellStyle name="Äþ¸¶ [_백공기계(수정2)" xfId="328" xr:uid="{00000000-0005-0000-0000-000047010000}"/>
    <cellStyle name="Aþ¸¶ [_부록4 부안지구 공사비(최종)-수정" xfId="329" xr:uid="{00000000-0005-0000-0000-000048010000}"/>
    <cellStyle name="Äþ¸¶ [_석우기계공사비(최종)" xfId="330" xr:uid="{00000000-0005-0000-0000-000049010000}"/>
    <cellStyle name="Aþ¸¶ [_수문(5x5이하) 일위" xfId="331" xr:uid="{00000000-0005-0000-0000-00004A010000}"/>
    <cellStyle name="Äþ¸¶ [_수문(5x5이하) 일위" xfId="332" xr:uid="{00000000-0005-0000-0000-00004B010000}"/>
    <cellStyle name="Aþ¸¶ [_수문일위대가(상반기)-4(STS316 1D)" xfId="333" xr:uid="{00000000-0005-0000-0000-00004C010000}"/>
    <cellStyle name="Äþ¸¶ [_시스템제조구매설치내역서(가인개보수)" xfId="334" xr:uid="{00000000-0005-0000-0000-00004D010000}"/>
    <cellStyle name="Aþ¸¶ [_신태인배수장제진기" xfId="335" xr:uid="{00000000-0005-0000-0000-00004E010000}"/>
    <cellStyle name="Äþ¸¶ [_연동양수장" xfId="336" xr:uid="{00000000-0005-0000-0000-00004F010000}"/>
    <cellStyle name="Aþ¸¶ [_옥포배수갑문설계11.26" xfId="337" xr:uid="{00000000-0005-0000-0000-000050010000}"/>
    <cellStyle name="Äþ¸¶ [_율북보완" xfId="338" xr:uid="{00000000-0005-0000-0000-000051010000}"/>
    <cellStyle name="Aþ¸¶ [_자동수위계 설계서(압력식30M)" xfId="339" xr:uid="{00000000-0005-0000-0000-000052010000}"/>
    <cellStyle name="Äþ¸¶ [_자동수위계 설계서(압력식30M)" xfId="340" xr:uid="{00000000-0005-0000-0000-000053010000}"/>
    <cellStyle name="Aþ¸¶ [_전북도본부_무진장지사_SW사업비" xfId="341" xr:uid="{00000000-0005-0000-0000-000054010000}"/>
    <cellStyle name="Äþ¸¶ [_전북도본부_무진장지사_SW사업비" xfId="342" xr:uid="{00000000-0005-0000-0000-000055010000}"/>
    <cellStyle name="Aþ¸¶ [_전체분" xfId="343" xr:uid="{00000000-0005-0000-0000-000056010000}"/>
    <cellStyle name="Äþ¸¶ [_접지양수장내역서" xfId="344" xr:uid="{00000000-0005-0000-0000-000057010000}"/>
    <cellStyle name="Aþ¸¶ [_제1,2호제수문기계공사비(광활3_개보수)" xfId="345" xr:uid="{00000000-0005-0000-0000-000058010000}"/>
    <cellStyle name="Äþ¸¶ [_제1,2호제수문기계공사비(광활3_개보수)" xfId="346" xr:uid="{00000000-0005-0000-0000-000059010000}"/>
    <cellStyle name="Aþ¸¶ [_취수탑레이다30m(09관급)090801" xfId="347" xr:uid="{00000000-0005-0000-0000-00005A010000}"/>
    <cellStyle name="Äþ¸¶ [_취수탑레이다30m(09관급)090801" xfId="348" xr:uid="{00000000-0005-0000-0000-00005B010000}"/>
    <cellStyle name="Aþ¸¶ [_하갈산배수문공사비" xfId="349" xr:uid="{00000000-0005-0000-0000-00005C010000}"/>
    <cellStyle name="Äþ¸¶ [_하갈산배수문공사비" xfId="350" xr:uid="{00000000-0005-0000-0000-00005D010000}"/>
    <cellStyle name="AÞ¸¶ [0]_  A¾  CO  " xfId="351" xr:uid="{00000000-0005-0000-0000-00005E010000}"/>
    <cellStyle name="ÄÞ¸¶ [0]_¸ðÇü¸·" xfId="352" xr:uid="{00000000-0005-0000-0000-00005F010000}"/>
    <cellStyle name="AÞ¸¶ [0]_¼oAI¼º " xfId="353" xr:uid="{00000000-0005-0000-0000-000060010000}"/>
    <cellStyle name="ÄÞ¸¶ [0]_INQUIRY ¿µ¾÷ÃßÁø " xfId="354" xr:uid="{00000000-0005-0000-0000-000061010000}"/>
    <cellStyle name="AÞ¸¶ [0]_INQUIRY ¿μ¾÷AßAø " xfId="355" xr:uid="{00000000-0005-0000-0000-000062010000}"/>
    <cellStyle name="ÄÞ¸¶ [0]_laroux" xfId="356" xr:uid="{00000000-0005-0000-0000-000063010000}"/>
    <cellStyle name="AÞ¸¶ [0]_PERSONAL" xfId="357" xr:uid="{00000000-0005-0000-0000-000064010000}"/>
    <cellStyle name="AÞ¸¶_  A¾  CO  " xfId="358" xr:uid="{00000000-0005-0000-0000-000065010000}"/>
    <cellStyle name="ÄÞ¸¶_¸ðÇü¸·" xfId="359" xr:uid="{00000000-0005-0000-0000-000066010000}"/>
    <cellStyle name="AÞ¸¶_¼oAI¼º " xfId="360" xr:uid="{00000000-0005-0000-0000-000067010000}"/>
    <cellStyle name="ÄÞ¸¶_INQUIRY ¿µ¾÷ÃßÁø " xfId="361" xr:uid="{00000000-0005-0000-0000-000068010000}"/>
    <cellStyle name="AÞ¸¶_INQUIRY ¿μ¾÷AßAø " xfId="362" xr:uid="{00000000-0005-0000-0000-000069010000}"/>
    <cellStyle name="ÄÞ¸¶_laroux" xfId="363" xr:uid="{00000000-0005-0000-0000-00006A010000}"/>
    <cellStyle name="AÞ¸¶_PERSONAL" xfId="364" xr:uid="{00000000-0005-0000-0000-00006B010000}"/>
    <cellStyle name="Àú¸®¼ö" xfId="365" xr:uid="{00000000-0005-0000-0000-00006C010000}"/>
    <cellStyle name="Àú¸®¼ö0" xfId="366" xr:uid="{00000000-0005-0000-0000-00006D010000}"/>
    <cellStyle name="C¡IA¨ª_¡ic¨u¡A¨￢I¨￢¡Æ AN¡Æe " xfId="367" xr:uid="{00000000-0005-0000-0000-00006E010000}"/>
    <cellStyle name="C￥" xfId="368" xr:uid="{00000000-0005-0000-0000-00006F010000}"/>
    <cellStyle name="Ç¥" xfId="369" xr:uid="{00000000-0005-0000-0000-000070010000}"/>
    <cellStyle name="C￥_1차+2차 단가보안(03.07.14)-기존품목+신규품목" xfId="370" xr:uid="{00000000-0005-0000-0000-000071010000}"/>
    <cellStyle name="Ç¥_2006.03.00(최종감사보완)" xfId="371" xr:uid="{00000000-0005-0000-0000-000072010000}"/>
    <cellStyle name="C￥_2차-야간경관개선" xfId="372" xr:uid="{00000000-0005-0000-0000-000073010000}"/>
    <cellStyle name="Ç¥_경천_전기공사내역서(보완최종)" xfId="373" xr:uid="{00000000-0005-0000-0000-000074010000}"/>
    <cellStyle name="C￥_금구문화상수도공사비(설계보완)(최종)" xfId="374" xr:uid="{00000000-0005-0000-0000-000075010000}"/>
    <cellStyle name="Ç¥_금구문화상수도공사비(설계보완)(최종)" xfId="375" xr:uid="{00000000-0005-0000-0000-000076010000}"/>
    <cellStyle name="C￥_기계계산" xfId="376" xr:uid="{00000000-0005-0000-0000-000077010000}"/>
    <cellStyle name="Ç¥_기계계산" xfId="377" xr:uid="{00000000-0005-0000-0000-000078010000}"/>
    <cellStyle name="C￥_기계내역" xfId="378" xr:uid="{00000000-0005-0000-0000-000079010000}"/>
    <cellStyle name="Ç¥_기계내역" xfId="379" xr:uid="{00000000-0005-0000-0000-00007A010000}"/>
    <cellStyle name="C￥_기계내역서" xfId="380" xr:uid="{00000000-0005-0000-0000-00007B010000}"/>
    <cellStyle name="Ç¥_기계내역서" xfId="381" xr:uid="{00000000-0005-0000-0000-00007C010000}"/>
    <cellStyle name="C￥_기계설비내역" xfId="382" xr:uid="{00000000-0005-0000-0000-00007D010000}"/>
    <cellStyle name="Ç¥_기계설비내역" xfId="383" xr:uid="{00000000-0005-0000-0000-00007E010000}"/>
    <cellStyle name="C￥_내역서" xfId="384" xr:uid="{00000000-0005-0000-0000-00007F010000}"/>
    <cellStyle name="Ç¥_내역서" xfId="385" xr:uid="{00000000-0005-0000-0000-000080010000}"/>
    <cellStyle name="C￥_대동농공단지공사비(상수도)(단가보완04년9월)" xfId="386" xr:uid="{00000000-0005-0000-0000-000081010000}"/>
    <cellStyle name="Ç¥_대동농공단지공사비(상수도)(단가보완04년9월)" xfId="387" xr:uid="{00000000-0005-0000-0000-000082010000}"/>
    <cellStyle name="C￥_마곡보완" xfId="388" xr:uid="{00000000-0005-0000-0000-000083010000}"/>
    <cellStyle name="Ç¥_마곡보완" xfId="389" xr:uid="{00000000-0005-0000-0000-000084010000}"/>
    <cellStyle name="C￥_마곡보완_시스템제조구매설치내역서(가인개보수)" xfId="390" xr:uid="{00000000-0005-0000-0000-000085010000}"/>
    <cellStyle name="Ç¥_마곡보완_시스템제조구매설치내역서(가인개보수)" xfId="391" xr:uid="{00000000-0005-0000-0000-000086010000}"/>
    <cellStyle name="C￥_마곡보완_시스템제조구매설치내역서(사촌-세부설계'1007)" xfId="392" xr:uid="{00000000-0005-0000-0000-000087010000}"/>
    <cellStyle name="Ç¥_마곡보완_시스템제조구매설치내역서(사촌-세부설계'1007)" xfId="393" xr:uid="{00000000-0005-0000-0000-000088010000}"/>
    <cellStyle name="C￥_마곡보완_자동수위계 설계서(압력식30M)" xfId="394" xr:uid="{00000000-0005-0000-0000-000089010000}"/>
    <cellStyle name="Ç¥_마곡보완_자동수위계 설계서(압력식30M)" xfId="395" xr:uid="{00000000-0005-0000-0000-00008A010000}"/>
    <cellStyle name="C￥_마곡보완_전북도본부_무진장지사_SW사업비" xfId="396" xr:uid="{00000000-0005-0000-0000-00008B010000}"/>
    <cellStyle name="Ç¥_마곡보완_전북도본부_무진장지사_SW사업비" xfId="397" xr:uid="{00000000-0005-0000-0000-00008C010000}"/>
    <cellStyle name="C￥_마곡보완_취수탑레이다30m(09관급)090801" xfId="398" xr:uid="{00000000-0005-0000-0000-00008D010000}"/>
    <cellStyle name="Ç¥_마곡보완_취수탑레이다30m(09관급)090801" xfId="399" xr:uid="{00000000-0005-0000-0000-00008E010000}"/>
    <cellStyle name="C￥_방조제 기전시설" xfId="400" xr:uid="{00000000-0005-0000-0000-00008F010000}"/>
    <cellStyle name="Ç¥_방조제 기전시설" xfId="401" xr:uid="{00000000-0005-0000-0000-000090010000}"/>
    <cellStyle name="C￥_배수장내역(기계)" xfId="402" xr:uid="{00000000-0005-0000-0000-000091010000}"/>
    <cellStyle name="Ç¥_배수장내역(기계)" xfId="403" xr:uid="{00000000-0005-0000-0000-000092010000}"/>
    <cellStyle name="C￥_백공공구배수장기계단가보완(2004년9월)2" xfId="404" xr:uid="{00000000-0005-0000-0000-000093010000}"/>
    <cellStyle name="Ç¥_백공공구배수장기계단가보완(2004년9월)2" xfId="405" xr:uid="{00000000-0005-0000-0000-000094010000}"/>
    <cellStyle name="C￥_백공공구배수장기계단가보완(발주전)2004(최종)" xfId="406" xr:uid="{00000000-0005-0000-0000-000095010000}"/>
    <cellStyle name="Ç¥_백공공구배수장기계단가보완(발주전)2004(최종)" xfId="407" xr:uid="{00000000-0005-0000-0000-000096010000}"/>
    <cellStyle name="C￥_백공기계(수정2)" xfId="408" xr:uid="{00000000-0005-0000-0000-000097010000}"/>
    <cellStyle name="Ç¥_백공기계(수정2)" xfId="409" xr:uid="{00000000-0005-0000-0000-000098010000}"/>
    <cellStyle name="C￥_부록4 부안지구 공사비(최종)-수정" xfId="410" xr:uid="{00000000-0005-0000-0000-000099010000}"/>
    <cellStyle name="Ç¥_석우기계공사비(최종)" xfId="411" xr:uid="{00000000-0005-0000-0000-00009A010000}"/>
    <cellStyle name="C￥_수문(5x5이하) 일위" xfId="412" xr:uid="{00000000-0005-0000-0000-00009B010000}"/>
    <cellStyle name="Ç¥_수문(5x5이하) 일위" xfId="413" xr:uid="{00000000-0005-0000-0000-00009C010000}"/>
    <cellStyle name="C￥_수문일위대가(상반기)-4(STS316 1D)" xfId="414" xr:uid="{00000000-0005-0000-0000-00009D010000}"/>
    <cellStyle name="Ç¥_시스템제조구매설치내역서(가인개보수)" xfId="415" xr:uid="{00000000-0005-0000-0000-00009E010000}"/>
    <cellStyle name="C￥_신태인배수장제진기" xfId="416" xr:uid="{00000000-0005-0000-0000-00009F010000}"/>
    <cellStyle name="Ç¥_양배수장(2004년-하반기)" xfId="417" xr:uid="{00000000-0005-0000-0000-0000A0010000}"/>
    <cellStyle name="C￥_옥포배수갑문설계11.26" xfId="418" xr:uid="{00000000-0005-0000-0000-0000A1010000}"/>
    <cellStyle name="Ç¥_율북보완" xfId="419" xr:uid="{00000000-0005-0000-0000-0000A2010000}"/>
    <cellStyle name="C￥_자동수위계 설계서(압력식30M)" xfId="420" xr:uid="{00000000-0005-0000-0000-0000A3010000}"/>
    <cellStyle name="Ç¥_자동수위계 설계서(압력식30M)" xfId="421" xr:uid="{00000000-0005-0000-0000-0000A4010000}"/>
    <cellStyle name="C￥_전북도본부_무진장지사_SW사업비" xfId="422" xr:uid="{00000000-0005-0000-0000-0000A5010000}"/>
    <cellStyle name="Ç¥_전북도본부_무진장지사_SW사업비" xfId="423" xr:uid="{00000000-0005-0000-0000-0000A6010000}"/>
    <cellStyle name="C￥_전체분" xfId="424" xr:uid="{00000000-0005-0000-0000-0000A7010000}"/>
    <cellStyle name="Ç¥_접지양수장내역서" xfId="425" xr:uid="{00000000-0005-0000-0000-0000A8010000}"/>
    <cellStyle name="C￥_제1,2호제수문기계공사비(광활3_개보수)" xfId="426" xr:uid="{00000000-0005-0000-0000-0000A9010000}"/>
    <cellStyle name="Ç¥_제1,2호제수문기계공사비(광활3_개보수)" xfId="427" xr:uid="{00000000-0005-0000-0000-0000AA010000}"/>
    <cellStyle name="C￥_취수탑레이다30m(09관급)090801" xfId="428" xr:uid="{00000000-0005-0000-0000-0000AB010000}"/>
    <cellStyle name="Ç¥_취수탑레이다30m(09관급)090801" xfId="429" xr:uid="{00000000-0005-0000-0000-0000AC010000}"/>
    <cellStyle name="C￥_하갈산배수문공사비" xfId="430" xr:uid="{00000000-0005-0000-0000-0000AD010000}"/>
    <cellStyle name="C￥AØ_  A¾  CO  " xfId="431" xr:uid="{00000000-0005-0000-0000-0000AE010000}"/>
    <cellStyle name="Ç¥ÁØ_¸ðÇü¸·" xfId="432" xr:uid="{00000000-0005-0000-0000-0000AF010000}"/>
    <cellStyle name="C￥AØ_¿μ¾÷CoE² " xfId="433" xr:uid="{00000000-0005-0000-0000-0000B0010000}"/>
    <cellStyle name="Ç¥ÁØ_±â¼ú°ËÅä" xfId="434" xr:uid="{00000000-0005-0000-0000-0000B1010000}"/>
    <cellStyle name="C￥AØ_≫c¾÷ºIº° AN°e " xfId="435" xr:uid="{00000000-0005-0000-0000-0000B2010000}"/>
    <cellStyle name="Ç¥ÁØ_°­´ç (2)" xfId="436" xr:uid="{00000000-0005-0000-0000-0000B3010000}"/>
    <cellStyle name="C￥AØ_°­´c (2)_광명견적대비1010" xfId="437" xr:uid="{00000000-0005-0000-0000-0000B4010000}"/>
    <cellStyle name="Ç¥ÁØ_°­´ç (2)_광명견적대비1010" xfId="438" xr:uid="{00000000-0005-0000-0000-0000B5010000}"/>
    <cellStyle name="C￥AØ_°­´c (2)_광명관급" xfId="439" xr:uid="{00000000-0005-0000-0000-0000B6010000}"/>
    <cellStyle name="Ç¥ÁØ_°­´ç (2)_광명관급" xfId="440" xr:uid="{00000000-0005-0000-0000-0000B7010000}"/>
    <cellStyle name="C￥AØ_°­´c (2)_금광" xfId="441" xr:uid="{00000000-0005-0000-0000-0000B8010000}"/>
    <cellStyle name="Ç¥ÁØ_°­´ç (2)_금광" xfId="442" xr:uid="{00000000-0005-0000-0000-0000B9010000}"/>
    <cellStyle name="C￥AØ_°­´c (2)_삼사" xfId="443" xr:uid="{00000000-0005-0000-0000-0000BA010000}"/>
    <cellStyle name="Ç¥ÁØ_°­´ç (2)_삼사" xfId="444" xr:uid="{00000000-0005-0000-0000-0000BB010000}"/>
    <cellStyle name="C￥AØ_¾c½A " xfId="445" xr:uid="{00000000-0005-0000-0000-0000BC010000}"/>
    <cellStyle name="Ç¥ÁØ_5-1±¤°í " xfId="446" xr:uid="{00000000-0005-0000-0000-0000BD010000}"/>
    <cellStyle name="C￥AØ_AN°y(1.25) " xfId="447" xr:uid="{00000000-0005-0000-0000-0000BE010000}"/>
    <cellStyle name="Ç¥ÁØ_Áý°èÇ¥(2¿ù) " xfId="448" xr:uid="{00000000-0005-0000-0000-0000BF010000}"/>
    <cellStyle name="C￥AØ_SOON1 " xfId="449" xr:uid="{00000000-0005-0000-0000-0000C0010000}"/>
    <cellStyle name="Calc Currency (0)" xfId="450" xr:uid="{00000000-0005-0000-0000-0000C1010000}"/>
    <cellStyle name="category" xfId="451" xr:uid="{00000000-0005-0000-0000-0000C2010000}"/>
    <cellStyle name="Çõ»ê" xfId="452" xr:uid="{00000000-0005-0000-0000-0000C3010000}"/>
    <cellStyle name="Comma" xfId="453" xr:uid="{00000000-0005-0000-0000-0000C4010000}"/>
    <cellStyle name="Comma [0]" xfId="454" xr:uid="{00000000-0005-0000-0000-0000C5010000}"/>
    <cellStyle name="comma zerodec" xfId="455" xr:uid="{00000000-0005-0000-0000-0000C6010000}"/>
    <cellStyle name="Comma_ SG&amp;A Bridge " xfId="456" xr:uid="{00000000-0005-0000-0000-0000C7010000}"/>
    <cellStyle name="Comma0" xfId="457" xr:uid="{00000000-0005-0000-0000-0000C8010000}"/>
    <cellStyle name="Copied" xfId="458" xr:uid="{00000000-0005-0000-0000-0000C9010000}"/>
    <cellStyle name="Curren?_x0012_퐀_x0017_?" xfId="459" xr:uid="{00000000-0005-0000-0000-0000CA010000}"/>
    <cellStyle name="Currency" xfId="460" xr:uid="{00000000-0005-0000-0000-0000CB010000}"/>
    <cellStyle name="Currency [0]" xfId="461" xr:uid="{00000000-0005-0000-0000-0000CC010000}"/>
    <cellStyle name="currency-$_표지 " xfId="462" xr:uid="{00000000-0005-0000-0000-0000CD010000}"/>
    <cellStyle name="Currency_ SG&amp;A Bridge " xfId="463" xr:uid="{00000000-0005-0000-0000-0000CE010000}"/>
    <cellStyle name="Currency0" xfId="464" xr:uid="{00000000-0005-0000-0000-0000CF010000}"/>
    <cellStyle name="Currency1" xfId="465" xr:uid="{00000000-0005-0000-0000-0000D0010000}"/>
    <cellStyle name="Date" xfId="466" xr:uid="{00000000-0005-0000-0000-0000D1010000}"/>
    <cellStyle name="Dezimal [0]_laroux" xfId="467" xr:uid="{00000000-0005-0000-0000-0000D2010000}"/>
    <cellStyle name="Dezimal_laroux" xfId="468" xr:uid="{00000000-0005-0000-0000-0000D3010000}"/>
    <cellStyle name="Dollar (zero dec)" xfId="469" xr:uid="{00000000-0005-0000-0000-0000D4010000}"/>
    <cellStyle name="È­æó±âè£" xfId="470" xr:uid="{00000000-0005-0000-0000-0000D5010000}"/>
    <cellStyle name="È­æó±âè£0" xfId="471" xr:uid="{00000000-0005-0000-0000-0000D6010000}"/>
    <cellStyle name="Entered" xfId="472" xr:uid="{00000000-0005-0000-0000-0000D7010000}"/>
    <cellStyle name="Euro" xfId="473" xr:uid="{00000000-0005-0000-0000-0000D8010000}"/>
    <cellStyle name="F2" xfId="474" xr:uid="{00000000-0005-0000-0000-0000D9010000}"/>
    <cellStyle name="F3" xfId="475" xr:uid="{00000000-0005-0000-0000-0000DA010000}"/>
    <cellStyle name="F4" xfId="476" xr:uid="{00000000-0005-0000-0000-0000DB010000}"/>
    <cellStyle name="F5" xfId="477" xr:uid="{00000000-0005-0000-0000-0000DC010000}"/>
    <cellStyle name="F6" xfId="478" xr:uid="{00000000-0005-0000-0000-0000DD010000}"/>
    <cellStyle name="F7" xfId="479" xr:uid="{00000000-0005-0000-0000-0000DE010000}"/>
    <cellStyle name="F8" xfId="480" xr:uid="{00000000-0005-0000-0000-0000DF010000}"/>
    <cellStyle name="Fixed" xfId="481" xr:uid="{00000000-0005-0000-0000-0000E0010000}"/>
    <cellStyle name="Grey" xfId="482" xr:uid="{00000000-0005-0000-0000-0000E1010000}"/>
    <cellStyle name="HEADER" xfId="483" xr:uid="{00000000-0005-0000-0000-0000E2010000}"/>
    <cellStyle name="Header1" xfId="484" xr:uid="{00000000-0005-0000-0000-0000E3010000}"/>
    <cellStyle name="Header2" xfId="485" xr:uid="{00000000-0005-0000-0000-0000E4010000}"/>
    <cellStyle name="Heading 1" xfId="486" xr:uid="{00000000-0005-0000-0000-0000E5010000}"/>
    <cellStyle name="Heading 2" xfId="487" xr:uid="{00000000-0005-0000-0000-0000E6010000}"/>
    <cellStyle name="Heading1" xfId="488" xr:uid="{00000000-0005-0000-0000-0000E7010000}"/>
    <cellStyle name="Heading2" xfId="489" xr:uid="{00000000-0005-0000-0000-0000E8010000}"/>
    <cellStyle name="Helv8_PFD4.XLS" xfId="490" xr:uid="{00000000-0005-0000-0000-0000E9010000}"/>
    <cellStyle name="Input [yellow]" xfId="491" xr:uid="{00000000-0005-0000-0000-0000EA010000}"/>
    <cellStyle name="Milliers [0]_Arabian Spec" xfId="492" xr:uid="{00000000-0005-0000-0000-0000EB010000}"/>
    <cellStyle name="Milliers_Arabian Spec" xfId="493" xr:uid="{00000000-0005-0000-0000-0000EC010000}"/>
    <cellStyle name="Model" xfId="494" xr:uid="{00000000-0005-0000-0000-0000ED010000}"/>
    <cellStyle name="Mon?aire [0]_Arabian Spec" xfId="495" xr:uid="{00000000-0005-0000-0000-0000EE010000}"/>
    <cellStyle name="Mon?aire_Arabian Spec" xfId="496" xr:uid="{00000000-0005-0000-0000-0000EF010000}"/>
    <cellStyle name="no dec" xfId="497" xr:uid="{00000000-0005-0000-0000-0000F0010000}"/>
    <cellStyle name="Normal - Style1" xfId="498" xr:uid="{00000000-0005-0000-0000-0000F1010000}"/>
    <cellStyle name="Normal - Style2" xfId="499" xr:uid="{00000000-0005-0000-0000-0000F2010000}"/>
    <cellStyle name="Normal - Style3" xfId="500" xr:uid="{00000000-0005-0000-0000-0000F3010000}"/>
    <cellStyle name="Normal - Style4" xfId="501" xr:uid="{00000000-0005-0000-0000-0000F4010000}"/>
    <cellStyle name="Normal - Style5" xfId="502" xr:uid="{00000000-0005-0000-0000-0000F5010000}"/>
    <cellStyle name="Normal - Style6" xfId="503" xr:uid="{00000000-0005-0000-0000-0000F6010000}"/>
    <cellStyle name="Normal - Style7" xfId="504" xr:uid="{00000000-0005-0000-0000-0000F7010000}"/>
    <cellStyle name="Normal - Style8" xfId="505" xr:uid="{00000000-0005-0000-0000-0000F8010000}"/>
    <cellStyle name="Normal - 유형1" xfId="506" xr:uid="{00000000-0005-0000-0000-0000F9010000}"/>
    <cellStyle name="Normal_ SG&amp;A Bridge " xfId="507" xr:uid="{00000000-0005-0000-0000-0000FA010000}"/>
    <cellStyle name="Percent" xfId="508" xr:uid="{00000000-0005-0000-0000-0000FB010000}"/>
    <cellStyle name="Percent [2]" xfId="509" xr:uid="{00000000-0005-0000-0000-0000FC010000}"/>
    <cellStyle name="Percent_국촌교(일반수량)변경" xfId="510" xr:uid="{00000000-0005-0000-0000-0000FD010000}"/>
    <cellStyle name="RevList" xfId="511" xr:uid="{00000000-0005-0000-0000-0000FE010000}"/>
    <cellStyle name="Standard_laroux" xfId="512" xr:uid="{00000000-0005-0000-0000-0000FF010000}"/>
    <cellStyle name="subhead" xfId="513" xr:uid="{00000000-0005-0000-0000-000000020000}"/>
    <cellStyle name="Subtotal" xfId="514" xr:uid="{00000000-0005-0000-0000-000001020000}"/>
    <cellStyle name="Title" xfId="515" xr:uid="{00000000-0005-0000-0000-000002020000}"/>
    <cellStyle name="title [1]" xfId="516" xr:uid="{00000000-0005-0000-0000-000003020000}"/>
    <cellStyle name="title [2]" xfId="517" xr:uid="{00000000-0005-0000-0000-000004020000}"/>
    <cellStyle name="Total" xfId="518" xr:uid="{00000000-0005-0000-0000-000005020000}"/>
    <cellStyle name="UM" xfId="519" xr:uid="{00000000-0005-0000-0000-000006020000}"/>
    <cellStyle name="W?rung [0]_laroux" xfId="520" xr:uid="{00000000-0005-0000-0000-000007020000}"/>
    <cellStyle name="W?rung_laroux" xfId="521" xr:uid="{00000000-0005-0000-0000-000008020000}"/>
    <cellStyle name="강조색1" xfId="522" builtinId="29" customBuiltin="1"/>
    <cellStyle name="강조색2" xfId="523" builtinId="33" customBuiltin="1"/>
    <cellStyle name="강조색3" xfId="524" builtinId="37" customBuiltin="1"/>
    <cellStyle name="강조색4" xfId="525" builtinId="41" customBuiltin="1"/>
    <cellStyle name="강조색5" xfId="526" builtinId="45" customBuiltin="1"/>
    <cellStyle name="강조색6" xfId="527" builtinId="49" customBuiltin="1"/>
    <cellStyle name="경고문" xfId="528" builtinId="11" customBuiltin="1"/>
    <cellStyle name="계" xfId="529" xr:uid="{00000000-0005-0000-0000-000010020000}"/>
    <cellStyle name="계_99상일위대가" xfId="530" xr:uid="{00000000-0005-0000-0000-000011020000}"/>
    <cellStyle name="계_설계예산98.하" xfId="531" xr:uid="{00000000-0005-0000-0000-000012020000}"/>
    <cellStyle name="계_일위대가증" xfId="532" xr:uid="{00000000-0005-0000-0000-000013020000}"/>
    <cellStyle name="계산" xfId="533" builtinId="22" customBuiltin="1"/>
    <cellStyle name="고정소숫점" xfId="534" xr:uid="{00000000-0005-0000-0000-000015020000}"/>
    <cellStyle name="고정출력1" xfId="535" xr:uid="{00000000-0005-0000-0000-000016020000}"/>
    <cellStyle name="고정출력2" xfId="536" xr:uid="{00000000-0005-0000-0000-000017020000}"/>
    <cellStyle name="咬訌裝?INCOM1" xfId="537" xr:uid="{00000000-0005-0000-0000-000018020000}"/>
    <cellStyle name="咬訌裝?INCOM10" xfId="538" xr:uid="{00000000-0005-0000-0000-000019020000}"/>
    <cellStyle name="咬訌裝?INCOM2" xfId="539" xr:uid="{00000000-0005-0000-0000-00001A020000}"/>
    <cellStyle name="咬訌裝?INCOM3" xfId="540" xr:uid="{00000000-0005-0000-0000-00001B020000}"/>
    <cellStyle name="咬訌裝?INCOM4" xfId="541" xr:uid="{00000000-0005-0000-0000-00001C020000}"/>
    <cellStyle name="咬訌裝?INCOM5" xfId="542" xr:uid="{00000000-0005-0000-0000-00001D020000}"/>
    <cellStyle name="咬訌裝?INCOM6" xfId="543" xr:uid="{00000000-0005-0000-0000-00001E020000}"/>
    <cellStyle name="咬訌裝?INCOM7" xfId="544" xr:uid="{00000000-0005-0000-0000-00001F020000}"/>
    <cellStyle name="咬訌裝?INCOM8" xfId="545" xr:uid="{00000000-0005-0000-0000-000020020000}"/>
    <cellStyle name="咬訌裝?INCOM9" xfId="546" xr:uid="{00000000-0005-0000-0000-000021020000}"/>
    <cellStyle name="咬訌裝?PRIB11" xfId="547" xr:uid="{00000000-0005-0000-0000-000022020000}"/>
    <cellStyle name="국종합건설" xfId="548" xr:uid="{00000000-0005-0000-0000-000023020000}"/>
    <cellStyle name="금액" xfId="549" xr:uid="{00000000-0005-0000-0000-000024020000}"/>
    <cellStyle name="나쁨" xfId="550" builtinId="27" customBuiltin="1"/>
    <cellStyle name="날짜" xfId="551" xr:uid="{00000000-0005-0000-0000-000026020000}"/>
    <cellStyle name="내역" xfId="552" xr:uid="{00000000-0005-0000-0000-000027020000}"/>
    <cellStyle name="단위" xfId="553" xr:uid="{00000000-0005-0000-0000-000028020000}"/>
    <cellStyle name="달러" xfId="554" xr:uid="{00000000-0005-0000-0000-000029020000}"/>
    <cellStyle name="뒤에 오는 하이퍼링크" xfId="555" xr:uid="{00000000-0005-0000-0000-00002A020000}"/>
    <cellStyle name="똿뗦먛귟 [0.00]_laroux" xfId="556" xr:uid="{00000000-0005-0000-0000-00002B020000}"/>
    <cellStyle name="똿뗦먛귟_laroux" xfId="557" xr:uid="{00000000-0005-0000-0000-00002C020000}"/>
    <cellStyle name="메모" xfId="558" builtinId="10" customBuiltin="1"/>
    <cellStyle name="믅됞 [0.00]_laroux" xfId="559" xr:uid="{00000000-0005-0000-0000-00002E020000}"/>
    <cellStyle name="믅됞_laroux" xfId="560" xr:uid="{00000000-0005-0000-0000-00002F020000}"/>
    <cellStyle name="배분" xfId="561" xr:uid="{00000000-0005-0000-0000-000030020000}"/>
    <cellStyle name="백분율" xfId="562" builtinId="5"/>
    <cellStyle name="백분율 [0]" xfId="563" xr:uid="{00000000-0005-0000-0000-000032020000}"/>
    <cellStyle name="백분율 [2]" xfId="564" xr:uid="{00000000-0005-0000-0000-000033020000}"/>
    <cellStyle name="백분율 2" xfId="565" xr:uid="{00000000-0005-0000-0000-000034020000}"/>
    <cellStyle name="백분율［△1］" xfId="566" xr:uid="{00000000-0005-0000-0000-000035020000}"/>
    <cellStyle name="백분율［△2］" xfId="567" xr:uid="{00000000-0005-0000-0000-000036020000}"/>
    <cellStyle name="보통" xfId="568" builtinId="28" customBuiltin="1"/>
    <cellStyle name="뷭?_7200000" xfId="569" xr:uid="{00000000-0005-0000-0000-000038020000}"/>
    <cellStyle name="빨강" xfId="570" xr:uid="{00000000-0005-0000-0000-000039020000}"/>
    <cellStyle name="선택영역의 가운데로" xfId="571" xr:uid="{00000000-0005-0000-0000-00003A020000}"/>
    <cellStyle name="설계서" xfId="572" xr:uid="{00000000-0005-0000-0000-00003B020000}"/>
    <cellStyle name="설계서-내용" xfId="573" xr:uid="{00000000-0005-0000-0000-00003C020000}"/>
    <cellStyle name="설계서-내용-소수점" xfId="574" xr:uid="{00000000-0005-0000-0000-00003D020000}"/>
    <cellStyle name="설계서-내용-우" xfId="575" xr:uid="{00000000-0005-0000-0000-00003E020000}"/>
    <cellStyle name="설계서-내용-좌" xfId="576" xr:uid="{00000000-0005-0000-0000-00003F020000}"/>
    <cellStyle name="설계서-소제목" xfId="577" xr:uid="{00000000-0005-0000-0000-000040020000}"/>
    <cellStyle name="설계서-타이틀" xfId="578" xr:uid="{00000000-0005-0000-0000-000041020000}"/>
    <cellStyle name="설계서-항목" xfId="579" xr:uid="{00000000-0005-0000-0000-000042020000}"/>
    <cellStyle name="설명 텍스트" xfId="580" builtinId="53" customBuiltin="1"/>
    <cellStyle name="셀 확인" xfId="581" builtinId="23" customBuiltin="1"/>
    <cellStyle name="소수" xfId="582" xr:uid="{00000000-0005-0000-0000-000045020000}"/>
    <cellStyle name="소수3" xfId="583" xr:uid="{00000000-0005-0000-0000-000046020000}"/>
    <cellStyle name="소수4" xfId="584" xr:uid="{00000000-0005-0000-0000-000047020000}"/>
    <cellStyle name="소수점" xfId="585" xr:uid="{00000000-0005-0000-0000-000048020000}"/>
    <cellStyle name="수량" xfId="586" xr:uid="{00000000-0005-0000-0000-000049020000}"/>
    <cellStyle name="숫자" xfId="587" xr:uid="{00000000-0005-0000-0000-00004A020000}"/>
    <cellStyle name="숫자(R)" xfId="588" xr:uid="{00000000-0005-0000-0000-00004B020000}"/>
    <cellStyle name="쉼표 [0]" xfId="589" builtinId="6"/>
    <cellStyle name="쉼표 [0] 12" xfId="590" xr:uid="{00000000-0005-0000-0000-00004D020000}"/>
    <cellStyle name="쉼표 [0] 16" xfId="591" xr:uid="{00000000-0005-0000-0000-00004E020000}"/>
    <cellStyle name="쉼표 [0] 2" xfId="592" xr:uid="{00000000-0005-0000-0000-00004F020000}"/>
    <cellStyle name="쉼표 [0] 2 2 3" xfId="593" xr:uid="{00000000-0005-0000-0000-000050020000}"/>
    <cellStyle name="쉼표 [0] 2 4" xfId="594" xr:uid="{00000000-0005-0000-0000-000051020000}"/>
    <cellStyle name="쉼표 [0] 5 10" xfId="595" xr:uid="{00000000-0005-0000-0000-000052020000}"/>
    <cellStyle name="쉼표 [0]_고천전기" xfId="596" xr:uid="{00000000-0005-0000-0000-000053020000}"/>
    <cellStyle name="쉼표 [0]_시스템제조구매설치내역서(가북-세부설계)" xfId="597" xr:uid="{00000000-0005-0000-0000-000054020000}"/>
    <cellStyle name="쉼표[0]" xfId="598" xr:uid="{00000000-0005-0000-0000-000055020000}"/>
    <cellStyle name="'쉼표[0]'" xfId="599" xr:uid="{00000000-0005-0000-0000-000056020000}"/>
    <cellStyle name="스타일 1" xfId="600" xr:uid="{00000000-0005-0000-0000-000057020000}"/>
    <cellStyle name="스타일 2" xfId="601" xr:uid="{00000000-0005-0000-0000-000058020000}"/>
    <cellStyle name="안건회계법인" xfId="602" xr:uid="{00000000-0005-0000-0000-000059020000}"/>
    <cellStyle name="연결된 셀" xfId="603" builtinId="24" customBuiltin="1"/>
    <cellStyle name="열어본 하이퍼링크" xfId="604" xr:uid="{00000000-0005-0000-0000-00005B020000}"/>
    <cellStyle name="요약" xfId="605" builtinId="25" customBuiltin="1"/>
    <cellStyle name="원" xfId="606" xr:uid="{00000000-0005-0000-0000-00005D020000}"/>
    <cellStyle name="원_1단양수장 계획보완내역서(최종)" xfId="607" xr:uid="{00000000-0005-0000-0000-00005E020000}"/>
    <cellStyle name="원_1단양수장보완(12월대비)" xfId="608" xr:uid="{00000000-0005-0000-0000-00005F020000}"/>
    <cellStyle name="원_1차변경 검토분" xfId="609" xr:uid="{00000000-0005-0000-0000-000060020000}"/>
    <cellStyle name="원_2001년 9월" xfId="610" xr:uid="{00000000-0005-0000-0000-000061020000}"/>
    <cellStyle name="원_2001년 9월 일위" xfId="611" xr:uid="{00000000-0005-0000-0000-000062020000}"/>
    <cellStyle name="원_2001년7월내역" xfId="612" xr:uid="{00000000-0005-0000-0000-000063020000}"/>
    <cellStyle name="원_2001년8월내역" xfId="613" xr:uid="{00000000-0005-0000-0000-000064020000}"/>
    <cellStyle name="원_2001상암,미동총괄표(사업개요)" xfId="614" xr:uid="{00000000-0005-0000-0000-000065020000}"/>
    <cellStyle name="원_2002년 설치" xfId="615" xr:uid="{00000000-0005-0000-0000-000066020000}"/>
    <cellStyle name="원_2002년 합판거푸집" xfId="616" xr:uid="{00000000-0005-0000-0000-000067020000}"/>
    <cellStyle name="원_2002년2,3월" xfId="617" xr:uid="{00000000-0005-0000-0000-000068020000}"/>
    <cellStyle name="원_2004노임운반전력견적" xfId="618" xr:uid="{00000000-0005-0000-0000-000069020000}"/>
    <cellStyle name="원_2007노임" xfId="619" xr:uid="{00000000-0005-0000-0000-00006A020000}"/>
    <cellStyle name="원_2007동아-제어" xfId="620" xr:uid="{00000000-0005-0000-0000-00006B020000}"/>
    <cellStyle name="원_2007십자들녘양수전기" xfId="621" xr:uid="{00000000-0005-0000-0000-00006C020000}"/>
    <cellStyle name="원_2007장재-전기" xfId="622" xr:uid="{00000000-0005-0000-0000-00006D020000}"/>
    <cellStyle name="원_2차-야간경관개선" xfId="623" xr:uid="{00000000-0005-0000-0000-00006E020000}"/>
    <cellStyle name="원_4.○○지구소수력발전(전기)" xfId="624" xr:uid="{00000000-0005-0000-0000-00006F020000}"/>
    <cellStyle name="원_Book1" xfId="625" xr:uid="{00000000-0005-0000-0000-000070020000}"/>
    <cellStyle name="원_Book1_괴목저수지(전기)-총괄" xfId="626" xr:uid="{00000000-0005-0000-0000-000071020000}"/>
    <cellStyle name="원_NEGS" xfId="627" xr:uid="{00000000-0005-0000-0000-000072020000}"/>
    <cellStyle name="원_NEGS_cctv" xfId="628" xr:uid="{00000000-0005-0000-0000-000073020000}"/>
    <cellStyle name="원_NEGS_연기현황" xfId="629" xr:uid="{00000000-0005-0000-0000-000074020000}"/>
    <cellStyle name="원_가로등기계설치0521" xfId="630" xr:uid="{00000000-0005-0000-0000-000075020000}"/>
    <cellStyle name="원_감곡문화011128진입가로등케이블삭제한전납입금전부삭제" xfId="631" xr:uid="{00000000-0005-0000-0000-000076020000}"/>
    <cellStyle name="원_강흥-전기내역" xfId="632" xr:uid="{00000000-0005-0000-0000-000077020000}"/>
    <cellStyle name="원_강흥-전기내역(0605)" xfId="633" xr:uid="{00000000-0005-0000-0000-000078020000}"/>
    <cellStyle name="원_개정도로물량" xfId="634" xr:uid="{00000000-0005-0000-0000-000079020000}"/>
    <cellStyle name="원_개정도로토적" xfId="635" xr:uid="{00000000-0005-0000-0000-00007A020000}"/>
    <cellStyle name="원_개정보완설계(20031031)" xfId="636" xr:uid="{00000000-0005-0000-0000-00007B020000}"/>
    <cellStyle name="원_검토조정내역서(신세기1217)-재검토" xfId="637" xr:uid="{00000000-0005-0000-0000-00007C020000}"/>
    <cellStyle name="원_결재(관동취입보)" xfId="638" xr:uid="{00000000-0005-0000-0000-00007D020000}"/>
    <cellStyle name="원_결재참고(동화-자동제어)" xfId="639" xr:uid="{00000000-0005-0000-0000-00007E020000}"/>
    <cellStyle name="원_경광등제작설치내역서" xfId="640" xr:uid="{00000000-0005-0000-0000-00007F020000}"/>
    <cellStyle name="원_경천_전기공사내역서(보완최종)" xfId="641" xr:uid="{00000000-0005-0000-0000-000080020000}"/>
    <cellStyle name="원_경천여수로공사비" xfId="642" xr:uid="{00000000-0005-0000-0000-000081020000}"/>
    <cellStyle name="원_계산1단" xfId="643" xr:uid="{00000000-0005-0000-0000-000082020000}"/>
    <cellStyle name="원_계산1전기내역" xfId="644" xr:uid="{00000000-0005-0000-0000-000083020000}"/>
    <cellStyle name="원_계산2단-한남" xfId="645" xr:uid="{00000000-0005-0000-0000-000084020000}"/>
    <cellStyle name="원_공사비2001-06" xfId="646" xr:uid="{00000000-0005-0000-0000-000085020000}"/>
    <cellStyle name="원_공사비2001-07" xfId="647" xr:uid="{00000000-0005-0000-0000-000086020000}"/>
    <cellStyle name="원_공사비총괄표(5.15)" xfId="648" xr:uid="{00000000-0005-0000-0000-000087020000}"/>
    <cellStyle name="원_관급자재" xfId="649" xr:uid="{00000000-0005-0000-0000-000088020000}"/>
    <cellStyle name="원_광활3개보수기계공사비(표지)" xfId="650" xr:uid="{00000000-0005-0000-0000-000089020000}"/>
    <cellStyle name="원_구조물공" xfId="651" xr:uid="{00000000-0005-0000-0000-00008A020000}"/>
    <cellStyle name="원_궁사지구 시스템자재" xfId="652" xr:uid="{00000000-0005-0000-0000-00008B020000}"/>
    <cellStyle name="원_궁사지구 자동화시스템일반" xfId="653" xr:uid="{00000000-0005-0000-0000-00008C020000}"/>
    <cellStyle name="원_금계공사비" xfId="654" xr:uid="{00000000-0005-0000-0000-00008D020000}"/>
    <cellStyle name="원_금매지구(0605)" xfId="655" xr:uid="{00000000-0005-0000-0000-00008E020000}"/>
    <cellStyle name="원_금호2양수0101" xfId="656" xr:uid="{00000000-0005-0000-0000-00008F020000}"/>
    <cellStyle name="원_기계계산" xfId="657" xr:uid="{00000000-0005-0000-0000-000090020000}"/>
    <cellStyle name="원_기계내역" xfId="658" xr:uid="{00000000-0005-0000-0000-000091020000}"/>
    <cellStyle name="원_기계설비내역" xfId="659" xr:uid="{00000000-0005-0000-0000-000092020000}"/>
    <cellStyle name="원_길곡지구-전기최종내역서(07보완-최종)" xfId="660" xr:uid="{00000000-0005-0000-0000-000093020000}"/>
    <cellStyle name="원_난계여방재료계산서(최종)" xfId="661" xr:uid="{00000000-0005-0000-0000-000094020000}"/>
    <cellStyle name="원_남광TS-60B(둔기교)" xfId="662" xr:uid="{00000000-0005-0000-0000-000095020000}"/>
    <cellStyle name="원_남정-전기내역" xfId="663" xr:uid="{00000000-0005-0000-0000-000096020000}"/>
    <cellStyle name="원_남정-전기내역(0605)" xfId="664" xr:uid="{00000000-0005-0000-0000-000097020000}"/>
    <cellStyle name="원_내역서" xfId="665" xr:uid="{00000000-0005-0000-0000-000098020000}"/>
    <cellStyle name="원_내역서_1" xfId="666" xr:uid="{00000000-0005-0000-0000-000099020000}"/>
    <cellStyle name="원_내역서_기계계산" xfId="667" xr:uid="{00000000-0005-0000-0000-00009A020000}"/>
    <cellStyle name="원_내역서_기계설비내역" xfId="668" xr:uid="{00000000-0005-0000-0000-00009B020000}"/>
    <cellStyle name="원_내역표지" xfId="669" xr:uid="{00000000-0005-0000-0000-00009C020000}"/>
    <cellStyle name="원_농로재료계산서" xfId="670" xr:uid="{00000000-0005-0000-0000-00009D020000}"/>
    <cellStyle name="원_능제전기내역" xfId="671" xr:uid="{00000000-0005-0000-0000-00009E020000}"/>
    <cellStyle name="원_단가표및운반비" xfId="672" xr:uid="{00000000-0005-0000-0000-00009F020000}"/>
    <cellStyle name="원_대가총괄및 중기,자재운반(최종) " xfId="673" xr:uid="{00000000-0005-0000-0000-0000A0020000}"/>
    <cellStyle name="원_덕동-전기내역" xfId="674" xr:uid="{00000000-0005-0000-0000-0000A1020000}"/>
    <cellStyle name="원_도개(보완04.05)" xfId="675" xr:uid="{00000000-0005-0000-0000-0000A2020000}"/>
    <cellStyle name="원_도봉수원1" xfId="676" xr:uid="{00000000-0005-0000-0000-0000A3020000}"/>
    <cellStyle name="원_도봉지구" xfId="677" xr:uid="{00000000-0005-0000-0000-0000A4020000}"/>
    <cellStyle name="원_라성여수토재료집계" xfId="678" xr:uid="{00000000-0005-0000-0000-0000A5020000}"/>
    <cellStyle name="원_매내천" xfId="679" xr:uid="{00000000-0005-0000-0000-0000A6020000}"/>
    <cellStyle name="원_매내천_수량산출" xfId="680" xr:uid="{00000000-0005-0000-0000-0000A7020000}"/>
    <cellStyle name="원_매내천_수량산출_1" xfId="681" xr:uid="{00000000-0005-0000-0000-0000A8020000}"/>
    <cellStyle name="원_매내천_수량산출서1" xfId="682" xr:uid="{00000000-0005-0000-0000-0000A9020000}"/>
    <cellStyle name="원_먹골전기(0701)" xfId="683" xr:uid="{00000000-0005-0000-0000-0000AA020000}"/>
    <cellStyle name="원_밀양지구 시스템일반" xfId="684" xr:uid="{00000000-0005-0000-0000-0000AB020000}"/>
    <cellStyle name="원_방조제 기전시설" xfId="685" xr:uid="{00000000-0005-0000-0000-0000AC020000}"/>
    <cellStyle name="원_방화실010310" xfId="686" xr:uid="{00000000-0005-0000-0000-0000AD020000}"/>
    <cellStyle name="원_배수공" xfId="687" xr:uid="{00000000-0005-0000-0000-0000AE020000}"/>
    <cellStyle name="원_배수장TMTC" xfId="688" xr:uid="{00000000-0005-0000-0000-0000AF020000}"/>
    <cellStyle name="원_배수장내역(기계)" xfId="689" xr:uid="{00000000-0005-0000-0000-0000B0020000}"/>
    <cellStyle name="원_백공갑문" xfId="690" xr:uid="{00000000-0005-0000-0000-0000B1020000}"/>
    <cellStyle name="원_백공갑문2" xfId="691" xr:uid="{00000000-0005-0000-0000-0000B2020000}"/>
    <cellStyle name="원_백공하서공구단가보완(200403)" xfId="692" xr:uid="{00000000-0005-0000-0000-0000B3020000}"/>
    <cellStyle name="원_변경계약내역서" xfId="693" xr:uid="{00000000-0005-0000-0000-0000B4020000}"/>
    <cellStyle name="원_변경내역서" xfId="694" xr:uid="{00000000-0005-0000-0000-0000B5020000}"/>
    <cellStyle name="원_병성배수장내역" xfId="695" xr:uid="{00000000-0005-0000-0000-0000B6020000}"/>
    <cellStyle name="원_병성배수장내역(최종)" xfId="696" xr:uid="{00000000-0005-0000-0000-0000B7020000}"/>
    <cellStyle name="원_보문지구원격제어소" xfId="697" xr:uid="{00000000-0005-0000-0000-0000B8020000}"/>
    <cellStyle name="원_보문지구중앙관리소" xfId="698" xr:uid="{00000000-0005-0000-0000-0000B9020000}"/>
    <cellStyle name="원_보성회령제사통-변경1" xfId="699" xr:uid="{00000000-0005-0000-0000-0000BA020000}"/>
    <cellStyle name="원_부대공사" xfId="700" xr:uid="{00000000-0005-0000-0000-0000BB020000}"/>
    <cellStyle name="원_부대집계" xfId="701" xr:uid="{00000000-0005-0000-0000-0000BC020000}"/>
    <cellStyle name="원_부록4 부안지구 공사비(최종)-수정" xfId="702" xr:uid="{00000000-0005-0000-0000-0000BD020000}"/>
    <cellStyle name="원_부안 시스템 내역서" xfId="703" xr:uid="{00000000-0005-0000-0000-0000BE020000}"/>
    <cellStyle name="원_부안지구원격제어소" xfId="704" xr:uid="{00000000-0005-0000-0000-0000BF020000}"/>
    <cellStyle name="원_산이내역서1" xfId="705" xr:uid="{00000000-0005-0000-0000-0000C0020000}"/>
    <cellStyle name="원_상평0401(단가보완)" xfId="706" xr:uid="{00000000-0005-0000-0000-0000C1020000}"/>
    <cellStyle name="원_상하2002단가인상제출서류" xfId="707" xr:uid="{00000000-0005-0000-0000-0000C2020000}"/>
    <cellStyle name="원_석우기계공사비(최종)" xfId="708" xr:uid="{00000000-0005-0000-0000-0000C3020000}"/>
    <cellStyle name="원_설계서" xfId="709" xr:uid="{00000000-0005-0000-0000-0000C4020000}"/>
    <cellStyle name="원_성구전기보완(03.08)" xfId="710" xr:uid="{00000000-0005-0000-0000-0000C5020000}"/>
    <cellStyle name="원_성구지구_중규모_농업용수_개발사업_(전기공사)1" xfId="711" xr:uid="{00000000-0005-0000-0000-0000C6020000}"/>
    <cellStyle name="원_성당1전기내역서" xfId="712" xr:uid="{00000000-0005-0000-0000-0000C7020000}"/>
    <cellStyle name="원_세풍승인" xfId="713" xr:uid="{00000000-0005-0000-0000-0000C8020000}"/>
    <cellStyle name="원_수량산출" xfId="714" xr:uid="{00000000-0005-0000-0000-0000C9020000}"/>
    <cellStyle name="원_수량산출_1" xfId="715" xr:uid="{00000000-0005-0000-0000-0000CA020000}"/>
    <cellStyle name="원_수량산출_2" xfId="716" xr:uid="{00000000-0005-0000-0000-0000CB020000}"/>
    <cellStyle name="원_수량산출서1" xfId="717" xr:uid="{00000000-0005-0000-0000-0000CC020000}"/>
    <cellStyle name="원_수문(5x5이하) 일위" xfId="718" xr:uid="{00000000-0005-0000-0000-0000CD020000}"/>
    <cellStyle name="원_수문_5m이하(2006년_9월)" xfId="719" xr:uid="{00000000-0005-0000-0000-0000CE020000}"/>
    <cellStyle name="원_수산사업비2" xfId="720" xr:uid="{00000000-0005-0000-0000-0000CF020000}"/>
    <cellStyle name="원_수지예산서양식" xfId="721" xr:uid="{00000000-0005-0000-0000-0000D0020000}"/>
    <cellStyle name="원_순천구룡" xfId="722" xr:uid="{00000000-0005-0000-0000-0000D1020000}"/>
    <cellStyle name="원_순천지부구룡해룡" xfId="723" xr:uid="{00000000-0005-0000-0000-0000D2020000}"/>
    <cellStyle name="원_신동지구단가보완(200403)" xfId="724" xr:uid="{00000000-0005-0000-0000-0000D3020000}"/>
    <cellStyle name="원_신백산기계 내역(최종분)" xfId="725" xr:uid="{00000000-0005-0000-0000-0000D4020000}"/>
    <cellStyle name="원_신성지구-강흥" xfId="726" xr:uid="{00000000-0005-0000-0000-0000D5020000}"/>
    <cellStyle name="원_신성총괄(기계 전기)" xfId="727" xr:uid="{00000000-0005-0000-0000-0000D6020000}"/>
    <cellStyle name="원_신촌전기내역(1배수장-'0909단가보완)" xfId="728" xr:uid="{00000000-0005-0000-0000-0000D7020000}"/>
    <cellStyle name="원_앵금공사비" xfId="729" xr:uid="{00000000-0005-0000-0000-0000D8020000}"/>
    <cellStyle name="원_양수장 일위(2006년_9월)" xfId="730" xr:uid="{00000000-0005-0000-0000-0000D9020000}"/>
    <cellStyle name="원_여수토재료계산서(라성)" xfId="731" xr:uid="{00000000-0005-0000-0000-0000DA020000}"/>
    <cellStyle name="원_예전지구시행계획서" xfId="732" xr:uid="{00000000-0005-0000-0000-0000DB020000}"/>
    <cellStyle name="원_오로보완(0111)" xfId="733" xr:uid="{00000000-0005-0000-0000-0000DC020000}"/>
    <cellStyle name="원_오수관로" xfId="734" xr:uid="{00000000-0005-0000-0000-0000DD020000}"/>
    <cellStyle name="원_오수관로재료집계" xfId="735" xr:uid="{00000000-0005-0000-0000-0000DE020000}"/>
    <cellStyle name="원_오폐수처리장" xfId="736" xr:uid="{00000000-0005-0000-0000-0000DF020000}"/>
    <cellStyle name="원_옥동양수0101" xfId="737" xr:uid="{00000000-0005-0000-0000-0000E0020000}"/>
    <cellStyle name="원_왕궁-전기" xfId="738" xr:uid="{00000000-0005-0000-0000-0000E1020000}"/>
    <cellStyle name="원_용지조서" xfId="739" xr:uid="{00000000-0005-0000-0000-0000E2020000}"/>
    <cellStyle name="원_우곡04.02" xfId="740" xr:uid="{00000000-0005-0000-0000-0000E3020000}"/>
    <cellStyle name="원_우수관로" xfId="741" xr:uid="{00000000-0005-0000-0000-0000E4020000}"/>
    <cellStyle name="원_우수관로재료집계" xfId="742" xr:uid="{00000000-0005-0000-0000-0000E5020000}"/>
    <cellStyle name="원_운반 자재" xfId="743" xr:uid="{00000000-0005-0000-0000-0000E6020000}"/>
    <cellStyle name="원_월별진도보고(지사)" xfId="744" xr:uid="{00000000-0005-0000-0000-0000E7020000}"/>
    <cellStyle name="원_월평양수장담수시설" xfId="745" xr:uid="{00000000-0005-0000-0000-0000E8020000}"/>
    <cellStyle name="원_유량계 설치 일위대가" xfId="746" xr:uid="{00000000-0005-0000-0000-0000E9020000}"/>
    <cellStyle name="원_율촌사업수지" xfId="747" xr:uid="{00000000-0005-0000-0000-0000EA020000}"/>
    <cellStyle name="원_율촌사업현황" xfId="748" xr:uid="{00000000-0005-0000-0000-0000EB020000}"/>
    <cellStyle name="원_익산문서고내역" xfId="749" xr:uid="{00000000-0005-0000-0000-0000EC020000}"/>
    <cellStyle name="원_임실농공단지(20040312-2)" xfId="750" xr:uid="{00000000-0005-0000-0000-0000ED020000}"/>
    <cellStyle name="원_장선전기단가보완(0403)" xfId="751" xr:uid="{00000000-0005-0000-0000-0000EE020000}"/>
    <cellStyle name="원_장선전기단가보완(050422)4월단가보완" xfId="752" xr:uid="{00000000-0005-0000-0000-0000EF020000}"/>
    <cellStyle name="원_장선전기단가보완(0509)9월단가보완" xfId="753" xr:uid="{00000000-0005-0000-0000-0000F0020000}"/>
    <cellStyle name="원_장재-전기" xfId="754" xr:uid="{00000000-0005-0000-0000-0000F1020000}"/>
    <cellStyle name="원_장흥광평양수장" xfId="755" xr:uid="{00000000-0005-0000-0000-0000F2020000}"/>
    <cellStyle name="원_재료계산서" xfId="756" xr:uid="{00000000-0005-0000-0000-0000F3020000}"/>
    <cellStyle name="원_재료계산서(여수토방수로)" xfId="757" xr:uid="{00000000-0005-0000-0000-0000F4020000}"/>
    <cellStyle name="원_재료집계총괄(취입보여수토)" xfId="758" xr:uid="{00000000-0005-0000-0000-0000F5020000}"/>
    <cellStyle name="원_재료집계총괄(취입보여수토-접속배수로제외)" xfId="759" xr:uid="{00000000-0005-0000-0000-0000F6020000}"/>
    <cellStyle name="원_재오개양수" xfId="760" xr:uid="{00000000-0005-0000-0000-0000F7020000}"/>
    <cellStyle name="원_전기(0109)" xfId="761" xr:uid="{00000000-0005-0000-0000-0000F8020000}"/>
    <cellStyle name="원_전기내역서" xfId="762" xr:uid="{00000000-0005-0000-0000-0000F9020000}"/>
    <cellStyle name="원_전기내역서(김해본산-최종)" xfId="763" xr:uid="{00000000-0005-0000-0000-0000FA020000}"/>
    <cellStyle name="원_전기내역서(본산)" xfId="764" xr:uid="{00000000-0005-0000-0000-0000FB020000}"/>
    <cellStyle name="원_전기내역서(본산-0810단가보완)" xfId="765" xr:uid="{00000000-0005-0000-0000-0000FC020000}"/>
    <cellStyle name="원_전기내역서(봉산)" xfId="766" xr:uid="{00000000-0005-0000-0000-0000FD020000}"/>
    <cellStyle name="원_전기내역서(성산)" xfId="767" xr:uid="{00000000-0005-0000-0000-0000FE020000}"/>
    <cellStyle name="원_전기내역서(오운)" xfId="768" xr:uid="{00000000-0005-0000-0000-0000FF020000}"/>
    <cellStyle name="원_전기내역서(칠산)" xfId="769" xr:uid="{00000000-0005-0000-0000-000000030000}"/>
    <cellStyle name="원_전기내역서-명천" xfId="770" xr:uid="{00000000-0005-0000-0000-000001030000}"/>
    <cellStyle name="원_전기물량산출근거(반포)" xfId="771" xr:uid="{00000000-0005-0000-0000-000002030000}"/>
    <cellStyle name="원_전북 용산지구 다단 21×1.2-2련(020417)" xfId="772" xr:uid="{00000000-0005-0000-0000-000003030000}"/>
    <cellStyle name="원_정우전기내역서" xfId="773" xr:uid="{00000000-0005-0000-0000-000004030000}"/>
    <cellStyle name="원_제당제료집계(산정)" xfId="774" xr:uid="{00000000-0005-0000-0000-000005030000}"/>
    <cellStyle name="원_제작내역" xfId="775" xr:uid="{00000000-0005-0000-0000-000006030000}"/>
    <cellStyle name="원_증감" xfId="776" xr:uid="{00000000-0005-0000-0000-000007030000}"/>
    <cellStyle name="원_진도 보전지구" xfId="777" xr:uid="{00000000-0005-0000-0000-000008030000}"/>
    <cellStyle name="원_진도보고(지사)" xfId="778" xr:uid="{00000000-0005-0000-0000-000009030000}"/>
    <cellStyle name="원_천정주행기중기" xfId="779" xr:uid="{00000000-0005-0000-0000-00000A030000}"/>
    <cellStyle name="원_천천지구 감시시스템" xfId="780" xr:uid="{00000000-0005-0000-0000-00000B030000}"/>
    <cellStyle name="원_초계지구 시스템일반(단가보완-'0905)" xfId="781" xr:uid="{00000000-0005-0000-0000-00000C030000}"/>
    <cellStyle name="원_총괄및전기공사내역서-보완" xfId="782" xr:uid="{00000000-0005-0000-0000-00000D030000}"/>
    <cellStyle name="원_취입보기계공사비" xfId="783" xr:uid="{00000000-0005-0000-0000-00000E030000}"/>
    <cellStyle name="원_큐비클단가대비표" xfId="784" xr:uid="{00000000-0005-0000-0000-00000F030000}"/>
    <cellStyle name="원_터파기0514" xfId="785" xr:uid="{00000000-0005-0000-0000-000010030000}"/>
    <cellStyle name="원_팔덕1전기내역서" xfId="786" xr:uid="{00000000-0005-0000-0000-000011030000}"/>
    <cellStyle name="원_팔덕지구 자동화내역" xfId="787" xr:uid="{00000000-0005-0000-0000-000012030000}"/>
    <cellStyle name="원_팔봉양수" xfId="788" xr:uid="{00000000-0005-0000-0000-000013030000}"/>
    <cellStyle name="원_포장" xfId="789" xr:uid="{00000000-0005-0000-0000-000014030000}"/>
    <cellStyle name="원_품목조정검토양식(청웅1차)" xfId="790" xr:uid="{00000000-0005-0000-0000-000015030000}"/>
    <cellStyle name="원_하서0805es" xfId="791" xr:uid="{00000000-0005-0000-0000-000016030000}"/>
    <cellStyle name="원_하장양수(40HP20HP)020309" xfId="792" xr:uid="{00000000-0005-0000-0000-000017030000}"/>
    <cellStyle name="원_한림지구TMTC내역서(07년삭제_총사업비심의)" xfId="793" xr:uid="{00000000-0005-0000-0000-000018030000}"/>
    <cellStyle name="원_합판거푸집" xfId="794" xr:uid="{00000000-0005-0000-0000-000019030000}"/>
    <cellStyle name="원_황계(0203)" xfId="795" xr:uid="{00000000-0005-0000-0000-00001A030000}"/>
    <cellStyle name="을지" xfId="796" xr:uid="{00000000-0005-0000-0000-00001B030000}"/>
    <cellStyle name="이천칠백이십삼만육천원정" xfId="797" xr:uid="{00000000-0005-0000-0000-00001C030000}"/>
    <cellStyle name="입력" xfId="798" builtinId="20" customBuiltin="1"/>
    <cellStyle name="자리수" xfId="799" xr:uid="{00000000-0005-0000-0000-00001E030000}"/>
    <cellStyle name="자리수0" xfId="800" xr:uid="{00000000-0005-0000-0000-00001F030000}"/>
    <cellStyle name="자재조사표" xfId="801" xr:uid="{00000000-0005-0000-0000-000020030000}"/>
    <cellStyle name="제목" xfId="802" builtinId="15" customBuiltin="1"/>
    <cellStyle name="제목 1" xfId="803" builtinId="16" customBuiltin="1"/>
    <cellStyle name="제목 2" xfId="804" builtinId="17" customBuiltin="1"/>
    <cellStyle name="제목 3" xfId="805" builtinId="18" customBuiltin="1"/>
    <cellStyle name="제목 4" xfId="806" builtinId="19" customBuiltin="1"/>
    <cellStyle name="좋음" xfId="807" builtinId="26" customBuiltin="1"/>
    <cellStyle name="지정되지 않음" xfId="808" xr:uid="{00000000-0005-0000-0000-000027030000}"/>
    <cellStyle name="출력" xfId="809" builtinId="21" customBuiltin="1"/>
    <cellStyle name="코드" xfId="810" xr:uid="{00000000-0005-0000-0000-000029030000}"/>
    <cellStyle name="콤마 [0]" xfId="811" xr:uid="{00000000-0005-0000-0000-00002A030000}"/>
    <cellStyle name="콤마 [0]_시스템최종" xfId="812" xr:uid="{00000000-0005-0000-0000-00002B030000}"/>
    <cellStyle name="콤마 [0]_토목공사총괄표" xfId="813" xr:uid="{00000000-0005-0000-0000-00002C030000}"/>
    <cellStyle name="콤마 [2]" xfId="814" xr:uid="{00000000-0005-0000-0000-00002D030000}"/>
    <cellStyle name="콤마 [금액]" xfId="815" xr:uid="{00000000-0005-0000-0000-00002E030000}"/>
    <cellStyle name="콤마 [소수]" xfId="816" xr:uid="{00000000-0005-0000-0000-00002F030000}"/>
    <cellStyle name="콤마 [수량]" xfId="817" xr:uid="{00000000-0005-0000-0000-000030030000}"/>
    <cellStyle name="콤마 &lt;0&gt;" xfId="818" xr:uid="{00000000-0005-0000-0000-000031030000}"/>
    <cellStyle name="콤마[ ]" xfId="819" xr:uid="{00000000-0005-0000-0000-000032030000}"/>
    <cellStyle name="콤마[*]" xfId="820" xr:uid="{00000000-0005-0000-0000-000033030000}"/>
    <cellStyle name="콤마[.]" xfId="821" xr:uid="{00000000-0005-0000-0000-000034030000}"/>
    <cellStyle name="콤마[0]" xfId="822" xr:uid="{00000000-0005-0000-0000-000035030000}"/>
    <cellStyle name="콤마_  종  합  " xfId="823" xr:uid="{00000000-0005-0000-0000-000036030000}"/>
    <cellStyle name="토목" xfId="824" xr:uid="{00000000-0005-0000-0000-000037030000}"/>
    <cellStyle name="퍼센트" xfId="825" xr:uid="{00000000-0005-0000-0000-000038030000}"/>
    <cellStyle name="표준" xfId="0" builtinId="0"/>
    <cellStyle name="표준 - Styl1" xfId="855" xr:uid="{00000000-0005-0000-0000-00003A030000}"/>
    <cellStyle name="표준 14 2" xfId="826" xr:uid="{00000000-0005-0000-0000-00003B030000}"/>
    <cellStyle name="표준 2" xfId="827" xr:uid="{00000000-0005-0000-0000-00003C030000}"/>
    <cellStyle name="표준 2 2 3 2" xfId="828" xr:uid="{00000000-0005-0000-0000-00003D030000}"/>
    <cellStyle name="표준 2 3 10" xfId="829" xr:uid="{00000000-0005-0000-0000-00003E030000}"/>
    <cellStyle name="표준 24" xfId="830" xr:uid="{00000000-0005-0000-0000-00003F030000}"/>
    <cellStyle name="표준 3" xfId="831" xr:uid="{00000000-0005-0000-0000-000040030000}"/>
    <cellStyle name="표준 6" xfId="832" xr:uid="{00000000-0005-0000-0000-000041030000}"/>
    <cellStyle name="표준 7" xfId="833" xr:uid="{00000000-0005-0000-0000-000042030000}"/>
    <cellStyle name="표준 8" xfId="834" xr:uid="{00000000-0005-0000-0000-000043030000}"/>
    <cellStyle name="표준_2007설계단가" xfId="835" xr:uid="{00000000-0005-0000-0000-000044030000}"/>
    <cellStyle name="표준_2-2. 자동화(달천)" xfId="836" xr:uid="{00000000-0005-0000-0000-000045030000}"/>
    <cellStyle name="표준_99미호천지구(서부공구)" xfId="837" xr:uid="{00000000-0005-0000-0000-000046030000}"/>
    <cellStyle name="標準_Akia(F）-8" xfId="838" xr:uid="{00000000-0005-0000-0000-000047030000}"/>
    <cellStyle name="표준_고천전기" xfId="839" xr:uid="{00000000-0005-0000-0000-000048030000}"/>
    <cellStyle name="표준_골안지구물량산출서" xfId="840" xr:uid="{00000000-0005-0000-0000-000049030000}"/>
    <cellStyle name="표준_광주호지구 일반공사" xfId="841" xr:uid="{00000000-0005-0000-0000-00004A030000}"/>
    <cellStyle name="표준_동진지구 일반공사" xfId="842" xr:uid="{00000000-0005-0000-0000-00004B030000}"/>
    <cellStyle name="표준_시스템제조구매설치내역서(가북-세부설계)" xfId="843" xr:uid="{00000000-0005-0000-0000-00004C030000}"/>
    <cellStyle name="표준_신하양수장토목건축(군보고)" xfId="844" xr:uid="{00000000-0005-0000-0000-00004D030000}"/>
    <cellStyle name="표준_지하관정" xfId="845" xr:uid="{00000000-0005-0000-0000-00004E030000}"/>
    <cellStyle name="표준_탄천지구내역서" xfId="846" xr:uid="{00000000-0005-0000-0000-00004F030000}"/>
    <cellStyle name="표준_풍양(1)" xfId="854" xr:uid="{00000000-0005-0000-0000-000050030000}"/>
    <cellStyle name="표준1" xfId="847" xr:uid="{00000000-0005-0000-0000-000051030000}"/>
    <cellStyle name="표준2" xfId="848" xr:uid="{00000000-0005-0000-0000-000052030000}"/>
    <cellStyle name="하이퍼링크 3 2" xfId="849" xr:uid="{00000000-0005-0000-0000-000053030000}"/>
    <cellStyle name="합계" xfId="850" xr:uid="{00000000-0005-0000-0000-000054030000}"/>
    <cellStyle name="합산" xfId="851" xr:uid="{00000000-0005-0000-0000-000055030000}"/>
    <cellStyle name="화폐기호" xfId="852" xr:uid="{00000000-0005-0000-0000-000056030000}"/>
    <cellStyle name="화폐기호0" xfId="853" xr:uid="{00000000-0005-0000-0000-00005703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9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618145</xdr:colOff>
      <xdr:row>16</xdr:row>
      <xdr:rowOff>104299</xdr:rowOff>
    </xdr:from>
    <xdr:ext cx="633412" cy="360045"/>
    <xdr:pic>
      <xdr:nvPicPr>
        <xdr:cNvPr id="3" name="Picture 1" descr="EMB00000fd430f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2792" y="4945240"/>
          <a:ext cx="633412" cy="360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54293" name="Drawing 7">
          <a:extLst>
            <a:ext uri="{FF2B5EF4-FFF2-40B4-BE49-F238E27FC236}">
              <a16:creationId xmlns:a16="http://schemas.microsoft.com/office/drawing/2014/main" id="{00000000-0008-0000-0100-000055E10300}"/>
            </a:ext>
          </a:extLst>
        </xdr:cNvPr>
        <xdr:cNvSpPr>
          <a:spLocks/>
        </xdr:cNvSpPr>
      </xdr:nvSpPr>
      <xdr:spPr bwMode="auto">
        <a:xfrm>
          <a:off x="8477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60000 65536"/>
            <a:gd name="T5" fmla="*/ 0 60000 65536"/>
            <a:gd name="T6" fmla="*/ 0 w 16384"/>
            <a:gd name="T7" fmla="*/ 0 h 16384"/>
            <a:gd name="T8" fmla="*/ 16384 w 16384"/>
            <a:gd name="T9" fmla="*/ 16384 h 16384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T6" t="T7" r="T8" b="T9"/>
          <a:pathLst>
            <a:path w="16384" h="16384">
              <a:moveTo>
                <a:pt x="0" y="0"/>
              </a:move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54294" name="Drawing 13">
          <a:extLst>
            <a:ext uri="{FF2B5EF4-FFF2-40B4-BE49-F238E27FC236}">
              <a16:creationId xmlns:a16="http://schemas.microsoft.com/office/drawing/2014/main" id="{00000000-0008-0000-0100-000056E10300}"/>
            </a:ext>
          </a:extLst>
        </xdr:cNvPr>
        <xdr:cNvSpPr>
          <a:spLocks/>
        </xdr:cNvSpPr>
      </xdr:nvSpPr>
      <xdr:spPr bwMode="auto">
        <a:xfrm>
          <a:off x="8477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60000 65536"/>
            <a:gd name="T5" fmla="*/ 0 60000 65536"/>
            <a:gd name="T6" fmla="*/ 0 w 16384"/>
            <a:gd name="T7" fmla="*/ 0 h 16384"/>
            <a:gd name="T8" fmla="*/ 16384 w 16384"/>
            <a:gd name="T9" fmla="*/ 16384 h 16384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T6" t="T7" r="T8" b="T9"/>
          <a:pathLst>
            <a:path w="16384" h="16384">
              <a:moveTo>
                <a:pt x="0" y="0"/>
              </a:move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54295" name="Drawing 15">
          <a:extLst>
            <a:ext uri="{FF2B5EF4-FFF2-40B4-BE49-F238E27FC236}">
              <a16:creationId xmlns:a16="http://schemas.microsoft.com/office/drawing/2014/main" id="{00000000-0008-0000-0100-000057E103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254296" name="Drawing 16">
          <a:extLst>
            <a:ext uri="{FF2B5EF4-FFF2-40B4-BE49-F238E27FC236}">
              <a16:creationId xmlns:a16="http://schemas.microsoft.com/office/drawing/2014/main" id="{00000000-0008-0000-0100-000058E103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254297" name="Drawing 19">
          <a:extLst>
            <a:ext uri="{FF2B5EF4-FFF2-40B4-BE49-F238E27FC236}">
              <a16:creationId xmlns:a16="http://schemas.microsoft.com/office/drawing/2014/main" id="{00000000-0008-0000-0100-000059E103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254298" name="Drawing 20">
          <a:extLst>
            <a:ext uri="{FF2B5EF4-FFF2-40B4-BE49-F238E27FC236}">
              <a16:creationId xmlns:a16="http://schemas.microsoft.com/office/drawing/2014/main" id="{00000000-0008-0000-0100-00005AE103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254299" name="Drawing 22">
          <a:extLst>
            <a:ext uri="{FF2B5EF4-FFF2-40B4-BE49-F238E27FC236}">
              <a16:creationId xmlns:a16="http://schemas.microsoft.com/office/drawing/2014/main" id="{00000000-0008-0000-0100-00005BE103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54300" name="Drawing 23">
          <a:extLst>
            <a:ext uri="{FF2B5EF4-FFF2-40B4-BE49-F238E27FC236}">
              <a16:creationId xmlns:a16="http://schemas.microsoft.com/office/drawing/2014/main" id="{00000000-0008-0000-0100-00005CE103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54301" name="Drawing 24">
          <a:extLst>
            <a:ext uri="{FF2B5EF4-FFF2-40B4-BE49-F238E27FC236}">
              <a16:creationId xmlns:a16="http://schemas.microsoft.com/office/drawing/2014/main" id="{00000000-0008-0000-0100-00005DE103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54302" name="Drawing 25">
          <a:extLst>
            <a:ext uri="{FF2B5EF4-FFF2-40B4-BE49-F238E27FC236}">
              <a16:creationId xmlns:a16="http://schemas.microsoft.com/office/drawing/2014/main" id="{00000000-0008-0000-0100-00005EE103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03" name="Drawing 27">
          <a:extLst>
            <a:ext uri="{FF2B5EF4-FFF2-40B4-BE49-F238E27FC236}">
              <a16:creationId xmlns:a16="http://schemas.microsoft.com/office/drawing/2014/main" id="{00000000-0008-0000-0100-00005FE103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1266825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04" name="Drawing 29">
          <a:extLst>
            <a:ext uri="{FF2B5EF4-FFF2-40B4-BE49-F238E27FC236}">
              <a16:creationId xmlns:a16="http://schemas.microsoft.com/office/drawing/2014/main" id="{00000000-0008-0000-0100-000060E10300}"/>
            </a:ext>
          </a:extLst>
        </xdr:cNvPr>
        <xdr:cNvSpPr>
          <a:spLocks/>
        </xdr:cNvSpPr>
      </xdr:nvSpPr>
      <xdr:spPr bwMode="auto">
        <a:xfrm>
          <a:off x="43243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254305" name="Drawing 32">
          <a:extLst>
            <a:ext uri="{FF2B5EF4-FFF2-40B4-BE49-F238E27FC236}">
              <a16:creationId xmlns:a16="http://schemas.microsoft.com/office/drawing/2014/main" id="{00000000-0008-0000-0100-000061E103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54306" name="Drawing 36">
          <a:extLst>
            <a:ext uri="{FF2B5EF4-FFF2-40B4-BE49-F238E27FC236}">
              <a16:creationId xmlns:a16="http://schemas.microsoft.com/office/drawing/2014/main" id="{00000000-0008-0000-0100-000062E103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07" name="Drawing 39">
          <a:extLst>
            <a:ext uri="{FF2B5EF4-FFF2-40B4-BE49-F238E27FC236}">
              <a16:creationId xmlns:a16="http://schemas.microsoft.com/office/drawing/2014/main" id="{00000000-0008-0000-0100-000063E103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1266825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08" name="Drawing 40">
          <a:extLst>
            <a:ext uri="{FF2B5EF4-FFF2-40B4-BE49-F238E27FC236}">
              <a16:creationId xmlns:a16="http://schemas.microsoft.com/office/drawing/2014/main" id="{00000000-0008-0000-0100-000064E10300}"/>
            </a:ext>
          </a:extLst>
        </xdr:cNvPr>
        <xdr:cNvSpPr>
          <a:spLocks/>
        </xdr:cNvSpPr>
      </xdr:nvSpPr>
      <xdr:spPr bwMode="auto">
        <a:xfrm>
          <a:off x="43243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54309" name="Drawing 42">
          <a:extLst>
            <a:ext uri="{FF2B5EF4-FFF2-40B4-BE49-F238E27FC236}">
              <a16:creationId xmlns:a16="http://schemas.microsoft.com/office/drawing/2014/main" id="{00000000-0008-0000-0100-000065E10300}"/>
            </a:ext>
          </a:extLst>
        </xdr:cNvPr>
        <xdr:cNvSpPr>
          <a:spLocks/>
        </xdr:cNvSpPr>
      </xdr:nvSpPr>
      <xdr:spPr bwMode="auto">
        <a:xfrm>
          <a:off x="30575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54310" name="Drawing 44">
          <a:extLst>
            <a:ext uri="{FF2B5EF4-FFF2-40B4-BE49-F238E27FC236}">
              <a16:creationId xmlns:a16="http://schemas.microsoft.com/office/drawing/2014/main" id="{00000000-0008-0000-0100-000066E10300}"/>
            </a:ext>
          </a:extLst>
        </xdr:cNvPr>
        <xdr:cNvSpPr>
          <a:spLocks/>
        </xdr:cNvSpPr>
      </xdr:nvSpPr>
      <xdr:spPr bwMode="auto">
        <a:xfrm>
          <a:off x="30575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54311" name="Drawing 46">
          <a:extLst>
            <a:ext uri="{FF2B5EF4-FFF2-40B4-BE49-F238E27FC236}">
              <a16:creationId xmlns:a16="http://schemas.microsoft.com/office/drawing/2014/main" id="{00000000-0008-0000-0100-000067E10300}"/>
            </a:ext>
          </a:extLst>
        </xdr:cNvPr>
        <xdr:cNvSpPr>
          <a:spLocks/>
        </xdr:cNvSpPr>
      </xdr:nvSpPr>
      <xdr:spPr bwMode="auto">
        <a:xfrm>
          <a:off x="30575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12" name="Drawing 50">
          <a:extLst>
            <a:ext uri="{FF2B5EF4-FFF2-40B4-BE49-F238E27FC236}">
              <a16:creationId xmlns:a16="http://schemas.microsoft.com/office/drawing/2014/main" id="{00000000-0008-0000-0100-000068E103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1266825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13" name="Drawing 52">
          <a:extLst>
            <a:ext uri="{FF2B5EF4-FFF2-40B4-BE49-F238E27FC236}">
              <a16:creationId xmlns:a16="http://schemas.microsoft.com/office/drawing/2014/main" id="{00000000-0008-0000-0100-000069E10300}"/>
            </a:ext>
          </a:extLst>
        </xdr:cNvPr>
        <xdr:cNvSpPr>
          <a:spLocks/>
        </xdr:cNvSpPr>
      </xdr:nvSpPr>
      <xdr:spPr bwMode="auto">
        <a:xfrm>
          <a:off x="43243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14" name="Drawing 54">
          <a:extLst>
            <a:ext uri="{FF2B5EF4-FFF2-40B4-BE49-F238E27FC236}">
              <a16:creationId xmlns:a16="http://schemas.microsoft.com/office/drawing/2014/main" id="{00000000-0008-0000-0100-00006AE103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15" name="Drawing 57">
          <a:extLst>
            <a:ext uri="{FF2B5EF4-FFF2-40B4-BE49-F238E27FC236}">
              <a16:creationId xmlns:a16="http://schemas.microsoft.com/office/drawing/2014/main" id="{00000000-0008-0000-0100-00006BE103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1266825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16" name="Drawing 58">
          <a:extLst>
            <a:ext uri="{FF2B5EF4-FFF2-40B4-BE49-F238E27FC236}">
              <a16:creationId xmlns:a16="http://schemas.microsoft.com/office/drawing/2014/main" id="{00000000-0008-0000-0100-00006CE10300}"/>
            </a:ext>
          </a:extLst>
        </xdr:cNvPr>
        <xdr:cNvSpPr>
          <a:spLocks/>
        </xdr:cNvSpPr>
      </xdr:nvSpPr>
      <xdr:spPr bwMode="auto">
        <a:xfrm>
          <a:off x="43243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17" name="Drawing 59">
          <a:extLst>
            <a:ext uri="{FF2B5EF4-FFF2-40B4-BE49-F238E27FC236}">
              <a16:creationId xmlns:a16="http://schemas.microsoft.com/office/drawing/2014/main" id="{00000000-0008-0000-0100-00006DE103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254318" name="Drawing 63">
          <a:extLst>
            <a:ext uri="{FF2B5EF4-FFF2-40B4-BE49-F238E27FC236}">
              <a16:creationId xmlns:a16="http://schemas.microsoft.com/office/drawing/2014/main" id="{00000000-0008-0000-0100-00006EE103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254319" name="Drawing 64">
          <a:extLst>
            <a:ext uri="{FF2B5EF4-FFF2-40B4-BE49-F238E27FC236}">
              <a16:creationId xmlns:a16="http://schemas.microsoft.com/office/drawing/2014/main" id="{00000000-0008-0000-0100-00006FE103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254320" name="Drawing 65">
          <a:extLst>
            <a:ext uri="{FF2B5EF4-FFF2-40B4-BE49-F238E27FC236}">
              <a16:creationId xmlns:a16="http://schemas.microsoft.com/office/drawing/2014/main" id="{00000000-0008-0000-0100-000070E103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21" name="Drawing 67">
          <a:extLst>
            <a:ext uri="{FF2B5EF4-FFF2-40B4-BE49-F238E27FC236}">
              <a16:creationId xmlns:a16="http://schemas.microsoft.com/office/drawing/2014/main" id="{00000000-0008-0000-0100-000071E103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254322" name="Drawing 92">
          <a:extLst>
            <a:ext uri="{FF2B5EF4-FFF2-40B4-BE49-F238E27FC236}">
              <a16:creationId xmlns:a16="http://schemas.microsoft.com/office/drawing/2014/main" id="{00000000-0008-0000-0100-000072E103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54323" name="Drawing 96">
          <a:extLst>
            <a:ext uri="{FF2B5EF4-FFF2-40B4-BE49-F238E27FC236}">
              <a16:creationId xmlns:a16="http://schemas.microsoft.com/office/drawing/2014/main" id="{00000000-0008-0000-0100-000073E103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54324" name="Drawing 98">
          <a:extLst>
            <a:ext uri="{FF2B5EF4-FFF2-40B4-BE49-F238E27FC236}">
              <a16:creationId xmlns:a16="http://schemas.microsoft.com/office/drawing/2014/main" id="{00000000-0008-0000-0100-000074E103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1266825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25" name="Drawing 100">
          <a:extLst>
            <a:ext uri="{FF2B5EF4-FFF2-40B4-BE49-F238E27FC236}">
              <a16:creationId xmlns:a16="http://schemas.microsoft.com/office/drawing/2014/main" id="{00000000-0008-0000-0100-000075E10300}"/>
            </a:ext>
          </a:extLst>
        </xdr:cNvPr>
        <xdr:cNvSpPr>
          <a:spLocks/>
        </xdr:cNvSpPr>
      </xdr:nvSpPr>
      <xdr:spPr bwMode="auto">
        <a:xfrm>
          <a:off x="43243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54326" name="Drawing 101">
          <a:extLst>
            <a:ext uri="{FF2B5EF4-FFF2-40B4-BE49-F238E27FC236}">
              <a16:creationId xmlns:a16="http://schemas.microsoft.com/office/drawing/2014/main" id="{00000000-0008-0000-0100-000076E10300}"/>
            </a:ext>
          </a:extLst>
        </xdr:cNvPr>
        <xdr:cNvSpPr>
          <a:spLocks/>
        </xdr:cNvSpPr>
      </xdr:nvSpPr>
      <xdr:spPr bwMode="auto">
        <a:xfrm>
          <a:off x="30575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54327" name="Drawing 102">
          <a:extLst>
            <a:ext uri="{FF2B5EF4-FFF2-40B4-BE49-F238E27FC236}">
              <a16:creationId xmlns:a16="http://schemas.microsoft.com/office/drawing/2014/main" id="{00000000-0008-0000-0100-000077E10300}"/>
            </a:ext>
          </a:extLst>
        </xdr:cNvPr>
        <xdr:cNvSpPr>
          <a:spLocks/>
        </xdr:cNvSpPr>
      </xdr:nvSpPr>
      <xdr:spPr bwMode="auto">
        <a:xfrm>
          <a:off x="30575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1266825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254328" name="Drawing 104">
          <a:extLst>
            <a:ext uri="{FF2B5EF4-FFF2-40B4-BE49-F238E27FC236}">
              <a16:creationId xmlns:a16="http://schemas.microsoft.com/office/drawing/2014/main" id="{00000000-0008-0000-0100-000078E10300}"/>
            </a:ext>
          </a:extLst>
        </xdr:cNvPr>
        <xdr:cNvSpPr>
          <a:spLocks/>
        </xdr:cNvSpPr>
      </xdr:nvSpPr>
      <xdr:spPr bwMode="auto">
        <a:xfrm>
          <a:off x="43243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33" name="Drawing 122">
          <a:extLst>
            <a:ext uri="{FF2B5EF4-FFF2-40B4-BE49-F238E27FC236}">
              <a16:creationId xmlns:a16="http://schemas.microsoft.com/office/drawing/2014/main" id="{00000000-0008-0000-0100-00007D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34" name="Drawing 125">
          <a:extLst>
            <a:ext uri="{FF2B5EF4-FFF2-40B4-BE49-F238E27FC236}">
              <a16:creationId xmlns:a16="http://schemas.microsoft.com/office/drawing/2014/main" id="{00000000-0008-0000-0100-00007E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54335" name="Drawing 126">
          <a:extLst>
            <a:ext uri="{FF2B5EF4-FFF2-40B4-BE49-F238E27FC236}">
              <a16:creationId xmlns:a16="http://schemas.microsoft.com/office/drawing/2014/main" id="{00000000-0008-0000-0100-00007FE10300}"/>
            </a:ext>
          </a:extLst>
        </xdr:cNvPr>
        <xdr:cNvSpPr>
          <a:spLocks/>
        </xdr:cNvSpPr>
      </xdr:nvSpPr>
      <xdr:spPr bwMode="auto">
        <a:xfrm>
          <a:off x="4857750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54336" name="Drawing 128">
          <a:extLst>
            <a:ext uri="{FF2B5EF4-FFF2-40B4-BE49-F238E27FC236}">
              <a16:creationId xmlns:a16="http://schemas.microsoft.com/office/drawing/2014/main" id="{00000000-0008-0000-0100-000080E10300}"/>
            </a:ext>
          </a:extLst>
        </xdr:cNvPr>
        <xdr:cNvSpPr>
          <a:spLocks/>
        </xdr:cNvSpPr>
      </xdr:nvSpPr>
      <xdr:spPr bwMode="auto">
        <a:xfrm>
          <a:off x="4857750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254337" name="Drawing 131">
          <a:extLst>
            <a:ext uri="{FF2B5EF4-FFF2-40B4-BE49-F238E27FC236}">
              <a16:creationId xmlns:a16="http://schemas.microsoft.com/office/drawing/2014/main" id="{00000000-0008-0000-0100-000081E10300}"/>
            </a:ext>
          </a:extLst>
        </xdr:cNvPr>
        <xdr:cNvSpPr>
          <a:spLocks/>
        </xdr:cNvSpPr>
      </xdr:nvSpPr>
      <xdr:spPr bwMode="auto">
        <a:xfrm>
          <a:off x="30575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254338" name="Drawing 132">
          <a:extLst>
            <a:ext uri="{FF2B5EF4-FFF2-40B4-BE49-F238E27FC236}">
              <a16:creationId xmlns:a16="http://schemas.microsoft.com/office/drawing/2014/main" id="{00000000-0008-0000-0100-000082E10300}"/>
            </a:ext>
          </a:extLst>
        </xdr:cNvPr>
        <xdr:cNvSpPr>
          <a:spLocks/>
        </xdr:cNvSpPr>
      </xdr:nvSpPr>
      <xdr:spPr bwMode="auto">
        <a:xfrm>
          <a:off x="30575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39" name="Drawing 123">
          <a:extLst>
            <a:ext uri="{FF2B5EF4-FFF2-40B4-BE49-F238E27FC236}">
              <a16:creationId xmlns:a16="http://schemas.microsoft.com/office/drawing/2014/main" id="{00000000-0008-0000-0100-000083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40" name="Drawing 92">
          <a:extLst>
            <a:ext uri="{FF2B5EF4-FFF2-40B4-BE49-F238E27FC236}">
              <a16:creationId xmlns:a16="http://schemas.microsoft.com/office/drawing/2014/main" id="{00000000-0008-0000-0100-000084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41" name="Drawing 94">
          <a:extLst>
            <a:ext uri="{FF2B5EF4-FFF2-40B4-BE49-F238E27FC236}">
              <a16:creationId xmlns:a16="http://schemas.microsoft.com/office/drawing/2014/main" id="{00000000-0008-0000-0100-000085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42" name="Drawing 95">
          <a:extLst>
            <a:ext uri="{FF2B5EF4-FFF2-40B4-BE49-F238E27FC236}">
              <a16:creationId xmlns:a16="http://schemas.microsoft.com/office/drawing/2014/main" id="{00000000-0008-0000-0100-000086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54343" name="Drawing 96">
          <a:extLst>
            <a:ext uri="{FF2B5EF4-FFF2-40B4-BE49-F238E27FC236}">
              <a16:creationId xmlns:a16="http://schemas.microsoft.com/office/drawing/2014/main" id="{00000000-0008-0000-0100-000087E10300}"/>
            </a:ext>
          </a:extLst>
        </xdr:cNvPr>
        <xdr:cNvSpPr>
          <a:spLocks/>
        </xdr:cNvSpPr>
      </xdr:nvSpPr>
      <xdr:spPr bwMode="auto">
        <a:xfrm>
          <a:off x="4857750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54344" name="Drawing 98">
          <a:extLst>
            <a:ext uri="{FF2B5EF4-FFF2-40B4-BE49-F238E27FC236}">
              <a16:creationId xmlns:a16="http://schemas.microsoft.com/office/drawing/2014/main" id="{00000000-0008-0000-0100-000088E10300}"/>
            </a:ext>
          </a:extLst>
        </xdr:cNvPr>
        <xdr:cNvSpPr>
          <a:spLocks/>
        </xdr:cNvSpPr>
      </xdr:nvSpPr>
      <xdr:spPr bwMode="auto">
        <a:xfrm>
          <a:off x="4857750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254345" name="Drawing 101">
          <a:extLst>
            <a:ext uri="{FF2B5EF4-FFF2-40B4-BE49-F238E27FC236}">
              <a16:creationId xmlns:a16="http://schemas.microsoft.com/office/drawing/2014/main" id="{00000000-0008-0000-0100-000089E10300}"/>
            </a:ext>
          </a:extLst>
        </xdr:cNvPr>
        <xdr:cNvSpPr>
          <a:spLocks/>
        </xdr:cNvSpPr>
      </xdr:nvSpPr>
      <xdr:spPr bwMode="auto">
        <a:xfrm>
          <a:off x="30575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254346" name="Drawing 102">
          <a:extLst>
            <a:ext uri="{FF2B5EF4-FFF2-40B4-BE49-F238E27FC236}">
              <a16:creationId xmlns:a16="http://schemas.microsoft.com/office/drawing/2014/main" id="{00000000-0008-0000-0100-00008AE10300}"/>
            </a:ext>
          </a:extLst>
        </xdr:cNvPr>
        <xdr:cNvSpPr>
          <a:spLocks/>
        </xdr:cNvSpPr>
      </xdr:nvSpPr>
      <xdr:spPr bwMode="auto">
        <a:xfrm>
          <a:off x="30575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47" name="Drawing 94">
          <a:extLst>
            <a:ext uri="{FF2B5EF4-FFF2-40B4-BE49-F238E27FC236}">
              <a16:creationId xmlns:a16="http://schemas.microsoft.com/office/drawing/2014/main" id="{00000000-0008-0000-0100-00008B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48" name="Drawing 92">
          <a:extLst>
            <a:ext uri="{FF2B5EF4-FFF2-40B4-BE49-F238E27FC236}">
              <a16:creationId xmlns:a16="http://schemas.microsoft.com/office/drawing/2014/main" id="{00000000-0008-0000-0100-00008C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49" name="Drawing 94">
          <a:extLst>
            <a:ext uri="{FF2B5EF4-FFF2-40B4-BE49-F238E27FC236}">
              <a16:creationId xmlns:a16="http://schemas.microsoft.com/office/drawing/2014/main" id="{00000000-0008-0000-0100-00008D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50" name="Drawing 95">
          <a:extLst>
            <a:ext uri="{FF2B5EF4-FFF2-40B4-BE49-F238E27FC236}">
              <a16:creationId xmlns:a16="http://schemas.microsoft.com/office/drawing/2014/main" id="{00000000-0008-0000-0100-00008E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54351" name="Drawing 96">
          <a:extLst>
            <a:ext uri="{FF2B5EF4-FFF2-40B4-BE49-F238E27FC236}">
              <a16:creationId xmlns:a16="http://schemas.microsoft.com/office/drawing/2014/main" id="{00000000-0008-0000-0100-00008FE10300}"/>
            </a:ext>
          </a:extLst>
        </xdr:cNvPr>
        <xdr:cNvSpPr>
          <a:spLocks/>
        </xdr:cNvSpPr>
      </xdr:nvSpPr>
      <xdr:spPr bwMode="auto">
        <a:xfrm>
          <a:off x="4857750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54352" name="Drawing 98">
          <a:extLst>
            <a:ext uri="{FF2B5EF4-FFF2-40B4-BE49-F238E27FC236}">
              <a16:creationId xmlns:a16="http://schemas.microsoft.com/office/drawing/2014/main" id="{00000000-0008-0000-0100-000090E10300}"/>
            </a:ext>
          </a:extLst>
        </xdr:cNvPr>
        <xdr:cNvSpPr>
          <a:spLocks/>
        </xdr:cNvSpPr>
      </xdr:nvSpPr>
      <xdr:spPr bwMode="auto">
        <a:xfrm>
          <a:off x="4857750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254353" name="Drawing 101">
          <a:extLst>
            <a:ext uri="{FF2B5EF4-FFF2-40B4-BE49-F238E27FC236}">
              <a16:creationId xmlns:a16="http://schemas.microsoft.com/office/drawing/2014/main" id="{00000000-0008-0000-0100-000091E10300}"/>
            </a:ext>
          </a:extLst>
        </xdr:cNvPr>
        <xdr:cNvSpPr>
          <a:spLocks/>
        </xdr:cNvSpPr>
      </xdr:nvSpPr>
      <xdr:spPr bwMode="auto">
        <a:xfrm>
          <a:off x="30575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254354" name="Drawing 102">
          <a:extLst>
            <a:ext uri="{FF2B5EF4-FFF2-40B4-BE49-F238E27FC236}">
              <a16:creationId xmlns:a16="http://schemas.microsoft.com/office/drawing/2014/main" id="{00000000-0008-0000-0100-000092E10300}"/>
            </a:ext>
          </a:extLst>
        </xdr:cNvPr>
        <xdr:cNvSpPr>
          <a:spLocks/>
        </xdr:cNvSpPr>
      </xdr:nvSpPr>
      <xdr:spPr bwMode="auto">
        <a:xfrm>
          <a:off x="30575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55" name="Drawing 94">
          <a:extLst>
            <a:ext uri="{FF2B5EF4-FFF2-40B4-BE49-F238E27FC236}">
              <a16:creationId xmlns:a16="http://schemas.microsoft.com/office/drawing/2014/main" id="{00000000-0008-0000-0100-000093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54356" name="Drawing 96">
          <a:extLst>
            <a:ext uri="{FF2B5EF4-FFF2-40B4-BE49-F238E27FC236}">
              <a16:creationId xmlns:a16="http://schemas.microsoft.com/office/drawing/2014/main" id="{00000000-0008-0000-0100-000094E10300}"/>
            </a:ext>
          </a:extLst>
        </xdr:cNvPr>
        <xdr:cNvSpPr>
          <a:spLocks/>
        </xdr:cNvSpPr>
      </xdr:nvSpPr>
      <xdr:spPr bwMode="auto">
        <a:xfrm>
          <a:off x="4857750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54357" name="Drawing 98">
          <a:extLst>
            <a:ext uri="{FF2B5EF4-FFF2-40B4-BE49-F238E27FC236}">
              <a16:creationId xmlns:a16="http://schemas.microsoft.com/office/drawing/2014/main" id="{00000000-0008-0000-0100-000095E10300}"/>
            </a:ext>
          </a:extLst>
        </xdr:cNvPr>
        <xdr:cNvSpPr>
          <a:spLocks/>
        </xdr:cNvSpPr>
      </xdr:nvSpPr>
      <xdr:spPr bwMode="auto">
        <a:xfrm>
          <a:off x="4857750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254358" name="Drawing 101">
          <a:extLst>
            <a:ext uri="{FF2B5EF4-FFF2-40B4-BE49-F238E27FC236}">
              <a16:creationId xmlns:a16="http://schemas.microsoft.com/office/drawing/2014/main" id="{00000000-0008-0000-0100-000096E10300}"/>
            </a:ext>
          </a:extLst>
        </xdr:cNvPr>
        <xdr:cNvSpPr>
          <a:spLocks/>
        </xdr:cNvSpPr>
      </xdr:nvSpPr>
      <xdr:spPr bwMode="auto">
        <a:xfrm>
          <a:off x="30575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254359" name="Drawing 102">
          <a:extLst>
            <a:ext uri="{FF2B5EF4-FFF2-40B4-BE49-F238E27FC236}">
              <a16:creationId xmlns:a16="http://schemas.microsoft.com/office/drawing/2014/main" id="{00000000-0008-0000-0100-000097E10300}"/>
            </a:ext>
          </a:extLst>
        </xdr:cNvPr>
        <xdr:cNvSpPr>
          <a:spLocks/>
        </xdr:cNvSpPr>
      </xdr:nvSpPr>
      <xdr:spPr bwMode="auto">
        <a:xfrm>
          <a:off x="30575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60" name="Drawing 94">
          <a:extLst>
            <a:ext uri="{FF2B5EF4-FFF2-40B4-BE49-F238E27FC236}">
              <a16:creationId xmlns:a16="http://schemas.microsoft.com/office/drawing/2014/main" id="{00000000-0008-0000-0100-000098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61" name="Drawing 92">
          <a:extLst>
            <a:ext uri="{FF2B5EF4-FFF2-40B4-BE49-F238E27FC236}">
              <a16:creationId xmlns:a16="http://schemas.microsoft.com/office/drawing/2014/main" id="{00000000-0008-0000-0100-000099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54362" name="Drawing 96">
          <a:extLst>
            <a:ext uri="{FF2B5EF4-FFF2-40B4-BE49-F238E27FC236}">
              <a16:creationId xmlns:a16="http://schemas.microsoft.com/office/drawing/2014/main" id="{00000000-0008-0000-0100-00009AE10300}"/>
            </a:ext>
          </a:extLst>
        </xdr:cNvPr>
        <xdr:cNvSpPr>
          <a:spLocks/>
        </xdr:cNvSpPr>
      </xdr:nvSpPr>
      <xdr:spPr bwMode="auto">
        <a:xfrm>
          <a:off x="4857750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54363" name="Drawing 98">
          <a:extLst>
            <a:ext uri="{FF2B5EF4-FFF2-40B4-BE49-F238E27FC236}">
              <a16:creationId xmlns:a16="http://schemas.microsoft.com/office/drawing/2014/main" id="{00000000-0008-0000-0100-00009BE10300}"/>
            </a:ext>
          </a:extLst>
        </xdr:cNvPr>
        <xdr:cNvSpPr>
          <a:spLocks/>
        </xdr:cNvSpPr>
      </xdr:nvSpPr>
      <xdr:spPr bwMode="auto">
        <a:xfrm>
          <a:off x="4857750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254364" name="Drawing 101">
          <a:extLst>
            <a:ext uri="{FF2B5EF4-FFF2-40B4-BE49-F238E27FC236}">
              <a16:creationId xmlns:a16="http://schemas.microsoft.com/office/drawing/2014/main" id="{00000000-0008-0000-0100-00009CE10300}"/>
            </a:ext>
          </a:extLst>
        </xdr:cNvPr>
        <xdr:cNvSpPr>
          <a:spLocks/>
        </xdr:cNvSpPr>
      </xdr:nvSpPr>
      <xdr:spPr bwMode="auto">
        <a:xfrm>
          <a:off x="30575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254365" name="Drawing 102">
          <a:extLst>
            <a:ext uri="{FF2B5EF4-FFF2-40B4-BE49-F238E27FC236}">
              <a16:creationId xmlns:a16="http://schemas.microsoft.com/office/drawing/2014/main" id="{00000000-0008-0000-0100-00009DE10300}"/>
            </a:ext>
          </a:extLst>
        </xdr:cNvPr>
        <xdr:cNvSpPr>
          <a:spLocks/>
        </xdr:cNvSpPr>
      </xdr:nvSpPr>
      <xdr:spPr bwMode="auto">
        <a:xfrm>
          <a:off x="30575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254366" name="Drawing 94">
          <a:extLst>
            <a:ext uri="{FF2B5EF4-FFF2-40B4-BE49-F238E27FC236}">
              <a16:creationId xmlns:a16="http://schemas.microsoft.com/office/drawing/2014/main" id="{00000000-0008-0000-0100-00009EE10300}"/>
            </a:ext>
          </a:extLst>
        </xdr:cNvPr>
        <xdr:cNvSpPr>
          <a:spLocks/>
        </xdr:cNvSpPr>
      </xdr:nvSpPr>
      <xdr:spPr bwMode="auto">
        <a:xfrm>
          <a:off x="10258425" y="684847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254367" name="Drawing 100">
          <a:extLst>
            <a:ext uri="{FF2B5EF4-FFF2-40B4-BE49-F238E27FC236}">
              <a16:creationId xmlns:a16="http://schemas.microsoft.com/office/drawing/2014/main" id="{00000000-0008-0000-0100-00009FE103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254368" name="Drawing 104">
          <a:extLst>
            <a:ext uri="{FF2B5EF4-FFF2-40B4-BE49-F238E27FC236}">
              <a16:creationId xmlns:a16="http://schemas.microsoft.com/office/drawing/2014/main" id="{00000000-0008-0000-0100-0000A0E103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200025</xdr:rowOff>
    </xdr:from>
    <xdr:to>
      <xdr:col>10</xdr:col>
      <xdr:colOff>0</xdr:colOff>
      <xdr:row>29</xdr:row>
      <xdr:rowOff>200025</xdr:rowOff>
    </xdr:to>
    <xdr:sp macro="" textlink="">
      <xdr:nvSpPr>
        <xdr:cNvPr id="254414" name="Drawing 104">
          <a:extLst>
            <a:ext uri="{FF2B5EF4-FFF2-40B4-BE49-F238E27FC236}">
              <a16:creationId xmlns:a16="http://schemas.microsoft.com/office/drawing/2014/main" id="{00000000-0008-0000-0100-0000CEE10300}"/>
            </a:ext>
          </a:extLst>
        </xdr:cNvPr>
        <xdr:cNvSpPr>
          <a:spLocks/>
        </xdr:cNvSpPr>
      </xdr:nvSpPr>
      <xdr:spPr bwMode="auto">
        <a:xfrm>
          <a:off x="10258425" y="62103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9525</xdr:colOff>
      <xdr:row>5</xdr:row>
      <xdr:rowOff>28575</xdr:rowOff>
    </xdr:from>
    <xdr:to>
      <xdr:col>6</xdr:col>
      <xdr:colOff>9525</xdr:colOff>
      <xdr:row>6</xdr:row>
      <xdr:rowOff>219075</xdr:rowOff>
    </xdr:to>
    <xdr:sp macro="" textlink="">
      <xdr:nvSpPr>
        <xdr:cNvPr id="254415" name="Line 135">
          <a:extLst>
            <a:ext uri="{FF2B5EF4-FFF2-40B4-BE49-F238E27FC236}">
              <a16:creationId xmlns:a16="http://schemas.microsoft.com/office/drawing/2014/main" id="{00000000-0008-0000-0100-0000CFE10300}"/>
            </a:ext>
          </a:extLst>
        </xdr:cNvPr>
        <xdr:cNvSpPr>
          <a:spLocks noChangeShapeType="1"/>
        </xdr:cNvSpPr>
      </xdr:nvSpPr>
      <xdr:spPr bwMode="auto">
        <a:xfrm>
          <a:off x="9525" y="1028700"/>
          <a:ext cx="3057525" cy="37147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824925</xdr:colOff>
      <xdr:row>3</xdr:row>
      <xdr:rowOff>145675</xdr:rowOff>
    </xdr:from>
    <xdr:to>
      <xdr:col>22</xdr:col>
      <xdr:colOff>140072</xdr:colOff>
      <xdr:row>31</xdr:row>
      <xdr:rowOff>126742</xdr:rowOff>
    </xdr:to>
    <xdr:pic>
      <xdr:nvPicPr>
        <xdr:cNvPr id="254420" name="그림 2">
          <a:extLst>
            <a:ext uri="{FF2B5EF4-FFF2-40B4-BE49-F238E27FC236}">
              <a16:creationId xmlns:a16="http://schemas.microsoft.com/office/drawing/2014/main" id="{00000000-0008-0000-0100-0000D4E1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5400000">
          <a:off x="13451568" y="-468262"/>
          <a:ext cx="5886567" cy="83246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77" name="Drawing 107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78" name="Drawing 110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79" name="Drawing 116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30575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80" name="Drawing 11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30575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81" name="Drawing 92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82" name="Drawing 96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4857750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83" name="Drawing 98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4857750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84" name="Drawing 101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30575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85" name="Drawing 102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30575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86" name="Drawing 100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87" name="Drawing 10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88" name="Drawing 92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89" name="Drawing 96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4857750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" name="Drawing 98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4857750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91" name="Drawing 101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30575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92" name="Drawing 102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30575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93" name="Drawing 100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94" name="Drawing 104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95" name="Drawing 100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96" name="Drawing 10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97" name="Drawing 100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98" name="Drawing 104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99" name="Drawing 100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00" name="Drawing 10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01" name="Drawing 100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02" name="Drawing 10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03" name="Drawing 100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04" name="Drawing 104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05" name="Drawing 100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06" name="Drawing 10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07" name="Drawing 100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08" name="Drawing 104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09" name="Drawing 100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10" name="Drawing 10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11" name="Drawing 100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12" name="Drawing 10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13" name="Drawing 100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14" name="Drawing 104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15" name="Drawing 100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16" name="Drawing 10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17" name="Drawing 100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18" name="Drawing 104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19" name="Drawing 100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20" name="Drawing 10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21" name="Drawing 100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22" name="Drawing 10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23" name="Drawing 100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24" name="Drawing 104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25" name="Drawing 100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26" name="Drawing 100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27" name="Drawing 10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28" name="Drawing 100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29" name="Drawing 104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1039177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ct\2.&#51652;&#54665;PJT\2026&#24180;\&#49373;&#44537;&#51648;&#44396;(&#51020;&#49457;)&#50500;&#51452;e\&#49444;&#44228;&#45236;&#50669;&#49436;.R1_&#51020;&#49457;&#44400;%20&#49373;&#44537;&#51648;&#44396;%20&#51088;&#46041;&#54868;&#49884;&#49828;&#53596;_2026.03.3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ct\2.&#51652;&#54665;PJT\2024&#24180;\&#44552;&#44256;&#51648;&#44396;(&#51020;&#49457;)\&#49444;&#44228;(&#49688;&#51221;)ACE\1.&#44552;&#44256;&#51648;&#44396;%20&#49688;&#53468;&#50516;&#44144;2&#45800;%20&#50577;&#49688;&#51109;%20&#51088;&#46041;&#54868;%20&#49444;&#44228;&#45236;&#50669;(KR&#51020;&#49457;)R2_2024.02.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시스템총"/>
      <sheetName val="주요자재"/>
      <sheetName val="1.중앙 주요자재"/>
      <sheetName val="2.원격소 합계"/>
      <sheetName val="RTU제조원가"/>
      <sheetName val="RTU합"/>
      <sheetName val="원격소RTU"/>
      <sheetName val="원격소RTU근"/>
      <sheetName val=" 시스템설치"/>
      <sheetName val="중앙설치"/>
      <sheetName val="원격소설치"/>
      <sheetName val="설치근거"/>
      <sheetName val="CCTV설치"/>
      <sheetName val="CCTV설치근 "/>
      <sheetName val="&lt;&lt;&lt;참고(산근)&gt;&gt;&gt;"/>
      <sheetName val="수량산출서"/>
      <sheetName val="IO LIST"/>
      <sheetName val="단가표('26年)"/>
      <sheetName val="공사단가(26)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시스템총"/>
      <sheetName val="1.중앙 주요자재"/>
      <sheetName val="주요자재"/>
      <sheetName val="1.중앙합"/>
      <sheetName val="2.원격소 합계"/>
      <sheetName val="RTU제조원가"/>
      <sheetName val="RTU합"/>
      <sheetName val="원격소RTU"/>
      <sheetName val="원격소RTU근"/>
      <sheetName val=" 시스템설치일반총"/>
      <sheetName val="원격소설치"/>
      <sheetName val="원격소설치근"/>
      <sheetName val="CCTV설치"/>
      <sheetName val="CCTV설치근 "/>
      <sheetName val="&lt;&lt;&lt;참고(산근)&gt;&gt;&gt;"/>
      <sheetName val="일반물량근거"/>
      <sheetName val="물량산출서"/>
      <sheetName val="간대배 IO"/>
      <sheetName val="반조원 IO"/>
      <sheetName val="수태암거 IO"/>
      <sheetName val="복심1"/>
      <sheetName val="옥산2"/>
      <sheetName val="대암IO"/>
      <sheetName val="단가표('24年)"/>
      <sheetName val="견적"/>
      <sheetName val="HMI SW산근(본사)"/>
      <sheetName val="견적 (2)"/>
      <sheetName val="KR표준단가(2023)"/>
      <sheetName val="IO LIST"/>
      <sheetName val="IO"/>
      <sheetName val="용계Pts(2)"/>
      <sheetName val="물량산근"/>
    </sheetNames>
    <sheetDataSet>
      <sheetData sheetId="0" refreshError="1"/>
      <sheetData sheetId="1" refreshError="1">
        <row r="35">
          <cell r="L35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view="pageBreakPreview" zoomScale="70" zoomScaleNormal="100" zoomScaleSheetLayoutView="70" workbookViewId="0">
      <selection activeCell="F17" sqref="F17:L18"/>
    </sheetView>
  </sheetViews>
  <sheetFormatPr defaultRowHeight="14.25"/>
  <cols>
    <col min="1" max="1" width="3.375" style="105" customWidth="1"/>
    <col min="2" max="2" width="3.875" style="105" bestFit="1" customWidth="1"/>
    <col min="3" max="3" width="10.125" style="105" customWidth="1"/>
    <col min="4" max="12" width="8.875" style="105" customWidth="1"/>
    <col min="13" max="13" width="11.25" style="105" customWidth="1"/>
    <col min="14" max="14" width="8.875" style="105" customWidth="1"/>
    <col min="15" max="15" width="4.125" style="105" customWidth="1"/>
    <col min="16" max="17" width="8.875" style="105" customWidth="1"/>
    <col min="257" max="257" width="3.375" customWidth="1"/>
    <col min="258" max="258" width="3.875" bestFit="1" customWidth="1"/>
    <col min="259" max="259" width="10.125" customWidth="1"/>
    <col min="260" max="268" width="8.875" customWidth="1"/>
    <col min="269" max="269" width="11.25" customWidth="1"/>
    <col min="270" max="270" width="8.875" customWidth="1"/>
    <col min="271" max="271" width="4.125" customWidth="1"/>
    <col min="272" max="273" width="8.875" customWidth="1"/>
    <col min="513" max="513" width="3.375" customWidth="1"/>
    <col min="514" max="514" width="3.875" bestFit="1" customWidth="1"/>
    <col min="515" max="515" width="10.125" customWidth="1"/>
    <col min="516" max="524" width="8.875" customWidth="1"/>
    <col min="525" max="525" width="11.25" customWidth="1"/>
    <col min="526" max="526" width="8.875" customWidth="1"/>
    <col min="527" max="527" width="4.125" customWidth="1"/>
    <col min="528" max="529" width="8.875" customWidth="1"/>
    <col min="769" max="769" width="3.375" customWidth="1"/>
    <col min="770" max="770" width="3.875" bestFit="1" customWidth="1"/>
    <col min="771" max="771" width="10.125" customWidth="1"/>
    <col min="772" max="780" width="8.875" customWidth="1"/>
    <col min="781" max="781" width="11.25" customWidth="1"/>
    <col min="782" max="782" width="8.875" customWidth="1"/>
    <col min="783" max="783" width="4.125" customWidth="1"/>
    <col min="784" max="785" width="8.875" customWidth="1"/>
    <col min="1025" max="1025" width="3.375" customWidth="1"/>
    <col min="1026" max="1026" width="3.875" bestFit="1" customWidth="1"/>
    <col min="1027" max="1027" width="10.125" customWidth="1"/>
    <col min="1028" max="1036" width="8.875" customWidth="1"/>
    <col min="1037" max="1037" width="11.25" customWidth="1"/>
    <col min="1038" max="1038" width="8.875" customWidth="1"/>
    <col min="1039" max="1039" width="4.125" customWidth="1"/>
    <col min="1040" max="1041" width="8.875" customWidth="1"/>
    <col min="1281" max="1281" width="3.375" customWidth="1"/>
    <col min="1282" max="1282" width="3.875" bestFit="1" customWidth="1"/>
    <col min="1283" max="1283" width="10.125" customWidth="1"/>
    <col min="1284" max="1292" width="8.875" customWidth="1"/>
    <col min="1293" max="1293" width="11.25" customWidth="1"/>
    <col min="1294" max="1294" width="8.875" customWidth="1"/>
    <col min="1295" max="1295" width="4.125" customWidth="1"/>
    <col min="1296" max="1297" width="8.875" customWidth="1"/>
    <col min="1537" max="1537" width="3.375" customWidth="1"/>
    <col min="1538" max="1538" width="3.875" bestFit="1" customWidth="1"/>
    <col min="1539" max="1539" width="10.125" customWidth="1"/>
    <col min="1540" max="1548" width="8.875" customWidth="1"/>
    <col min="1549" max="1549" width="11.25" customWidth="1"/>
    <col min="1550" max="1550" width="8.875" customWidth="1"/>
    <col min="1551" max="1551" width="4.125" customWidth="1"/>
    <col min="1552" max="1553" width="8.875" customWidth="1"/>
    <col min="1793" max="1793" width="3.375" customWidth="1"/>
    <col min="1794" max="1794" width="3.875" bestFit="1" customWidth="1"/>
    <col min="1795" max="1795" width="10.125" customWidth="1"/>
    <col min="1796" max="1804" width="8.875" customWidth="1"/>
    <col min="1805" max="1805" width="11.25" customWidth="1"/>
    <col min="1806" max="1806" width="8.875" customWidth="1"/>
    <col min="1807" max="1807" width="4.125" customWidth="1"/>
    <col min="1808" max="1809" width="8.875" customWidth="1"/>
    <col min="2049" max="2049" width="3.375" customWidth="1"/>
    <col min="2050" max="2050" width="3.875" bestFit="1" customWidth="1"/>
    <col min="2051" max="2051" width="10.125" customWidth="1"/>
    <col min="2052" max="2060" width="8.875" customWidth="1"/>
    <col min="2061" max="2061" width="11.25" customWidth="1"/>
    <col min="2062" max="2062" width="8.875" customWidth="1"/>
    <col min="2063" max="2063" width="4.125" customWidth="1"/>
    <col min="2064" max="2065" width="8.875" customWidth="1"/>
    <col min="2305" max="2305" width="3.375" customWidth="1"/>
    <col min="2306" max="2306" width="3.875" bestFit="1" customWidth="1"/>
    <col min="2307" max="2307" width="10.125" customWidth="1"/>
    <col min="2308" max="2316" width="8.875" customWidth="1"/>
    <col min="2317" max="2317" width="11.25" customWidth="1"/>
    <col min="2318" max="2318" width="8.875" customWidth="1"/>
    <col min="2319" max="2319" width="4.125" customWidth="1"/>
    <col min="2320" max="2321" width="8.875" customWidth="1"/>
    <col min="2561" max="2561" width="3.375" customWidth="1"/>
    <col min="2562" max="2562" width="3.875" bestFit="1" customWidth="1"/>
    <col min="2563" max="2563" width="10.125" customWidth="1"/>
    <col min="2564" max="2572" width="8.875" customWidth="1"/>
    <col min="2573" max="2573" width="11.25" customWidth="1"/>
    <col min="2574" max="2574" width="8.875" customWidth="1"/>
    <col min="2575" max="2575" width="4.125" customWidth="1"/>
    <col min="2576" max="2577" width="8.875" customWidth="1"/>
    <col min="2817" max="2817" width="3.375" customWidth="1"/>
    <col min="2818" max="2818" width="3.875" bestFit="1" customWidth="1"/>
    <col min="2819" max="2819" width="10.125" customWidth="1"/>
    <col min="2820" max="2828" width="8.875" customWidth="1"/>
    <col min="2829" max="2829" width="11.25" customWidth="1"/>
    <col min="2830" max="2830" width="8.875" customWidth="1"/>
    <col min="2831" max="2831" width="4.125" customWidth="1"/>
    <col min="2832" max="2833" width="8.875" customWidth="1"/>
    <col min="3073" max="3073" width="3.375" customWidth="1"/>
    <col min="3074" max="3074" width="3.875" bestFit="1" customWidth="1"/>
    <col min="3075" max="3075" width="10.125" customWidth="1"/>
    <col min="3076" max="3084" width="8.875" customWidth="1"/>
    <col min="3085" max="3085" width="11.25" customWidth="1"/>
    <col min="3086" max="3086" width="8.875" customWidth="1"/>
    <col min="3087" max="3087" width="4.125" customWidth="1"/>
    <col min="3088" max="3089" width="8.875" customWidth="1"/>
    <col min="3329" max="3329" width="3.375" customWidth="1"/>
    <col min="3330" max="3330" width="3.875" bestFit="1" customWidth="1"/>
    <col min="3331" max="3331" width="10.125" customWidth="1"/>
    <col min="3332" max="3340" width="8.875" customWidth="1"/>
    <col min="3341" max="3341" width="11.25" customWidth="1"/>
    <col min="3342" max="3342" width="8.875" customWidth="1"/>
    <col min="3343" max="3343" width="4.125" customWidth="1"/>
    <col min="3344" max="3345" width="8.875" customWidth="1"/>
    <col min="3585" max="3585" width="3.375" customWidth="1"/>
    <col min="3586" max="3586" width="3.875" bestFit="1" customWidth="1"/>
    <col min="3587" max="3587" width="10.125" customWidth="1"/>
    <col min="3588" max="3596" width="8.875" customWidth="1"/>
    <col min="3597" max="3597" width="11.25" customWidth="1"/>
    <col min="3598" max="3598" width="8.875" customWidth="1"/>
    <col min="3599" max="3599" width="4.125" customWidth="1"/>
    <col min="3600" max="3601" width="8.875" customWidth="1"/>
    <col min="3841" max="3841" width="3.375" customWidth="1"/>
    <col min="3842" max="3842" width="3.875" bestFit="1" customWidth="1"/>
    <col min="3843" max="3843" width="10.125" customWidth="1"/>
    <col min="3844" max="3852" width="8.875" customWidth="1"/>
    <col min="3853" max="3853" width="11.25" customWidth="1"/>
    <col min="3854" max="3854" width="8.875" customWidth="1"/>
    <col min="3855" max="3855" width="4.125" customWidth="1"/>
    <col min="3856" max="3857" width="8.875" customWidth="1"/>
    <col min="4097" max="4097" width="3.375" customWidth="1"/>
    <col min="4098" max="4098" width="3.875" bestFit="1" customWidth="1"/>
    <col min="4099" max="4099" width="10.125" customWidth="1"/>
    <col min="4100" max="4108" width="8.875" customWidth="1"/>
    <col min="4109" max="4109" width="11.25" customWidth="1"/>
    <col min="4110" max="4110" width="8.875" customWidth="1"/>
    <col min="4111" max="4111" width="4.125" customWidth="1"/>
    <col min="4112" max="4113" width="8.875" customWidth="1"/>
    <col min="4353" max="4353" width="3.375" customWidth="1"/>
    <col min="4354" max="4354" width="3.875" bestFit="1" customWidth="1"/>
    <col min="4355" max="4355" width="10.125" customWidth="1"/>
    <col min="4356" max="4364" width="8.875" customWidth="1"/>
    <col min="4365" max="4365" width="11.25" customWidth="1"/>
    <col min="4366" max="4366" width="8.875" customWidth="1"/>
    <col min="4367" max="4367" width="4.125" customWidth="1"/>
    <col min="4368" max="4369" width="8.875" customWidth="1"/>
    <col min="4609" max="4609" width="3.375" customWidth="1"/>
    <col min="4610" max="4610" width="3.875" bestFit="1" customWidth="1"/>
    <col min="4611" max="4611" width="10.125" customWidth="1"/>
    <col min="4612" max="4620" width="8.875" customWidth="1"/>
    <col min="4621" max="4621" width="11.25" customWidth="1"/>
    <col min="4622" max="4622" width="8.875" customWidth="1"/>
    <col min="4623" max="4623" width="4.125" customWidth="1"/>
    <col min="4624" max="4625" width="8.875" customWidth="1"/>
    <col min="4865" max="4865" width="3.375" customWidth="1"/>
    <col min="4866" max="4866" width="3.875" bestFit="1" customWidth="1"/>
    <col min="4867" max="4867" width="10.125" customWidth="1"/>
    <col min="4868" max="4876" width="8.875" customWidth="1"/>
    <col min="4877" max="4877" width="11.25" customWidth="1"/>
    <col min="4878" max="4878" width="8.875" customWidth="1"/>
    <col min="4879" max="4879" width="4.125" customWidth="1"/>
    <col min="4880" max="4881" width="8.875" customWidth="1"/>
    <col min="5121" max="5121" width="3.375" customWidth="1"/>
    <col min="5122" max="5122" width="3.875" bestFit="1" customWidth="1"/>
    <col min="5123" max="5123" width="10.125" customWidth="1"/>
    <col min="5124" max="5132" width="8.875" customWidth="1"/>
    <col min="5133" max="5133" width="11.25" customWidth="1"/>
    <col min="5134" max="5134" width="8.875" customWidth="1"/>
    <col min="5135" max="5135" width="4.125" customWidth="1"/>
    <col min="5136" max="5137" width="8.875" customWidth="1"/>
    <col min="5377" max="5377" width="3.375" customWidth="1"/>
    <col min="5378" max="5378" width="3.875" bestFit="1" customWidth="1"/>
    <col min="5379" max="5379" width="10.125" customWidth="1"/>
    <col min="5380" max="5388" width="8.875" customWidth="1"/>
    <col min="5389" max="5389" width="11.25" customWidth="1"/>
    <col min="5390" max="5390" width="8.875" customWidth="1"/>
    <col min="5391" max="5391" width="4.125" customWidth="1"/>
    <col min="5392" max="5393" width="8.875" customWidth="1"/>
    <col min="5633" max="5633" width="3.375" customWidth="1"/>
    <col min="5634" max="5634" width="3.875" bestFit="1" customWidth="1"/>
    <col min="5635" max="5635" width="10.125" customWidth="1"/>
    <col min="5636" max="5644" width="8.875" customWidth="1"/>
    <col min="5645" max="5645" width="11.25" customWidth="1"/>
    <col min="5646" max="5646" width="8.875" customWidth="1"/>
    <col min="5647" max="5647" width="4.125" customWidth="1"/>
    <col min="5648" max="5649" width="8.875" customWidth="1"/>
    <col min="5889" max="5889" width="3.375" customWidth="1"/>
    <col min="5890" max="5890" width="3.875" bestFit="1" customWidth="1"/>
    <col min="5891" max="5891" width="10.125" customWidth="1"/>
    <col min="5892" max="5900" width="8.875" customWidth="1"/>
    <col min="5901" max="5901" width="11.25" customWidth="1"/>
    <col min="5902" max="5902" width="8.875" customWidth="1"/>
    <col min="5903" max="5903" width="4.125" customWidth="1"/>
    <col min="5904" max="5905" width="8.875" customWidth="1"/>
    <col min="6145" max="6145" width="3.375" customWidth="1"/>
    <col min="6146" max="6146" width="3.875" bestFit="1" customWidth="1"/>
    <col min="6147" max="6147" width="10.125" customWidth="1"/>
    <col min="6148" max="6156" width="8.875" customWidth="1"/>
    <col min="6157" max="6157" width="11.25" customWidth="1"/>
    <col min="6158" max="6158" width="8.875" customWidth="1"/>
    <col min="6159" max="6159" width="4.125" customWidth="1"/>
    <col min="6160" max="6161" width="8.875" customWidth="1"/>
    <col min="6401" max="6401" width="3.375" customWidth="1"/>
    <col min="6402" max="6402" width="3.875" bestFit="1" customWidth="1"/>
    <col min="6403" max="6403" width="10.125" customWidth="1"/>
    <col min="6404" max="6412" width="8.875" customWidth="1"/>
    <col min="6413" max="6413" width="11.25" customWidth="1"/>
    <col min="6414" max="6414" width="8.875" customWidth="1"/>
    <col min="6415" max="6415" width="4.125" customWidth="1"/>
    <col min="6416" max="6417" width="8.875" customWidth="1"/>
    <col min="6657" max="6657" width="3.375" customWidth="1"/>
    <col min="6658" max="6658" width="3.875" bestFit="1" customWidth="1"/>
    <col min="6659" max="6659" width="10.125" customWidth="1"/>
    <col min="6660" max="6668" width="8.875" customWidth="1"/>
    <col min="6669" max="6669" width="11.25" customWidth="1"/>
    <col min="6670" max="6670" width="8.875" customWidth="1"/>
    <col min="6671" max="6671" width="4.125" customWidth="1"/>
    <col min="6672" max="6673" width="8.875" customWidth="1"/>
    <col min="6913" max="6913" width="3.375" customWidth="1"/>
    <col min="6914" max="6914" width="3.875" bestFit="1" customWidth="1"/>
    <col min="6915" max="6915" width="10.125" customWidth="1"/>
    <col min="6916" max="6924" width="8.875" customWidth="1"/>
    <col min="6925" max="6925" width="11.25" customWidth="1"/>
    <col min="6926" max="6926" width="8.875" customWidth="1"/>
    <col min="6927" max="6927" width="4.125" customWidth="1"/>
    <col min="6928" max="6929" width="8.875" customWidth="1"/>
    <col min="7169" max="7169" width="3.375" customWidth="1"/>
    <col min="7170" max="7170" width="3.875" bestFit="1" customWidth="1"/>
    <col min="7171" max="7171" width="10.125" customWidth="1"/>
    <col min="7172" max="7180" width="8.875" customWidth="1"/>
    <col min="7181" max="7181" width="11.25" customWidth="1"/>
    <col min="7182" max="7182" width="8.875" customWidth="1"/>
    <col min="7183" max="7183" width="4.125" customWidth="1"/>
    <col min="7184" max="7185" width="8.875" customWidth="1"/>
    <col min="7425" max="7425" width="3.375" customWidth="1"/>
    <col min="7426" max="7426" width="3.875" bestFit="1" customWidth="1"/>
    <col min="7427" max="7427" width="10.125" customWidth="1"/>
    <col min="7428" max="7436" width="8.875" customWidth="1"/>
    <col min="7437" max="7437" width="11.25" customWidth="1"/>
    <col min="7438" max="7438" width="8.875" customWidth="1"/>
    <col min="7439" max="7439" width="4.125" customWidth="1"/>
    <col min="7440" max="7441" width="8.875" customWidth="1"/>
    <col min="7681" max="7681" width="3.375" customWidth="1"/>
    <col min="7682" max="7682" width="3.875" bestFit="1" customWidth="1"/>
    <col min="7683" max="7683" width="10.125" customWidth="1"/>
    <col min="7684" max="7692" width="8.875" customWidth="1"/>
    <col min="7693" max="7693" width="11.25" customWidth="1"/>
    <col min="7694" max="7694" width="8.875" customWidth="1"/>
    <col min="7695" max="7695" width="4.125" customWidth="1"/>
    <col min="7696" max="7697" width="8.875" customWidth="1"/>
    <col min="7937" max="7937" width="3.375" customWidth="1"/>
    <col min="7938" max="7938" width="3.875" bestFit="1" customWidth="1"/>
    <col min="7939" max="7939" width="10.125" customWidth="1"/>
    <col min="7940" max="7948" width="8.875" customWidth="1"/>
    <col min="7949" max="7949" width="11.25" customWidth="1"/>
    <col min="7950" max="7950" width="8.875" customWidth="1"/>
    <col min="7951" max="7951" width="4.125" customWidth="1"/>
    <col min="7952" max="7953" width="8.875" customWidth="1"/>
    <col min="8193" max="8193" width="3.375" customWidth="1"/>
    <col min="8194" max="8194" width="3.875" bestFit="1" customWidth="1"/>
    <col min="8195" max="8195" width="10.125" customWidth="1"/>
    <col min="8196" max="8204" width="8.875" customWidth="1"/>
    <col min="8205" max="8205" width="11.25" customWidth="1"/>
    <col min="8206" max="8206" width="8.875" customWidth="1"/>
    <col min="8207" max="8207" width="4.125" customWidth="1"/>
    <col min="8208" max="8209" width="8.875" customWidth="1"/>
    <col min="8449" max="8449" width="3.375" customWidth="1"/>
    <col min="8450" max="8450" width="3.875" bestFit="1" customWidth="1"/>
    <col min="8451" max="8451" width="10.125" customWidth="1"/>
    <col min="8452" max="8460" width="8.875" customWidth="1"/>
    <col min="8461" max="8461" width="11.25" customWidth="1"/>
    <col min="8462" max="8462" width="8.875" customWidth="1"/>
    <col min="8463" max="8463" width="4.125" customWidth="1"/>
    <col min="8464" max="8465" width="8.875" customWidth="1"/>
    <col min="8705" max="8705" width="3.375" customWidth="1"/>
    <col min="8706" max="8706" width="3.875" bestFit="1" customWidth="1"/>
    <col min="8707" max="8707" width="10.125" customWidth="1"/>
    <col min="8708" max="8716" width="8.875" customWidth="1"/>
    <col min="8717" max="8717" width="11.25" customWidth="1"/>
    <col min="8718" max="8718" width="8.875" customWidth="1"/>
    <col min="8719" max="8719" width="4.125" customWidth="1"/>
    <col min="8720" max="8721" width="8.875" customWidth="1"/>
    <col min="8961" max="8961" width="3.375" customWidth="1"/>
    <col min="8962" max="8962" width="3.875" bestFit="1" customWidth="1"/>
    <col min="8963" max="8963" width="10.125" customWidth="1"/>
    <col min="8964" max="8972" width="8.875" customWidth="1"/>
    <col min="8973" max="8973" width="11.25" customWidth="1"/>
    <col min="8974" max="8974" width="8.875" customWidth="1"/>
    <col min="8975" max="8975" width="4.125" customWidth="1"/>
    <col min="8976" max="8977" width="8.875" customWidth="1"/>
    <col min="9217" max="9217" width="3.375" customWidth="1"/>
    <col min="9218" max="9218" width="3.875" bestFit="1" customWidth="1"/>
    <col min="9219" max="9219" width="10.125" customWidth="1"/>
    <col min="9220" max="9228" width="8.875" customWidth="1"/>
    <col min="9229" max="9229" width="11.25" customWidth="1"/>
    <col min="9230" max="9230" width="8.875" customWidth="1"/>
    <col min="9231" max="9231" width="4.125" customWidth="1"/>
    <col min="9232" max="9233" width="8.875" customWidth="1"/>
    <col min="9473" max="9473" width="3.375" customWidth="1"/>
    <col min="9474" max="9474" width="3.875" bestFit="1" customWidth="1"/>
    <col min="9475" max="9475" width="10.125" customWidth="1"/>
    <col min="9476" max="9484" width="8.875" customWidth="1"/>
    <col min="9485" max="9485" width="11.25" customWidth="1"/>
    <col min="9486" max="9486" width="8.875" customWidth="1"/>
    <col min="9487" max="9487" width="4.125" customWidth="1"/>
    <col min="9488" max="9489" width="8.875" customWidth="1"/>
    <col min="9729" max="9729" width="3.375" customWidth="1"/>
    <col min="9730" max="9730" width="3.875" bestFit="1" customWidth="1"/>
    <col min="9731" max="9731" width="10.125" customWidth="1"/>
    <col min="9732" max="9740" width="8.875" customWidth="1"/>
    <col min="9741" max="9741" width="11.25" customWidth="1"/>
    <col min="9742" max="9742" width="8.875" customWidth="1"/>
    <col min="9743" max="9743" width="4.125" customWidth="1"/>
    <col min="9744" max="9745" width="8.875" customWidth="1"/>
    <col min="9985" max="9985" width="3.375" customWidth="1"/>
    <col min="9986" max="9986" width="3.875" bestFit="1" customWidth="1"/>
    <col min="9987" max="9987" width="10.125" customWidth="1"/>
    <col min="9988" max="9996" width="8.875" customWidth="1"/>
    <col min="9997" max="9997" width="11.25" customWidth="1"/>
    <col min="9998" max="9998" width="8.875" customWidth="1"/>
    <col min="9999" max="9999" width="4.125" customWidth="1"/>
    <col min="10000" max="10001" width="8.875" customWidth="1"/>
    <col min="10241" max="10241" width="3.375" customWidth="1"/>
    <col min="10242" max="10242" width="3.875" bestFit="1" customWidth="1"/>
    <col min="10243" max="10243" width="10.125" customWidth="1"/>
    <col min="10244" max="10252" width="8.875" customWidth="1"/>
    <col min="10253" max="10253" width="11.25" customWidth="1"/>
    <col min="10254" max="10254" width="8.875" customWidth="1"/>
    <col min="10255" max="10255" width="4.125" customWidth="1"/>
    <col min="10256" max="10257" width="8.875" customWidth="1"/>
    <col min="10497" max="10497" width="3.375" customWidth="1"/>
    <col min="10498" max="10498" width="3.875" bestFit="1" customWidth="1"/>
    <col min="10499" max="10499" width="10.125" customWidth="1"/>
    <col min="10500" max="10508" width="8.875" customWidth="1"/>
    <col min="10509" max="10509" width="11.25" customWidth="1"/>
    <col min="10510" max="10510" width="8.875" customWidth="1"/>
    <col min="10511" max="10511" width="4.125" customWidth="1"/>
    <col min="10512" max="10513" width="8.875" customWidth="1"/>
    <col min="10753" max="10753" width="3.375" customWidth="1"/>
    <col min="10754" max="10754" width="3.875" bestFit="1" customWidth="1"/>
    <col min="10755" max="10755" width="10.125" customWidth="1"/>
    <col min="10756" max="10764" width="8.875" customWidth="1"/>
    <col min="10765" max="10765" width="11.25" customWidth="1"/>
    <col min="10766" max="10766" width="8.875" customWidth="1"/>
    <col min="10767" max="10767" width="4.125" customWidth="1"/>
    <col min="10768" max="10769" width="8.875" customWidth="1"/>
    <col min="11009" max="11009" width="3.375" customWidth="1"/>
    <col min="11010" max="11010" width="3.875" bestFit="1" customWidth="1"/>
    <col min="11011" max="11011" width="10.125" customWidth="1"/>
    <col min="11012" max="11020" width="8.875" customWidth="1"/>
    <col min="11021" max="11021" width="11.25" customWidth="1"/>
    <col min="11022" max="11022" width="8.875" customWidth="1"/>
    <col min="11023" max="11023" width="4.125" customWidth="1"/>
    <col min="11024" max="11025" width="8.875" customWidth="1"/>
    <col min="11265" max="11265" width="3.375" customWidth="1"/>
    <col min="11266" max="11266" width="3.875" bestFit="1" customWidth="1"/>
    <col min="11267" max="11267" width="10.125" customWidth="1"/>
    <col min="11268" max="11276" width="8.875" customWidth="1"/>
    <col min="11277" max="11277" width="11.25" customWidth="1"/>
    <col min="11278" max="11278" width="8.875" customWidth="1"/>
    <col min="11279" max="11279" width="4.125" customWidth="1"/>
    <col min="11280" max="11281" width="8.875" customWidth="1"/>
    <col min="11521" max="11521" width="3.375" customWidth="1"/>
    <col min="11522" max="11522" width="3.875" bestFit="1" customWidth="1"/>
    <col min="11523" max="11523" width="10.125" customWidth="1"/>
    <col min="11524" max="11532" width="8.875" customWidth="1"/>
    <col min="11533" max="11533" width="11.25" customWidth="1"/>
    <col min="11534" max="11534" width="8.875" customWidth="1"/>
    <col min="11535" max="11535" width="4.125" customWidth="1"/>
    <col min="11536" max="11537" width="8.875" customWidth="1"/>
    <col min="11777" max="11777" width="3.375" customWidth="1"/>
    <col min="11778" max="11778" width="3.875" bestFit="1" customWidth="1"/>
    <col min="11779" max="11779" width="10.125" customWidth="1"/>
    <col min="11780" max="11788" width="8.875" customWidth="1"/>
    <col min="11789" max="11789" width="11.25" customWidth="1"/>
    <col min="11790" max="11790" width="8.875" customWidth="1"/>
    <col min="11791" max="11791" width="4.125" customWidth="1"/>
    <col min="11792" max="11793" width="8.875" customWidth="1"/>
    <col min="12033" max="12033" width="3.375" customWidth="1"/>
    <col min="12034" max="12034" width="3.875" bestFit="1" customWidth="1"/>
    <col min="12035" max="12035" width="10.125" customWidth="1"/>
    <col min="12036" max="12044" width="8.875" customWidth="1"/>
    <col min="12045" max="12045" width="11.25" customWidth="1"/>
    <col min="12046" max="12046" width="8.875" customWidth="1"/>
    <col min="12047" max="12047" width="4.125" customWidth="1"/>
    <col min="12048" max="12049" width="8.875" customWidth="1"/>
    <col min="12289" max="12289" width="3.375" customWidth="1"/>
    <col min="12290" max="12290" width="3.875" bestFit="1" customWidth="1"/>
    <col min="12291" max="12291" width="10.125" customWidth="1"/>
    <col min="12292" max="12300" width="8.875" customWidth="1"/>
    <col min="12301" max="12301" width="11.25" customWidth="1"/>
    <col min="12302" max="12302" width="8.875" customWidth="1"/>
    <col min="12303" max="12303" width="4.125" customWidth="1"/>
    <col min="12304" max="12305" width="8.875" customWidth="1"/>
    <col min="12545" max="12545" width="3.375" customWidth="1"/>
    <col min="12546" max="12546" width="3.875" bestFit="1" customWidth="1"/>
    <col min="12547" max="12547" width="10.125" customWidth="1"/>
    <col min="12548" max="12556" width="8.875" customWidth="1"/>
    <col min="12557" max="12557" width="11.25" customWidth="1"/>
    <col min="12558" max="12558" width="8.875" customWidth="1"/>
    <col min="12559" max="12559" width="4.125" customWidth="1"/>
    <col min="12560" max="12561" width="8.875" customWidth="1"/>
    <col min="12801" max="12801" width="3.375" customWidth="1"/>
    <col min="12802" max="12802" width="3.875" bestFit="1" customWidth="1"/>
    <col min="12803" max="12803" width="10.125" customWidth="1"/>
    <col min="12804" max="12812" width="8.875" customWidth="1"/>
    <col min="12813" max="12813" width="11.25" customWidth="1"/>
    <col min="12814" max="12814" width="8.875" customWidth="1"/>
    <col min="12815" max="12815" width="4.125" customWidth="1"/>
    <col min="12816" max="12817" width="8.875" customWidth="1"/>
    <col min="13057" max="13057" width="3.375" customWidth="1"/>
    <col min="13058" max="13058" width="3.875" bestFit="1" customWidth="1"/>
    <col min="13059" max="13059" width="10.125" customWidth="1"/>
    <col min="13060" max="13068" width="8.875" customWidth="1"/>
    <col min="13069" max="13069" width="11.25" customWidth="1"/>
    <col min="13070" max="13070" width="8.875" customWidth="1"/>
    <col min="13071" max="13071" width="4.125" customWidth="1"/>
    <col min="13072" max="13073" width="8.875" customWidth="1"/>
    <col min="13313" max="13313" width="3.375" customWidth="1"/>
    <col min="13314" max="13314" width="3.875" bestFit="1" customWidth="1"/>
    <col min="13315" max="13315" width="10.125" customWidth="1"/>
    <col min="13316" max="13324" width="8.875" customWidth="1"/>
    <col min="13325" max="13325" width="11.25" customWidth="1"/>
    <col min="13326" max="13326" width="8.875" customWidth="1"/>
    <col min="13327" max="13327" width="4.125" customWidth="1"/>
    <col min="13328" max="13329" width="8.875" customWidth="1"/>
    <col min="13569" max="13569" width="3.375" customWidth="1"/>
    <col min="13570" max="13570" width="3.875" bestFit="1" customWidth="1"/>
    <col min="13571" max="13571" width="10.125" customWidth="1"/>
    <col min="13572" max="13580" width="8.875" customWidth="1"/>
    <col min="13581" max="13581" width="11.25" customWidth="1"/>
    <col min="13582" max="13582" width="8.875" customWidth="1"/>
    <col min="13583" max="13583" width="4.125" customWidth="1"/>
    <col min="13584" max="13585" width="8.875" customWidth="1"/>
    <col min="13825" max="13825" width="3.375" customWidth="1"/>
    <col min="13826" max="13826" width="3.875" bestFit="1" customWidth="1"/>
    <col min="13827" max="13827" width="10.125" customWidth="1"/>
    <col min="13828" max="13836" width="8.875" customWidth="1"/>
    <col min="13837" max="13837" width="11.25" customWidth="1"/>
    <col min="13838" max="13838" width="8.875" customWidth="1"/>
    <col min="13839" max="13839" width="4.125" customWidth="1"/>
    <col min="13840" max="13841" width="8.875" customWidth="1"/>
    <col min="14081" max="14081" width="3.375" customWidth="1"/>
    <col min="14082" max="14082" width="3.875" bestFit="1" customWidth="1"/>
    <col min="14083" max="14083" width="10.125" customWidth="1"/>
    <col min="14084" max="14092" width="8.875" customWidth="1"/>
    <col min="14093" max="14093" width="11.25" customWidth="1"/>
    <col min="14094" max="14094" width="8.875" customWidth="1"/>
    <col min="14095" max="14095" width="4.125" customWidth="1"/>
    <col min="14096" max="14097" width="8.875" customWidth="1"/>
    <col min="14337" max="14337" width="3.375" customWidth="1"/>
    <col min="14338" max="14338" width="3.875" bestFit="1" customWidth="1"/>
    <col min="14339" max="14339" width="10.125" customWidth="1"/>
    <col min="14340" max="14348" width="8.875" customWidth="1"/>
    <col min="14349" max="14349" width="11.25" customWidth="1"/>
    <col min="14350" max="14350" width="8.875" customWidth="1"/>
    <col min="14351" max="14351" width="4.125" customWidth="1"/>
    <col min="14352" max="14353" width="8.875" customWidth="1"/>
    <col min="14593" max="14593" width="3.375" customWidth="1"/>
    <col min="14594" max="14594" width="3.875" bestFit="1" customWidth="1"/>
    <col min="14595" max="14595" width="10.125" customWidth="1"/>
    <col min="14596" max="14604" width="8.875" customWidth="1"/>
    <col min="14605" max="14605" width="11.25" customWidth="1"/>
    <col min="14606" max="14606" width="8.875" customWidth="1"/>
    <col min="14607" max="14607" width="4.125" customWidth="1"/>
    <col min="14608" max="14609" width="8.875" customWidth="1"/>
    <col min="14849" max="14849" width="3.375" customWidth="1"/>
    <col min="14850" max="14850" width="3.875" bestFit="1" customWidth="1"/>
    <col min="14851" max="14851" width="10.125" customWidth="1"/>
    <col min="14852" max="14860" width="8.875" customWidth="1"/>
    <col min="14861" max="14861" width="11.25" customWidth="1"/>
    <col min="14862" max="14862" width="8.875" customWidth="1"/>
    <col min="14863" max="14863" width="4.125" customWidth="1"/>
    <col min="14864" max="14865" width="8.875" customWidth="1"/>
    <col min="15105" max="15105" width="3.375" customWidth="1"/>
    <col min="15106" max="15106" width="3.875" bestFit="1" customWidth="1"/>
    <col min="15107" max="15107" width="10.125" customWidth="1"/>
    <col min="15108" max="15116" width="8.875" customWidth="1"/>
    <col min="15117" max="15117" width="11.25" customWidth="1"/>
    <col min="15118" max="15118" width="8.875" customWidth="1"/>
    <col min="15119" max="15119" width="4.125" customWidth="1"/>
    <col min="15120" max="15121" width="8.875" customWidth="1"/>
    <col min="15361" max="15361" width="3.375" customWidth="1"/>
    <col min="15362" max="15362" width="3.875" bestFit="1" customWidth="1"/>
    <col min="15363" max="15363" width="10.125" customWidth="1"/>
    <col min="15364" max="15372" width="8.875" customWidth="1"/>
    <col min="15373" max="15373" width="11.25" customWidth="1"/>
    <col min="15374" max="15374" width="8.875" customWidth="1"/>
    <col min="15375" max="15375" width="4.125" customWidth="1"/>
    <col min="15376" max="15377" width="8.875" customWidth="1"/>
    <col min="15617" max="15617" width="3.375" customWidth="1"/>
    <col min="15618" max="15618" width="3.875" bestFit="1" customWidth="1"/>
    <col min="15619" max="15619" width="10.125" customWidth="1"/>
    <col min="15620" max="15628" width="8.875" customWidth="1"/>
    <col min="15629" max="15629" width="11.25" customWidth="1"/>
    <col min="15630" max="15630" width="8.875" customWidth="1"/>
    <col min="15631" max="15631" width="4.125" customWidth="1"/>
    <col min="15632" max="15633" width="8.875" customWidth="1"/>
    <col min="15873" max="15873" width="3.375" customWidth="1"/>
    <col min="15874" max="15874" width="3.875" bestFit="1" customWidth="1"/>
    <col min="15875" max="15875" width="10.125" customWidth="1"/>
    <col min="15876" max="15884" width="8.875" customWidth="1"/>
    <col min="15885" max="15885" width="11.25" customWidth="1"/>
    <col min="15886" max="15886" width="8.875" customWidth="1"/>
    <col min="15887" max="15887" width="4.125" customWidth="1"/>
    <col min="15888" max="15889" width="8.875" customWidth="1"/>
    <col min="16129" max="16129" width="3.375" customWidth="1"/>
    <col min="16130" max="16130" width="3.875" bestFit="1" customWidth="1"/>
    <col min="16131" max="16131" width="10.125" customWidth="1"/>
    <col min="16132" max="16140" width="8.875" customWidth="1"/>
    <col min="16141" max="16141" width="11.25" customWidth="1"/>
    <col min="16142" max="16142" width="8.875" customWidth="1"/>
    <col min="16143" max="16143" width="4.125" customWidth="1"/>
    <col min="16144" max="16145" width="8.875" customWidth="1"/>
  </cols>
  <sheetData>
    <row r="1" spans="1:17" ht="24" customHeight="1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spans="1:17" ht="24" customHeight="1">
      <c r="A2" s="99"/>
      <c r="B2" s="99"/>
      <c r="C2" s="697"/>
      <c r="D2" s="697"/>
      <c r="E2" s="100"/>
      <c r="F2" s="100"/>
      <c r="G2" s="101"/>
      <c r="H2" s="101"/>
      <c r="I2" s="101"/>
      <c r="J2" s="101"/>
      <c r="K2" s="101"/>
      <c r="L2" s="699" t="s">
        <v>3730</v>
      </c>
      <c r="M2" s="699"/>
      <c r="N2" s="699"/>
      <c r="O2" s="99"/>
      <c r="P2" s="99"/>
      <c r="Q2" s="99"/>
    </row>
    <row r="3" spans="1:17" ht="24" customHeight="1">
      <c r="A3" s="99"/>
      <c r="B3" s="99"/>
      <c r="C3" s="698"/>
      <c r="D3" s="698"/>
      <c r="E3" s="100"/>
      <c r="F3" s="100"/>
      <c r="G3" s="101"/>
      <c r="H3" s="101"/>
      <c r="I3" s="101"/>
      <c r="J3" s="101"/>
      <c r="K3" s="101"/>
      <c r="L3" s="101"/>
      <c r="M3" s="101"/>
      <c r="N3" s="99"/>
      <c r="O3" s="99"/>
      <c r="P3" s="99"/>
      <c r="Q3" s="99"/>
    </row>
    <row r="4" spans="1:17" ht="24" customHeight="1">
      <c r="A4" s="99"/>
      <c r="B4" s="99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99"/>
      <c r="O4" s="99"/>
      <c r="P4" s="99"/>
      <c r="Q4" s="99"/>
    </row>
    <row r="5" spans="1:17" ht="24" customHeight="1">
      <c r="A5" s="99"/>
      <c r="B5" s="99"/>
      <c r="C5" s="101"/>
      <c r="D5" s="101"/>
      <c r="E5" s="102"/>
      <c r="F5" s="102"/>
      <c r="G5" s="102"/>
      <c r="H5" s="103"/>
      <c r="I5" s="103"/>
      <c r="J5" s="103"/>
      <c r="K5" s="103"/>
      <c r="L5" s="101"/>
      <c r="M5" s="101"/>
      <c r="N5" s="99"/>
      <c r="O5" s="99"/>
      <c r="P5" s="99"/>
      <c r="Q5" s="99"/>
    </row>
    <row r="6" spans="1:17" ht="24" customHeight="1">
      <c r="A6" s="99"/>
      <c r="B6" s="99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99"/>
      <c r="O6" s="99"/>
      <c r="P6" s="99"/>
      <c r="Q6" s="99"/>
    </row>
    <row r="7" spans="1:17" ht="24" customHeight="1">
      <c r="A7" s="99"/>
      <c r="B7" s="99"/>
      <c r="C7" s="700" t="s">
        <v>3847</v>
      </c>
      <c r="D7" s="700"/>
      <c r="E7" s="700"/>
      <c r="F7" s="700"/>
      <c r="G7" s="700"/>
      <c r="H7" s="700"/>
      <c r="I7" s="700"/>
      <c r="J7" s="700"/>
      <c r="K7" s="700"/>
      <c r="L7" s="700"/>
      <c r="M7" s="700"/>
      <c r="N7" s="700"/>
      <c r="O7" s="99"/>
      <c r="P7" s="99"/>
      <c r="Q7" s="99"/>
    </row>
    <row r="8" spans="1:17" ht="24" customHeight="1">
      <c r="A8" s="99"/>
      <c r="B8" s="99"/>
      <c r="C8" s="700"/>
      <c r="D8" s="700"/>
      <c r="E8" s="700"/>
      <c r="F8" s="700"/>
      <c r="G8" s="700"/>
      <c r="H8" s="700"/>
      <c r="I8" s="700"/>
      <c r="J8" s="700"/>
      <c r="K8" s="700"/>
      <c r="L8" s="700"/>
      <c r="M8" s="700"/>
      <c r="N8" s="700"/>
      <c r="O8" s="99"/>
      <c r="P8" s="99"/>
      <c r="Q8" s="99"/>
    </row>
    <row r="9" spans="1:17" ht="24" customHeight="1">
      <c r="A9" s="99"/>
      <c r="B9" s="99"/>
      <c r="C9" s="701" t="s">
        <v>3636</v>
      </c>
      <c r="D9" s="701"/>
      <c r="E9" s="701"/>
      <c r="F9" s="701"/>
      <c r="G9" s="701"/>
      <c r="H9" s="701"/>
      <c r="I9" s="701"/>
      <c r="J9" s="701"/>
      <c r="K9" s="701"/>
      <c r="L9" s="701"/>
      <c r="M9" s="701"/>
      <c r="N9" s="701"/>
      <c r="O9" s="99"/>
      <c r="P9" s="99"/>
      <c r="Q9" s="99"/>
    </row>
    <row r="10" spans="1:17" ht="24" customHeight="1">
      <c r="A10" s="99"/>
      <c r="B10" s="99"/>
      <c r="C10" s="101"/>
      <c r="D10" s="101"/>
      <c r="E10" s="102"/>
      <c r="F10" s="102"/>
      <c r="G10" s="102"/>
      <c r="H10" s="103"/>
      <c r="I10" s="103"/>
      <c r="J10" s="103"/>
      <c r="K10" s="103"/>
      <c r="L10" s="101"/>
      <c r="M10" s="101"/>
      <c r="N10" s="99"/>
      <c r="O10" s="99"/>
      <c r="P10" s="99"/>
      <c r="Q10" s="99"/>
    </row>
    <row r="11" spans="1:17" ht="24" customHeight="1">
      <c r="A11" s="99"/>
      <c r="B11" s="99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99"/>
      <c r="O11" s="99"/>
      <c r="P11" s="99"/>
      <c r="Q11" s="99"/>
    </row>
    <row r="12" spans="1:17" ht="24" customHeight="1">
      <c r="A12" s="99"/>
      <c r="B12" s="99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99"/>
      <c r="O12" s="99"/>
      <c r="P12" s="99"/>
      <c r="Q12" s="99"/>
    </row>
    <row r="13" spans="1:17" ht="24" customHeight="1">
      <c r="A13" s="99"/>
      <c r="B13" s="99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99"/>
      <c r="O13" s="99"/>
      <c r="P13" s="99"/>
      <c r="Q13" s="99"/>
    </row>
    <row r="14" spans="1:17" ht="24" customHeight="1">
      <c r="A14" s="99"/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</row>
    <row r="15" spans="1:17" ht="24" customHeight="1">
      <c r="A15" s="99"/>
      <c r="B15" s="99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99"/>
      <c r="O15" s="99"/>
      <c r="P15" s="99"/>
      <c r="Q15" s="99"/>
    </row>
    <row r="16" spans="1:17" ht="24" customHeight="1">
      <c r="A16" s="99"/>
      <c r="B16" s="99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99"/>
      <c r="O16" s="99"/>
      <c r="P16" s="99"/>
      <c r="Q16" s="99"/>
    </row>
    <row r="17" spans="1:17" ht="24" customHeight="1">
      <c r="A17" s="99"/>
      <c r="B17" s="99"/>
      <c r="C17" s="101"/>
      <c r="D17" s="101"/>
      <c r="E17" s="101"/>
      <c r="F17" s="701" t="s">
        <v>3658</v>
      </c>
      <c r="G17" s="701"/>
      <c r="H17" s="701"/>
      <c r="I17" s="701"/>
      <c r="J17" s="701"/>
      <c r="K17" s="701"/>
      <c r="L17" s="701"/>
      <c r="M17" s="101"/>
      <c r="N17" s="99"/>
      <c r="O17" s="99"/>
      <c r="P17" s="99"/>
      <c r="Q17" s="99"/>
    </row>
    <row r="18" spans="1:17" ht="24" customHeight="1">
      <c r="A18" s="99"/>
      <c r="B18" s="99"/>
      <c r="C18" s="101"/>
      <c r="D18" s="101"/>
      <c r="E18" s="104"/>
      <c r="F18" s="701"/>
      <c r="G18" s="701"/>
      <c r="H18" s="701"/>
      <c r="I18" s="701"/>
      <c r="J18" s="701"/>
      <c r="K18" s="701"/>
      <c r="L18" s="701"/>
      <c r="M18" s="101"/>
      <c r="N18" s="99"/>
      <c r="O18" s="99"/>
      <c r="P18" s="99"/>
      <c r="Q18" s="99"/>
    </row>
    <row r="19" spans="1:17" ht="24" customHeight="1">
      <c r="A19" s="99"/>
      <c r="B19" s="99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99"/>
      <c r="O19" s="99"/>
      <c r="P19" s="99"/>
      <c r="Q19" s="99"/>
    </row>
    <row r="20" spans="1:17" ht="24" customHeight="1">
      <c r="A20" s="99"/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</row>
    <row r="21" spans="1:17" ht="24" customHeight="1">
      <c r="A21" s="99"/>
      <c r="B21" s="99"/>
      <c r="C21" s="101"/>
      <c r="D21" s="101"/>
      <c r="E21" s="101"/>
      <c r="F21" s="696"/>
      <c r="G21" s="696"/>
      <c r="H21" s="696"/>
      <c r="I21" s="696"/>
      <c r="J21" s="696"/>
      <c r="K21" s="696"/>
      <c r="L21" s="696"/>
      <c r="M21" s="101"/>
      <c r="N21" s="99"/>
      <c r="O21" s="99"/>
      <c r="P21" s="99"/>
      <c r="Q21" s="99"/>
    </row>
    <row r="22" spans="1:17" ht="24" customHeight="1">
      <c r="A22" s="99"/>
      <c r="B22" s="99"/>
      <c r="C22" s="101"/>
      <c r="D22" s="101"/>
      <c r="E22" s="104"/>
      <c r="F22" s="696"/>
      <c r="G22" s="696"/>
      <c r="H22" s="696"/>
      <c r="I22" s="696"/>
      <c r="J22" s="696"/>
      <c r="K22" s="696"/>
      <c r="L22" s="696"/>
      <c r="M22" s="101"/>
      <c r="N22" s="99"/>
      <c r="O22" s="99"/>
      <c r="P22" s="99"/>
      <c r="Q22" s="99"/>
    </row>
    <row r="23" spans="1:17" ht="23.1" customHeight="1"/>
    <row r="24" spans="1:17" ht="23.1" customHeight="1"/>
    <row r="25" spans="1:17" ht="23.1" customHeight="1"/>
    <row r="26" spans="1:17" ht="23.1" customHeight="1"/>
    <row r="27" spans="1:17" ht="23.1" customHeight="1"/>
  </sheetData>
  <mergeCells count="7">
    <mergeCell ref="F21:L22"/>
    <mergeCell ref="C2:D2"/>
    <mergeCell ref="C3:D3"/>
    <mergeCell ref="L2:N2"/>
    <mergeCell ref="C7:N8"/>
    <mergeCell ref="C9:N9"/>
    <mergeCell ref="F17:L18"/>
  </mergeCells>
  <phoneticPr fontId="47" type="noConversion"/>
  <printOptions horizontalCentered="1"/>
  <pageMargins left="0.70866141732283472" right="0.55118110236220474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>
    <tabColor rgb="FF7030A0"/>
  </sheetPr>
  <dimension ref="A1:M39"/>
  <sheetViews>
    <sheetView view="pageBreakPreview" zoomScale="85" zoomScaleNormal="79" zoomScaleSheetLayoutView="85" workbookViewId="0">
      <selection activeCell="H21" sqref="H21"/>
    </sheetView>
  </sheetViews>
  <sheetFormatPr defaultRowHeight="15.95" customHeight="1"/>
  <cols>
    <col min="1" max="2" width="4" style="6" customWidth="1"/>
    <col min="3" max="3" width="19.875" style="6" customWidth="1"/>
    <col min="4" max="4" width="1.75" style="6" customWidth="1"/>
    <col min="5" max="5" width="7.875" style="6" customWidth="1"/>
    <col min="6" max="6" width="2.625" style="6" customWidth="1"/>
    <col min="7" max="10" width="23.625" style="6" customWidth="1"/>
    <col min="11" max="13" width="14.875" style="6" customWidth="1"/>
    <col min="14" max="14" width="15.375" style="6" customWidth="1"/>
    <col min="15" max="15" width="10.25" style="6" customWidth="1"/>
    <col min="16" max="16384" width="9" style="6"/>
  </cols>
  <sheetData>
    <row r="1" spans="1:13" s="7" customFormat="1" ht="15.95" customHeight="1">
      <c r="A1" s="447" t="str">
        <f>표지!C7</f>
        <v>지동양수장 외 4개소 물관리자동화시스템 보수 및 CCTV 신설공사</v>
      </c>
      <c r="B1" s="69"/>
      <c r="C1" s="69"/>
      <c r="D1" s="69"/>
      <c r="E1" s="69"/>
      <c r="F1" s="69"/>
      <c r="G1" s="69"/>
      <c r="H1" s="69"/>
      <c r="I1" s="69"/>
      <c r="J1" s="70"/>
    </row>
    <row r="2" spans="1:13" ht="15.95" customHeight="1">
      <c r="A2" s="71" t="s">
        <v>174</v>
      </c>
      <c r="B2" s="72"/>
      <c r="C2" s="73"/>
      <c r="D2" s="73"/>
      <c r="E2" s="72"/>
      <c r="F2" s="72"/>
      <c r="G2" s="74"/>
      <c r="H2" s="74"/>
      <c r="I2" s="75"/>
      <c r="J2" s="76"/>
    </row>
    <row r="3" spans="1:13" ht="15.95" customHeight="1">
      <c r="A3" s="10"/>
      <c r="B3" s="11"/>
      <c r="C3" s="12"/>
      <c r="D3" s="13"/>
      <c r="E3" s="9"/>
      <c r="F3" s="9"/>
      <c r="G3" s="14"/>
      <c r="H3" s="14"/>
      <c r="I3" s="9"/>
      <c r="J3" s="15"/>
    </row>
    <row r="4" spans="1:13" ht="15.95" customHeight="1">
      <c r="A4" s="16"/>
      <c r="B4" s="11"/>
      <c r="C4" s="97"/>
      <c r="D4" s="98"/>
      <c r="E4" s="19"/>
      <c r="F4" s="17"/>
      <c r="G4" s="95" t="s">
        <v>225</v>
      </c>
      <c r="H4" s="17" t="s">
        <v>226</v>
      </c>
      <c r="I4" s="17"/>
      <c r="J4" s="18"/>
    </row>
    <row r="5" spans="1:13" ht="15.95" customHeight="1">
      <c r="A5" s="612" t="s">
        <v>25</v>
      </c>
      <c r="B5" s="8"/>
      <c r="C5" s="20">
        <f>G33</f>
        <v>32912000</v>
      </c>
      <c r="D5" s="21" t="s">
        <v>2</v>
      </c>
      <c r="E5" s="19"/>
      <c r="F5" s="19"/>
      <c r="G5" s="95" t="s">
        <v>227</v>
      </c>
      <c r="H5" s="96" t="s">
        <v>516</v>
      </c>
      <c r="I5" s="17"/>
      <c r="J5" s="18"/>
    </row>
    <row r="6" spans="1:13" ht="15.95" customHeight="1">
      <c r="A6" s="23"/>
      <c r="B6" s="24"/>
      <c r="C6" s="24"/>
      <c r="D6" s="24" t="s">
        <v>34</v>
      </c>
      <c r="E6" s="24"/>
      <c r="F6" s="25"/>
      <c r="G6" s="704" t="s">
        <v>3662</v>
      </c>
      <c r="H6" s="704"/>
      <c r="I6" s="25"/>
      <c r="J6" s="702" t="s">
        <v>228</v>
      </c>
    </row>
    <row r="7" spans="1:13" ht="15.95" customHeight="1">
      <c r="A7" s="26" t="s">
        <v>35</v>
      </c>
      <c r="B7" s="27"/>
      <c r="C7" s="27"/>
      <c r="D7" s="27"/>
      <c r="E7" s="27"/>
      <c r="F7" s="27"/>
      <c r="G7" s="705"/>
      <c r="H7" s="705"/>
      <c r="I7" s="28"/>
      <c r="J7" s="703"/>
    </row>
    <row r="8" spans="1:13" ht="17.100000000000001" customHeight="1">
      <c r="A8" s="58" t="s">
        <v>175</v>
      </c>
      <c r="B8" s="65"/>
      <c r="C8" s="30"/>
      <c r="D8" s="37"/>
      <c r="E8" s="66"/>
      <c r="F8" s="42"/>
      <c r="G8" s="77">
        <v>0</v>
      </c>
      <c r="H8" s="77"/>
      <c r="I8" s="78"/>
      <c r="J8" s="77">
        <f>G8+H8</f>
        <v>0</v>
      </c>
      <c r="K8" s="315" t="s">
        <v>3639</v>
      </c>
      <c r="L8" s="315"/>
      <c r="M8" s="315"/>
    </row>
    <row r="9" spans="1:13" ht="17.100000000000001" customHeight="1">
      <c r="A9" s="32"/>
      <c r="B9" s="33" t="s">
        <v>11</v>
      </c>
      <c r="C9" s="34" t="s">
        <v>26</v>
      </c>
      <c r="D9" s="35"/>
      <c r="E9" s="36"/>
      <c r="F9" s="37"/>
      <c r="G9" s="38">
        <f>' 시스템설치일반총'!J25</f>
        <v>17674304</v>
      </c>
      <c r="H9" s="38"/>
      <c r="I9" s="31"/>
      <c r="J9" s="38">
        <f>G9+H9</f>
        <v>17674304</v>
      </c>
      <c r="K9" s="315"/>
      <c r="L9" s="315"/>
      <c r="M9" s="315"/>
    </row>
    <row r="10" spans="1:13" ht="17.100000000000001" customHeight="1">
      <c r="A10" s="39"/>
      <c r="B10" s="40" t="s">
        <v>12</v>
      </c>
      <c r="C10" s="34" t="s">
        <v>27</v>
      </c>
      <c r="D10" s="36"/>
      <c r="E10" s="41"/>
      <c r="F10" s="42"/>
      <c r="G10" s="43"/>
      <c r="H10" s="43"/>
      <c r="I10" s="31"/>
      <c r="J10" s="38">
        <f t="shared" ref="J10:J31" si="0">G10+H10</f>
        <v>0</v>
      </c>
      <c r="K10" s="315"/>
      <c r="L10" s="315"/>
      <c r="M10" s="315"/>
    </row>
    <row r="11" spans="1:13" ht="17.100000000000001" customHeight="1">
      <c r="A11" s="39" t="s">
        <v>36</v>
      </c>
      <c r="B11" s="44" t="s">
        <v>1</v>
      </c>
      <c r="C11" s="45" t="s">
        <v>0</v>
      </c>
      <c r="D11" s="36"/>
      <c r="E11" s="36"/>
      <c r="F11" s="37"/>
      <c r="G11" s="38">
        <f>INT(G9)</f>
        <v>17674304</v>
      </c>
      <c r="H11" s="38"/>
      <c r="I11" s="31"/>
      <c r="J11" s="38">
        <f t="shared" si="0"/>
        <v>17674304</v>
      </c>
      <c r="K11" s="315"/>
      <c r="L11" s="315"/>
      <c r="M11" s="315"/>
    </row>
    <row r="12" spans="1:13" ht="17.100000000000001" customHeight="1">
      <c r="A12" s="39"/>
      <c r="B12" s="33" t="s">
        <v>15</v>
      </c>
      <c r="C12" s="46" t="s">
        <v>28</v>
      </c>
      <c r="D12" s="35"/>
      <c r="E12" s="36"/>
      <c r="F12" s="37"/>
      <c r="G12" s="38">
        <f>' 시스템설치일반총'!H25</f>
        <v>5469747</v>
      </c>
      <c r="H12" s="38"/>
      <c r="I12" s="31"/>
      <c r="J12" s="38">
        <f t="shared" si="0"/>
        <v>5469747</v>
      </c>
      <c r="K12" s="315"/>
      <c r="L12" s="315"/>
      <c r="M12" s="315"/>
    </row>
    <row r="13" spans="1:13" ht="17.100000000000001" customHeight="1">
      <c r="A13" s="47"/>
      <c r="B13" s="40" t="s">
        <v>16</v>
      </c>
      <c r="C13" s="46" t="s">
        <v>37</v>
      </c>
      <c r="D13" s="36" t="s">
        <v>13</v>
      </c>
      <c r="E13" s="54">
        <v>0.16500000000000001</v>
      </c>
      <c r="F13" s="42" t="s">
        <v>14</v>
      </c>
      <c r="G13" s="38">
        <f>INT(G12*$E13)</f>
        <v>902508</v>
      </c>
      <c r="H13" s="38"/>
      <c r="I13" s="31"/>
      <c r="J13" s="38">
        <f t="shared" si="0"/>
        <v>902508</v>
      </c>
      <c r="K13" s="315" t="s">
        <v>3661</v>
      </c>
      <c r="L13" s="315"/>
      <c r="M13" s="315"/>
    </row>
    <row r="14" spans="1:13" ht="17.100000000000001" customHeight="1">
      <c r="A14" s="47" t="s">
        <v>38</v>
      </c>
      <c r="B14" s="44" t="s">
        <v>1</v>
      </c>
      <c r="C14" s="45" t="s">
        <v>0</v>
      </c>
      <c r="D14" s="36"/>
      <c r="E14" s="48"/>
      <c r="F14" s="37"/>
      <c r="G14" s="38">
        <f>INT(G12+G13)</f>
        <v>6372255</v>
      </c>
      <c r="H14" s="38"/>
      <c r="I14" s="31"/>
      <c r="J14" s="38">
        <f t="shared" si="0"/>
        <v>6372255</v>
      </c>
      <c r="K14" s="315"/>
      <c r="L14" s="315"/>
      <c r="M14" s="315"/>
    </row>
    <row r="15" spans="1:13" ht="17.100000000000001" customHeight="1">
      <c r="A15" s="47"/>
      <c r="B15" s="49"/>
      <c r="C15" s="46" t="s">
        <v>29</v>
      </c>
      <c r="D15" s="36"/>
      <c r="E15" s="48"/>
      <c r="F15" s="37"/>
      <c r="G15" s="38">
        <f>' 시스템설치일반총'!L25</f>
        <v>164090</v>
      </c>
      <c r="H15" s="38"/>
      <c r="I15" s="31"/>
      <c r="J15" s="38">
        <f t="shared" si="0"/>
        <v>164090</v>
      </c>
      <c r="K15" s="315"/>
      <c r="L15" s="315"/>
      <c r="M15" s="315"/>
    </row>
    <row r="16" spans="1:13" ht="17.100000000000001" customHeight="1">
      <c r="A16" s="47"/>
      <c r="B16" s="50" t="s">
        <v>17</v>
      </c>
      <c r="C16" s="46" t="s">
        <v>18</v>
      </c>
      <c r="D16" s="36" t="s">
        <v>13</v>
      </c>
      <c r="E16" s="22">
        <v>3.56E-2</v>
      </c>
      <c r="F16" s="42" t="s">
        <v>14</v>
      </c>
      <c r="G16" s="38">
        <f>TRUNC(G14*$E16)</f>
        <v>226852</v>
      </c>
      <c r="H16" s="38"/>
      <c r="I16" s="31"/>
      <c r="J16" s="38">
        <f t="shared" si="0"/>
        <v>226852</v>
      </c>
      <c r="K16" s="315"/>
      <c r="L16" s="315"/>
      <c r="M16" s="315"/>
    </row>
    <row r="17" spans="1:13" ht="17.100000000000001" customHeight="1">
      <c r="A17" s="47" t="s">
        <v>39</v>
      </c>
      <c r="B17" s="50"/>
      <c r="C17" s="46" t="s">
        <v>40</v>
      </c>
      <c r="D17" s="36" t="s">
        <v>13</v>
      </c>
      <c r="E17" s="22">
        <v>1.01E-2</v>
      </c>
      <c r="F17" s="42" t="s">
        <v>14</v>
      </c>
      <c r="G17" s="38">
        <f>TRUNC(G14*$E17)</f>
        <v>64359</v>
      </c>
      <c r="H17" s="38"/>
      <c r="I17" s="31"/>
      <c r="J17" s="38">
        <f t="shared" si="0"/>
        <v>64359</v>
      </c>
      <c r="K17" s="315"/>
      <c r="L17" s="315"/>
      <c r="M17" s="315"/>
    </row>
    <row r="18" spans="1:13" ht="17.100000000000001" customHeight="1">
      <c r="A18" s="51"/>
      <c r="B18" s="50"/>
      <c r="C18" s="52" t="s">
        <v>41</v>
      </c>
      <c r="D18" s="53" t="s">
        <v>13</v>
      </c>
      <c r="E18" s="166">
        <v>3.5950000000000003E-2</v>
      </c>
      <c r="F18" s="42" t="s">
        <v>14</v>
      </c>
      <c r="G18" s="38">
        <v>0</v>
      </c>
      <c r="H18" s="38"/>
      <c r="I18" s="31"/>
      <c r="J18" s="38">
        <f t="shared" si="0"/>
        <v>0</v>
      </c>
      <c r="K18" s="315" t="s">
        <v>3640</v>
      </c>
      <c r="L18" s="315"/>
      <c r="M18" s="315"/>
    </row>
    <row r="19" spans="1:13" ht="17.100000000000001" customHeight="1">
      <c r="A19" s="51"/>
      <c r="B19" s="50"/>
      <c r="C19" s="52" t="s">
        <v>43</v>
      </c>
      <c r="D19" s="53" t="s">
        <v>13</v>
      </c>
      <c r="E19" s="22">
        <v>4.7500000000000001E-2</v>
      </c>
      <c r="F19" s="42" t="s">
        <v>14</v>
      </c>
      <c r="G19" s="38">
        <v>0</v>
      </c>
      <c r="H19" s="38"/>
      <c r="I19" s="31"/>
      <c r="J19" s="38">
        <f t="shared" si="0"/>
        <v>0</v>
      </c>
      <c r="K19" s="315" t="s">
        <v>3640</v>
      </c>
      <c r="L19" s="315"/>
      <c r="M19" s="315"/>
    </row>
    <row r="20" spans="1:13" ht="17.100000000000001" customHeight="1">
      <c r="A20" s="51"/>
      <c r="B20" s="50"/>
      <c r="C20" s="52" t="s">
        <v>42</v>
      </c>
      <c r="D20" s="53" t="s">
        <v>13</v>
      </c>
      <c r="E20" s="22">
        <v>0.13139999999999999</v>
      </c>
      <c r="F20" s="42" t="s">
        <v>14</v>
      </c>
      <c r="G20" s="38">
        <f>INT(G18*$E20)</f>
        <v>0</v>
      </c>
      <c r="H20" s="38"/>
      <c r="I20" s="31"/>
      <c r="J20" s="38">
        <f t="shared" si="0"/>
        <v>0</v>
      </c>
      <c r="K20" s="315" t="s">
        <v>3640</v>
      </c>
      <c r="L20" s="315"/>
      <c r="M20" s="315"/>
    </row>
    <row r="21" spans="1:13" ht="17.100000000000001" customHeight="1">
      <c r="A21" s="51"/>
      <c r="B21" s="50"/>
      <c r="C21" s="52" t="s">
        <v>242</v>
      </c>
      <c r="D21" s="53" t="s">
        <v>13</v>
      </c>
      <c r="E21" s="22">
        <v>2.3E-2</v>
      </c>
      <c r="F21" s="42" t="s">
        <v>14</v>
      </c>
      <c r="G21" s="38">
        <v>0</v>
      </c>
      <c r="H21" s="38"/>
      <c r="I21" s="31"/>
      <c r="J21" s="38">
        <f t="shared" si="0"/>
        <v>0</v>
      </c>
      <c r="K21" s="315" t="s">
        <v>3641</v>
      </c>
      <c r="L21" s="315"/>
      <c r="M21" s="315"/>
    </row>
    <row r="22" spans="1:13" ht="17.100000000000001" customHeight="1">
      <c r="A22" s="47"/>
      <c r="B22" s="40" t="s">
        <v>1</v>
      </c>
      <c r="C22" s="46" t="s">
        <v>44</v>
      </c>
      <c r="D22" s="36" t="s">
        <v>45</v>
      </c>
      <c r="E22" s="22">
        <v>2.07E-2</v>
      </c>
      <c r="F22" s="42" t="s">
        <v>46</v>
      </c>
      <c r="G22" s="38">
        <f>TRUNC((G12+G11)*$E22)</f>
        <v>479081</v>
      </c>
      <c r="H22" s="38"/>
      <c r="I22" s="31"/>
      <c r="J22" s="38">
        <f t="shared" si="0"/>
        <v>479081</v>
      </c>
      <c r="K22" s="315" t="s">
        <v>3642</v>
      </c>
      <c r="L22" s="315"/>
      <c r="M22" s="315"/>
    </row>
    <row r="23" spans="1:13" ht="17.100000000000001" customHeight="1">
      <c r="A23" s="47"/>
      <c r="B23" s="40"/>
      <c r="C23" s="46" t="s">
        <v>30</v>
      </c>
      <c r="D23" s="36" t="s">
        <v>13</v>
      </c>
      <c r="E23" s="22">
        <v>5.1999999999999998E-2</v>
      </c>
      <c r="F23" s="42" t="s">
        <v>14</v>
      </c>
      <c r="G23" s="38">
        <f>TRUNC((G11+G14)*$E23)</f>
        <v>1250421</v>
      </c>
      <c r="H23" s="38"/>
      <c r="I23" s="31"/>
      <c r="J23" s="38">
        <f t="shared" si="0"/>
        <v>1250421</v>
      </c>
      <c r="K23" s="315" t="str">
        <f>K13</f>
        <v>6개월 이하</v>
      </c>
      <c r="L23" s="315"/>
      <c r="M23" s="315"/>
    </row>
    <row r="24" spans="1:13" ht="17.100000000000001" customHeight="1">
      <c r="A24" s="39"/>
      <c r="B24" s="56"/>
      <c r="C24" s="45" t="s">
        <v>0</v>
      </c>
      <c r="D24" s="36"/>
      <c r="E24" s="48"/>
      <c r="F24" s="37"/>
      <c r="G24" s="38">
        <f>INT(SUM(G15:G23))</f>
        <v>2184803</v>
      </c>
      <c r="H24" s="38"/>
      <c r="I24" s="31"/>
      <c r="J24" s="38">
        <f t="shared" si="0"/>
        <v>2184803</v>
      </c>
      <c r="K24" s="315"/>
    </row>
    <row r="25" spans="1:13" ht="17.100000000000001" customHeight="1">
      <c r="A25" s="57"/>
      <c r="B25" s="58" t="s">
        <v>31</v>
      </c>
      <c r="C25" s="59"/>
      <c r="D25" s="36"/>
      <c r="E25" s="60"/>
      <c r="F25" s="37"/>
      <c r="G25" s="38">
        <f>INT(G11+G14+G24)</f>
        <v>26231362</v>
      </c>
      <c r="H25" s="38"/>
      <c r="I25" s="31"/>
      <c r="J25" s="38">
        <f t="shared" si="0"/>
        <v>26231362</v>
      </c>
      <c r="K25" s="315"/>
    </row>
    <row r="26" spans="1:13" ht="17.100000000000001" customHeight="1">
      <c r="A26" s="29" t="s">
        <v>19</v>
      </c>
      <c r="B26" s="61"/>
      <c r="C26" s="59"/>
      <c r="D26" s="36" t="s">
        <v>13</v>
      </c>
      <c r="E26" s="22">
        <v>0.08</v>
      </c>
      <c r="F26" s="42" t="s">
        <v>14</v>
      </c>
      <c r="G26" s="38">
        <f>INT(G25*$E26)</f>
        <v>2098508</v>
      </c>
      <c r="H26" s="38"/>
      <c r="I26" s="31"/>
      <c r="J26" s="38">
        <f t="shared" si="0"/>
        <v>2098508</v>
      </c>
      <c r="K26" s="6" t="s">
        <v>3643</v>
      </c>
    </row>
    <row r="27" spans="1:13" ht="17.100000000000001" customHeight="1">
      <c r="A27" s="29" t="s">
        <v>0</v>
      </c>
      <c r="B27" s="62"/>
      <c r="C27" s="59"/>
      <c r="D27" s="36"/>
      <c r="E27" s="54"/>
      <c r="F27" s="37"/>
      <c r="G27" s="38">
        <f>G25+G26</f>
        <v>28329870</v>
      </c>
      <c r="H27" s="38"/>
      <c r="I27" s="31"/>
      <c r="J27" s="38">
        <f t="shared" si="0"/>
        <v>28329870</v>
      </c>
    </row>
    <row r="28" spans="1:13" ht="17.100000000000001" customHeight="1">
      <c r="A28" s="29" t="s">
        <v>32</v>
      </c>
      <c r="B28" s="62"/>
      <c r="C28" s="59"/>
      <c r="D28" s="36" t="s">
        <v>13</v>
      </c>
      <c r="E28" s="54">
        <v>0.15</v>
      </c>
      <c r="F28" s="42" t="s">
        <v>14</v>
      </c>
      <c r="G28" s="38">
        <f>G29-G27</f>
        <v>1590130</v>
      </c>
      <c r="H28" s="38"/>
      <c r="I28" s="31"/>
      <c r="J28" s="38">
        <f t="shared" si="0"/>
        <v>1590130</v>
      </c>
    </row>
    <row r="29" spans="1:13" ht="17.100000000000001" customHeight="1">
      <c r="A29" s="29" t="s">
        <v>0</v>
      </c>
      <c r="B29" s="62"/>
      <c r="C29" s="59"/>
      <c r="D29" s="36"/>
      <c r="E29" s="54"/>
      <c r="F29" s="37"/>
      <c r="G29" s="63">
        <f>TRUNC((((G27-G11)*$E28)+G27),-4)</f>
        <v>29920000</v>
      </c>
      <c r="H29" s="63"/>
      <c r="I29" s="31"/>
      <c r="J29" s="38">
        <f t="shared" si="0"/>
        <v>29920000</v>
      </c>
    </row>
    <row r="30" spans="1:13" ht="17.100000000000001" customHeight="1">
      <c r="A30" s="29" t="s">
        <v>33</v>
      </c>
      <c r="B30" s="62"/>
      <c r="C30" s="59"/>
      <c r="D30" s="36" t="s">
        <v>13</v>
      </c>
      <c r="E30" s="54">
        <v>0.1</v>
      </c>
      <c r="F30" s="41" t="s">
        <v>14</v>
      </c>
      <c r="G30" s="55">
        <f>INT(G29*$E30)</f>
        <v>2992000</v>
      </c>
      <c r="H30" s="55"/>
      <c r="I30" s="31"/>
      <c r="J30" s="38">
        <f t="shared" si="0"/>
        <v>2992000</v>
      </c>
    </row>
    <row r="31" spans="1:13" ht="15.95" customHeight="1">
      <c r="A31" s="29" t="s">
        <v>3655</v>
      </c>
      <c r="B31" s="62"/>
      <c r="C31" s="59"/>
      <c r="D31" s="36"/>
      <c r="E31" s="54"/>
      <c r="F31" s="37"/>
      <c r="G31" s="38">
        <f>SUM(G29:G30)</f>
        <v>32912000</v>
      </c>
      <c r="H31" s="38">
        <f>SUM(H29:H30)</f>
        <v>0</v>
      </c>
      <c r="I31" s="613"/>
      <c r="J31" s="38">
        <f t="shared" si="0"/>
        <v>32912000</v>
      </c>
      <c r="K31" s="631"/>
    </row>
    <row r="32" spans="1:13" ht="15.95" customHeight="1">
      <c r="A32" s="58" t="s">
        <v>3637</v>
      </c>
      <c r="B32" s="65"/>
      <c r="C32" s="30"/>
      <c r="D32" s="37"/>
      <c r="E32" s="66"/>
      <c r="F32" s="42"/>
      <c r="G32" s="614">
        <f>[1]주요자재!E22</f>
        <v>0</v>
      </c>
      <c r="H32" s="614"/>
      <c r="I32" s="615"/>
      <c r="J32" s="614">
        <f>G32+H32</f>
        <v>0</v>
      </c>
    </row>
    <row r="33" spans="1:11" ht="15.95" customHeight="1">
      <c r="A33" s="616" t="s">
        <v>3638</v>
      </c>
      <c r="B33" s="617"/>
      <c r="C33" s="618"/>
      <c r="D33" s="619"/>
      <c r="E33" s="620"/>
      <c r="F33" s="621"/>
      <c r="G33" s="622">
        <f>G32+G31</f>
        <v>32912000</v>
      </c>
      <c r="H33" s="622"/>
      <c r="I33" s="623"/>
      <c r="J33" s="622">
        <f>SUM(G33:I33)</f>
        <v>32912000</v>
      </c>
      <c r="K33" s="624"/>
    </row>
    <row r="34" spans="1:11" ht="17.100000000000001" customHeight="1">
      <c r="A34" s="441"/>
      <c r="B34" s="442"/>
      <c r="C34" s="441"/>
      <c r="D34" s="443"/>
      <c r="E34" s="444"/>
      <c r="F34" s="443"/>
      <c r="G34" s="445"/>
      <c r="H34" s="445"/>
      <c r="I34" s="446"/>
      <c r="J34" s="445"/>
    </row>
    <row r="35" spans="1:11" ht="15.95" customHeight="1">
      <c r="G35" s="64"/>
    </row>
    <row r="36" spans="1:11" ht="15.95" customHeight="1">
      <c r="G36" s="344">
        <f>G9+G12+G15</f>
        <v>23308141</v>
      </c>
      <c r="H36" s="345" t="s">
        <v>502</v>
      </c>
      <c r="J36" s="64">
        <f>[2]시스템총!$L$35</f>
        <v>0</v>
      </c>
    </row>
    <row r="37" spans="1:11" ht="15.95" customHeight="1">
      <c r="G37" s="344">
        <f>G13+G16+G17+G23+G26+G28</f>
        <v>6132778</v>
      </c>
      <c r="H37" s="345" t="s">
        <v>501</v>
      </c>
    </row>
    <row r="38" spans="1:11" ht="15.95" customHeight="1">
      <c r="G38" s="344">
        <f>SUM(G36:G37)</f>
        <v>29440919</v>
      </c>
      <c r="H38" s="345" t="s">
        <v>503</v>
      </c>
    </row>
    <row r="39" spans="1:11" ht="15.95" customHeight="1">
      <c r="G39" s="64">
        <f>G38-G29</f>
        <v>-479081</v>
      </c>
    </row>
  </sheetData>
  <mergeCells count="3">
    <mergeCell ref="J6:J7"/>
    <mergeCell ref="G6:G7"/>
    <mergeCell ref="H6:H7"/>
  </mergeCells>
  <phoneticPr fontId="5" type="noConversion"/>
  <printOptions horizontalCentered="1" verticalCentered="1" gridLinesSet="0"/>
  <pageMargins left="0.78740157480314965" right="0.39370078740157483" top="0.56999999999999995" bottom="0.41" header="0" footer="0"/>
  <pageSetup paperSize="9" scale="9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N29"/>
  <sheetViews>
    <sheetView view="pageBreakPreview" zoomScale="90" zoomScaleNormal="100" zoomScaleSheetLayoutView="100" workbookViewId="0">
      <selection activeCell="A11" sqref="A11"/>
    </sheetView>
  </sheetViews>
  <sheetFormatPr defaultRowHeight="20.100000000000001" customHeight="1"/>
  <cols>
    <col min="1" max="1" width="4.5" style="207" customWidth="1"/>
    <col min="2" max="2" width="16.5" style="207" customWidth="1"/>
    <col min="3" max="3" width="19.125" style="207" customWidth="1"/>
    <col min="4" max="4" width="5.75" style="208" customWidth="1"/>
    <col min="5" max="5" width="4.625" style="207" customWidth="1"/>
    <col min="6" max="6" width="14" style="207" customWidth="1"/>
    <col min="7" max="7" width="10.125" style="207" customWidth="1"/>
    <col min="8" max="8" width="12.625" style="207" customWidth="1"/>
    <col min="9" max="9" width="10.125" style="207" customWidth="1"/>
    <col min="10" max="10" width="12.625" style="207" customWidth="1"/>
    <col min="11" max="11" width="8.625" style="207" customWidth="1"/>
    <col min="12" max="12" width="11.625" style="207" customWidth="1"/>
    <col min="13" max="13" width="8.625" style="209" customWidth="1"/>
    <col min="14" max="16384" width="9" style="207"/>
  </cols>
  <sheetData>
    <row r="1" spans="1:14" s="3" customFormat="1" ht="21" customHeight="1">
      <c r="A1" s="4" t="s">
        <v>721</v>
      </c>
      <c r="B1" s="169"/>
      <c r="C1" s="169"/>
      <c r="D1" s="170"/>
      <c r="E1" s="169"/>
      <c r="F1" s="169"/>
      <c r="G1" s="169"/>
      <c r="H1" s="169"/>
      <c r="I1" s="169"/>
      <c r="J1" s="169"/>
      <c r="K1" s="169"/>
      <c r="L1" s="169"/>
      <c r="M1" s="171"/>
    </row>
    <row r="2" spans="1:14" s="177" customFormat="1" ht="21" customHeight="1">
      <c r="A2" s="167"/>
      <c r="B2" s="172"/>
      <c r="C2" s="173"/>
      <c r="D2" s="174"/>
      <c r="E2" s="174"/>
      <c r="F2" s="175" t="s">
        <v>320</v>
      </c>
      <c r="G2" s="174"/>
      <c r="H2" s="174"/>
      <c r="I2" s="174"/>
      <c r="J2" s="174"/>
      <c r="K2" s="174"/>
      <c r="L2" s="174"/>
      <c r="M2" s="176"/>
    </row>
    <row r="3" spans="1:14" s="177" customFormat="1" ht="21" customHeight="1">
      <c r="A3" s="178"/>
      <c r="B3" s="179"/>
      <c r="C3" s="173"/>
      <c r="D3" s="174"/>
      <c r="E3" s="174"/>
      <c r="F3" s="174"/>
      <c r="G3" s="174"/>
      <c r="H3" s="174"/>
      <c r="I3" s="174"/>
      <c r="J3" s="174"/>
      <c r="K3" s="174"/>
      <c r="L3" s="174"/>
      <c r="M3" s="176"/>
    </row>
    <row r="4" spans="1:14" s="3" customFormat="1" ht="21" customHeight="1">
      <c r="A4" s="180" t="s">
        <v>10</v>
      </c>
      <c r="B4" s="181">
        <f>F25</f>
        <v>23308141</v>
      </c>
      <c r="C4" s="182" t="s">
        <v>2</v>
      </c>
      <c r="D4" s="183"/>
      <c r="E4" s="182"/>
      <c r="F4" s="182"/>
      <c r="G4" s="182"/>
      <c r="H4" s="182"/>
      <c r="I4" s="182"/>
      <c r="J4" s="182"/>
      <c r="K4" s="182"/>
      <c r="L4" s="182"/>
      <c r="M4" s="184"/>
    </row>
    <row r="5" spans="1:14" s="3" customFormat="1" ht="21" customHeight="1">
      <c r="A5" s="708" t="s">
        <v>321</v>
      </c>
      <c r="B5" s="709"/>
      <c r="C5" s="706" t="s">
        <v>322</v>
      </c>
      <c r="D5" s="712" t="s">
        <v>323</v>
      </c>
      <c r="E5" s="706" t="s">
        <v>22</v>
      </c>
      <c r="F5" s="706" t="s">
        <v>324</v>
      </c>
      <c r="G5" s="185" t="s">
        <v>325</v>
      </c>
      <c r="H5" s="185"/>
      <c r="I5" s="185" t="s">
        <v>326</v>
      </c>
      <c r="J5" s="185"/>
      <c r="K5" s="185" t="s">
        <v>327</v>
      </c>
      <c r="L5" s="185"/>
      <c r="M5" s="706" t="s">
        <v>328</v>
      </c>
    </row>
    <row r="6" spans="1:14" s="3" customFormat="1" ht="21" customHeight="1">
      <c r="A6" s="710"/>
      <c r="B6" s="711"/>
      <c r="C6" s="707"/>
      <c r="D6" s="713"/>
      <c r="E6" s="707"/>
      <c r="F6" s="707"/>
      <c r="G6" s="186" t="s">
        <v>329</v>
      </c>
      <c r="H6" s="186" t="s">
        <v>330</v>
      </c>
      <c r="I6" s="186" t="s">
        <v>329</v>
      </c>
      <c r="J6" s="186" t="s">
        <v>330</v>
      </c>
      <c r="K6" s="186" t="s">
        <v>329</v>
      </c>
      <c r="L6" s="186" t="s">
        <v>331</v>
      </c>
      <c r="M6" s="707"/>
    </row>
    <row r="7" spans="1:14" s="3" customFormat="1" ht="21" customHeight="1">
      <c r="A7" s="141" t="s">
        <v>3659</v>
      </c>
      <c r="B7" s="187"/>
      <c r="C7" s="330" t="s">
        <v>3660</v>
      </c>
      <c r="D7" s="145">
        <v>1</v>
      </c>
      <c r="E7" s="143" t="s">
        <v>332</v>
      </c>
      <c r="F7" s="146">
        <f>원격소설치!F43</f>
        <v>15165102</v>
      </c>
      <c r="G7" s="146"/>
      <c r="H7" s="146">
        <f>원격소설치!H43</f>
        <v>2270556</v>
      </c>
      <c r="I7" s="146"/>
      <c r="J7" s="146">
        <f>원격소설치!J43</f>
        <v>12826430</v>
      </c>
      <c r="K7" s="146"/>
      <c r="L7" s="146">
        <f>원격소설치!L43</f>
        <v>68116</v>
      </c>
      <c r="M7" s="148"/>
      <c r="N7" s="188"/>
    </row>
    <row r="8" spans="1:14" s="3" customFormat="1" ht="21" customHeight="1">
      <c r="A8" s="141" t="s">
        <v>3672</v>
      </c>
      <c r="B8" s="187"/>
      <c r="C8" s="330" t="s">
        <v>3673</v>
      </c>
      <c r="D8" s="145">
        <v>1</v>
      </c>
      <c r="E8" s="143" t="s">
        <v>332</v>
      </c>
      <c r="F8" s="146">
        <f>원격소설치!F54</f>
        <v>2125202</v>
      </c>
      <c r="G8" s="146"/>
      <c r="H8" s="146">
        <f>원격소설치!H54</f>
        <v>525439</v>
      </c>
      <c r="I8" s="146"/>
      <c r="J8" s="146">
        <f>원격소설치!J54</f>
        <v>1584000</v>
      </c>
      <c r="K8" s="146"/>
      <c r="L8" s="146">
        <f>원격소설치!L54</f>
        <v>15763</v>
      </c>
      <c r="M8" s="148"/>
      <c r="N8" s="188"/>
    </row>
    <row r="9" spans="1:14" s="3" customFormat="1" ht="21" customHeight="1">
      <c r="A9" s="141" t="s">
        <v>3674</v>
      </c>
      <c r="B9" s="187"/>
      <c r="C9" s="330" t="s">
        <v>3675</v>
      </c>
      <c r="D9" s="145">
        <v>1</v>
      </c>
      <c r="E9" s="143" t="s">
        <v>332</v>
      </c>
      <c r="F9" s="146">
        <f>원격소설치!F64</f>
        <v>1315909</v>
      </c>
      <c r="G9" s="146"/>
      <c r="H9" s="146">
        <f>원격소설치!H64</f>
        <v>437776</v>
      </c>
      <c r="I9" s="146"/>
      <c r="J9" s="146">
        <f>원격소설치!J64</f>
        <v>865000</v>
      </c>
      <c r="K9" s="146"/>
      <c r="L9" s="146">
        <f>원격소설치!L64</f>
        <v>13133</v>
      </c>
      <c r="M9" s="148"/>
      <c r="N9" s="188"/>
    </row>
    <row r="10" spans="1:14" s="3" customFormat="1" ht="21" customHeight="1">
      <c r="A10" s="141" t="s">
        <v>3848</v>
      </c>
      <c r="B10" s="187"/>
      <c r="C10" s="330" t="s">
        <v>3708</v>
      </c>
      <c r="D10" s="145">
        <v>1</v>
      </c>
      <c r="E10" s="143" t="s">
        <v>332</v>
      </c>
      <c r="F10" s="146">
        <f>원격소설치!F81</f>
        <v>351621</v>
      </c>
      <c r="G10" s="146"/>
      <c r="H10" s="146">
        <f>원격소설치!H81</f>
        <v>127788</v>
      </c>
      <c r="I10" s="146"/>
      <c r="J10" s="146">
        <f>원격소설치!J81</f>
        <v>220000</v>
      </c>
      <c r="K10" s="146"/>
      <c r="L10" s="146">
        <f>원격소설치!L81</f>
        <v>3833</v>
      </c>
      <c r="M10" s="148"/>
      <c r="N10" s="188"/>
    </row>
    <row r="11" spans="1:14" s="3" customFormat="1" ht="21" customHeight="1">
      <c r="A11" s="192" t="s">
        <v>3731</v>
      </c>
      <c r="B11" s="187"/>
      <c r="C11" s="143" t="s">
        <v>3845</v>
      </c>
      <c r="D11" s="145">
        <v>1</v>
      </c>
      <c r="E11" s="143" t="s">
        <v>332</v>
      </c>
      <c r="F11" s="146">
        <f>원격소설치!F108</f>
        <v>4350307</v>
      </c>
      <c r="G11" s="146"/>
      <c r="H11" s="146">
        <f>원격소설치!H108</f>
        <v>2108188</v>
      </c>
      <c r="I11" s="146"/>
      <c r="J11" s="146">
        <f>원격소설치!J108</f>
        <v>2178874</v>
      </c>
      <c r="K11" s="146"/>
      <c r="L11" s="146">
        <f>원격소설치!L108</f>
        <v>63245</v>
      </c>
      <c r="M11" s="148"/>
      <c r="N11" s="188"/>
    </row>
    <row r="12" spans="1:14" s="3" customFormat="1" ht="21" customHeight="1">
      <c r="A12" s="192"/>
      <c r="B12" s="187"/>
      <c r="C12" s="143"/>
      <c r="D12" s="145"/>
      <c r="E12" s="143"/>
      <c r="F12" s="146"/>
      <c r="G12" s="146"/>
      <c r="H12" s="146"/>
      <c r="I12" s="146"/>
      <c r="J12" s="146"/>
      <c r="K12" s="146"/>
      <c r="L12" s="146"/>
      <c r="M12" s="148"/>
      <c r="N12" s="2"/>
    </row>
    <row r="13" spans="1:14" s="3" customFormat="1" ht="21" customHeight="1">
      <c r="A13" s="192"/>
      <c r="B13" s="187"/>
      <c r="C13" s="143"/>
      <c r="D13" s="145"/>
      <c r="E13" s="143"/>
      <c r="F13" s="146"/>
      <c r="G13" s="146"/>
      <c r="H13" s="146"/>
      <c r="I13" s="146"/>
      <c r="J13" s="146"/>
      <c r="K13" s="146"/>
      <c r="L13" s="146"/>
      <c r="M13" s="148"/>
      <c r="N13" s="2"/>
    </row>
    <row r="14" spans="1:14" s="3" customFormat="1" ht="21" customHeight="1">
      <c r="A14" s="192"/>
      <c r="B14" s="187"/>
      <c r="C14" s="143"/>
      <c r="D14" s="142"/>
      <c r="E14" s="143"/>
      <c r="F14" s="146"/>
      <c r="G14" s="146"/>
      <c r="H14" s="146"/>
      <c r="I14" s="146"/>
      <c r="J14" s="146"/>
      <c r="K14" s="147"/>
      <c r="L14" s="146"/>
      <c r="M14" s="148"/>
      <c r="N14" s="2"/>
    </row>
    <row r="15" spans="1:14" s="3" customFormat="1" ht="21" customHeight="1">
      <c r="A15" s="192"/>
      <c r="B15" s="187"/>
      <c r="C15" s="143"/>
      <c r="D15" s="189"/>
      <c r="E15" s="143"/>
      <c r="F15" s="190"/>
      <c r="G15" s="190"/>
      <c r="H15" s="190"/>
      <c r="I15" s="190"/>
      <c r="J15" s="190"/>
      <c r="K15" s="190"/>
      <c r="L15" s="190"/>
      <c r="M15" s="191"/>
      <c r="N15" s="193"/>
    </row>
    <row r="16" spans="1:14" s="3" customFormat="1" ht="21" customHeight="1">
      <c r="A16" s="192"/>
      <c r="B16" s="187"/>
      <c r="C16" s="143"/>
      <c r="D16" s="189"/>
      <c r="E16" s="143"/>
      <c r="F16" s="190"/>
      <c r="G16" s="190"/>
      <c r="H16" s="190"/>
      <c r="I16" s="190"/>
      <c r="J16" s="190"/>
      <c r="K16" s="190"/>
      <c r="L16" s="190"/>
      <c r="M16" s="191"/>
      <c r="N16" s="193"/>
    </row>
    <row r="17" spans="1:14" s="3" customFormat="1" ht="21" customHeight="1">
      <c r="A17" s="192"/>
      <c r="B17" s="187"/>
      <c r="C17" s="143"/>
      <c r="D17" s="189"/>
      <c r="E17" s="143"/>
      <c r="F17" s="190"/>
      <c r="G17" s="190"/>
      <c r="H17" s="190"/>
      <c r="I17" s="190"/>
      <c r="J17" s="190"/>
      <c r="K17" s="190"/>
      <c r="L17" s="190"/>
      <c r="M17" s="191"/>
      <c r="N17" s="193"/>
    </row>
    <row r="18" spans="1:14" s="3" customFormat="1" ht="21" customHeight="1">
      <c r="A18" s="192"/>
      <c r="B18" s="187"/>
      <c r="C18" s="143"/>
      <c r="D18" s="189"/>
      <c r="E18" s="143"/>
      <c r="F18" s="190"/>
      <c r="G18" s="190"/>
      <c r="H18" s="190"/>
      <c r="I18" s="190"/>
      <c r="J18" s="190"/>
      <c r="K18" s="190"/>
      <c r="L18" s="190"/>
      <c r="M18" s="191"/>
      <c r="N18" s="193"/>
    </row>
    <row r="19" spans="1:14" s="3" customFormat="1" ht="21" customHeight="1">
      <c r="A19" s="192"/>
      <c r="B19" s="187"/>
      <c r="C19" s="143"/>
      <c r="D19" s="189"/>
      <c r="E19" s="143"/>
      <c r="F19" s="190"/>
      <c r="G19" s="190"/>
      <c r="H19" s="190"/>
      <c r="I19" s="190"/>
      <c r="J19" s="190"/>
      <c r="K19" s="190"/>
      <c r="L19" s="190"/>
      <c r="M19" s="191"/>
      <c r="N19" s="193"/>
    </row>
    <row r="20" spans="1:14" s="3" customFormat="1" ht="21" customHeight="1">
      <c r="A20" s="192"/>
      <c r="B20" s="187"/>
      <c r="C20" s="143"/>
      <c r="D20" s="189"/>
      <c r="E20" s="143"/>
      <c r="F20" s="190"/>
      <c r="G20" s="190"/>
      <c r="H20" s="190"/>
      <c r="I20" s="190"/>
      <c r="J20" s="190"/>
      <c r="K20" s="190"/>
      <c r="L20" s="190"/>
      <c r="M20" s="191"/>
      <c r="N20" s="193"/>
    </row>
    <row r="21" spans="1:14" s="3" customFormat="1" ht="21" customHeight="1">
      <c r="A21" s="194"/>
      <c r="B21" s="195"/>
      <c r="C21" s="196"/>
      <c r="D21" s="197"/>
      <c r="E21" s="196"/>
      <c r="F21" s="198"/>
      <c r="G21" s="198"/>
      <c r="H21" s="198"/>
      <c r="I21" s="198"/>
      <c r="J21" s="198"/>
      <c r="K21" s="198"/>
      <c r="L21" s="198"/>
      <c r="M21" s="199"/>
      <c r="N21" s="193"/>
    </row>
    <row r="22" spans="1:14" s="3" customFormat="1" ht="21" customHeight="1">
      <c r="A22" s="194"/>
      <c r="B22" s="195"/>
      <c r="C22" s="196"/>
      <c r="D22" s="197"/>
      <c r="E22" s="196"/>
      <c r="F22" s="198"/>
      <c r="G22" s="198"/>
      <c r="H22" s="198"/>
      <c r="I22" s="198"/>
      <c r="J22" s="198"/>
      <c r="K22" s="198"/>
      <c r="L22" s="198"/>
      <c r="M22" s="199"/>
      <c r="N22" s="193"/>
    </row>
    <row r="23" spans="1:14" s="3" customFormat="1" ht="21" customHeight="1">
      <c r="A23" s="194"/>
      <c r="B23" s="195"/>
      <c r="C23" s="196"/>
      <c r="D23" s="197"/>
      <c r="E23" s="196"/>
      <c r="F23" s="200"/>
      <c r="G23" s="198"/>
      <c r="H23" s="198"/>
      <c r="I23" s="198"/>
      <c r="J23" s="198"/>
      <c r="K23" s="198"/>
      <c r="L23" s="198"/>
      <c r="M23" s="199"/>
      <c r="N23" s="193"/>
    </row>
    <row r="24" spans="1:14" s="3" customFormat="1" ht="21" customHeight="1">
      <c r="A24" s="194"/>
      <c r="B24" s="201"/>
      <c r="C24" s="196"/>
      <c r="D24" s="197"/>
      <c r="E24" s="196"/>
      <c r="F24" s="202"/>
      <c r="G24" s="198"/>
      <c r="H24" s="198"/>
      <c r="I24" s="198"/>
      <c r="J24" s="198"/>
      <c r="K24" s="198"/>
      <c r="L24" s="198"/>
      <c r="M24" s="199"/>
    </row>
    <row r="25" spans="1:14" s="3" customFormat="1" ht="21" customHeight="1">
      <c r="A25" s="144" t="s">
        <v>333</v>
      </c>
      <c r="B25" s="195"/>
      <c r="C25" s="196"/>
      <c r="D25" s="197"/>
      <c r="E25" s="203"/>
      <c r="F25" s="198">
        <f>H25+J25+L25</f>
        <v>23308141</v>
      </c>
      <c r="G25" s="198"/>
      <c r="H25" s="198">
        <f>INT(SUM(H7:H24))</f>
        <v>5469747</v>
      </c>
      <c r="I25" s="198"/>
      <c r="J25" s="198">
        <f>INT(SUM(J7:J24))</f>
        <v>17674304</v>
      </c>
      <c r="K25" s="198"/>
      <c r="L25" s="198">
        <f>INT(SUM(L7:L24))</f>
        <v>164090</v>
      </c>
      <c r="M25" s="199"/>
      <c r="N25" s="188">
        <f>F25-H25-J25-L25</f>
        <v>0</v>
      </c>
    </row>
    <row r="26" spans="1:14" s="3" customFormat="1" ht="21" customHeight="1">
      <c r="A26" s="204"/>
      <c r="B26" s="204"/>
      <c r="C26" s="204"/>
      <c r="D26" s="205"/>
      <c r="E26" s="204"/>
      <c r="F26" s="204"/>
      <c r="G26" s="204"/>
      <c r="H26" s="204"/>
      <c r="I26" s="204"/>
      <c r="J26" s="204"/>
      <c r="K26" s="204"/>
      <c r="L26" s="204"/>
      <c r="M26" s="206"/>
    </row>
    <row r="27" spans="1:14" ht="21" customHeight="1"/>
    <row r="28" spans="1:14" ht="21" customHeight="1"/>
    <row r="29" spans="1:14" ht="21" customHeight="1"/>
  </sheetData>
  <mergeCells count="6">
    <mergeCell ref="M5:M6"/>
    <mergeCell ref="A5:B6"/>
    <mergeCell ref="C5:C6"/>
    <mergeCell ref="D5:D6"/>
    <mergeCell ref="E5:E6"/>
    <mergeCell ref="F5:F6"/>
  </mergeCells>
  <phoneticPr fontId="47" type="noConversion"/>
  <printOptions horizontalCentered="1" verticalCentered="1" gridLinesSet="0"/>
  <pageMargins left="0.78740157480314965" right="0.39370078740157483" top="0.78740157480314965" bottom="0.59055118110236227" header="0.39370078740157483" footer="0"/>
  <pageSetup paperSize="9" scale="9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79998168889431442"/>
  </sheetPr>
  <dimension ref="A1:P108"/>
  <sheetViews>
    <sheetView view="pageBreakPreview" topLeftCell="A49" zoomScaleNormal="85" zoomScaleSheetLayoutView="100" workbookViewId="0">
      <selection activeCell="F70" sqref="F70"/>
    </sheetView>
  </sheetViews>
  <sheetFormatPr defaultRowHeight="20.100000000000001" customHeight="1"/>
  <cols>
    <col min="1" max="1" width="4.5" style="207" customWidth="1"/>
    <col min="2" max="2" width="15.625" style="207" customWidth="1"/>
    <col min="3" max="3" width="19.625" style="207" customWidth="1"/>
    <col min="4" max="4" width="7" style="223" customWidth="1"/>
    <col min="5" max="5" width="4.625" style="207" customWidth="1"/>
    <col min="6" max="6" width="15.125" style="207" customWidth="1"/>
    <col min="7" max="7" width="10.125" style="207" customWidth="1"/>
    <col min="8" max="8" width="12.5" style="207" customWidth="1"/>
    <col min="9" max="9" width="10.875" style="207" customWidth="1"/>
    <col min="10" max="10" width="12.5" style="207" customWidth="1"/>
    <col min="11" max="11" width="8.625" style="207" customWidth="1"/>
    <col min="12" max="12" width="9.5" style="207" customWidth="1"/>
    <col min="13" max="13" width="7.625" style="209" customWidth="1"/>
    <col min="14" max="14" width="12.375" style="207" customWidth="1"/>
    <col min="15" max="16384" width="9" style="207"/>
  </cols>
  <sheetData>
    <row r="1" spans="1:16" ht="20.100000000000001" customHeight="1">
      <c r="A1" s="630"/>
      <c r="B1" s="210"/>
      <c r="C1" s="210"/>
      <c r="D1" s="211"/>
      <c r="E1" s="210"/>
      <c r="F1" s="210"/>
      <c r="G1" s="210"/>
      <c r="H1" s="210"/>
      <c r="I1" s="210"/>
      <c r="J1" s="210"/>
      <c r="K1" s="210"/>
      <c r="L1" s="210"/>
      <c r="M1" s="212"/>
    </row>
    <row r="2" spans="1:16" ht="20.100000000000001" customHeight="1">
      <c r="A2" s="1" t="s">
        <v>9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4"/>
      <c r="O2" s="215"/>
      <c r="P2" s="215"/>
    </row>
    <row r="3" spans="1:16" ht="20.100000000000001" customHeight="1">
      <c r="A3" s="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4"/>
      <c r="O3" s="215"/>
      <c r="P3" s="215"/>
    </row>
    <row r="4" spans="1:16" s="217" customFormat="1" ht="20.100000000000001" customHeight="1">
      <c r="A4" s="216" t="s">
        <v>10</v>
      </c>
      <c r="B4" s="181">
        <f>F43</f>
        <v>15165102</v>
      </c>
      <c r="C4" s="5" t="s">
        <v>2</v>
      </c>
      <c r="D4" s="183"/>
      <c r="E4" s="182"/>
      <c r="F4" s="182"/>
      <c r="G4" s="182"/>
      <c r="H4" s="182"/>
      <c r="I4" s="182"/>
      <c r="J4" s="182"/>
      <c r="K4" s="182"/>
      <c r="L4" s="182"/>
      <c r="M4" s="184"/>
    </row>
    <row r="5" spans="1:16" s="628" customFormat="1" ht="20.100000000000001" customHeight="1">
      <c r="A5" s="716" t="s">
        <v>334</v>
      </c>
      <c r="B5" s="717"/>
      <c r="C5" s="714" t="s">
        <v>322</v>
      </c>
      <c r="D5" s="720" t="s">
        <v>323</v>
      </c>
      <c r="E5" s="714" t="s">
        <v>22</v>
      </c>
      <c r="F5" s="714" t="s">
        <v>324</v>
      </c>
      <c r="G5" s="627" t="s">
        <v>335</v>
      </c>
      <c r="H5" s="627"/>
      <c r="I5" s="627" t="s">
        <v>326</v>
      </c>
      <c r="J5" s="627"/>
      <c r="K5" s="627" t="s">
        <v>327</v>
      </c>
      <c r="L5" s="627"/>
      <c r="M5" s="714" t="s">
        <v>328</v>
      </c>
    </row>
    <row r="6" spans="1:16" s="628" customFormat="1" ht="20.100000000000001" customHeight="1">
      <c r="A6" s="718"/>
      <c r="B6" s="719"/>
      <c r="C6" s="715"/>
      <c r="D6" s="721"/>
      <c r="E6" s="715"/>
      <c r="F6" s="715"/>
      <c r="G6" s="629" t="s">
        <v>336</v>
      </c>
      <c r="H6" s="629" t="s">
        <v>337</v>
      </c>
      <c r="I6" s="629" t="s">
        <v>336</v>
      </c>
      <c r="J6" s="629" t="s">
        <v>337</v>
      </c>
      <c r="K6" s="629" t="s">
        <v>336</v>
      </c>
      <c r="L6" s="629" t="s">
        <v>338</v>
      </c>
      <c r="M6" s="715"/>
    </row>
    <row r="7" spans="1:16" s="221" customFormat="1" ht="20.100000000000001" customHeight="1">
      <c r="A7" s="634" t="str">
        <f>' 시스템설치일반총'!A7</f>
        <v>1. 지동양수장</v>
      </c>
      <c r="B7" s="626"/>
      <c r="C7" s="333"/>
      <c r="D7" s="326"/>
      <c r="E7" s="324"/>
      <c r="F7" s="328"/>
      <c r="G7" s="328"/>
      <c r="H7" s="328"/>
      <c r="I7" s="328"/>
      <c r="J7" s="328"/>
      <c r="K7" s="328"/>
      <c r="L7" s="328"/>
      <c r="M7" s="324"/>
    </row>
    <row r="8" spans="1:16" s="221" customFormat="1" ht="20.100000000000001" customHeight="1">
      <c r="A8" s="329" t="s">
        <v>3663</v>
      </c>
      <c r="B8" s="335"/>
      <c r="C8" s="324" t="s">
        <v>3664</v>
      </c>
      <c r="D8" s="323">
        <v>1</v>
      </c>
      <c r="E8" s="324" t="s">
        <v>3665</v>
      </c>
      <c r="F8" s="346">
        <f t="shared" ref="F8" si="0">H8+J8</f>
        <v>3500000</v>
      </c>
      <c r="G8" s="219"/>
      <c r="H8" s="346"/>
      <c r="I8" s="346">
        <f>'단가표(2026年)'!$N$18</f>
        <v>3500000</v>
      </c>
      <c r="J8" s="328">
        <f>TRUNC(I8*$D8)</f>
        <v>3500000</v>
      </c>
      <c r="K8" s="346"/>
      <c r="L8" s="328"/>
      <c r="M8" s="324"/>
    </row>
    <row r="9" spans="1:16" s="221" customFormat="1" ht="20.100000000000001" customHeight="1">
      <c r="A9" s="320" t="s">
        <v>455</v>
      </c>
      <c r="B9" s="321"/>
      <c r="C9" s="322" t="s">
        <v>456</v>
      </c>
      <c r="D9" s="323">
        <v>1</v>
      </c>
      <c r="E9" s="324" t="s">
        <v>522</v>
      </c>
      <c r="F9" s="346">
        <f>J9</f>
        <v>5346000</v>
      </c>
      <c r="G9" s="472"/>
      <c r="H9" s="471"/>
      <c r="I9" s="328">
        <f>'단가표(2026年)'!$N$56</f>
        <v>5346000</v>
      </c>
      <c r="J9" s="328">
        <f t="shared" ref="J9:J25" si="1">TRUNC(I9*$D9)</f>
        <v>5346000</v>
      </c>
      <c r="K9" s="325"/>
      <c r="L9" s="325"/>
      <c r="M9" s="324"/>
      <c r="O9" s="347"/>
    </row>
    <row r="10" spans="1:16" s="221" customFormat="1" ht="20.100000000000001" customHeight="1">
      <c r="A10" s="308" t="s">
        <v>411</v>
      </c>
      <c r="B10" s="327"/>
      <c r="C10" s="245" t="s">
        <v>722</v>
      </c>
      <c r="D10" s="323">
        <f>D9</f>
        <v>1</v>
      </c>
      <c r="E10" s="324" t="s">
        <v>6</v>
      </c>
      <c r="F10" s="346">
        <f t="shared" ref="F10" si="2">J10</f>
        <v>1200000</v>
      </c>
      <c r="G10" s="472"/>
      <c r="H10" s="473"/>
      <c r="I10" s="328">
        <f>'단가표(2026年)'!$N$61</f>
        <v>1200000</v>
      </c>
      <c r="J10" s="328">
        <f t="shared" si="1"/>
        <v>1200000</v>
      </c>
      <c r="K10" s="328"/>
      <c r="L10" s="328"/>
      <c r="M10" s="324"/>
    </row>
    <row r="11" spans="1:16" s="221" customFormat="1" ht="20.100000000000001" customHeight="1">
      <c r="A11" s="308" t="s">
        <v>500</v>
      </c>
      <c r="B11" s="330"/>
      <c r="C11" s="330" t="s">
        <v>185</v>
      </c>
      <c r="D11" s="323">
        <f>D9</f>
        <v>1</v>
      </c>
      <c r="E11" s="324" t="s">
        <v>6</v>
      </c>
      <c r="F11" s="346">
        <f>J11</f>
        <v>150000</v>
      </c>
      <c r="G11" s="472"/>
      <c r="H11" s="473"/>
      <c r="I11" s="328">
        <f>'단가표(2026年)'!$N$60</f>
        <v>150000</v>
      </c>
      <c r="J11" s="328">
        <f t="shared" si="1"/>
        <v>150000</v>
      </c>
      <c r="K11" s="328"/>
      <c r="L11" s="328"/>
      <c r="M11" s="324"/>
    </row>
    <row r="12" spans="1:16" s="221" customFormat="1" ht="20.100000000000001" customHeight="1">
      <c r="A12" s="68" t="s">
        <v>490</v>
      </c>
      <c r="B12" s="330"/>
      <c r="C12" s="330" t="s">
        <v>489</v>
      </c>
      <c r="D12" s="323">
        <f>D9</f>
        <v>1</v>
      </c>
      <c r="E12" s="324" t="s">
        <v>6</v>
      </c>
      <c r="F12" s="346">
        <f>J12</f>
        <v>850000</v>
      </c>
      <c r="G12" s="326"/>
      <c r="H12" s="328"/>
      <c r="I12" s="328">
        <f>'단가표(2026年)'!$N$64</f>
        <v>850000</v>
      </c>
      <c r="J12" s="328">
        <f t="shared" si="1"/>
        <v>850000</v>
      </c>
      <c r="K12" s="328"/>
      <c r="L12" s="328"/>
      <c r="M12" s="324"/>
    </row>
    <row r="13" spans="1:16" s="221" customFormat="1" ht="20.100000000000001" customHeight="1">
      <c r="A13" s="308" t="s">
        <v>506</v>
      </c>
      <c r="B13" s="330"/>
      <c r="C13" s="218" t="s">
        <v>187</v>
      </c>
      <c r="D13" s="309">
        <f>D9</f>
        <v>1</v>
      </c>
      <c r="E13" s="220" t="s">
        <v>6</v>
      </c>
      <c r="F13" s="346">
        <f>J13</f>
        <v>180000</v>
      </c>
      <c r="G13" s="219"/>
      <c r="H13" s="346"/>
      <c r="I13" s="346">
        <f>'단가표(2026年)'!$N$69</f>
        <v>180000</v>
      </c>
      <c r="J13" s="328">
        <f t="shared" si="1"/>
        <v>180000</v>
      </c>
      <c r="K13" s="346"/>
      <c r="L13" s="346"/>
      <c r="M13" s="220"/>
    </row>
    <row r="14" spans="1:16" s="221" customFormat="1" ht="20.100000000000001" customHeight="1">
      <c r="A14" s="308" t="s">
        <v>507</v>
      </c>
      <c r="B14" s="330"/>
      <c r="C14" s="218" t="s">
        <v>508</v>
      </c>
      <c r="D14" s="309">
        <f>D9</f>
        <v>1</v>
      </c>
      <c r="E14" s="220" t="s">
        <v>6</v>
      </c>
      <c r="F14" s="346">
        <f>J14</f>
        <v>360700</v>
      </c>
      <c r="G14" s="219"/>
      <c r="H14" s="346"/>
      <c r="I14" s="346">
        <f>'단가표(2026年)'!$N$72</f>
        <v>360700</v>
      </c>
      <c r="J14" s="328">
        <f t="shared" si="1"/>
        <v>360700</v>
      </c>
      <c r="K14" s="346"/>
      <c r="L14" s="346"/>
      <c r="M14" s="220"/>
    </row>
    <row r="15" spans="1:16" s="221" customFormat="1" ht="20.100000000000001" customHeight="1">
      <c r="A15" s="308" t="s">
        <v>499</v>
      </c>
      <c r="B15" s="331"/>
      <c r="C15" s="245" t="s">
        <v>579</v>
      </c>
      <c r="D15" s="323">
        <f>D9</f>
        <v>1</v>
      </c>
      <c r="E15" s="324" t="s">
        <v>6</v>
      </c>
      <c r="F15" s="346">
        <f t="shared" ref="F15:F19" si="3">J15</f>
        <v>700000</v>
      </c>
      <c r="G15" s="326"/>
      <c r="H15" s="328"/>
      <c r="I15" s="328">
        <f>'단가표(2026年)'!$N$68</f>
        <v>700000</v>
      </c>
      <c r="J15" s="328">
        <f t="shared" si="1"/>
        <v>700000</v>
      </c>
      <c r="K15" s="328"/>
      <c r="L15" s="328"/>
      <c r="M15" s="324"/>
    </row>
    <row r="16" spans="1:16" s="221" customFormat="1" ht="20.100000000000001" customHeight="1">
      <c r="A16" s="308" t="s">
        <v>3656</v>
      </c>
      <c r="B16" s="343"/>
      <c r="C16" s="245" t="s">
        <v>3657</v>
      </c>
      <c r="D16" s="323">
        <f>D9</f>
        <v>1</v>
      </c>
      <c r="E16" s="324" t="s">
        <v>6</v>
      </c>
      <c r="F16" s="346">
        <f t="shared" si="3"/>
        <v>430000</v>
      </c>
      <c r="G16" s="326"/>
      <c r="H16" s="328"/>
      <c r="I16" s="328">
        <f>'단가표(2026年)'!$N$47</f>
        <v>430000</v>
      </c>
      <c r="J16" s="328">
        <f t="shared" si="1"/>
        <v>430000</v>
      </c>
      <c r="K16" s="328"/>
      <c r="L16" s="328"/>
      <c r="M16" s="324"/>
    </row>
    <row r="17" spans="1:16" s="221" customFormat="1" ht="20.100000000000001" customHeight="1">
      <c r="A17" s="329" t="s">
        <v>588</v>
      </c>
      <c r="B17" s="330"/>
      <c r="C17" s="245" t="s">
        <v>3644</v>
      </c>
      <c r="D17" s="323">
        <f>물량산출서!E32</f>
        <v>21</v>
      </c>
      <c r="E17" s="324" t="s">
        <v>5</v>
      </c>
      <c r="F17" s="346">
        <f t="shared" si="3"/>
        <v>47775</v>
      </c>
      <c r="G17" s="326"/>
      <c r="H17" s="328"/>
      <c r="I17" s="328">
        <f>'단가표(2026年)'!$N$77</f>
        <v>2275</v>
      </c>
      <c r="J17" s="328">
        <f t="shared" si="1"/>
        <v>47775</v>
      </c>
      <c r="K17" s="328"/>
      <c r="L17" s="328"/>
      <c r="M17" s="324"/>
    </row>
    <row r="18" spans="1:16" s="221" customFormat="1" ht="20.100000000000001" customHeight="1">
      <c r="A18" s="329" t="s">
        <v>463</v>
      </c>
      <c r="B18" s="330"/>
      <c r="C18" s="245" t="s">
        <v>524</v>
      </c>
      <c r="D18" s="323">
        <f>물량산출서!E33</f>
        <v>21</v>
      </c>
      <c r="E18" s="324" t="s">
        <v>5</v>
      </c>
      <c r="F18" s="346">
        <f t="shared" si="3"/>
        <v>28770</v>
      </c>
      <c r="G18" s="326"/>
      <c r="H18" s="328"/>
      <c r="I18" s="328">
        <f>'단가표(2026年)'!$N$106</f>
        <v>1370</v>
      </c>
      <c r="J18" s="328">
        <f t="shared" si="1"/>
        <v>28770</v>
      </c>
      <c r="K18" s="328"/>
      <c r="L18" s="328"/>
      <c r="M18" s="324"/>
    </row>
    <row r="19" spans="1:16" s="221" customFormat="1" ht="20.100000000000001" customHeight="1">
      <c r="A19" s="329" t="s">
        <v>59</v>
      </c>
      <c r="B19" s="330"/>
      <c r="C19" s="245" t="s">
        <v>582</v>
      </c>
      <c r="D19" s="332">
        <f>물량산출서!E36</f>
        <v>2</v>
      </c>
      <c r="E19" s="324" t="s">
        <v>5</v>
      </c>
      <c r="F19" s="346">
        <f t="shared" si="3"/>
        <v>9540</v>
      </c>
      <c r="G19" s="326"/>
      <c r="H19" s="328"/>
      <c r="I19" s="328">
        <f>'단가표(2026年)'!$N$110</f>
        <v>4770</v>
      </c>
      <c r="J19" s="328">
        <f t="shared" si="1"/>
        <v>9540</v>
      </c>
      <c r="K19" s="328"/>
      <c r="L19" s="328"/>
      <c r="M19" s="324"/>
    </row>
    <row r="20" spans="1:16" s="221" customFormat="1" ht="20.100000000000001" customHeight="1">
      <c r="A20" s="448" t="s">
        <v>477</v>
      </c>
      <c r="B20" s="330"/>
      <c r="C20" s="625" t="s">
        <v>3651</v>
      </c>
      <c r="D20" s="219">
        <f>물량산출서!E38</f>
        <v>2</v>
      </c>
      <c r="E20" s="220" t="s">
        <v>5</v>
      </c>
      <c r="F20" s="346">
        <f t="shared" ref="F20:F23" si="4">H20+J20</f>
        <v>3900</v>
      </c>
      <c r="G20" s="219"/>
      <c r="H20" s="346"/>
      <c r="I20" s="346">
        <f>'단가표(2026年)'!$N$119</f>
        <v>1950</v>
      </c>
      <c r="J20" s="328">
        <f t="shared" si="1"/>
        <v>3900</v>
      </c>
      <c r="K20" s="346"/>
      <c r="L20" s="346"/>
      <c r="M20" s="324"/>
    </row>
    <row r="21" spans="1:16" s="221" customFormat="1" ht="20.100000000000001" customHeight="1">
      <c r="A21" s="448" t="s">
        <v>3647</v>
      </c>
      <c r="B21" s="330"/>
      <c r="C21" s="625" t="s">
        <v>3652</v>
      </c>
      <c r="D21" s="219">
        <f>물량산출서!E40</f>
        <v>2</v>
      </c>
      <c r="E21" s="220" t="s">
        <v>6</v>
      </c>
      <c r="F21" s="346">
        <f t="shared" si="4"/>
        <v>3000</v>
      </c>
      <c r="G21" s="219"/>
      <c r="H21" s="346"/>
      <c r="I21" s="346">
        <f>'단가표(2026年)'!$N$123</f>
        <v>1500</v>
      </c>
      <c r="J21" s="328">
        <f t="shared" si="1"/>
        <v>3000</v>
      </c>
      <c r="K21" s="346"/>
      <c r="L21" s="346"/>
      <c r="M21" s="324"/>
    </row>
    <row r="22" spans="1:16" s="221" customFormat="1" ht="20.100000000000001" customHeight="1">
      <c r="A22" s="448" t="s">
        <v>479</v>
      </c>
      <c r="B22" s="330"/>
      <c r="C22" s="625" t="s">
        <v>3649</v>
      </c>
      <c r="D22" s="219">
        <v>10</v>
      </c>
      <c r="E22" s="220" t="s">
        <v>5</v>
      </c>
      <c r="F22" s="346">
        <f t="shared" si="4"/>
        <v>5500</v>
      </c>
      <c r="G22" s="219"/>
      <c r="H22" s="346"/>
      <c r="I22" s="346">
        <f>'단가표(2026年)'!$N$114</f>
        <v>550</v>
      </c>
      <c r="J22" s="328">
        <f t="shared" si="1"/>
        <v>5500</v>
      </c>
      <c r="K22" s="346"/>
      <c r="L22" s="346"/>
      <c r="M22" s="324"/>
    </row>
    <row r="23" spans="1:16" s="221" customFormat="1" ht="20.100000000000001" customHeight="1">
      <c r="A23" s="448" t="s">
        <v>3648</v>
      </c>
      <c r="B23" s="330"/>
      <c r="C23" s="625" t="s">
        <v>3650</v>
      </c>
      <c r="D23" s="219">
        <f>물량산출서!E42</f>
        <v>1</v>
      </c>
      <c r="E23" s="220" t="s">
        <v>6</v>
      </c>
      <c r="F23" s="346">
        <f t="shared" si="4"/>
        <v>4730</v>
      </c>
      <c r="G23" s="219"/>
      <c r="H23" s="346"/>
      <c r="I23" s="346">
        <f>'단가표(2026年)'!$N$130</f>
        <v>4730</v>
      </c>
      <c r="J23" s="328">
        <f t="shared" si="1"/>
        <v>4730</v>
      </c>
      <c r="K23" s="346"/>
      <c r="L23" s="346"/>
      <c r="M23" s="324"/>
    </row>
    <row r="24" spans="1:16" s="221" customFormat="1" ht="20.100000000000001" customHeight="1">
      <c r="A24" s="329" t="s">
        <v>464</v>
      </c>
      <c r="B24" s="330"/>
      <c r="C24" s="333" t="s">
        <v>465</v>
      </c>
      <c r="D24" s="326">
        <v>1</v>
      </c>
      <c r="E24" s="324" t="s">
        <v>466</v>
      </c>
      <c r="F24" s="346">
        <f>J24</f>
        <v>2016</v>
      </c>
      <c r="G24" s="328"/>
      <c r="H24" s="328"/>
      <c r="I24" s="328">
        <f>TRUNC(SUM(J19:J20)*15%)</f>
        <v>2016</v>
      </c>
      <c r="J24" s="328">
        <f t="shared" si="1"/>
        <v>2016</v>
      </c>
      <c r="K24" s="328"/>
      <c r="L24" s="328"/>
      <c r="M24" s="324"/>
    </row>
    <row r="25" spans="1:16" s="221" customFormat="1" ht="20.100000000000001" customHeight="1">
      <c r="A25" s="329" t="s">
        <v>467</v>
      </c>
      <c r="B25" s="330"/>
      <c r="C25" s="333">
        <v>0.05</v>
      </c>
      <c r="D25" s="326">
        <v>1</v>
      </c>
      <c r="E25" s="324" t="s">
        <v>468</v>
      </c>
      <c r="F25" s="346">
        <f t="shared" ref="F25" si="5">J25</f>
        <v>4499</v>
      </c>
      <c r="G25" s="328"/>
      <c r="H25" s="328"/>
      <c r="I25" s="328">
        <f>TRUNC(SUM(J17:J20)*5%)</f>
        <v>4499</v>
      </c>
      <c r="J25" s="328">
        <f t="shared" si="1"/>
        <v>4499</v>
      </c>
      <c r="K25" s="328"/>
      <c r="L25" s="328"/>
      <c r="M25" s="324"/>
    </row>
    <row r="26" spans="1:16" s="221" customFormat="1" ht="20.100000000000001" customHeight="1">
      <c r="A26" s="329"/>
      <c r="B26" s="626"/>
      <c r="C26" s="333"/>
      <c r="D26" s="326"/>
      <c r="E26" s="324"/>
      <c r="F26" s="328"/>
      <c r="G26" s="328"/>
      <c r="H26" s="328"/>
      <c r="I26" s="328"/>
      <c r="J26" s="328"/>
      <c r="K26" s="328"/>
      <c r="L26" s="328"/>
      <c r="M26" s="324"/>
    </row>
    <row r="27" spans="1:16" s="204" customFormat="1" ht="20.100000000000001" customHeight="1">
      <c r="A27" s="334" t="s">
        <v>3653</v>
      </c>
      <c r="B27" s="335"/>
      <c r="C27" s="143"/>
      <c r="D27" s="336"/>
      <c r="E27" s="143"/>
      <c r="F27" s="328">
        <f>H27+J27+L27</f>
        <v>12826430</v>
      </c>
      <c r="G27" s="328"/>
      <c r="H27" s="328"/>
      <c r="I27" s="328"/>
      <c r="J27" s="328">
        <f>SUM(J8:J25)</f>
        <v>12826430</v>
      </c>
      <c r="K27" s="328"/>
      <c r="L27" s="328"/>
      <c r="M27" s="337"/>
      <c r="N27" s="339"/>
      <c r="O27" s="342"/>
      <c r="P27" s="342"/>
    </row>
    <row r="28" spans="1:16" s="628" customFormat="1" ht="20.100000000000001" customHeight="1">
      <c r="A28" s="716" t="s">
        <v>334</v>
      </c>
      <c r="B28" s="717"/>
      <c r="C28" s="714" t="s">
        <v>322</v>
      </c>
      <c r="D28" s="720" t="s">
        <v>323</v>
      </c>
      <c r="E28" s="714" t="s">
        <v>22</v>
      </c>
      <c r="F28" s="714" t="s">
        <v>324</v>
      </c>
      <c r="G28" s="627" t="s">
        <v>335</v>
      </c>
      <c r="H28" s="627"/>
      <c r="I28" s="627" t="s">
        <v>326</v>
      </c>
      <c r="J28" s="627"/>
      <c r="K28" s="627" t="s">
        <v>327</v>
      </c>
      <c r="L28" s="627"/>
      <c r="M28" s="714" t="s">
        <v>328</v>
      </c>
    </row>
    <row r="29" spans="1:16" s="628" customFormat="1" ht="20.100000000000001" customHeight="1">
      <c r="A29" s="718"/>
      <c r="B29" s="719"/>
      <c r="C29" s="715"/>
      <c r="D29" s="721"/>
      <c r="E29" s="715"/>
      <c r="F29" s="715"/>
      <c r="G29" s="629" t="s">
        <v>336</v>
      </c>
      <c r="H29" s="629" t="s">
        <v>337</v>
      </c>
      <c r="I29" s="629" t="s">
        <v>336</v>
      </c>
      <c r="J29" s="629" t="s">
        <v>337</v>
      </c>
      <c r="K29" s="629" t="s">
        <v>336</v>
      </c>
      <c r="L29" s="629" t="s">
        <v>338</v>
      </c>
      <c r="M29" s="715"/>
    </row>
    <row r="30" spans="1:16" s="339" customFormat="1" ht="20.100000000000001" customHeight="1">
      <c r="A30" s="338" t="s">
        <v>339</v>
      </c>
      <c r="B30" s="331"/>
      <c r="C30" s="245"/>
      <c r="D30" s="326"/>
      <c r="E30" s="324"/>
      <c r="F30" s="328"/>
      <c r="G30" s="328"/>
      <c r="H30" s="328"/>
      <c r="I30" s="328"/>
      <c r="J30" s="328"/>
      <c r="K30" s="328"/>
      <c r="L30" s="328"/>
      <c r="M30" s="324"/>
    </row>
    <row r="31" spans="1:16" s="204" customFormat="1" ht="20.100000000000001" customHeight="1">
      <c r="A31" s="329" t="s">
        <v>493</v>
      </c>
      <c r="B31" s="331"/>
      <c r="C31" s="340"/>
      <c r="D31" s="341">
        <f>원격소설치근!F23</f>
        <v>0.74</v>
      </c>
      <c r="E31" s="324" t="s">
        <v>7</v>
      </c>
      <c r="F31" s="328">
        <f t="shared" ref="F31:F38" si="6">H31</f>
        <v>225336</v>
      </c>
      <c r="G31" s="328">
        <f>'단가표(2026年)'!$O$192</f>
        <v>304509</v>
      </c>
      <c r="H31" s="328">
        <f>TRUNC(G31*$D31)</f>
        <v>225336</v>
      </c>
      <c r="I31" s="328"/>
      <c r="J31" s="328"/>
      <c r="K31" s="328"/>
      <c r="L31" s="328"/>
      <c r="M31" s="324" t="s">
        <v>340</v>
      </c>
    </row>
    <row r="32" spans="1:16" s="339" customFormat="1" ht="20.100000000000001" customHeight="1">
      <c r="A32" s="329" t="s">
        <v>443</v>
      </c>
      <c r="B32" s="331"/>
      <c r="C32" s="340"/>
      <c r="D32" s="340">
        <f>원격소설치근!H23</f>
        <v>0.39</v>
      </c>
      <c r="E32" s="324" t="s">
        <v>7</v>
      </c>
      <c r="F32" s="328">
        <f t="shared" ref="F32:F33" si="7">H32</f>
        <v>174079</v>
      </c>
      <c r="G32" s="328">
        <f>'단가표(2026年)'!$O$189</f>
        <v>446358</v>
      </c>
      <c r="H32" s="328">
        <f t="shared" ref="H32:H33" si="8">TRUNC(G32*$D32)</f>
        <v>174079</v>
      </c>
      <c r="I32" s="328"/>
      <c r="J32" s="328"/>
      <c r="K32" s="328"/>
      <c r="L32" s="328"/>
      <c r="M32" s="324" t="s">
        <v>340</v>
      </c>
      <c r="O32" s="342"/>
      <c r="P32" s="342"/>
    </row>
    <row r="33" spans="1:16" s="339" customFormat="1" ht="20.100000000000001" customHeight="1">
      <c r="A33" s="329" t="s">
        <v>444</v>
      </c>
      <c r="B33" s="331"/>
      <c r="C33" s="340"/>
      <c r="D33" s="340">
        <f>원격소설치근!J23</f>
        <v>0.39</v>
      </c>
      <c r="E33" s="324" t="s">
        <v>7</v>
      </c>
      <c r="F33" s="328">
        <f t="shared" si="7"/>
        <v>153305</v>
      </c>
      <c r="G33" s="328">
        <f>'단가표(2026年)'!$O$190</f>
        <v>393090</v>
      </c>
      <c r="H33" s="328">
        <f t="shared" si="8"/>
        <v>153305</v>
      </c>
      <c r="I33" s="328"/>
      <c r="J33" s="328"/>
      <c r="K33" s="328"/>
      <c r="L33" s="328"/>
      <c r="M33" s="324" t="s">
        <v>340</v>
      </c>
      <c r="O33" s="342"/>
      <c r="P33" s="342"/>
    </row>
    <row r="34" spans="1:16" s="339" customFormat="1" ht="20.100000000000001" customHeight="1">
      <c r="A34" s="329" t="s">
        <v>494</v>
      </c>
      <c r="B34" s="331"/>
      <c r="C34" s="340"/>
      <c r="D34" s="340">
        <f>원격소설치근!L23</f>
        <v>1.46</v>
      </c>
      <c r="E34" s="324" t="s">
        <v>7</v>
      </c>
      <c r="F34" s="328">
        <f t="shared" si="6"/>
        <v>460670</v>
      </c>
      <c r="G34" s="328">
        <f>'단가표(2026年)'!$O$193</f>
        <v>315528</v>
      </c>
      <c r="H34" s="328">
        <f t="shared" ref="H34:H38" si="9">TRUNC(G34*$D34)</f>
        <v>460670</v>
      </c>
      <c r="I34" s="328"/>
      <c r="J34" s="328"/>
      <c r="K34" s="328"/>
      <c r="L34" s="328"/>
      <c r="M34" s="324" t="s">
        <v>340</v>
      </c>
      <c r="O34" s="342"/>
      <c r="P34" s="342"/>
    </row>
    <row r="35" spans="1:16" s="339" customFormat="1" ht="20.100000000000001" customHeight="1">
      <c r="A35" s="329" t="s">
        <v>498</v>
      </c>
      <c r="B35" s="331"/>
      <c r="C35" s="340"/>
      <c r="D35" s="340">
        <f>원격소설치근!N23</f>
        <v>0.68</v>
      </c>
      <c r="E35" s="324" t="s">
        <v>341</v>
      </c>
      <c r="F35" s="328">
        <f t="shared" si="6"/>
        <v>206826</v>
      </c>
      <c r="G35" s="328">
        <f>'단가표(2026年)'!$O$199</f>
        <v>304156</v>
      </c>
      <c r="H35" s="328">
        <f t="shared" si="9"/>
        <v>206826</v>
      </c>
      <c r="I35" s="328"/>
      <c r="J35" s="328"/>
      <c r="K35" s="328"/>
      <c r="L35" s="328"/>
      <c r="M35" s="324" t="s">
        <v>340</v>
      </c>
      <c r="O35" s="342"/>
      <c r="P35" s="342"/>
    </row>
    <row r="36" spans="1:16" s="339" customFormat="1" ht="20.100000000000001" customHeight="1">
      <c r="A36" s="329" t="s">
        <v>495</v>
      </c>
      <c r="B36" s="331"/>
      <c r="C36" s="340"/>
      <c r="D36" s="340">
        <f>원격소설치근!P23</f>
        <v>2.14</v>
      </c>
      <c r="E36" s="324" t="s">
        <v>341</v>
      </c>
      <c r="F36" s="328">
        <f t="shared" si="6"/>
        <v>585666</v>
      </c>
      <c r="G36" s="328">
        <f>'단가표(2026年)'!$O$198</f>
        <v>273676</v>
      </c>
      <c r="H36" s="328">
        <f t="shared" si="9"/>
        <v>585666</v>
      </c>
      <c r="I36" s="328"/>
      <c r="J36" s="328"/>
      <c r="K36" s="328"/>
      <c r="L36" s="328"/>
      <c r="M36" s="324" t="s">
        <v>340</v>
      </c>
      <c r="O36" s="342"/>
      <c r="P36" s="342"/>
    </row>
    <row r="37" spans="1:16" s="339" customFormat="1" ht="20.100000000000001" customHeight="1">
      <c r="A37" s="329" t="s">
        <v>720</v>
      </c>
      <c r="B37" s="331"/>
      <c r="C37" s="340"/>
      <c r="D37" s="340">
        <f>원격소설치근!R23</f>
        <v>0.32</v>
      </c>
      <c r="E37" s="324" t="s">
        <v>7</v>
      </c>
      <c r="F37" s="328">
        <f t="shared" si="6"/>
        <v>72359</v>
      </c>
      <c r="G37" s="328">
        <f>'단가표(2026年)'!$O$196</f>
        <v>226122</v>
      </c>
      <c r="H37" s="328">
        <f t="shared" si="9"/>
        <v>72359</v>
      </c>
      <c r="I37" s="328"/>
      <c r="J37" s="328"/>
      <c r="K37" s="328"/>
      <c r="L37" s="328"/>
      <c r="M37" s="324" t="s">
        <v>340</v>
      </c>
      <c r="O37" s="342"/>
      <c r="P37" s="342"/>
    </row>
    <row r="38" spans="1:16" s="339" customFormat="1" ht="20.100000000000001" customHeight="1">
      <c r="A38" s="329" t="s">
        <v>496</v>
      </c>
      <c r="B38" s="331"/>
      <c r="C38" s="340"/>
      <c r="D38" s="340">
        <f>원격소설치근!T23</f>
        <v>2.2799999999999998</v>
      </c>
      <c r="E38" s="324" t="s">
        <v>7</v>
      </c>
      <c r="F38" s="328">
        <f t="shared" si="6"/>
        <v>392315</v>
      </c>
      <c r="G38" s="328">
        <f>'단가표(2026年)'!$O$194</f>
        <v>172068</v>
      </c>
      <c r="H38" s="328">
        <f t="shared" si="9"/>
        <v>392315</v>
      </c>
      <c r="I38" s="328"/>
      <c r="J38" s="328"/>
      <c r="K38" s="328"/>
      <c r="L38" s="328"/>
      <c r="M38" s="324" t="s">
        <v>340</v>
      </c>
      <c r="O38" s="342"/>
      <c r="P38" s="342"/>
    </row>
    <row r="39" spans="1:16" s="339" customFormat="1" ht="20.100000000000001" customHeight="1">
      <c r="A39" s="338" t="s">
        <v>344</v>
      </c>
      <c r="B39" s="331"/>
      <c r="C39" s="245"/>
      <c r="D39" s="326"/>
      <c r="E39" s="324"/>
      <c r="F39" s="328"/>
      <c r="G39" s="328"/>
      <c r="H39" s="328"/>
      <c r="I39" s="328"/>
      <c r="J39" s="328"/>
      <c r="K39" s="328"/>
      <c r="L39" s="328"/>
      <c r="M39" s="324"/>
      <c r="O39" s="342"/>
      <c r="P39" s="342"/>
    </row>
    <row r="40" spans="1:16" s="204" customFormat="1" ht="20.100000000000001" customHeight="1">
      <c r="A40" s="329" t="s">
        <v>497</v>
      </c>
      <c r="B40" s="331"/>
      <c r="C40" s="245" t="s">
        <v>345</v>
      </c>
      <c r="D40" s="326">
        <v>1</v>
      </c>
      <c r="E40" s="324" t="s">
        <v>21</v>
      </c>
      <c r="F40" s="328">
        <f>L40</f>
        <v>68116</v>
      </c>
      <c r="G40" s="328"/>
      <c r="H40" s="328"/>
      <c r="I40" s="328"/>
      <c r="J40" s="328"/>
      <c r="K40" s="328">
        <f>TRUNC(SUM(H31:H38)*3%)</f>
        <v>68116</v>
      </c>
      <c r="L40" s="328">
        <f t="shared" ref="L40" si="10">TRUNC(K40*$D40)</f>
        <v>68116</v>
      </c>
      <c r="M40" s="324"/>
      <c r="N40" s="339"/>
      <c r="O40" s="342"/>
      <c r="P40" s="342"/>
    </row>
    <row r="41" spans="1:16" s="204" customFormat="1" ht="20.100000000000001" customHeight="1">
      <c r="A41" s="334" t="s">
        <v>3653</v>
      </c>
      <c r="B41" s="335"/>
      <c r="C41" s="143"/>
      <c r="D41" s="336"/>
      <c r="E41" s="143"/>
      <c r="F41" s="328">
        <f>H41+J41+L41</f>
        <v>2338672</v>
      </c>
      <c r="G41" s="328"/>
      <c r="H41" s="328">
        <f>SUM(H31:H40)</f>
        <v>2270556</v>
      </c>
      <c r="I41" s="328"/>
      <c r="J41" s="328"/>
      <c r="K41" s="328"/>
      <c r="L41" s="328">
        <f>SUM(L40)</f>
        <v>68116</v>
      </c>
      <c r="M41" s="337"/>
      <c r="N41" s="339"/>
      <c r="O41" s="342"/>
      <c r="P41" s="342"/>
    </row>
    <row r="42" spans="1:16" s="204" customFormat="1" ht="20.100000000000001" customHeight="1">
      <c r="A42" s="329"/>
      <c r="B42" s="331"/>
      <c r="C42" s="245"/>
      <c r="D42" s="326"/>
      <c r="E42" s="324"/>
      <c r="F42" s="328"/>
      <c r="G42" s="328"/>
      <c r="H42" s="328"/>
      <c r="I42" s="328"/>
      <c r="J42" s="328"/>
      <c r="K42" s="328"/>
      <c r="L42" s="328"/>
      <c r="M42" s="324"/>
      <c r="N42" s="339"/>
      <c r="O42" s="342"/>
      <c r="P42" s="342"/>
    </row>
    <row r="43" spans="1:16" s="204" customFormat="1" ht="20.100000000000001" customHeight="1">
      <c r="A43" s="334" t="s">
        <v>0</v>
      </c>
      <c r="B43" s="335"/>
      <c r="C43" s="143"/>
      <c r="D43" s="336"/>
      <c r="E43" s="143"/>
      <c r="F43" s="328">
        <f>H43+J43+L43</f>
        <v>15165102</v>
      </c>
      <c r="G43" s="328"/>
      <c r="H43" s="328">
        <f>H41</f>
        <v>2270556</v>
      </c>
      <c r="I43" s="328"/>
      <c r="J43" s="328">
        <f>J27</f>
        <v>12826430</v>
      </c>
      <c r="K43" s="328"/>
      <c r="L43" s="328">
        <f>L41</f>
        <v>68116</v>
      </c>
      <c r="M43" s="337"/>
      <c r="N43" s="339"/>
      <c r="O43" s="342"/>
      <c r="P43" s="342"/>
    </row>
    <row r="44" spans="1:16" s="204" customFormat="1" ht="20.100000000000001" customHeight="1">
      <c r="A44" s="329"/>
      <c r="B44" s="331"/>
      <c r="C44" s="245"/>
      <c r="D44" s="326"/>
      <c r="E44" s="324"/>
      <c r="F44" s="328"/>
      <c r="G44" s="328"/>
      <c r="H44" s="328"/>
      <c r="I44" s="328"/>
      <c r="J44" s="328"/>
      <c r="K44" s="328"/>
      <c r="L44" s="328"/>
      <c r="M44" s="324"/>
      <c r="N44" s="339"/>
      <c r="O44" s="342"/>
      <c r="P44" s="342"/>
    </row>
    <row r="45" spans="1:16" s="221" customFormat="1" ht="20.100000000000001" customHeight="1">
      <c r="A45" s="634" t="str">
        <f>' 시스템설치일반총'!A8</f>
        <v>2. 만운저수지</v>
      </c>
      <c r="B45" s="626"/>
      <c r="C45" s="333"/>
      <c r="D45" s="326"/>
      <c r="E45" s="324"/>
      <c r="F45" s="328"/>
      <c r="G45" s="328"/>
      <c r="H45" s="328"/>
      <c r="I45" s="328"/>
      <c r="J45" s="328"/>
      <c r="K45" s="328"/>
      <c r="L45" s="328"/>
      <c r="M45" s="324"/>
    </row>
    <row r="46" spans="1:16" s="221" customFormat="1" ht="20.100000000000001" customHeight="1">
      <c r="A46" s="320" t="s">
        <v>3676</v>
      </c>
      <c r="B46" s="321"/>
      <c r="C46" s="322" t="s">
        <v>3677</v>
      </c>
      <c r="D46" s="323">
        <v>1</v>
      </c>
      <c r="E46" s="324" t="s">
        <v>522</v>
      </c>
      <c r="F46" s="346">
        <f>J46</f>
        <v>1584000</v>
      </c>
      <c r="G46" s="472"/>
      <c r="H46" s="471"/>
      <c r="I46" s="328">
        <f>'단가표(2026年)'!$N$59</f>
        <v>1584000</v>
      </c>
      <c r="J46" s="328">
        <f t="shared" ref="J46" si="11">TRUNC(I46*$D46)</f>
        <v>1584000</v>
      </c>
      <c r="K46" s="325"/>
      <c r="L46" s="325"/>
      <c r="M46" s="324"/>
      <c r="O46" s="347"/>
    </row>
    <row r="47" spans="1:16" s="339" customFormat="1" ht="20.100000000000001" customHeight="1">
      <c r="A47" s="338" t="s">
        <v>339</v>
      </c>
      <c r="B47" s="331"/>
      <c r="C47" s="245"/>
      <c r="D47" s="326"/>
      <c r="E47" s="324"/>
      <c r="F47" s="328"/>
      <c r="G47" s="328"/>
      <c r="H47" s="328"/>
      <c r="I47" s="328"/>
      <c r="J47" s="328"/>
      <c r="K47" s="328"/>
      <c r="L47" s="328"/>
      <c r="M47" s="324"/>
    </row>
    <row r="48" spans="1:16" s="204" customFormat="1" ht="20.100000000000001" customHeight="1">
      <c r="A48" s="329" t="s">
        <v>493</v>
      </c>
      <c r="B48" s="331"/>
      <c r="C48" s="340"/>
      <c r="D48" s="341">
        <f>원격소설치근!F31</f>
        <v>0.56000000000000005</v>
      </c>
      <c r="E48" s="324" t="s">
        <v>7</v>
      </c>
      <c r="F48" s="328">
        <f t="shared" ref="F48:F50" si="12">H48</f>
        <v>170525</v>
      </c>
      <c r="G48" s="328">
        <f>'단가표(2026年)'!$O$192</f>
        <v>304509</v>
      </c>
      <c r="H48" s="328">
        <f>TRUNC(G48*$D48)</f>
        <v>170525</v>
      </c>
      <c r="I48" s="328"/>
      <c r="J48" s="328"/>
      <c r="K48" s="328"/>
      <c r="L48" s="328"/>
      <c r="M48" s="324" t="s">
        <v>340</v>
      </c>
    </row>
    <row r="49" spans="1:16" s="339" customFormat="1" ht="20.100000000000001" customHeight="1">
      <c r="A49" s="329" t="s">
        <v>494</v>
      </c>
      <c r="B49" s="331"/>
      <c r="C49" s="340"/>
      <c r="D49" s="340">
        <f>원격소설치근!L31</f>
        <v>0.96</v>
      </c>
      <c r="E49" s="324" t="s">
        <v>7</v>
      </c>
      <c r="F49" s="328">
        <f t="shared" si="12"/>
        <v>302906</v>
      </c>
      <c r="G49" s="328">
        <f>'단가표(2026年)'!$O$193</f>
        <v>315528</v>
      </c>
      <c r="H49" s="328">
        <f t="shared" ref="H49:H50" si="13">TRUNC(G49*$D49)</f>
        <v>302906</v>
      </c>
      <c r="I49" s="328"/>
      <c r="J49" s="328"/>
      <c r="K49" s="328"/>
      <c r="L49" s="328"/>
      <c r="M49" s="324" t="s">
        <v>340</v>
      </c>
      <c r="O49" s="342"/>
      <c r="P49" s="342"/>
    </row>
    <row r="50" spans="1:16" s="339" customFormat="1" ht="20.100000000000001" customHeight="1">
      <c r="A50" s="329" t="s">
        <v>720</v>
      </c>
      <c r="B50" s="331"/>
      <c r="C50" s="340"/>
      <c r="D50" s="340">
        <f>원격소설치근!R31</f>
        <v>0.23</v>
      </c>
      <c r="E50" s="324" t="s">
        <v>7</v>
      </c>
      <c r="F50" s="328">
        <f t="shared" si="12"/>
        <v>52008</v>
      </c>
      <c r="G50" s="328">
        <f>'단가표(2026年)'!$O$196</f>
        <v>226122</v>
      </c>
      <c r="H50" s="328">
        <f t="shared" si="13"/>
        <v>52008</v>
      </c>
      <c r="I50" s="328"/>
      <c r="J50" s="328"/>
      <c r="K50" s="328"/>
      <c r="L50" s="328"/>
      <c r="M50" s="324" t="s">
        <v>340</v>
      </c>
      <c r="O50" s="342"/>
      <c r="P50" s="342"/>
    </row>
    <row r="51" spans="1:16" s="339" customFormat="1" ht="20.100000000000001" customHeight="1">
      <c r="A51" s="338" t="s">
        <v>344</v>
      </c>
      <c r="B51" s="331"/>
      <c r="C51" s="245"/>
      <c r="D51" s="326"/>
      <c r="E51" s="324"/>
      <c r="F51" s="328"/>
      <c r="G51" s="328"/>
      <c r="H51" s="328"/>
      <c r="I51" s="328"/>
      <c r="J51" s="328"/>
      <c r="K51" s="328"/>
      <c r="L51" s="328"/>
      <c r="M51" s="324"/>
      <c r="O51" s="342"/>
      <c r="P51" s="342"/>
    </row>
    <row r="52" spans="1:16" s="204" customFormat="1" ht="20.100000000000001" customHeight="1">
      <c r="A52" s="329" t="s">
        <v>497</v>
      </c>
      <c r="B52" s="331"/>
      <c r="C52" s="245" t="s">
        <v>345</v>
      </c>
      <c r="D52" s="326">
        <v>1</v>
      </c>
      <c r="E52" s="324" t="s">
        <v>21</v>
      </c>
      <c r="F52" s="328">
        <f>L52</f>
        <v>15763</v>
      </c>
      <c r="G52" s="328"/>
      <c r="H52" s="328"/>
      <c r="I52" s="328"/>
      <c r="J52" s="328"/>
      <c r="K52" s="328">
        <f>TRUNC(SUM(H48:H50)*3%)</f>
        <v>15763</v>
      </c>
      <c r="L52" s="328">
        <f t="shared" ref="L52" si="14">TRUNC(K52*$D52)</f>
        <v>15763</v>
      </c>
      <c r="M52" s="324"/>
      <c r="N52" s="339"/>
      <c r="O52" s="342"/>
      <c r="P52" s="342"/>
    </row>
    <row r="53" spans="1:16" s="204" customFormat="1" ht="20.100000000000001" customHeight="1">
      <c r="A53" s="329"/>
      <c r="B53" s="343"/>
      <c r="C53" s="134"/>
      <c r="D53" s="639"/>
      <c r="E53" s="635"/>
      <c r="F53" s="328"/>
      <c r="G53" s="328"/>
      <c r="H53" s="328"/>
      <c r="I53" s="328"/>
      <c r="J53" s="328"/>
      <c r="K53" s="328"/>
      <c r="L53" s="328"/>
      <c r="M53" s="635"/>
      <c r="N53" s="339"/>
      <c r="O53" s="342"/>
      <c r="P53" s="342"/>
    </row>
    <row r="54" spans="1:16" s="204" customFormat="1" ht="20.100000000000001" customHeight="1">
      <c r="A54" s="334" t="s">
        <v>0</v>
      </c>
      <c r="B54" s="335"/>
      <c r="C54" s="143"/>
      <c r="D54" s="336"/>
      <c r="E54" s="143"/>
      <c r="F54" s="328">
        <f>H54+J54+L54</f>
        <v>2125202</v>
      </c>
      <c r="G54" s="328"/>
      <c r="H54" s="328">
        <f>SUM(H48:H53)</f>
        <v>525439</v>
      </c>
      <c r="I54" s="328"/>
      <c r="J54" s="328">
        <f>SUM(J46:J53)</f>
        <v>1584000</v>
      </c>
      <c r="K54" s="328"/>
      <c r="L54" s="328">
        <f>SUM(L52:L53)</f>
        <v>15763</v>
      </c>
      <c r="M54" s="337"/>
      <c r="N54" s="339"/>
      <c r="O54" s="342"/>
      <c r="P54" s="342"/>
    </row>
    <row r="55" spans="1:16" s="221" customFormat="1" ht="20.100000000000001" customHeight="1">
      <c r="A55" s="634" t="str">
        <f>' 시스템설치일반총'!A9</f>
        <v>3. 안교배수장</v>
      </c>
      <c r="B55" s="626"/>
      <c r="C55" s="333"/>
      <c r="D55" s="326"/>
      <c r="E55" s="324"/>
      <c r="F55" s="328"/>
      <c r="G55" s="328"/>
      <c r="H55" s="328"/>
      <c r="I55" s="328"/>
      <c r="J55" s="328"/>
      <c r="K55" s="328"/>
      <c r="L55" s="328"/>
      <c r="M55" s="324"/>
    </row>
    <row r="56" spans="1:16" s="204" customFormat="1" ht="20.100000000000001" customHeight="1">
      <c r="A56" s="329" t="s">
        <v>3702</v>
      </c>
      <c r="B56" s="331"/>
      <c r="C56" s="331" t="s">
        <v>3703</v>
      </c>
      <c r="D56" s="323">
        <v>1</v>
      </c>
      <c r="E56" s="324" t="s">
        <v>3704</v>
      </c>
      <c r="F56" s="346">
        <f>J56</f>
        <v>865000</v>
      </c>
      <c r="G56" s="472"/>
      <c r="H56" s="471"/>
      <c r="I56" s="328">
        <f>'단가표(2026年)'!$N$31</f>
        <v>865000</v>
      </c>
      <c r="J56" s="328">
        <f t="shared" ref="J56" si="15">TRUNC(I56*$D56)</f>
        <v>865000</v>
      </c>
      <c r="K56" s="325"/>
      <c r="L56" s="325"/>
      <c r="M56" s="324"/>
      <c r="N56" s="221"/>
      <c r="O56" s="347"/>
      <c r="P56" s="342"/>
    </row>
    <row r="57" spans="1:16" s="339" customFormat="1" ht="20.100000000000001" customHeight="1">
      <c r="A57" s="338" t="s">
        <v>339</v>
      </c>
      <c r="B57" s="331"/>
      <c r="C57" s="245"/>
      <c r="D57" s="326"/>
      <c r="E57" s="324"/>
      <c r="F57" s="328"/>
      <c r="G57" s="328"/>
      <c r="H57" s="328"/>
      <c r="I57" s="328"/>
      <c r="J57" s="328"/>
      <c r="K57" s="328"/>
      <c r="L57" s="328"/>
      <c r="M57" s="324"/>
    </row>
    <row r="58" spans="1:16" s="204" customFormat="1" ht="20.100000000000001" customHeight="1">
      <c r="A58" s="329" t="s">
        <v>493</v>
      </c>
      <c r="B58" s="331"/>
      <c r="C58" s="340"/>
      <c r="D58" s="341">
        <f>원격소설치근!F37</f>
        <v>0.6</v>
      </c>
      <c r="E58" s="324" t="s">
        <v>7</v>
      </c>
      <c r="F58" s="328">
        <f t="shared" ref="F58:F61" si="16">H58</f>
        <v>182705</v>
      </c>
      <c r="G58" s="328">
        <f>'단가표(2026年)'!$O$192</f>
        <v>304509</v>
      </c>
      <c r="H58" s="328">
        <f>TRUNC(G58*$D58)</f>
        <v>182705</v>
      </c>
      <c r="I58" s="328"/>
      <c r="J58" s="328"/>
      <c r="K58" s="328"/>
      <c r="L58" s="328"/>
      <c r="M58" s="324" t="s">
        <v>340</v>
      </c>
    </row>
    <row r="59" spans="1:16" s="339" customFormat="1" ht="20.100000000000001" customHeight="1">
      <c r="A59" s="329" t="s">
        <v>444</v>
      </c>
      <c r="B59" s="331"/>
      <c r="C59" s="340"/>
      <c r="D59" s="340">
        <f>원격소설치근!J37</f>
        <v>0.6</v>
      </c>
      <c r="E59" s="324" t="s">
        <v>7</v>
      </c>
      <c r="F59" s="328">
        <f t="shared" si="16"/>
        <v>235854</v>
      </c>
      <c r="G59" s="328">
        <f>'단가표(2026年)'!$O$190</f>
        <v>393090</v>
      </c>
      <c r="H59" s="328">
        <f t="shared" ref="H59" si="17">TRUNC(G59*$D59)</f>
        <v>235854</v>
      </c>
      <c r="I59" s="328"/>
      <c r="J59" s="328"/>
      <c r="K59" s="328"/>
      <c r="L59" s="328"/>
      <c r="M59" s="324" t="s">
        <v>340</v>
      </c>
      <c r="O59" s="342"/>
      <c r="P59" s="342"/>
    </row>
    <row r="60" spans="1:16" s="339" customFormat="1" ht="20.100000000000001" customHeight="1">
      <c r="A60" s="329" t="s">
        <v>494</v>
      </c>
      <c r="B60" s="331"/>
      <c r="C60" s="340"/>
      <c r="D60" s="340">
        <f>원격소설치근!L37</f>
        <v>0.05</v>
      </c>
      <c r="E60" s="324" t="s">
        <v>7</v>
      </c>
      <c r="F60" s="328">
        <f t="shared" si="16"/>
        <v>15776</v>
      </c>
      <c r="G60" s="328">
        <f>'단가표(2026年)'!$O$193</f>
        <v>315528</v>
      </c>
      <c r="H60" s="328">
        <f t="shared" ref="H60:H61" si="18">TRUNC(G60*$D60)</f>
        <v>15776</v>
      </c>
      <c r="I60" s="328"/>
      <c r="J60" s="328"/>
      <c r="K60" s="328"/>
      <c r="L60" s="328"/>
      <c r="M60" s="324" t="s">
        <v>340</v>
      </c>
      <c r="O60" s="342"/>
      <c r="P60" s="342"/>
    </row>
    <row r="61" spans="1:16" s="339" customFormat="1" ht="20.100000000000001" customHeight="1">
      <c r="A61" s="329" t="s">
        <v>496</v>
      </c>
      <c r="B61" s="331"/>
      <c r="C61" s="322"/>
      <c r="D61" s="340">
        <f>원격소설치근!T37</f>
        <v>0.02</v>
      </c>
      <c r="E61" s="324" t="s">
        <v>7</v>
      </c>
      <c r="F61" s="328">
        <f t="shared" si="16"/>
        <v>3441</v>
      </c>
      <c r="G61" s="328">
        <f>'단가표(2026年)'!$O$194</f>
        <v>172068</v>
      </c>
      <c r="H61" s="328">
        <f t="shared" si="18"/>
        <v>3441</v>
      </c>
      <c r="I61" s="328"/>
      <c r="J61" s="328"/>
      <c r="K61" s="328"/>
      <c r="L61" s="328"/>
      <c r="M61" s="324" t="s">
        <v>340</v>
      </c>
      <c r="O61" s="342"/>
      <c r="P61" s="342"/>
    </row>
    <row r="62" spans="1:16" s="339" customFormat="1" ht="20.100000000000001" customHeight="1">
      <c r="A62" s="338" t="s">
        <v>344</v>
      </c>
      <c r="B62" s="331"/>
      <c r="C62" s="322"/>
      <c r="D62" s="326"/>
      <c r="E62" s="324"/>
      <c r="F62" s="328"/>
      <c r="G62" s="328"/>
      <c r="H62" s="328"/>
      <c r="I62" s="328"/>
      <c r="J62" s="328"/>
      <c r="K62" s="328"/>
      <c r="L62" s="328"/>
      <c r="M62" s="324"/>
      <c r="O62" s="342"/>
      <c r="P62" s="342"/>
    </row>
    <row r="63" spans="1:16" s="204" customFormat="1" ht="20.100000000000001" customHeight="1">
      <c r="A63" s="329" t="s">
        <v>497</v>
      </c>
      <c r="B63" s="331"/>
      <c r="C63" s="322" t="s">
        <v>3724</v>
      </c>
      <c r="D63" s="326">
        <v>1</v>
      </c>
      <c r="E63" s="324" t="s">
        <v>21</v>
      </c>
      <c r="F63" s="328">
        <f>L63</f>
        <v>13133</v>
      </c>
      <c r="G63" s="328"/>
      <c r="H63" s="328"/>
      <c r="I63" s="328"/>
      <c r="J63" s="328"/>
      <c r="K63" s="328">
        <f>TRUNC(SUM(H58:H61)*3%)</f>
        <v>13133</v>
      </c>
      <c r="L63" s="328">
        <f t="shared" ref="L63" si="19">TRUNC(K63*$D63)</f>
        <v>13133</v>
      </c>
      <c r="M63" s="324"/>
      <c r="N63" s="339"/>
      <c r="O63" s="342"/>
      <c r="P63" s="342"/>
    </row>
    <row r="64" spans="1:16" s="204" customFormat="1" ht="20.100000000000001" customHeight="1">
      <c r="A64" s="334" t="s">
        <v>0</v>
      </c>
      <c r="B64" s="335"/>
      <c r="C64" s="322"/>
      <c r="D64" s="336"/>
      <c r="E64" s="143"/>
      <c r="F64" s="328">
        <f>H64+J64+L64</f>
        <v>1315909</v>
      </c>
      <c r="G64" s="328"/>
      <c r="H64" s="328">
        <f>SUM(H58:H63)</f>
        <v>437776</v>
      </c>
      <c r="I64" s="328"/>
      <c r="J64" s="328">
        <f>SUM(J56:J63)</f>
        <v>865000</v>
      </c>
      <c r="K64" s="328"/>
      <c r="L64" s="328">
        <f>SUM(L63:L63)</f>
        <v>13133</v>
      </c>
      <c r="M64" s="337"/>
      <c r="N64" s="339"/>
      <c r="O64" s="342"/>
      <c r="P64" s="342"/>
    </row>
    <row r="65" spans="1:16" s="204" customFormat="1" ht="20.100000000000001" customHeight="1">
      <c r="A65" s="334"/>
      <c r="B65" s="335"/>
      <c r="C65" s="322"/>
      <c r="D65" s="336"/>
      <c r="E65" s="143"/>
      <c r="F65" s="328"/>
      <c r="G65" s="328"/>
      <c r="H65" s="328"/>
      <c r="I65" s="328"/>
      <c r="J65" s="328"/>
      <c r="K65" s="328"/>
      <c r="L65" s="328"/>
      <c r="M65" s="337"/>
      <c r="N65" s="339"/>
      <c r="O65" s="342"/>
      <c r="P65" s="342"/>
    </row>
    <row r="66" spans="1:16" s="221" customFormat="1" ht="20.100000000000001" customHeight="1">
      <c r="A66" s="634" t="str">
        <f>' 시스템설치일반총'!A10</f>
        <v>4. 호명간선분기밸브</v>
      </c>
      <c r="B66" s="626"/>
      <c r="C66" s="322"/>
      <c r="D66" s="326"/>
      <c r="E66" s="324"/>
      <c r="F66" s="328"/>
      <c r="G66" s="328"/>
      <c r="H66" s="328"/>
      <c r="I66" s="328"/>
      <c r="J66" s="328"/>
      <c r="K66" s="328"/>
      <c r="L66" s="328"/>
      <c r="M66" s="324"/>
    </row>
    <row r="67" spans="1:16" s="204" customFormat="1" ht="20.100000000000001" customHeight="1">
      <c r="A67" s="329" t="s">
        <v>3726</v>
      </c>
      <c r="B67" s="331"/>
      <c r="C67" s="322" t="s">
        <v>3725</v>
      </c>
      <c r="D67" s="323">
        <v>1</v>
      </c>
      <c r="E67" s="324" t="s">
        <v>3704</v>
      </c>
      <c r="F67" s="346">
        <f>J67</f>
        <v>220000</v>
      </c>
      <c r="G67" s="472"/>
      <c r="H67" s="471"/>
      <c r="I67" s="328">
        <f>'단가표(2026年)'!$N$38</f>
        <v>220000</v>
      </c>
      <c r="J67" s="328">
        <f t="shared" ref="J67" si="20">TRUNC(I67*$D67)</f>
        <v>220000</v>
      </c>
      <c r="K67" s="325"/>
      <c r="L67" s="325"/>
      <c r="M67" s="324"/>
      <c r="N67" s="221"/>
      <c r="O67" s="347"/>
      <c r="P67" s="342"/>
    </row>
    <row r="68" spans="1:16" s="339" customFormat="1" ht="20.100000000000001" customHeight="1">
      <c r="A68" s="338" t="s">
        <v>339</v>
      </c>
      <c r="B68" s="331"/>
      <c r="C68" s="322"/>
      <c r="D68" s="326"/>
      <c r="E68" s="324"/>
      <c r="F68" s="328"/>
      <c r="G68" s="328"/>
      <c r="H68" s="328"/>
      <c r="I68" s="328"/>
      <c r="J68" s="328"/>
      <c r="K68" s="328"/>
      <c r="L68" s="328"/>
      <c r="M68" s="324"/>
    </row>
    <row r="69" spans="1:16" s="339" customFormat="1" ht="20.100000000000001" customHeight="1">
      <c r="A69" s="329" t="s">
        <v>494</v>
      </c>
      <c r="B69" s="331"/>
      <c r="C69" s="340"/>
      <c r="D69" s="340">
        <f>원격소설치근!L42</f>
        <v>0.40500000000000003</v>
      </c>
      <c r="E69" s="324" t="s">
        <v>7</v>
      </c>
      <c r="F69" s="328">
        <f t="shared" ref="F69" si="21">H69</f>
        <v>127788</v>
      </c>
      <c r="G69" s="328">
        <f>'단가표(2026年)'!$O$193</f>
        <v>315528</v>
      </c>
      <c r="H69" s="328">
        <f t="shared" ref="H69" si="22">TRUNC(G69*$D69)</f>
        <v>127788</v>
      </c>
      <c r="I69" s="328"/>
      <c r="J69" s="328"/>
      <c r="K69" s="328"/>
      <c r="L69" s="328"/>
      <c r="M69" s="324" t="s">
        <v>340</v>
      </c>
      <c r="O69" s="342"/>
      <c r="P69" s="342"/>
    </row>
    <row r="70" spans="1:16" s="339" customFormat="1" ht="20.100000000000001" customHeight="1">
      <c r="A70" s="338" t="s">
        <v>344</v>
      </c>
      <c r="B70" s="331"/>
      <c r="C70" s="245"/>
      <c r="D70" s="326"/>
      <c r="E70" s="324"/>
      <c r="F70" s="328"/>
      <c r="G70" s="328"/>
      <c r="H70" s="328"/>
      <c r="I70" s="328"/>
      <c r="J70" s="328"/>
      <c r="K70" s="328"/>
      <c r="L70" s="328"/>
      <c r="M70" s="324"/>
      <c r="O70" s="342"/>
      <c r="P70" s="342"/>
    </row>
    <row r="71" spans="1:16" s="204" customFormat="1" ht="20.100000000000001" customHeight="1">
      <c r="A71" s="329" t="s">
        <v>497</v>
      </c>
      <c r="B71" s="331"/>
      <c r="C71" s="245" t="s">
        <v>345</v>
      </c>
      <c r="D71" s="326">
        <v>1</v>
      </c>
      <c r="E71" s="324" t="s">
        <v>21</v>
      </c>
      <c r="F71" s="328">
        <f>L71</f>
        <v>3833</v>
      </c>
      <c r="G71" s="328"/>
      <c r="H71" s="328"/>
      <c r="I71" s="328"/>
      <c r="J71" s="328"/>
      <c r="K71" s="328">
        <f>TRUNC(SUM(H69:H69)*3%)</f>
        <v>3833</v>
      </c>
      <c r="L71" s="328">
        <f t="shared" ref="L71" si="23">TRUNC(K71*$D71)</f>
        <v>3833</v>
      </c>
      <c r="M71" s="324"/>
      <c r="N71" s="339"/>
      <c r="O71" s="342"/>
      <c r="P71" s="342"/>
    </row>
    <row r="72" spans="1:16" s="204" customFormat="1" ht="20.100000000000001" customHeight="1">
      <c r="A72" s="329"/>
      <c r="B72" s="343"/>
      <c r="C72" s="134"/>
      <c r="D72" s="639"/>
      <c r="E72" s="635"/>
      <c r="F72" s="328"/>
      <c r="G72" s="328"/>
      <c r="H72" s="328"/>
      <c r="I72" s="328"/>
      <c r="J72" s="328"/>
      <c r="K72" s="328"/>
      <c r="L72" s="328"/>
      <c r="M72" s="635"/>
      <c r="N72" s="339"/>
      <c r="O72" s="342"/>
      <c r="P72" s="342"/>
    </row>
    <row r="73" spans="1:16" s="204" customFormat="1" ht="20.100000000000001" customHeight="1">
      <c r="A73" s="329"/>
      <c r="B73" s="343"/>
      <c r="C73" s="134"/>
      <c r="D73" s="639"/>
      <c r="E73" s="635"/>
      <c r="F73" s="328"/>
      <c r="G73" s="328"/>
      <c r="H73" s="328"/>
      <c r="I73" s="328"/>
      <c r="J73" s="328"/>
      <c r="K73" s="328"/>
      <c r="L73" s="328"/>
      <c r="M73" s="635"/>
      <c r="N73" s="339"/>
      <c r="O73" s="342"/>
      <c r="P73" s="342"/>
    </row>
    <row r="74" spans="1:16" s="204" customFormat="1" ht="20.100000000000001" customHeight="1">
      <c r="A74" s="329"/>
      <c r="B74" s="343"/>
      <c r="C74" s="134"/>
      <c r="D74" s="639"/>
      <c r="E74" s="635"/>
      <c r="F74" s="328"/>
      <c r="G74" s="328"/>
      <c r="H74" s="328"/>
      <c r="I74" s="328"/>
      <c r="J74" s="328"/>
      <c r="K74" s="328"/>
      <c r="L74" s="328"/>
      <c r="M74" s="635"/>
      <c r="N74" s="339"/>
      <c r="O74" s="342"/>
      <c r="P74" s="342"/>
    </row>
    <row r="75" spans="1:16" s="204" customFormat="1" ht="20.100000000000001" customHeight="1">
      <c r="A75" s="329"/>
      <c r="B75" s="343"/>
      <c r="C75" s="134"/>
      <c r="D75" s="639"/>
      <c r="E75" s="635"/>
      <c r="F75" s="328"/>
      <c r="G75" s="328"/>
      <c r="H75" s="328"/>
      <c r="I75" s="328"/>
      <c r="J75" s="328"/>
      <c r="K75" s="328"/>
      <c r="L75" s="328"/>
      <c r="M75" s="635"/>
      <c r="N75" s="339"/>
      <c r="O75" s="342"/>
      <c r="P75" s="342"/>
    </row>
    <row r="76" spans="1:16" s="204" customFormat="1" ht="20.100000000000001" customHeight="1">
      <c r="A76" s="329"/>
      <c r="B76" s="343"/>
      <c r="C76" s="134"/>
      <c r="D76" s="639"/>
      <c r="E76" s="635"/>
      <c r="F76" s="328"/>
      <c r="G76" s="328"/>
      <c r="H76" s="328"/>
      <c r="I76" s="328"/>
      <c r="J76" s="328"/>
      <c r="K76" s="328"/>
      <c r="L76" s="328"/>
      <c r="M76" s="635"/>
      <c r="N76" s="339"/>
      <c r="O76" s="342"/>
      <c r="P76" s="342"/>
    </row>
    <row r="77" spans="1:16" s="204" customFormat="1" ht="20.100000000000001" customHeight="1">
      <c r="A77" s="329"/>
      <c r="B77" s="343"/>
      <c r="C77" s="134"/>
      <c r="D77" s="639"/>
      <c r="E77" s="635"/>
      <c r="F77" s="328"/>
      <c r="G77" s="328"/>
      <c r="H77" s="328"/>
      <c r="I77" s="328"/>
      <c r="J77" s="328"/>
      <c r="K77" s="328"/>
      <c r="L77" s="328"/>
      <c r="M77" s="635"/>
      <c r="N77" s="339"/>
      <c r="O77" s="342"/>
      <c r="P77" s="342"/>
    </row>
    <row r="78" spans="1:16" s="204" customFormat="1" ht="20.100000000000001" customHeight="1">
      <c r="A78" s="329"/>
      <c r="B78" s="343"/>
      <c r="C78" s="134"/>
      <c r="D78" s="639"/>
      <c r="E78" s="635"/>
      <c r="F78" s="328"/>
      <c r="G78" s="328"/>
      <c r="H78" s="328"/>
      <c r="I78" s="328"/>
      <c r="J78" s="328"/>
      <c r="K78" s="328"/>
      <c r="L78" s="328"/>
      <c r="M78" s="635"/>
      <c r="N78" s="339"/>
      <c r="O78" s="342"/>
      <c r="P78" s="342"/>
    </row>
    <row r="79" spans="1:16" s="204" customFormat="1" ht="20.100000000000001" customHeight="1">
      <c r="A79" s="329"/>
      <c r="B79" s="343"/>
      <c r="C79" s="134"/>
      <c r="D79" s="639"/>
      <c r="E79" s="635"/>
      <c r="F79" s="328"/>
      <c r="G79" s="328"/>
      <c r="H79" s="328"/>
      <c r="I79" s="328"/>
      <c r="J79" s="328"/>
      <c r="K79" s="328"/>
      <c r="L79" s="328"/>
      <c r="M79" s="635"/>
      <c r="N79" s="339"/>
      <c r="O79" s="342"/>
      <c r="P79" s="342"/>
    </row>
    <row r="80" spans="1:16" s="204" customFormat="1" ht="20.100000000000001" customHeight="1">
      <c r="A80" s="329"/>
      <c r="B80" s="343"/>
      <c r="C80" s="134"/>
      <c r="D80" s="639"/>
      <c r="E80" s="635"/>
      <c r="F80" s="328"/>
      <c r="G80" s="328"/>
      <c r="H80" s="328"/>
      <c r="I80" s="328"/>
      <c r="J80" s="328"/>
      <c r="K80" s="328"/>
      <c r="L80" s="328"/>
      <c r="M80" s="635"/>
      <c r="N80" s="339"/>
      <c r="O80" s="342"/>
      <c r="P80" s="342"/>
    </row>
    <row r="81" spans="1:16" s="204" customFormat="1" ht="20.100000000000001" customHeight="1">
      <c r="A81" s="334" t="s">
        <v>0</v>
      </c>
      <c r="B81" s="335"/>
      <c r="C81" s="143"/>
      <c r="D81" s="336"/>
      <c r="E81" s="143"/>
      <c r="F81" s="328">
        <f>H81+J81+L81</f>
        <v>351621</v>
      </c>
      <c r="G81" s="328"/>
      <c r="H81" s="328">
        <f>SUM(H69:H71)</f>
        <v>127788</v>
      </c>
      <c r="I81" s="328"/>
      <c r="J81" s="328">
        <f>SUM(J67:J71)</f>
        <v>220000</v>
      </c>
      <c r="K81" s="328"/>
      <c r="L81" s="328">
        <f>SUM(L71:L71)</f>
        <v>3833</v>
      </c>
      <c r="M81" s="337"/>
      <c r="N81" s="339"/>
      <c r="O81" s="342"/>
      <c r="P81" s="342"/>
    </row>
    <row r="82" spans="1:16" s="221" customFormat="1" ht="20.100000000000001" customHeight="1">
      <c r="A82" s="634" t="str">
        <f>' 시스템설치일반총'!A11</f>
        <v>5. 도촌저수지</v>
      </c>
      <c r="B82" s="626"/>
      <c r="C82" s="333"/>
      <c r="D82" s="326"/>
      <c r="E82" s="324"/>
      <c r="F82" s="328"/>
      <c r="G82" s="328"/>
      <c r="H82" s="328"/>
      <c r="I82" s="328"/>
      <c r="J82" s="328"/>
      <c r="K82" s="328"/>
      <c r="L82" s="328"/>
      <c r="M82" s="324"/>
    </row>
    <row r="83" spans="1:16" s="204" customFormat="1" ht="20.100000000000001" customHeight="1">
      <c r="A83" s="329" t="s">
        <v>3745</v>
      </c>
      <c r="B83" s="343"/>
      <c r="C83" s="218" t="s">
        <v>3737</v>
      </c>
      <c r="D83" s="332">
        <v>1</v>
      </c>
      <c r="E83" s="218" t="s">
        <v>3738</v>
      </c>
      <c r="F83" s="346">
        <f t="shared" ref="F83:F88" si="24">J83</f>
        <v>536000</v>
      </c>
      <c r="G83" s="472"/>
      <c r="H83" s="471"/>
      <c r="I83" s="328">
        <f>'단가표(2026年)'!N6</f>
        <v>536000</v>
      </c>
      <c r="J83" s="328">
        <f t="shared" ref="J83:J88" si="25">TRUNC(I83*$D83)</f>
        <v>536000</v>
      </c>
      <c r="K83" s="325"/>
      <c r="L83" s="325"/>
      <c r="M83" s="324"/>
      <c r="N83" s="221"/>
      <c r="O83" s="342"/>
      <c r="P83" s="342"/>
    </row>
    <row r="84" spans="1:16" s="204" customFormat="1" ht="20.100000000000001" customHeight="1">
      <c r="A84" s="329" t="s">
        <v>3746</v>
      </c>
      <c r="B84" s="343"/>
      <c r="C84" s="218" t="s">
        <v>3739</v>
      </c>
      <c r="D84" s="332">
        <f>'도촌IO LIST'!AX19+'도촌IO LIST'!AX20</f>
        <v>20</v>
      </c>
      <c r="E84" s="218" t="s">
        <v>3740</v>
      </c>
      <c r="F84" s="346">
        <f t="shared" si="24"/>
        <v>1260000</v>
      </c>
      <c r="G84" s="472"/>
      <c r="H84" s="471"/>
      <c r="I84" s="328">
        <f>'단가표(2026年)'!N35</f>
        <v>63000</v>
      </c>
      <c r="J84" s="328">
        <f t="shared" si="25"/>
        <v>1260000</v>
      </c>
      <c r="K84" s="325"/>
      <c r="L84" s="325"/>
      <c r="M84" s="324"/>
      <c r="N84" s="221"/>
      <c r="O84" s="342"/>
      <c r="P84" s="342"/>
    </row>
    <row r="85" spans="1:16" s="204" customFormat="1" ht="20.100000000000001" customHeight="1">
      <c r="A85" s="329" t="s">
        <v>3746</v>
      </c>
      <c r="B85" s="343"/>
      <c r="C85" s="218" t="s">
        <v>3741</v>
      </c>
      <c r="D85" s="332">
        <f>'도촌IO LIST'!AX21</f>
        <v>2</v>
      </c>
      <c r="E85" s="218" t="s">
        <v>3740</v>
      </c>
      <c r="F85" s="346">
        <f t="shared" si="24"/>
        <v>252000</v>
      </c>
      <c r="G85" s="472"/>
      <c r="H85" s="471"/>
      <c r="I85" s="328">
        <f>'단가표(2026年)'!N36</f>
        <v>126000</v>
      </c>
      <c r="J85" s="328">
        <f t="shared" si="25"/>
        <v>252000</v>
      </c>
      <c r="K85" s="325"/>
      <c r="L85" s="325"/>
      <c r="M85" s="324"/>
      <c r="N85" s="221"/>
      <c r="O85" s="342"/>
      <c r="P85" s="342"/>
    </row>
    <row r="86" spans="1:16" s="204" customFormat="1" ht="20.100000000000001" customHeight="1">
      <c r="A86" s="329" t="s">
        <v>3732</v>
      </c>
      <c r="B86" s="343"/>
      <c r="C86" s="643" t="s">
        <v>3742</v>
      </c>
      <c r="D86" s="644">
        <f>'도촌IO LIST'!F7+'도촌IO LIST'!V7+'도촌IO LIST'!X8</f>
        <v>8</v>
      </c>
      <c r="E86" s="645" t="s">
        <v>6</v>
      </c>
      <c r="F86" s="346">
        <f t="shared" si="24"/>
        <v>109600</v>
      </c>
      <c r="G86" s="472"/>
      <c r="H86" s="471"/>
      <c r="I86" s="328">
        <f>'단가표(2026年)'!N41</f>
        <v>13700</v>
      </c>
      <c r="J86" s="328">
        <f t="shared" si="25"/>
        <v>109600</v>
      </c>
      <c r="K86" s="325"/>
      <c r="L86" s="325"/>
      <c r="M86" s="324"/>
      <c r="N86" s="221"/>
      <c r="O86" s="342"/>
      <c r="P86" s="342"/>
    </row>
    <row r="87" spans="1:16" s="204" customFormat="1" ht="20.100000000000001" customHeight="1">
      <c r="A87" s="329" t="s">
        <v>3733</v>
      </c>
      <c r="B87" s="343"/>
      <c r="C87" s="646" t="s">
        <v>3743</v>
      </c>
      <c r="D87" s="647">
        <f>TRUNC((D84+D85)*2*1.05,0)</f>
        <v>46</v>
      </c>
      <c r="E87" s="645" t="s">
        <v>5</v>
      </c>
      <c r="F87" s="346">
        <f t="shared" si="24"/>
        <v>15042</v>
      </c>
      <c r="G87" s="472"/>
      <c r="H87" s="471"/>
      <c r="I87" s="328">
        <f>'단가표(2026年)'!N103</f>
        <v>327</v>
      </c>
      <c r="J87" s="328">
        <f t="shared" si="25"/>
        <v>15042</v>
      </c>
      <c r="K87" s="325"/>
      <c r="L87" s="325"/>
      <c r="M87" s="324"/>
      <c r="N87" s="221"/>
      <c r="O87" s="342"/>
      <c r="P87" s="342"/>
    </row>
    <row r="88" spans="1:16" s="204" customFormat="1" ht="20.100000000000001" customHeight="1">
      <c r="A88" s="329" t="s">
        <v>3734</v>
      </c>
      <c r="B88" s="343"/>
      <c r="C88" s="648">
        <v>0.05</v>
      </c>
      <c r="D88" s="219">
        <v>1</v>
      </c>
      <c r="E88" s="220" t="s">
        <v>3744</v>
      </c>
      <c r="F88" s="346">
        <f t="shared" si="24"/>
        <v>6232</v>
      </c>
      <c r="G88" s="472"/>
      <c r="H88" s="471"/>
      <c r="I88" s="346">
        <f>TRUNC(SUM(J86:J87)*5%)</f>
        <v>6232</v>
      </c>
      <c r="J88" s="328">
        <f t="shared" si="25"/>
        <v>6232</v>
      </c>
      <c r="K88" s="325"/>
      <c r="L88" s="325"/>
      <c r="M88" s="324"/>
      <c r="N88" s="221"/>
      <c r="O88" s="342"/>
      <c r="P88" s="342"/>
    </row>
    <row r="89" spans="1:16" s="204" customFormat="1" ht="20.100000000000001" customHeight="1">
      <c r="A89" s="329" t="s">
        <v>3735</v>
      </c>
      <c r="B89" s="343"/>
      <c r="C89" s="649"/>
      <c r="D89" s="219"/>
      <c r="E89" s="220"/>
      <c r="F89" s="328"/>
      <c r="G89" s="328"/>
      <c r="H89" s="328"/>
      <c r="I89" s="328"/>
      <c r="J89" s="328"/>
      <c r="K89" s="328"/>
      <c r="L89" s="328"/>
      <c r="M89" s="635"/>
      <c r="N89" s="339"/>
      <c r="O89" s="342"/>
      <c r="P89" s="342"/>
    </row>
    <row r="90" spans="1:16" s="204" customFormat="1" ht="20.100000000000001" customHeight="1">
      <c r="A90" s="329" t="s">
        <v>172</v>
      </c>
      <c r="B90" s="343"/>
      <c r="C90" s="649"/>
      <c r="D90" s="650">
        <f>원격소설치근!F53</f>
        <v>1.3299999999999998</v>
      </c>
      <c r="E90" s="218" t="s">
        <v>7</v>
      </c>
      <c r="F90" s="328">
        <f t="shared" ref="F90:F92" si="26">H90</f>
        <v>404996</v>
      </c>
      <c r="G90" s="328">
        <f>'단가표(2026年)'!$O$192</f>
        <v>304509</v>
      </c>
      <c r="H90" s="328">
        <f t="shared" ref="H90:H92" si="27">TRUNC(G90*$D90)</f>
        <v>404996</v>
      </c>
      <c r="I90" s="328"/>
      <c r="J90" s="328"/>
      <c r="K90" s="328"/>
      <c r="L90" s="328"/>
      <c r="M90" s="635"/>
      <c r="N90" s="339"/>
      <c r="O90" s="342"/>
      <c r="P90" s="342"/>
    </row>
    <row r="91" spans="1:16" s="204" customFormat="1" ht="20.100000000000001" customHeight="1">
      <c r="A91" s="329" t="s">
        <v>3842</v>
      </c>
      <c r="B91" s="343"/>
      <c r="C91" s="218"/>
      <c r="D91" s="650">
        <f>원격소설치근!L53</f>
        <v>1.3299999999999998</v>
      </c>
      <c r="E91" s="218" t="s">
        <v>7</v>
      </c>
      <c r="F91" s="328">
        <f t="shared" si="26"/>
        <v>419652</v>
      </c>
      <c r="G91" s="328">
        <f>'단가표(2026年)'!$O$193</f>
        <v>315528</v>
      </c>
      <c r="H91" s="328">
        <f t="shared" si="27"/>
        <v>419652</v>
      </c>
      <c r="I91" s="328"/>
      <c r="J91" s="328"/>
      <c r="K91" s="328"/>
      <c r="L91" s="328"/>
      <c r="M91" s="635"/>
      <c r="N91" s="339"/>
      <c r="O91" s="342"/>
      <c r="P91" s="342"/>
    </row>
    <row r="92" spans="1:16" s="339" customFormat="1" ht="20.100000000000001" customHeight="1">
      <c r="A92" s="329" t="s">
        <v>495</v>
      </c>
      <c r="B92" s="331"/>
      <c r="C92" s="340"/>
      <c r="D92" s="340">
        <f>원격소설치근!P53</f>
        <v>4.6899999999999995</v>
      </c>
      <c r="E92" s="324" t="s">
        <v>341</v>
      </c>
      <c r="F92" s="328">
        <f t="shared" si="26"/>
        <v>1283540</v>
      </c>
      <c r="G92" s="328">
        <f>'단가표(2026年)'!$O$198</f>
        <v>273676</v>
      </c>
      <c r="H92" s="328">
        <f t="shared" si="27"/>
        <v>1283540</v>
      </c>
      <c r="I92" s="328"/>
      <c r="J92" s="328"/>
      <c r="K92" s="328"/>
      <c r="L92" s="328"/>
      <c r="M92" s="324" t="s">
        <v>340</v>
      </c>
      <c r="O92" s="342"/>
      <c r="P92" s="342"/>
    </row>
    <row r="93" spans="1:16" s="204" customFormat="1" ht="20.100000000000001" customHeight="1">
      <c r="A93" s="329" t="s">
        <v>3736</v>
      </c>
      <c r="B93" s="343"/>
      <c r="C93" s="651"/>
      <c r="D93" s="219"/>
      <c r="E93" s="220"/>
      <c r="F93" s="328"/>
      <c r="G93" s="328"/>
      <c r="H93" s="328"/>
      <c r="I93" s="328"/>
      <c r="J93" s="328"/>
      <c r="K93" s="328"/>
      <c r="L93" s="328"/>
      <c r="M93" s="635"/>
      <c r="N93" s="339"/>
      <c r="O93" s="342"/>
      <c r="P93" s="342"/>
    </row>
    <row r="94" spans="1:16" s="204" customFormat="1" ht="20.100000000000001" customHeight="1">
      <c r="A94" s="329" t="s">
        <v>497</v>
      </c>
      <c r="B94" s="331"/>
      <c r="C94" s="245" t="s">
        <v>345</v>
      </c>
      <c r="D94" s="326">
        <v>1</v>
      </c>
      <c r="E94" s="324" t="s">
        <v>21</v>
      </c>
      <c r="F94" s="328">
        <f>L94</f>
        <v>63245</v>
      </c>
      <c r="G94" s="328"/>
      <c r="H94" s="328"/>
      <c r="I94" s="328"/>
      <c r="J94" s="328"/>
      <c r="K94" s="328">
        <f>TRUNC(SUM(H90:H92)*3%)</f>
        <v>63245</v>
      </c>
      <c r="L94" s="328">
        <f t="shared" ref="L94" si="28">TRUNC(K94*$D94)</f>
        <v>63245</v>
      </c>
      <c r="M94" s="324"/>
      <c r="N94" s="339"/>
      <c r="O94" s="342"/>
      <c r="P94" s="342"/>
    </row>
    <row r="95" spans="1:16" s="204" customFormat="1" ht="20.100000000000001" customHeight="1">
      <c r="A95" s="329"/>
      <c r="B95" s="343"/>
      <c r="C95" s="134"/>
      <c r="D95" s="639"/>
      <c r="E95" s="635"/>
      <c r="F95" s="328"/>
      <c r="G95" s="328"/>
      <c r="H95" s="328"/>
      <c r="I95" s="328"/>
      <c r="J95" s="328"/>
      <c r="K95" s="328"/>
      <c r="L95" s="328"/>
      <c r="M95" s="635"/>
      <c r="N95" s="339"/>
      <c r="O95" s="342"/>
      <c r="P95" s="342"/>
    </row>
    <row r="96" spans="1:16" s="204" customFormat="1" ht="20.100000000000001" customHeight="1">
      <c r="A96" s="329"/>
      <c r="B96" s="343"/>
      <c r="C96" s="134"/>
      <c r="D96" s="639"/>
      <c r="E96" s="635"/>
      <c r="F96" s="328"/>
      <c r="G96" s="328"/>
      <c r="H96" s="328"/>
      <c r="I96" s="328"/>
      <c r="J96" s="328"/>
      <c r="K96" s="328"/>
      <c r="L96" s="328"/>
      <c r="M96" s="635"/>
      <c r="N96" s="339"/>
      <c r="O96" s="342"/>
      <c r="P96" s="342"/>
    </row>
    <row r="97" spans="1:16" s="204" customFormat="1" ht="20.100000000000001" customHeight="1">
      <c r="A97" s="329"/>
      <c r="B97" s="343"/>
      <c r="C97" s="134"/>
      <c r="D97" s="639"/>
      <c r="E97" s="635"/>
      <c r="F97" s="328"/>
      <c r="G97" s="328"/>
      <c r="H97" s="328"/>
      <c r="I97" s="328"/>
      <c r="J97" s="328"/>
      <c r="K97" s="328"/>
      <c r="L97" s="328"/>
      <c r="M97" s="635"/>
      <c r="N97" s="339"/>
      <c r="O97" s="342"/>
      <c r="P97" s="342"/>
    </row>
    <row r="98" spans="1:16" s="204" customFormat="1" ht="20.100000000000001" customHeight="1">
      <c r="A98" s="329"/>
      <c r="B98" s="343"/>
      <c r="C98" s="134"/>
      <c r="D98" s="639"/>
      <c r="E98" s="635"/>
      <c r="F98" s="328"/>
      <c r="G98" s="328"/>
      <c r="H98" s="328"/>
      <c r="I98" s="328"/>
      <c r="J98" s="328"/>
      <c r="K98" s="328"/>
      <c r="L98" s="328"/>
      <c r="M98" s="635"/>
      <c r="N98" s="339"/>
      <c r="O98" s="342"/>
      <c r="P98" s="342"/>
    </row>
    <row r="99" spans="1:16" s="204" customFormat="1" ht="20.100000000000001" customHeight="1">
      <c r="A99" s="329"/>
      <c r="B99" s="343"/>
      <c r="C99" s="134"/>
      <c r="D99" s="639"/>
      <c r="E99" s="635"/>
      <c r="F99" s="328"/>
      <c r="G99" s="328"/>
      <c r="H99" s="328"/>
      <c r="I99" s="328"/>
      <c r="J99" s="328"/>
      <c r="K99" s="328"/>
      <c r="L99" s="328"/>
      <c r="M99" s="635"/>
      <c r="N99" s="339"/>
      <c r="O99" s="342"/>
      <c r="P99" s="342"/>
    </row>
    <row r="100" spans="1:16" s="204" customFormat="1" ht="20.100000000000001" customHeight="1">
      <c r="A100" s="329"/>
      <c r="B100" s="343"/>
      <c r="C100" s="134"/>
      <c r="D100" s="639"/>
      <c r="E100" s="635"/>
      <c r="F100" s="328"/>
      <c r="G100" s="328"/>
      <c r="H100" s="328"/>
      <c r="I100" s="328"/>
      <c r="J100" s="328"/>
      <c r="K100" s="328"/>
      <c r="L100" s="328"/>
      <c r="M100" s="635"/>
      <c r="N100" s="339"/>
      <c r="O100" s="342"/>
      <c r="P100" s="342"/>
    </row>
    <row r="101" spans="1:16" s="204" customFormat="1" ht="20.100000000000001" customHeight="1">
      <c r="A101" s="329"/>
      <c r="B101" s="343"/>
      <c r="C101" s="134"/>
      <c r="D101" s="639"/>
      <c r="E101" s="635"/>
      <c r="F101" s="328"/>
      <c r="G101" s="328"/>
      <c r="H101" s="328"/>
      <c r="I101" s="328"/>
      <c r="J101" s="328"/>
      <c r="K101" s="328"/>
      <c r="L101" s="328"/>
      <c r="M101" s="635"/>
      <c r="N101" s="339"/>
      <c r="O101" s="342"/>
      <c r="P101" s="342"/>
    </row>
    <row r="102" spans="1:16" s="204" customFormat="1" ht="20.100000000000001" customHeight="1">
      <c r="A102" s="329"/>
      <c r="B102" s="343"/>
      <c r="C102" s="134"/>
      <c r="D102" s="639"/>
      <c r="E102" s="635"/>
      <c r="F102" s="328"/>
      <c r="G102" s="328"/>
      <c r="H102" s="328"/>
      <c r="I102" s="328"/>
      <c r="J102" s="328"/>
      <c r="K102" s="328"/>
      <c r="L102" s="328"/>
      <c r="M102" s="635"/>
      <c r="N102" s="339"/>
      <c r="O102" s="342"/>
      <c r="P102" s="342"/>
    </row>
    <row r="103" spans="1:16" s="204" customFormat="1" ht="20.100000000000001" customHeight="1">
      <c r="A103" s="329"/>
      <c r="B103" s="343"/>
      <c r="C103" s="134"/>
      <c r="D103" s="639"/>
      <c r="E103" s="635"/>
      <c r="F103" s="328"/>
      <c r="G103" s="328"/>
      <c r="H103" s="328"/>
      <c r="I103" s="328"/>
      <c r="J103" s="328"/>
      <c r="K103" s="328"/>
      <c r="L103" s="328"/>
      <c r="M103" s="635"/>
      <c r="N103" s="339"/>
      <c r="O103" s="342"/>
      <c r="P103" s="342"/>
    </row>
    <row r="104" spans="1:16" s="204" customFormat="1" ht="20.100000000000001" customHeight="1">
      <c r="A104" s="329"/>
      <c r="B104" s="343"/>
      <c r="C104" s="134"/>
      <c r="D104" s="639"/>
      <c r="E104" s="635"/>
      <c r="F104" s="328"/>
      <c r="G104" s="328"/>
      <c r="H104" s="328"/>
      <c r="I104" s="328"/>
      <c r="J104" s="328"/>
      <c r="K104" s="328"/>
      <c r="L104" s="328"/>
      <c r="M104" s="635"/>
      <c r="N104" s="339"/>
      <c r="O104" s="342"/>
      <c r="P104" s="342"/>
    </row>
    <row r="105" spans="1:16" s="204" customFormat="1" ht="20.100000000000001" customHeight="1">
      <c r="A105" s="329"/>
      <c r="B105" s="343"/>
      <c r="C105" s="134"/>
      <c r="D105" s="639"/>
      <c r="E105" s="635"/>
      <c r="F105" s="328"/>
      <c r="G105" s="328"/>
      <c r="H105" s="328"/>
      <c r="I105" s="328"/>
      <c r="J105" s="328"/>
      <c r="K105" s="328"/>
      <c r="L105" s="328"/>
      <c r="M105" s="635"/>
      <c r="N105" s="339"/>
      <c r="O105" s="342"/>
      <c r="P105" s="342"/>
    </row>
    <row r="106" spans="1:16" s="204" customFormat="1" ht="20.100000000000001" customHeight="1">
      <c r="A106" s="329"/>
      <c r="B106" s="343"/>
      <c r="C106" s="134"/>
      <c r="D106" s="639"/>
      <c r="E106" s="635"/>
      <c r="F106" s="328"/>
      <c r="G106" s="328"/>
      <c r="H106" s="328"/>
      <c r="I106" s="328"/>
      <c r="J106" s="328"/>
      <c r="K106" s="328"/>
      <c r="L106" s="328"/>
      <c r="M106" s="635"/>
      <c r="N106" s="339"/>
      <c r="O106" s="342"/>
      <c r="P106" s="342"/>
    </row>
    <row r="107" spans="1:16" s="204" customFormat="1" ht="20.100000000000001" customHeight="1">
      <c r="A107" s="329"/>
      <c r="B107" s="343"/>
      <c r="C107" s="134"/>
      <c r="D107" s="639"/>
      <c r="E107" s="635"/>
      <c r="F107" s="328"/>
      <c r="G107" s="328"/>
      <c r="H107" s="328"/>
      <c r="I107" s="328"/>
      <c r="J107" s="328"/>
      <c r="K107" s="328"/>
      <c r="L107" s="328"/>
      <c r="M107" s="635"/>
      <c r="N107" s="339"/>
      <c r="O107" s="342"/>
      <c r="P107" s="342"/>
    </row>
    <row r="108" spans="1:16" s="204" customFormat="1" ht="20.100000000000001" customHeight="1">
      <c r="A108" s="334" t="s">
        <v>0</v>
      </c>
      <c r="B108" s="335"/>
      <c r="C108" s="143"/>
      <c r="D108" s="336"/>
      <c r="E108" s="143"/>
      <c r="F108" s="328">
        <f>H108+J108+L108</f>
        <v>4350307</v>
      </c>
      <c r="G108" s="328"/>
      <c r="H108" s="328">
        <f>SUM(H90:H107)</f>
        <v>2108188</v>
      </c>
      <c r="I108" s="328"/>
      <c r="J108" s="328">
        <f>SUM(J83:J107)</f>
        <v>2178874</v>
      </c>
      <c r="K108" s="328"/>
      <c r="L108" s="328">
        <f>SUM(L94:L107)</f>
        <v>63245</v>
      </c>
      <c r="M108" s="337"/>
      <c r="N108" s="339"/>
      <c r="O108" s="342"/>
      <c r="P108" s="342"/>
    </row>
  </sheetData>
  <mergeCells count="12">
    <mergeCell ref="M28:M29"/>
    <mergeCell ref="A28:B29"/>
    <mergeCell ref="C28:C29"/>
    <mergeCell ref="D28:D29"/>
    <mergeCell ref="E28:E29"/>
    <mergeCell ref="F28:F29"/>
    <mergeCell ref="M5:M6"/>
    <mergeCell ref="A5:B6"/>
    <mergeCell ref="C5:C6"/>
    <mergeCell ref="D5:D6"/>
    <mergeCell ref="E5:E6"/>
    <mergeCell ref="F5:F6"/>
  </mergeCells>
  <phoneticPr fontId="47" type="noConversion"/>
  <printOptions horizontalCentered="1" verticalCentered="1" gridLinesSet="0"/>
  <pageMargins left="0.76" right="0.39370078740157483" top="0.72" bottom="0.45" header="0" footer="0"/>
  <pageSetup paperSize="9" scale="9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79998168889431442"/>
  </sheetPr>
  <dimension ref="A1:V53"/>
  <sheetViews>
    <sheetView view="pageBreakPreview" zoomScale="90" zoomScaleNormal="100" zoomScaleSheetLayoutView="90" workbookViewId="0">
      <selection activeCell="H20" sqref="H20"/>
    </sheetView>
  </sheetViews>
  <sheetFormatPr defaultColWidth="8.875" defaultRowHeight="20.100000000000001" customHeight="1"/>
  <cols>
    <col min="1" max="1" width="18.875" style="227" customWidth="1"/>
    <col min="2" max="2" width="17.5" style="227" customWidth="1"/>
    <col min="3" max="3" width="5.25" style="263" customWidth="1"/>
    <col min="4" max="4" width="5.125" style="227" customWidth="1"/>
    <col min="5" max="20" width="6.625" style="227" customWidth="1"/>
    <col min="21" max="21" width="9.75" style="263" customWidth="1"/>
    <col min="22" max="16384" width="8.875" style="227"/>
  </cols>
  <sheetData>
    <row r="1" spans="1:21" ht="24" customHeight="1">
      <c r="A1" s="5" t="s">
        <v>3678</v>
      </c>
      <c r="B1" s="5"/>
      <c r="C1" s="224"/>
      <c r="D1" s="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6"/>
    </row>
    <row r="2" spans="1:21" ht="21" customHeight="1">
      <c r="A2" s="722" t="s">
        <v>346</v>
      </c>
      <c r="B2" s="610" t="s">
        <v>3</v>
      </c>
      <c r="C2" s="722" t="s">
        <v>347</v>
      </c>
      <c r="D2" s="722" t="s">
        <v>348</v>
      </c>
      <c r="E2" s="228" t="s">
        <v>349</v>
      </c>
      <c r="F2" s="229"/>
      <c r="G2" s="724" t="s">
        <v>3669</v>
      </c>
      <c r="H2" s="725"/>
      <c r="I2" s="726" t="s">
        <v>3670</v>
      </c>
      <c r="J2" s="727"/>
      <c r="K2" s="724" t="s">
        <v>23</v>
      </c>
      <c r="L2" s="725"/>
      <c r="M2" s="726" t="s">
        <v>488</v>
      </c>
      <c r="N2" s="727"/>
      <c r="O2" s="726" t="s">
        <v>350</v>
      </c>
      <c r="P2" s="727"/>
      <c r="Q2" s="726" t="s">
        <v>462</v>
      </c>
      <c r="R2" s="727"/>
      <c r="S2" s="726" t="s">
        <v>24</v>
      </c>
      <c r="T2" s="727"/>
      <c r="U2" s="722" t="s">
        <v>351</v>
      </c>
    </row>
    <row r="3" spans="1:21" ht="21" customHeight="1">
      <c r="A3" s="723"/>
      <c r="B3" s="611" t="s">
        <v>4</v>
      </c>
      <c r="C3" s="723"/>
      <c r="D3" s="723"/>
      <c r="E3" s="230" t="s">
        <v>352</v>
      </c>
      <c r="F3" s="230" t="s">
        <v>0</v>
      </c>
      <c r="G3" s="230" t="s">
        <v>352</v>
      </c>
      <c r="H3" s="230" t="s">
        <v>0</v>
      </c>
      <c r="I3" s="230" t="s">
        <v>352</v>
      </c>
      <c r="J3" s="230" t="s">
        <v>0</v>
      </c>
      <c r="K3" s="230" t="s">
        <v>352</v>
      </c>
      <c r="L3" s="230" t="s">
        <v>0</v>
      </c>
      <c r="M3" s="230" t="s">
        <v>352</v>
      </c>
      <c r="N3" s="230" t="s">
        <v>0</v>
      </c>
      <c r="O3" s="230" t="s">
        <v>352</v>
      </c>
      <c r="P3" s="230" t="s">
        <v>0</v>
      </c>
      <c r="Q3" s="230" t="s">
        <v>352</v>
      </c>
      <c r="R3" s="230" t="s">
        <v>0</v>
      </c>
      <c r="S3" s="230" t="s">
        <v>352</v>
      </c>
      <c r="T3" s="230" t="s">
        <v>0</v>
      </c>
      <c r="U3" s="723"/>
    </row>
    <row r="4" spans="1:21" s="255" customFormat="1" ht="21" customHeight="1">
      <c r="A4" s="636" t="str">
        <f>' 시스템설치일반총'!A7</f>
        <v>1. 지동양수장</v>
      </c>
      <c r="B4" s="245"/>
      <c r="C4" s="256"/>
      <c r="D4" s="134"/>
      <c r="E4" s="254"/>
      <c r="F4" s="254"/>
      <c r="G4" s="134"/>
      <c r="H4" s="134"/>
      <c r="I4" s="134"/>
      <c r="J4" s="134"/>
      <c r="K4" s="247"/>
      <c r="L4" s="247"/>
      <c r="M4" s="134"/>
      <c r="N4" s="134"/>
      <c r="O4" s="247"/>
      <c r="P4" s="247"/>
      <c r="Q4" s="248"/>
      <c r="R4" s="248"/>
      <c r="S4" s="248"/>
      <c r="T4" s="238"/>
      <c r="U4" s="239"/>
    </row>
    <row r="5" spans="1:21" s="173" customFormat="1" ht="21" customHeight="1">
      <c r="A5" s="231" t="s">
        <v>412</v>
      </c>
      <c r="B5" s="317" t="s">
        <v>413</v>
      </c>
      <c r="C5" s="232">
        <f>원격소설치!D9</f>
        <v>1</v>
      </c>
      <c r="D5" s="235" t="s">
        <v>353</v>
      </c>
      <c r="E5" s="236"/>
      <c r="F5" s="236"/>
      <c r="G5" s="236"/>
      <c r="H5" s="238"/>
      <c r="I5" s="238"/>
      <c r="J5" s="238"/>
      <c r="K5" s="238">
        <v>0.32</v>
      </c>
      <c r="L5" s="238">
        <f>$C5*K5</f>
        <v>0.32</v>
      </c>
      <c r="M5" s="236"/>
      <c r="N5" s="238"/>
      <c r="O5" s="236"/>
      <c r="P5" s="236"/>
      <c r="Q5" s="238">
        <v>0.32</v>
      </c>
      <c r="R5" s="238">
        <f>$C5*Q5</f>
        <v>0.32</v>
      </c>
      <c r="S5" s="238"/>
      <c r="T5" s="238"/>
      <c r="U5" s="310" t="s">
        <v>415</v>
      </c>
    </row>
    <row r="6" spans="1:21" s="173" customFormat="1" ht="21" customHeight="1">
      <c r="A6" s="234" t="s">
        <v>416</v>
      </c>
      <c r="B6" s="317" t="s">
        <v>417</v>
      </c>
      <c r="C6" s="232">
        <f>C5</f>
        <v>1</v>
      </c>
      <c r="D6" s="235" t="s">
        <v>6</v>
      </c>
      <c r="E6" s="236"/>
      <c r="F6" s="236"/>
      <c r="G6" s="236"/>
      <c r="H6" s="238"/>
      <c r="I6" s="238"/>
      <c r="J6" s="238"/>
      <c r="K6" s="311">
        <v>0.23</v>
      </c>
      <c r="L6" s="238">
        <f>$C6*K6</f>
        <v>0.23</v>
      </c>
      <c r="M6" s="236"/>
      <c r="N6" s="238"/>
      <c r="O6" s="236"/>
      <c r="P6" s="236"/>
      <c r="Q6" s="311"/>
      <c r="R6" s="238"/>
      <c r="S6" s="311">
        <v>0.23</v>
      </c>
      <c r="T6" s="238">
        <f>$C6*S6</f>
        <v>0.23</v>
      </c>
      <c r="U6" s="310" t="s">
        <v>415</v>
      </c>
    </row>
    <row r="7" spans="1:21" s="173" customFormat="1" ht="21" customHeight="1">
      <c r="A7" s="234" t="s">
        <v>469</v>
      </c>
      <c r="B7" s="235" t="s">
        <v>470</v>
      </c>
      <c r="C7" s="232">
        <f>C6</f>
        <v>1</v>
      </c>
      <c r="D7" s="235" t="s">
        <v>105</v>
      </c>
      <c r="E7" s="238">
        <v>0.18</v>
      </c>
      <c r="F7" s="238">
        <f>$C7*E7</f>
        <v>0.18</v>
      </c>
      <c r="G7" s="236"/>
      <c r="H7" s="238"/>
      <c r="I7" s="238"/>
      <c r="J7" s="238"/>
      <c r="K7" s="238">
        <v>0.18</v>
      </c>
      <c r="L7" s="238">
        <f>$C7*K7</f>
        <v>0.18</v>
      </c>
      <c r="M7" s="236"/>
      <c r="N7" s="238"/>
      <c r="O7" s="236"/>
      <c r="P7" s="236"/>
      <c r="Q7" s="313"/>
      <c r="R7" s="313"/>
      <c r="S7" s="313"/>
      <c r="T7" s="313"/>
      <c r="U7" s="310" t="s">
        <v>415</v>
      </c>
    </row>
    <row r="8" spans="1:21" s="173" customFormat="1" ht="21" customHeight="1">
      <c r="A8" s="234" t="s">
        <v>418</v>
      </c>
      <c r="B8" s="235"/>
      <c r="C8" s="232">
        <f>C6</f>
        <v>1</v>
      </c>
      <c r="D8" s="235" t="s">
        <v>419</v>
      </c>
      <c r="E8" s="238">
        <v>0.52</v>
      </c>
      <c r="F8" s="238">
        <f>$C8*E8</f>
        <v>0.52</v>
      </c>
      <c r="G8" s="236"/>
      <c r="H8" s="238"/>
      <c r="I8" s="238"/>
      <c r="J8" s="238"/>
      <c r="K8" s="238">
        <v>0.65</v>
      </c>
      <c r="L8" s="238">
        <f>$C8*K8</f>
        <v>0.65</v>
      </c>
      <c r="M8" s="236"/>
      <c r="N8" s="238"/>
      <c r="O8" s="236"/>
      <c r="P8" s="236"/>
      <c r="Q8" s="313"/>
      <c r="R8" s="313"/>
      <c r="S8" s="313"/>
      <c r="T8" s="313"/>
      <c r="U8" s="310" t="s">
        <v>414</v>
      </c>
    </row>
    <row r="9" spans="1:21" s="173" customFormat="1" ht="21" customHeight="1">
      <c r="A9" s="234" t="s">
        <v>420</v>
      </c>
      <c r="B9" s="235"/>
      <c r="C9" s="232">
        <f>C6</f>
        <v>1</v>
      </c>
      <c r="D9" s="235" t="s">
        <v>105</v>
      </c>
      <c r="E9" s="312">
        <v>0.04</v>
      </c>
      <c r="F9" s="238">
        <f>$C9*E9</f>
        <v>0.04</v>
      </c>
      <c r="G9" s="236"/>
      <c r="H9" s="238"/>
      <c r="I9" s="238"/>
      <c r="J9" s="238"/>
      <c r="K9" s="311">
        <v>0.08</v>
      </c>
      <c r="L9" s="238">
        <f>$C9*K9</f>
        <v>0.08</v>
      </c>
      <c r="M9" s="236"/>
      <c r="N9" s="238"/>
      <c r="O9" s="236"/>
      <c r="P9" s="236"/>
      <c r="Q9" s="312"/>
      <c r="R9" s="312"/>
      <c r="S9" s="312"/>
      <c r="T9" s="312"/>
      <c r="U9" s="310" t="s">
        <v>415</v>
      </c>
    </row>
    <row r="10" spans="1:21" s="173" customFormat="1" ht="21" customHeight="1">
      <c r="A10" s="231" t="s">
        <v>3666</v>
      </c>
      <c r="B10" s="317" t="s">
        <v>3667</v>
      </c>
      <c r="C10" s="232">
        <f>C7</f>
        <v>1</v>
      </c>
      <c r="D10" s="235" t="s">
        <v>105</v>
      </c>
      <c r="E10" s="314"/>
      <c r="F10" s="238"/>
      <c r="G10" s="238">
        <f>0.39</f>
        <v>0.39</v>
      </c>
      <c r="H10" s="238">
        <f>G10*$C10</f>
        <v>0.39</v>
      </c>
      <c r="I10" s="238">
        <f>0.39</f>
        <v>0.39</v>
      </c>
      <c r="J10" s="238">
        <f>I10*$C10</f>
        <v>0.39</v>
      </c>
      <c r="K10" s="318"/>
      <c r="L10" s="238"/>
      <c r="M10" s="238"/>
      <c r="N10" s="238"/>
      <c r="O10" s="236"/>
      <c r="P10" s="236"/>
      <c r="Q10" s="314"/>
      <c r="R10" s="314"/>
      <c r="S10" s="314"/>
      <c r="T10" s="314"/>
      <c r="U10" s="310" t="s">
        <v>3668</v>
      </c>
    </row>
    <row r="11" spans="1:21" s="173" customFormat="1" ht="21" customHeight="1">
      <c r="A11" s="234" t="s">
        <v>471</v>
      </c>
      <c r="B11" s="235" t="s">
        <v>583</v>
      </c>
      <c r="C11" s="232">
        <f>원격소설치!D15</f>
        <v>1</v>
      </c>
      <c r="D11" s="235" t="s">
        <v>6</v>
      </c>
      <c r="E11" s="314"/>
      <c r="F11" s="238"/>
      <c r="G11" s="236"/>
      <c r="H11" s="238"/>
      <c r="I11" s="238"/>
      <c r="J11" s="238"/>
      <c r="K11" s="318"/>
      <c r="L11" s="238"/>
      <c r="M11" s="236"/>
      <c r="N11" s="238"/>
      <c r="O11" s="314">
        <v>0.24</v>
      </c>
      <c r="P11" s="238">
        <f>$C11*O11</f>
        <v>0.24</v>
      </c>
      <c r="Q11" s="314"/>
      <c r="R11" s="238"/>
      <c r="S11" s="314"/>
      <c r="T11" s="238"/>
      <c r="U11" s="218" t="s">
        <v>3846</v>
      </c>
    </row>
    <row r="12" spans="1:21" s="173" customFormat="1" ht="21" customHeight="1">
      <c r="A12" s="234" t="s">
        <v>421</v>
      </c>
      <c r="B12" s="235" t="s">
        <v>520</v>
      </c>
      <c r="C12" s="232">
        <f>C5</f>
        <v>1</v>
      </c>
      <c r="D12" s="235" t="s">
        <v>6</v>
      </c>
      <c r="E12" s="240"/>
      <c r="F12" s="238"/>
      <c r="G12" s="236"/>
      <c r="H12" s="238"/>
      <c r="I12" s="238"/>
      <c r="J12" s="238"/>
      <c r="K12" s="237"/>
      <c r="L12" s="236"/>
      <c r="M12" s="236"/>
      <c r="N12" s="238"/>
      <c r="O12" s="314">
        <f>0.5</f>
        <v>0.5</v>
      </c>
      <c r="P12" s="238">
        <f>$C12*O12</f>
        <v>0.5</v>
      </c>
      <c r="Q12" s="314"/>
      <c r="R12" s="238"/>
      <c r="S12" s="314">
        <f>0.56</f>
        <v>0.56000000000000005</v>
      </c>
      <c r="T12" s="238">
        <f>$C12*S12</f>
        <v>0.56000000000000005</v>
      </c>
      <c r="U12" s="218" t="s">
        <v>424</v>
      </c>
    </row>
    <row r="13" spans="1:21" s="173" customFormat="1" ht="21" customHeight="1">
      <c r="A13" s="234" t="s">
        <v>491</v>
      </c>
      <c r="B13" s="317"/>
      <c r="C13" s="232">
        <f>C12</f>
        <v>1</v>
      </c>
      <c r="D13" s="235" t="s">
        <v>8</v>
      </c>
      <c r="E13" s="236"/>
      <c r="F13" s="238"/>
      <c r="G13" s="236"/>
      <c r="H13" s="238"/>
      <c r="I13" s="238"/>
      <c r="J13" s="238"/>
      <c r="K13" s="236"/>
      <c r="L13" s="236"/>
      <c r="M13" s="236"/>
      <c r="N13" s="238"/>
      <c r="O13" s="318">
        <v>0.11</v>
      </c>
      <c r="P13" s="238">
        <f>$C13*O13</f>
        <v>0.11</v>
      </c>
      <c r="Q13" s="236"/>
      <c r="R13" s="236"/>
      <c r="S13" s="236"/>
      <c r="T13" s="236"/>
      <c r="U13" s="319" t="s">
        <v>492</v>
      </c>
    </row>
    <row r="14" spans="1:21" s="173" customFormat="1" ht="21" customHeight="1">
      <c r="A14" s="234" t="s">
        <v>422</v>
      </c>
      <c r="B14" s="241" t="s">
        <v>473</v>
      </c>
      <c r="C14" s="232">
        <f>4*C12</f>
        <v>4</v>
      </c>
      <c r="D14" s="235" t="s">
        <v>423</v>
      </c>
      <c r="E14" s="236"/>
      <c r="F14" s="238"/>
      <c r="G14" s="236"/>
      <c r="H14" s="238"/>
      <c r="I14" s="238"/>
      <c r="J14" s="238"/>
      <c r="K14" s="236"/>
      <c r="L14" s="236"/>
      <c r="M14" s="236"/>
      <c r="N14" s="238"/>
      <c r="O14" s="314">
        <v>0.12</v>
      </c>
      <c r="P14" s="238">
        <f>$C14*O14</f>
        <v>0.48</v>
      </c>
      <c r="Q14" s="236"/>
      <c r="R14" s="236"/>
      <c r="S14" s="236"/>
      <c r="T14" s="236"/>
      <c r="U14" s="222" t="s">
        <v>472</v>
      </c>
    </row>
    <row r="15" spans="1:21" s="173" customFormat="1" ht="21" customHeight="1">
      <c r="A15" s="243" t="s">
        <v>487</v>
      </c>
      <c r="B15" s="244" t="s">
        <v>718</v>
      </c>
      <c r="C15" s="232"/>
      <c r="D15" s="245" t="s">
        <v>5</v>
      </c>
      <c r="E15" s="233"/>
      <c r="F15" s="233"/>
      <c r="G15" s="233"/>
      <c r="H15" s="233"/>
      <c r="I15" s="233"/>
      <c r="J15" s="233"/>
      <c r="K15" s="242"/>
      <c r="L15" s="242"/>
      <c r="M15" s="246">
        <v>1.6E-2</v>
      </c>
      <c r="N15" s="238">
        <f>$C15*M15</f>
        <v>0</v>
      </c>
      <c r="O15" s="246"/>
      <c r="P15" s="238"/>
      <c r="Q15" s="246"/>
      <c r="R15" s="238"/>
      <c r="S15" s="242"/>
      <c r="T15" s="242"/>
      <c r="U15" s="239" t="s">
        <v>474</v>
      </c>
    </row>
    <row r="16" spans="1:21" s="173" customFormat="1" ht="21" customHeight="1">
      <c r="A16" s="243" t="s">
        <v>487</v>
      </c>
      <c r="B16" s="244" t="s">
        <v>3654</v>
      </c>
      <c r="C16" s="232">
        <f>물량산출서!G32</f>
        <v>20</v>
      </c>
      <c r="D16" s="245" t="s">
        <v>5</v>
      </c>
      <c r="E16" s="233"/>
      <c r="F16" s="233"/>
      <c r="G16" s="233"/>
      <c r="H16" s="233"/>
      <c r="I16" s="233"/>
      <c r="J16" s="233"/>
      <c r="K16" s="242"/>
      <c r="L16" s="242"/>
      <c r="M16" s="246">
        <v>1.9E-2</v>
      </c>
      <c r="N16" s="238">
        <f>$C16*M16</f>
        <v>0.38</v>
      </c>
      <c r="O16" s="246"/>
      <c r="P16" s="238"/>
      <c r="Q16" s="246"/>
      <c r="R16" s="238"/>
      <c r="S16" s="242"/>
      <c r="T16" s="242"/>
      <c r="U16" s="239" t="s">
        <v>474</v>
      </c>
    </row>
    <row r="17" spans="1:22" s="173" customFormat="1" ht="21" customHeight="1">
      <c r="A17" s="243" t="s">
        <v>406</v>
      </c>
      <c r="B17" s="244" t="s">
        <v>719</v>
      </c>
      <c r="C17" s="232">
        <f>물량산출서!G33</f>
        <v>20</v>
      </c>
      <c r="D17" s="245" t="s">
        <v>5</v>
      </c>
      <c r="E17" s="233"/>
      <c r="F17" s="233"/>
      <c r="G17" s="233"/>
      <c r="H17" s="233"/>
      <c r="I17" s="233"/>
      <c r="J17" s="233"/>
      <c r="K17" s="242"/>
      <c r="L17" s="242"/>
      <c r="M17" s="246">
        <f>0.015</f>
        <v>1.4999999999999999E-2</v>
      </c>
      <c r="N17" s="238">
        <f>$C17*M17</f>
        <v>0.3</v>
      </c>
      <c r="O17" s="246"/>
      <c r="P17" s="238"/>
      <c r="Q17" s="246"/>
      <c r="R17" s="238"/>
      <c r="S17" s="242"/>
      <c r="T17" s="242"/>
      <c r="U17" s="239" t="s">
        <v>474</v>
      </c>
    </row>
    <row r="18" spans="1:22" s="173" customFormat="1" ht="21" customHeight="1">
      <c r="A18" s="243" t="s">
        <v>475</v>
      </c>
      <c r="B18" s="244" t="s">
        <v>584</v>
      </c>
      <c r="C18" s="307">
        <f>물량산출서!G36</f>
        <v>2</v>
      </c>
      <c r="D18" s="245" t="s">
        <v>5</v>
      </c>
      <c r="E18" s="233"/>
      <c r="F18" s="233"/>
      <c r="G18" s="233"/>
      <c r="H18" s="233"/>
      <c r="I18" s="233"/>
      <c r="J18" s="233"/>
      <c r="K18" s="242"/>
      <c r="L18" s="242"/>
      <c r="M18" s="233"/>
      <c r="N18" s="233"/>
      <c r="O18" s="440">
        <f>0.14*1.2</f>
        <v>0.16800000000000001</v>
      </c>
      <c r="P18" s="238">
        <f>$C18*O18</f>
        <v>0.33600000000000002</v>
      </c>
      <c r="Q18" s="246"/>
      <c r="R18" s="233"/>
      <c r="S18" s="242"/>
      <c r="T18" s="242"/>
      <c r="U18" s="239" t="s">
        <v>476</v>
      </c>
    </row>
    <row r="19" spans="1:22" s="173" customFormat="1" ht="21" customHeight="1">
      <c r="A19" s="243" t="s">
        <v>477</v>
      </c>
      <c r="B19" s="244" t="s">
        <v>585</v>
      </c>
      <c r="C19" s="307">
        <f>물량산출서!G38</f>
        <v>2</v>
      </c>
      <c r="D19" s="245" t="s">
        <v>5</v>
      </c>
      <c r="E19" s="233"/>
      <c r="F19" s="233"/>
      <c r="G19" s="233"/>
      <c r="H19" s="233"/>
      <c r="I19" s="233"/>
      <c r="J19" s="233"/>
      <c r="K19" s="233"/>
      <c r="L19" s="233"/>
      <c r="M19" s="233"/>
      <c r="N19" s="233"/>
      <c r="O19" s="246">
        <v>6.4000000000000001E-2</v>
      </c>
      <c r="P19" s="238">
        <f>$C19*O19</f>
        <v>0.128</v>
      </c>
      <c r="Q19" s="246"/>
      <c r="R19" s="233"/>
      <c r="S19" s="242"/>
      <c r="T19" s="242"/>
      <c r="U19" s="239" t="s">
        <v>478</v>
      </c>
    </row>
    <row r="20" spans="1:22" s="251" customFormat="1" ht="21" customHeight="1">
      <c r="A20" s="243" t="s">
        <v>479</v>
      </c>
      <c r="B20" s="244" t="s">
        <v>521</v>
      </c>
      <c r="C20" s="307">
        <f>물량산출서!G41</f>
        <v>10</v>
      </c>
      <c r="D20" s="245" t="s">
        <v>5</v>
      </c>
      <c r="E20" s="134"/>
      <c r="F20" s="134"/>
      <c r="G20" s="233"/>
      <c r="H20" s="233"/>
      <c r="I20" s="233"/>
      <c r="J20" s="233"/>
      <c r="K20" s="247"/>
      <c r="L20" s="248"/>
      <c r="M20" s="249"/>
      <c r="N20" s="248"/>
      <c r="O20" s="247">
        <v>6.0000000000000001E-3</v>
      </c>
      <c r="P20" s="238">
        <f>$C20*O20</f>
        <v>0.06</v>
      </c>
      <c r="Q20" s="247"/>
      <c r="R20" s="248"/>
      <c r="S20" s="247">
        <v>1.4E-2</v>
      </c>
      <c r="T20" s="238">
        <f>$C20*S20</f>
        <v>0.14000000000000001</v>
      </c>
      <c r="U20" s="239" t="s">
        <v>480</v>
      </c>
      <c r="V20" s="250"/>
    </row>
    <row r="21" spans="1:22" s="173" customFormat="1" ht="21" customHeight="1">
      <c r="A21" s="243" t="s">
        <v>481</v>
      </c>
      <c r="B21" s="245" t="s">
        <v>177</v>
      </c>
      <c r="C21" s="307">
        <f>물량산출서!G42</f>
        <v>1</v>
      </c>
      <c r="D21" s="252" t="s">
        <v>6</v>
      </c>
      <c r="E21" s="233"/>
      <c r="F21" s="233"/>
      <c r="G21" s="233"/>
      <c r="H21" s="233"/>
      <c r="I21" s="233"/>
      <c r="J21" s="233"/>
      <c r="K21" s="253"/>
      <c r="L21" s="242"/>
      <c r="M21" s="233"/>
      <c r="N21" s="233"/>
      <c r="O21" s="253">
        <v>0.28999999999999998</v>
      </c>
      <c r="P21" s="238">
        <f>$C21*O21</f>
        <v>0.28999999999999998</v>
      </c>
      <c r="Q21" s="253"/>
      <c r="R21" s="233"/>
      <c r="S21" s="253"/>
      <c r="T21" s="242"/>
      <c r="U21" s="239" t="s">
        <v>482</v>
      </c>
    </row>
    <row r="22" spans="1:22" s="255" customFormat="1" ht="21" customHeight="1">
      <c r="A22" s="243" t="s">
        <v>483</v>
      </c>
      <c r="B22" s="245" t="s">
        <v>484</v>
      </c>
      <c r="C22" s="256">
        <f>(((0.4+0.6)*0.75)/2)*C20</f>
        <v>3.75</v>
      </c>
      <c r="D22" s="134" t="s">
        <v>485</v>
      </c>
      <c r="E22" s="254"/>
      <c r="F22" s="254"/>
      <c r="G22" s="245"/>
      <c r="H22" s="245"/>
      <c r="I22" s="245"/>
      <c r="J22" s="245"/>
      <c r="K22" s="254"/>
      <c r="L22" s="254"/>
      <c r="M22" s="245"/>
      <c r="N22" s="245"/>
      <c r="O22" s="254"/>
      <c r="P22" s="254"/>
      <c r="Q22" s="248"/>
      <c r="R22" s="248"/>
      <c r="S22" s="248">
        <f>0.26+0.1</f>
        <v>0.36</v>
      </c>
      <c r="T22" s="238">
        <f>$C22*S22</f>
        <v>1.3499999999999999</v>
      </c>
      <c r="U22" s="239" t="s">
        <v>486</v>
      </c>
    </row>
    <row r="23" spans="1:22" s="262" customFormat="1" ht="21" customHeight="1">
      <c r="A23" s="257" t="s">
        <v>354</v>
      </c>
      <c r="B23" s="258"/>
      <c r="C23" s="259"/>
      <c r="D23" s="258"/>
      <c r="E23" s="260"/>
      <c r="F23" s="236">
        <f>TRUNC(SUM(F5:F22),2)</f>
        <v>0.74</v>
      </c>
      <c r="G23" s="260"/>
      <c r="H23" s="236">
        <f>TRUNC(SUM(H5:H22),2)</f>
        <v>0.39</v>
      </c>
      <c r="I23" s="260"/>
      <c r="J23" s="236">
        <f>TRUNC(SUM(J5:J22),2)</f>
        <v>0.39</v>
      </c>
      <c r="K23" s="260"/>
      <c r="L23" s="236">
        <f>TRUNC(SUM(L5:L22),2)</f>
        <v>1.46</v>
      </c>
      <c r="M23" s="260"/>
      <c r="N23" s="236">
        <f>TRUNC(SUM(N5:N22),2)</f>
        <v>0.68</v>
      </c>
      <c r="O23" s="260"/>
      <c r="P23" s="236">
        <f>TRUNC(SUM(P5:P22),2)</f>
        <v>2.14</v>
      </c>
      <c r="Q23" s="260"/>
      <c r="R23" s="236">
        <f>TRUNC(SUM(R5:R22),2)</f>
        <v>0.32</v>
      </c>
      <c r="S23" s="260"/>
      <c r="T23" s="236">
        <f>TRUNC(SUM(T5:T22),2)</f>
        <v>2.2799999999999998</v>
      </c>
      <c r="U23" s="261"/>
    </row>
    <row r="24" spans="1:22" s="262" customFormat="1" ht="21" customHeight="1">
      <c r="A24" s="257"/>
      <c r="B24" s="258"/>
      <c r="C24" s="259"/>
      <c r="D24" s="258"/>
      <c r="E24" s="260"/>
      <c r="F24" s="236"/>
      <c r="G24" s="260"/>
      <c r="H24" s="236"/>
      <c r="I24" s="260"/>
      <c r="J24" s="236"/>
      <c r="K24" s="260"/>
      <c r="L24" s="236"/>
      <c r="M24" s="260"/>
      <c r="N24" s="236"/>
      <c r="O24" s="260"/>
      <c r="P24" s="236"/>
      <c r="Q24" s="260"/>
      <c r="R24" s="236"/>
      <c r="S24" s="260"/>
      <c r="T24" s="236"/>
      <c r="U24" s="261"/>
    </row>
    <row r="25" spans="1:22" s="255" customFormat="1" ht="21" customHeight="1">
      <c r="A25" s="636" t="str">
        <f>' 시스템설치일반총'!A8</f>
        <v>2. 만운저수지</v>
      </c>
      <c r="B25" s="245"/>
      <c r="C25" s="256"/>
      <c r="D25" s="134"/>
      <c r="E25" s="254"/>
      <c r="F25" s="254"/>
      <c r="G25" s="134"/>
      <c r="H25" s="134"/>
      <c r="I25" s="134"/>
      <c r="J25" s="134"/>
      <c r="K25" s="247"/>
      <c r="L25" s="247"/>
      <c r="M25" s="134"/>
      <c r="N25" s="134"/>
      <c r="O25" s="247"/>
      <c r="P25" s="247"/>
      <c r="Q25" s="248"/>
      <c r="R25" s="248"/>
      <c r="S25" s="248"/>
      <c r="T25" s="238"/>
      <c r="U25" s="239"/>
    </row>
    <row r="26" spans="1:22" s="173" customFormat="1" ht="21" customHeight="1">
      <c r="A26" s="231" t="s">
        <v>412</v>
      </c>
      <c r="B26" s="317" t="s">
        <v>3679</v>
      </c>
      <c r="C26" s="232">
        <v>1</v>
      </c>
      <c r="D26" s="235" t="s">
        <v>353</v>
      </c>
      <c r="E26" s="236"/>
      <c r="F26" s="236"/>
      <c r="G26" s="236"/>
      <c r="H26" s="238"/>
      <c r="I26" s="238"/>
      <c r="J26" s="238"/>
      <c r="K26" s="238">
        <f>0.18*130%</f>
        <v>0.23399999999999999</v>
      </c>
      <c r="L26" s="238">
        <f>$C26*K26</f>
        <v>0.23399999999999999</v>
      </c>
      <c r="M26" s="236"/>
      <c r="N26" s="238"/>
      <c r="O26" s="236"/>
      <c r="P26" s="236"/>
      <c r="Q26" s="238">
        <f>0.18*130%</f>
        <v>0.23399999999999999</v>
      </c>
      <c r="R26" s="238">
        <f>$C26*Q26</f>
        <v>0.23399999999999999</v>
      </c>
      <c r="S26" s="238"/>
      <c r="T26" s="238"/>
      <c r="U26" s="310" t="s">
        <v>415</v>
      </c>
    </row>
    <row r="27" spans="1:22" s="173" customFormat="1" ht="21" customHeight="1">
      <c r="A27" s="234" t="s">
        <v>418</v>
      </c>
      <c r="B27" s="235"/>
      <c r="C27" s="232">
        <f>C26</f>
        <v>1</v>
      </c>
      <c r="D27" s="235" t="s">
        <v>419</v>
      </c>
      <c r="E27" s="238">
        <v>0.52</v>
      </c>
      <c r="F27" s="238">
        <f>$C27*E27</f>
        <v>0.52</v>
      </c>
      <c r="G27" s="236"/>
      <c r="H27" s="238"/>
      <c r="I27" s="238"/>
      <c r="J27" s="238"/>
      <c r="K27" s="238">
        <v>0.65</v>
      </c>
      <c r="L27" s="238">
        <f>$C27*K27</f>
        <v>0.65</v>
      </c>
      <c r="M27" s="236"/>
      <c r="N27" s="238"/>
      <c r="O27" s="236"/>
      <c r="P27" s="236"/>
      <c r="Q27" s="313"/>
      <c r="R27" s="313"/>
      <c r="S27" s="313"/>
      <c r="T27" s="313"/>
      <c r="U27" s="310" t="s">
        <v>414</v>
      </c>
    </row>
    <row r="28" spans="1:22" s="173" customFormat="1" ht="21" customHeight="1">
      <c r="A28" s="234" t="s">
        <v>420</v>
      </c>
      <c r="B28" s="235"/>
      <c r="C28" s="232">
        <f>C26</f>
        <v>1</v>
      </c>
      <c r="D28" s="235" t="s">
        <v>105</v>
      </c>
      <c r="E28" s="312">
        <v>0.04</v>
      </c>
      <c r="F28" s="238">
        <f>$C28*E28</f>
        <v>0.04</v>
      </c>
      <c r="G28" s="236"/>
      <c r="H28" s="238"/>
      <c r="I28" s="238"/>
      <c r="J28" s="238"/>
      <c r="K28" s="311">
        <v>0.08</v>
      </c>
      <c r="L28" s="238">
        <f>$C28*K28</f>
        <v>0.08</v>
      </c>
      <c r="M28" s="236"/>
      <c r="N28" s="238"/>
      <c r="O28" s="236"/>
      <c r="P28" s="236"/>
      <c r="Q28" s="312"/>
      <c r="R28" s="312"/>
      <c r="S28" s="312"/>
      <c r="T28" s="312"/>
      <c r="U28" s="310" t="s">
        <v>415</v>
      </c>
    </row>
    <row r="29" spans="1:22" s="173" customFormat="1" ht="21" customHeight="1">
      <c r="A29" s="234"/>
      <c r="B29" s="235"/>
      <c r="C29" s="637"/>
      <c r="D29" s="235"/>
      <c r="E29" s="314"/>
      <c r="F29" s="238"/>
      <c r="G29" s="236"/>
      <c r="H29" s="238"/>
      <c r="I29" s="238"/>
      <c r="J29" s="238"/>
      <c r="K29" s="318"/>
      <c r="L29" s="238"/>
      <c r="M29" s="236"/>
      <c r="N29" s="238"/>
      <c r="O29" s="236"/>
      <c r="P29" s="236"/>
      <c r="Q29" s="314"/>
      <c r="R29" s="314"/>
      <c r="S29" s="314"/>
      <c r="T29" s="314"/>
      <c r="U29" s="638"/>
    </row>
    <row r="30" spans="1:22" s="173" customFormat="1" ht="21" customHeight="1">
      <c r="A30" s="234"/>
      <c r="B30" s="235"/>
      <c r="C30" s="637"/>
      <c r="D30" s="235"/>
      <c r="E30" s="314"/>
      <c r="F30" s="238"/>
      <c r="G30" s="236"/>
      <c r="H30" s="238"/>
      <c r="I30" s="238"/>
      <c r="J30" s="238"/>
      <c r="K30" s="318"/>
      <c r="L30" s="238"/>
      <c r="M30" s="236"/>
      <c r="N30" s="238"/>
      <c r="O30" s="236"/>
      <c r="P30" s="236"/>
      <c r="Q30" s="314"/>
      <c r="R30" s="314"/>
      <c r="S30" s="314"/>
      <c r="T30" s="314"/>
      <c r="U30" s="638"/>
    </row>
    <row r="31" spans="1:22" s="262" customFormat="1" ht="21" customHeight="1">
      <c r="A31" s="257" t="s">
        <v>354</v>
      </c>
      <c r="B31" s="258"/>
      <c r="C31" s="259"/>
      <c r="D31" s="258"/>
      <c r="E31" s="260"/>
      <c r="F31" s="236">
        <f>TRUNC(SUM(F26:F30),2)</f>
        <v>0.56000000000000005</v>
      </c>
      <c r="G31" s="260"/>
      <c r="H31" s="236"/>
      <c r="I31" s="260"/>
      <c r="J31" s="236"/>
      <c r="K31" s="260"/>
      <c r="L31" s="236">
        <f>TRUNC(SUM(L26:L30),2)</f>
        <v>0.96</v>
      </c>
      <c r="M31" s="260"/>
      <c r="N31" s="236"/>
      <c r="O31" s="260"/>
      <c r="P31" s="236"/>
      <c r="Q31" s="260"/>
      <c r="R31" s="236">
        <f>TRUNC(SUM(R26:R30),2)</f>
        <v>0.23</v>
      </c>
      <c r="S31" s="260"/>
      <c r="T31" s="236"/>
      <c r="U31" s="261"/>
    </row>
    <row r="32" spans="1:22" ht="21" customHeight="1">
      <c r="A32" s="722" t="s">
        <v>346</v>
      </c>
      <c r="B32" s="632" t="s">
        <v>3</v>
      </c>
      <c r="C32" s="722" t="s">
        <v>347</v>
      </c>
      <c r="D32" s="722" t="s">
        <v>348</v>
      </c>
      <c r="E32" s="228" t="s">
        <v>349</v>
      </c>
      <c r="F32" s="229"/>
      <c r="G32" s="724" t="s">
        <v>3669</v>
      </c>
      <c r="H32" s="725"/>
      <c r="I32" s="726" t="s">
        <v>3670</v>
      </c>
      <c r="J32" s="727"/>
      <c r="K32" s="724" t="s">
        <v>23</v>
      </c>
      <c r="L32" s="725"/>
      <c r="M32" s="726" t="s">
        <v>488</v>
      </c>
      <c r="N32" s="727"/>
      <c r="O32" s="726" t="s">
        <v>350</v>
      </c>
      <c r="P32" s="727"/>
      <c r="Q32" s="726" t="s">
        <v>462</v>
      </c>
      <c r="R32" s="727"/>
      <c r="S32" s="726" t="s">
        <v>24</v>
      </c>
      <c r="T32" s="727"/>
      <c r="U32" s="722" t="s">
        <v>351</v>
      </c>
    </row>
    <row r="33" spans="1:21" ht="21" customHeight="1">
      <c r="A33" s="723"/>
      <c r="B33" s="633" t="s">
        <v>4</v>
      </c>
      <c r="C33" s="723"/>
      <c r="D33" s="723"/>
      <c r="E33" s="230" t="s">
        <v>352</v>
      </c>
      <c r="F33" s="230" t="s">
        <v>0</v>
      </c>
      <c r="G33" s="230" t="s">
        <v>352</v>
      </c>
      <c r="H33" s="230" t="s">
        <v>0</v>
      </c>
      <c r="I33" s="230" t="s">
        <v>352</v>
      </c>
      <c r="J33" s="230" t="s">
        <v>0</v>
      </c>
      <c r="K33" s="230" t="s">
        <v>352</v>
      </c>
      <c r="L33" s="230" t="s">
        <v>0</v>
      </c>
      <c r="M33" s="230" t="s">
        <v>352</v>
      </c>
      <c r="N33" s="230" t="s">
        <v>0</v>
      </c>
      <c r="O33" s="230" t="s">
        <v>352</v>
      </c>
      <c r="P33" s="230" t="s">
        <v>0</v>
      </c>
      <c r="Q33" s="230" t="s">
        <v>352</v>
      </c>
      <c r="R33" s="230" t="s">
        <v>0</v>
      </c>
      <c r="S33" s="230" t="s">
        <v>352</v>
      </c>
      <c r="T33" s="230" t="s">
        <v>0</v>
      </c>
      <c r="U33" s="723"/>
    </row>
    <row r="34" spans="1:21" s="255" customFormat="1" ht="21" customHeight="1">
      <c r="A34" s="641" t="str">
        <f>원격소설치!A55</f>
        <v>3. 안교배수장</v>
      </c>
      <c r="B34" s="245"/>
      <c r="C34" s="256"/>
      <c r="D34" s="134"/>
      <c r="E34" s="254"/>
      <c r="F34" s="254"/>
      <c r="G34" s="134"/>
      <c r="H34" s="134"/>
      <c r="I34" s="134"/>
      <c r="J34" s="134"/>
      <c r="K34" s="247"/>
      <c r="L34" s="247"/>
      <c r="M34" s="134"/>
      <c r="N34" s="134"/>
      <c r="O34" s="247"/>
      <c r="P34" s="247"/>
      <c r="Q34" s="248"/>
      <c r="R34" s="248"/>
      <c r="S34" s="248"/>
      <c r="T34" s="238"/>
      <c r="U34" s="239"/>
    </row>
    <row r="35" spans="1:21" s="255" customFormat="1" ht="21" customHeight="1">
      <c r="A35" s="642" t="s">
        <v>3701</v>
      </c>
      <c r="B35" s="245" t="s">
        <v>3705</v>
      </c>
      <c r="C35" s="307">
        <v>1</v>
      </c>
      <c r="D35" s="252" t="s">
        <v>6</v>
      </c>
      <c r="E35" s="254"/>
      <c r="F35" s="254"/>
      <c r="G35" s="134"/>
      <c r="H35" s="134"/>
      <c r="I35" s="134"/>
      <c r="J35" s="134"/>
      <c r="K35" s="247">
        <v>0.05</v>
      </c>
      <c r="L35" s="238">
        <f>$C35*K35</f>
        <v>0.05</v>
      </c>
      <c r="M35" s="134"/>
      <c r="N35" s="134"/>
      <c r="O35" s="247"/>
      <c r="P35" s="247"/>
      <c r="Q35" s="248"/>
      <c r="R35" s="248"/>
      <c r="S35" s="247">
        <v>0.02</v>
      </c>
      <c r="T35" s="238">
        <f>$C35*S35</f>
        <v>0.02</v>
      </c>
      <c r="U35" s="239" t="s">
        <v>3706</v>
      </c>
    </row>
    <row r="36" spans="1:21" s="255" customFormat="1" ht="21" customHeight="1">
      <c r="A36" s="642"/>
      <c r="B36" s="245" t="s">
        <v>3707</v>
      </c>
      <c r="C36" s="307">
        <v>1</v>
      </c>
      <c r="D36" s="252" t="s">
        <v>6</v>
      </c>
      <c r="E36" s="134">
        <v>0.6</v>
      </c>
      <c r="F36" s="238">
        <f>$C36*E36</f>
        <v>0.6</v>
      </c>
      <c r="G36" s="134"/>
      <c r="H36" s="134"/>
      <c r="I36" s="134">
        <v>0.6</v>
      </c>
      <c r="J36" s="238">
        <f>$C36*I36</f>
        <v>0.6</v>
      </c>
      <c r="K36" s="247"/>
      <c r="L36" s="247"/>
      <c r="M36" s="134"/>
      <c r="N36" s="134"/>
      <c r="O36" s="247"/>
      <c r="P36" s="247"/>
      <c r="Q36" s="248"/>
      <c r="R36" s="248"/>
      <c r="S36" s="248"/>
      <c r="T36" s="238"/>
      <c r="U36" s="239" t="s">
        <v>3706</v>
      </c>
    </row>
    <row r="37" spans="1:21" s="262" customFormat="1" ht="21" customHeight="1">
      <c r="A37" s="257" t="s">
        <v>354</v>
      </c>
      <c r="B37" s="258"/>
      <c r="C37" s="259"/>
      <c r="D37" s="258"/>
      <c r="E37" s="260"/>
      <c r="F37" s="236">
        <f>SUM(F35:F36)</f>
        <v>0.6</v>
      </c>
      <c r="G37" s="260"/>
      <c r="H37" s="236"/>
      <c r="I37" s="260"/>
      <c r="J37" s="236">
        <f>SUM(J35:J36)</f>
        <v>0.6</v>
      </c>
      <c r="K37" s="260"/>
      <c r="L37" s="236">
        <f>SUM(L35:L36)</f>
        <v>0.05</v>
      </c>
      <c r="M37" s="260"/>
      <c r="N37" s="236"/>
      <c r="O37" s="260"/>
      <c r="P37" s="236"/>
      <c r="Q37" s="260"/>
      <c r="R37" s="236"/>
      <c r="S37" s="260"/>
      <c r="T37" s="236">
        <f>SUM(T35:T36)</f>
        <v>0.02</v>
      </c>
      <c r="U37" s="261"/>
    </row>
    <row r="38" spans="1:21" s="255" customFormat="1" ht="21" customHeight="1">
      <c r="A38" s="642"/>
      <c r="B38" s="245"/>
      <c r="C38" s="256"/>
      <c r="D38" s="134"/>
      <c r="E38" s="254"/>
      <c r="F38" s="254"/>
      <c r="G38" s="134"/>
      <c r="H38" s="134"/>
      <c r="I38" s="134"/>
      <c r="J38" s="134"/>
      <c r="K38" s="247"/>
      <c r="L38" s="247"/>
      <c r="M38" s="134"/>
      <c r="N38" s="134"/>
      <c r="O38" s="247"/>
      <c r="P38" s="247"/>
      <c r="Q38" s="248"/>
      <c r="R38" s="248"/>
      <c r="S38" s="248"/>
      <c r="T38" s="238"/>
      <c r="U38" s="239"/>
    </row>
    <row r="39" spans="1:21" s="255" customFormat="1" ht="21" customHeight="1">
      <c r="A39" s="641" t="str">
        <f>' 시스템설치일반총'!A10</f>
        <v>4. 호명간선분기밸브</v>
      </c>
      <c r="B39" s="245"/>
      <c r="C39" s="256"/>
      <c r="D39" s="134"/>
      <c r="E39" s="254"/>
      <c r="F39" s="254"/>
      <c r="G39" s="134"/>
      <c r="H39" s="134"/>
      <c r="I39" s="134"/>
      <c r="J39" s="134"/>
      <c r="K39" s="247"/>
      <c r="L39" s="247"/>
      <c r="M39" s="134"/>
      <c r="N39" s="134"/>
      <c r="O39" s="247"/>
      <c r="P39" s="247"/>
      <c r="Q39" s="248"/>
      <c r="R39" s="248"/>
      <c r="S39" s="248"/>
      <c r="T39" s="238"/>
      <c r="U39" s="239"/>
    </row>
    <row r="40" spans="1:21" s="255" customFormat="1" ht="21" customHeight="1">
      <c r="A40" s="642" t="s">
        <v>3728</v>
      </c>
      <c r="B40" s="245" t="s">
        <v>3727</v>
      </c>
      <c r="C40" s="307">
        <v>1</v>
      </c>
      <c r="D40" s="252" t="s">
        <v>6</v>
      </c>
      <c r="E40" s="254"/>
      <c r="F40" s="254"/>
      <c r="G40" s="134"/>
      <c r="H40" s="134"/>
      <c r="I40" s="134"/>
      <c r="J40" s="134"/>
      <c r="K40" s="248">
        <f>0.27*150%</f>
        <v>0.40500000000000003</v>
      </c>
      <c r="L40" s="238">
        <f>$C40*K40</f>
        <v>0.40500000000000003</v>
      </c>
      <c r="M40" s="134"/>
      <c r="N40" s="134"/>
      <c r="O40" s="247"/>
      <c r="P40" s="247"/>
      <c r="Q40" s="248"/>
      <c r="R40" s="248"/>
      <c r="S40" s="247">
        <v>0.02</v>
      </c>
      <c r="T40" s="238">
        <f>$C40*S40</f>
        <v>0.02</v>
      </c>
      <c r="U40" s="239" t="s">
        <v>3729</v>
      </c>
    </row>
    <row r="41" spans="1:21" s="255" customFormat="1" ht="21" customHeight="1">
      <c r="A41" s="642"/>
      <c r="B41" s="245"/>
      <c r="C41" s="307"/>
      <c r="D41" s="252"/>
      <c r="E41" s="254"/>
      <c r="F41" s="254"/>
      <c r="G41" s="134"/>
      <c r="H41" s="134"/>
      <c r="I41" s="134"/>
      <c r="J41" s="134"/>
      <c r="K41" s="247"/>
      <c r="L41" s="238"/>
      <c r="M41" s="134"/>
      <c r="N41" s="134"/>
      <c r="O41" s="247"/>
      <c r="P41" s="247"/>
      <c r="Q41" s="248"/>
      <c r="R41" s="248"/>
      <c r="S41" s="247"/>
      <c r="T41" s="238"/>
      <c r="U41" s="239"/>
    </row>
    <row r="42" spans="1:21" s="255" customFormat="1" ht="21" customHeight="1">
      <c r="A42" s="257" t="s">
        <v>354</v>
      </c>
      <c r="B42" s="245"/>
      <c r="C42" s="307"/>
      <c r="D42" s="252"/>
      <c r="E42" s="254"/>
      <c r="F42" s="254"/>
      <c r="G42" s="249"/>
      <c r="H42" s="248"/>
      <c r="I42" s="248"/>
      <c r="J42" s="248"/>
      <c r="K42" s="248"/>
      <c r="L42" s="248">
        <f>SUM(L40:L41)</f>
        <v>0.40500000000000003</v>
      </c>
      <c r="M42" s="248"/>
      <c r="N42" s="248"/>
      <c r="O42" s="248"/>
      <c r="P42" s="238"/>
      <c r="Q42" s="254"/>
      <c r="R42" s="248"/>
      <c r="S42" s="248"/>
      <c r="T42" s="238"/>
      <c r="U42" s="239"/>
    </row>
    <row r="43" spans="1:21" s="255" customFormat="1" ht="21" customHeight="1">
      <c r="A43" s="642"/>
      <c r="B43" s="245"/>
      <c r="C43" s="307"/>
      <c r="D43" s="252"/>
      <c r="E43" s="254"/>
      <c r="F43" s="254"/>
      <c r="G43" s="134"/>
      <c r="H43" s="134"/>
      <c r="I43" s="134"/>
      <c r="J43" s="134"/>
      <c r="K43" s="247"/>
      <c r="L43" s="238"/>
      <c r="M43" s="134"/>
      <c r="N43" s="134"/>
      <c r="O43" s="247"/>
      <c r="P43" s="247"/>
      <c r="Q43" s="248"/>
      <c r="R43" s="248"/>
      <c r="S43" s="247"/>
      <c r="T43" s="238"/>
      <c r="U43" s="239"/>
    </row>
    <row r="44" spans="1:21" s="255" customFormat="1" ht="21" customHeight="1">
      <c r="A44" s="641" t="str">
        <f>' 시스템설치일반총'!A11</f>
        <v>5. 도촌저수지</v>
      </c>
      <c r="B44" s="245"/>
      <c r="C44" s="307"/>
      <c r="D44" s="252"/>
      <c r="E44" s="254"/>
      <c r="F44" s="254"/>
      <c r="G44" s="134"/>
      <c r="H44" s="134"/>
      <c r="I44" s="134"/>
      <c r="J44" s="134"/>
      <c r="K44" s="247"/>
      <c r="L44" s="238"/>
      <c r="M44" s="134"/>
      <c r="N44" s="134"/>
      <c r="O44" s="247"/>
      <c r="P44" s="247"/>
      <c r="Q44" s="248"/>
      <c r="R44" s="248"/>
      <c r="S44" s="247"/>
      <c r="T44" s="238"/>
      <c r="U44" s="239"/>
    </row>
    <row r="45" spans="1:21" s="255" customFormat="1" ht="21" customHeight="1">
      <c r="A45" s="231" t="s">
        <v>3828</v>
      </c>
      <c r="B45" s="686"/>
      <c r="C45" s="232"/>
      <c r="D45" s="687"/>
      <c r="E45" s="254"/>
      <c r="F45" s="254"/>
      <c r="G45" s="134"/>
      <c r="H45" s="134"/>
      <c r="I45" s="134"/>
      <c r="J45" s="134"/>
      <c r="K45" s="247"/>
      <c r="L45" s="238"/>
      <c r="M45" s="134"/>
      <c r="N45" s="134"/>
      <c r="O45" s="247"/>
      <c r="P45" s="247"/>
      <c r="Q45" s="248"/>
      <c r="R45" s="248"/>
      <c r="S45" s="247"/>
      <c r="T45" s="238"/>
      <c r="U45" s="239"/>
    </row>
    <row r="46" spans="1:21" s="255" customFormat="1" ht="21" customHeight="1">
      <c r="A46" s="234" t="s">
        <v>3829</v>
      </c>
      <c r="B46" s="239" t="s">
        <v>3830</v>
      </c>
      <c r="C46" s="232">
        <v>1</v>
      </c>
      <c r="D46" s="239" t="s">
        <v>3831</v>
      </c>
      <c r="E46" s="236">
        <v>0.6</v>
      </c>
      <c r="F46" s="238">
        <f>$C46*E46</f>
        <v>0.6</v>
      </c>
      <c r="G46" s="236"/>
      <c r="H46" s="236"/>
      <c r="I46" s="233"/>
      <c r="J46" s="233"/>
      <c r="K46" s="236">
        <v>0.6</v>
      </c>
      <c r="L46" s="238">
        <f>$C46*K46</f>
        <v>0.6</v>
      </c>
      <c r="M46" s="236"/>
      <c r="N46" s="236"/>
      <c r="O46" s="236"/>
      <c r="P46" s="236"/>
      <c r="Q46" s="236"/>
      <c r="R46" s="236"/>
      <c r="S46" s="241"/>
      <c r="T46" s="238"/>
      <c r="U46" s="241" t="s">
        <v>3839</v>
      </c>
    </row>
    <row r="47" spans="1:21" s="255" customFormat="1" ht="21" customHeight="1">
      <c r="A47" s="234"/>
      <c r="B47" s="241" t="s">
        <v>3832</v>
      </c>
      <c r="C47" s="232">
        <f>'도촌IO LIST'!AX19+'도촌IO LIST'!AX21</f>
        <v>15</v>
      </c>
      <c r="D47" s="235" t="s">
        <v>3833</v>
      </c>
      <c r="E47" s="236">
        <v>0.03</v>
      </c>
      <c r="F47" s="238">
        <f>$C47*E47</f>
        <v>0.44999999999999996</v>
      </c>
      <c r="G47" s="236"/>
      <c r="H47" s="236"/>
      <c r="I47" s="236"/>
      <c r="J47" s="236"/>
      <c r="K47" s="236">
        <v>0.03</v>
      </c>
      <c r="L47" s="238">
        <f>$C47*K47</f>
        <v>0.44999999999999996</v>
      </c>
      <c r="M47" s="236"/>
      <c r="N47" s="236"/>
      <c r="O47" s="236"/>
      <c r="P47" s="236"/>
      <c r="Q47" s="236"/>
      <c r="R47" s="236"/>
      <c r="S47" s="241"/>
      <c r="T47" s="238"/>
      <c r="U47" s="241" t="s">
        <v>3840</v>
      </c>
    </row>
    <row r="48" spans="1:21" s="255" customFormat="1" ht="21" customHeight="1">
      <c r="A48" s="234"/>
      <c r="B48" s="317" t="s">
        <v>3834</v>
      </c>
      <c r="C48" s="232">
        <f>'도촌IO LIST'!AX20</f>
        <v>7</v>
      </c>
      <c r="D48" s="235" t="s">
        <v>3835</v>
      </c>
      <c r="E48" s="236">
        <v>0.04</v>
      </c>
      <c r="F48" s="238">
        <f>$C48*E48</f>
        <v>0.28000000000000003</v>
      </c>
      <c r="G48" s="236"/>
      <c r="H48" s="236"/>
      <c r="I48" s="236"/>
      <c r="J48" s="238"/>
      <c r="K48" s="236">
        <v>0.04</v>
      </c>
      <c r="L48" s="238">
        <f>$C48*K48</f>
        <v>0.28000000000000003</v>
      </c>
      <c r="M48" s="236"/>
      <c r="N48" s="240"/>
      <c r="O48" s="240"/>
      <c r="P48" s="240"/>
      <c r="Q48" s="236"/>
      <c r="R48" s="236"/>
      <c r="S48" s="241"/>
      <c r="T48" s="238"/>
      <c r="U48" s="241" t="s">
        <v>3840</v>
      </c>
    </row>
    <row r="49" spans="1:21" s="255" customFormat="1" ht="21" customHeight="1">
      <c r="A49" s="308" t="s">
        <v>3826</v>
      </c>
      <c r="B49" s="688" t="s">
        <v>3742</v>
      </c>
      <c r="C49" s="689">
        <f>원격소설치!D86</f>
        <v>8</v>
      </c>
      <c r="D49" s="218" t="s">
        <v>3836</v>
      </c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>
        <f>0.18*150%</f>
        <v>0.27</v>
      </c>
      <c r="P49" s="314">
        <f>$C49*O49</f>
        <v>2.16</v>
      </c>
      <c r="Q49" s="222"/>
      <c r="R49" s="222"/>
      <c r="S49" s="241"/>
      <c r="T49" s="238"/>
      <c r="U49" s="241" t="s">
        <v>3841</v>
      </c>
    </row>
    <row r="50" spans="1:21" s="255" customFormat="1" ht="21" customHeight="1">
      <c r="A50" s="690" t="s">
        <v>3837</v>
      </c>
      <c r="B50" s="691" t="s">
        <v>3838</v>
      </c>
      <c r="C50" s="692">
        <f>원격소설치!D87</f>
        <v>46</v>
      </c>
      <c r="D50" s="245" t="s">
        <v>5</v>
      </c>
      <c r="E50" s="238"/>
      <c r="F50" s="238"/>
      <c r="G50" s="313"/>
      <c r="H50" s="238"/>
      <c r="I50" s="313"/>
      <c r="J50" s="238"/>
      <c r="K50" s="314"/>
      <c r="L50" s="314"/>
      <c r="M50" s="693"/>
      <c r="N50" s="314"/>
      <c r="O50" s="693">
        <v>5.5E-2</v>
      </c>
      <c r="P50" s="314">
        <f>$C50*O50</f>
        <v>2.5299999999999998</v>
      </c>
      <c r="Q50" s="238"/>
      <c r="R50" s="238"/>
      <c r="S50" s="694"/>
      <c r="T50" s="238"/>
      <c r="U50" s="241" t="s">
        <v>3841</v>
      </c>
    </row>
    <row r="51" spans="1:21" s="255" customFormat="1" ht="21" customHeight="1">
      <c r="A51" s="642"/>
      <c r="B51" s="245"/>
      <c r="C51" s="307"/>
      <c r="D51" s="252"/>
      <c r="E51" s="254"/>
      <c r="F51" s="254"/>
      <c r="G51" s="134"/>
      <c r="H51" s="134"/>
      <c r="I51" s="134"/>
      <c r="J51" s="134"/>
      <c r="K51" s="247"/>
      <c r="L51" s="238"/>
      <c r="M51" s="134"/>
      <c r="N51" s="134"/>
      <c r="O51" s="247"/>
      <c r="P51" s="247"/>
      <c r="Q51" s="248"/>
      <c r="R51" s="248"/>
      <c r="S51" s="247"/>
      <c r="T51" s="238"/>
      <c r="U51" s="239"/>
    </row>
    <row r="52" spans="1:21" s="255" customFormat="1" ht="21" customHeight="1">
      <c r="A52" s="642"/>
      <c r="B52" s="245"/>
      <c r="C52" s="307"/>
      <c r="D52" s="252"/>
      <c r="E52" s="254"/>
      <c r="F52" s="254"/>
      <c r="G52" s="134"/>
      <c r="H52" s="134"/>
      <c r="I52" s="134"/>
      <c r="J52" s="134"/>
      <c r="K52" s="247"/>
      <c r="L52" s="238"/>
      <c r="M52" s="134"/>
      <c r="N52" s="134"/>
      <c r="O52" s="247"/>
      <c r="P52" s="247"/>
      <c r="Q52" s="248"/>
      <c r="R52" s="248"/>
      <c r="S52" s="247"/>
      <c r="T52" s="238"/>
      <c r="U52" s="239"/>
    </row>
    <row r="53" spans="1:21" s="255" customFormat="1" ht="21" customHeight="1">
      <c r="A53" s="257" t="s">
        <v>354</v>
      </c>
      <c r="B53" s="245"/>
      <c r="C53" s="307"/>
      <c r="D53" s="252"/>
      <c r="E53" s="254"/>
      <c r="F53" s="236">
        <f>SUM(F46:F52)</f>
        <v>1.3299999999999998</v>
      </c>
      <c r="G53" s="249"/>
      <c r="H53" s="248"/>
      <c r="I53" s="248"/>
      <c r="J53" s="248"/>
      <c r="K53" s="254"/>
      <c r="L53" s="236">
        <f>SUM(L46:L52)</f>
        <v>1.3299999999999998</v>
      </c>
      <c r="M53" s="248"/>
      <c r="N53" s="248"/>
      <c r="O53" s="254"/>
      <c r="P53" s="236">
        <f>SUM(P46:P52)</f>
        <v>4.6899999999999995</v>
      </c>
      <c r="Q53" s="254"/>
      <c r="R53" s="248"/>
      <c r="S53" s="248"/>
      <c r="T53" s="238"/>
      <c r="U53" s="239"/>
    </row>
  </sheetData>
  <mergeCells count="22">
    <mergeCell ref="M2:N2"/>
    <mergeCell ref="O2:P2"/>
    <mergeCell ref="Q2:R2"/>
    <mergeCell ref="S2:T2"/>
    <mergeCell ref="U2:U3"/>
    <mergeCell ref="A2:A3"/>
    <mergeCell ref="C2:C3"/>
    <mergeCell ref="D2:D3"/>
    <mergeCell ref="K2:L2"/>
    <mergeCell ref="G2:H2"/>
    <mergeCell ref="I2:J2"/>
    <mergeCell ref="A32:A33"/>
    <mergeCell ref="C32:C33"/>
    <mergeCell ref="D32:D33"/>
    <mergeCell ref="G32:H32"/>
    <mergeCell ref="I32:J32"/>
    <mergeCell ref="U32:U33"/>
    <mergeCell ref="K32:L32"/>
    <mergeCell ref="M32:N32"/>
    <mergeCell ref="O32:P32"/>
    <mergeCell ref="Q32:R32"/>
    <mergeCell ref="S32:T32"/>
  </mergeCells>
  <phoneticPr fontId="47" type="noConversion"/>
  <printOptions horizontalCentered="1" verticalCentered="1" gridLinesSet="0"/>
  <pageMargins left="0.59055118110236227" right="0.35433070866141736" top="0.55118110236220474" bottom="0.39370078740157483" header="0" footer="0"/>
  <pageSetup paperSize="9" scale="77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1" tint="4.9989318521683403E-2"/>
  </sheetPr>
  <dimension ref="A1"/>
  <sheetViews>
    <sheetView workbookViewId="0">
      <selection activeCell="R38" sqref="R38"/>
    </sheetView>
  </sheetViews>
  <sheetFormatPr defaultRowHeight="14.25"/>
  <sheetData/>
  <phoneticPr fontId="47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249977111117893"/>
  </sheetPr>
  <dimension ref="A1:AR27"/>
  <sheetViews>
    <sheetView view="pageBreakPreview" zoomScale="80" zoomScaleNormal="100" zoomScaleSheetLayoutView="80" workbookViewId="0">
      <selection activeCell="E7" sqref="E7"/>
    </sheetView>
  </sheetViews>
  <sheetFormatPr defaultRowHeight="14.25"/>
  <cols>
    <col min="1" max="1" width="25.625" style="106" customWidth="1"/>
    <col min="2" max="37" width="3.625" style="106" customWidth="1"/>
    <col min="38" max="38" width="9.25" style="106" customWidth="1"/>
    <col min="39" max="39" width="3.625" style="106" customWidth="1"/>
    <col min="40" max="40" width="11.375" style="106" customWidth="1"/>
    <col min="41" max="41" width="5.125" style="106" customWidth="1"/>
    <col min="42" max="42" width="3.625" style="106" customWidth="1"/>
    <col min="43" max="43" width="7.5" style="106" customWidth="1"/>
    <col min="44" max="44" width="5.625" style="106" customWidth="1"/>
    <col min="45" max="16384" width="9" style="106"/>
  </cols>
  <sheetData>
    <row r="1" spans="1:40" ht="45" customHeight="1" thickBot="1">
      <c r="A1" s="129" t="s">
        <v>319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</row>
    <row r="2" spans="1:40" ht="24.95" customHeight="1">
      <c r="A2" s="737" t="s">
        <v>243</v>
      </c>
      <c r="B2" s="739" t="s">
        <v>244</v>
      </c>
      <c r="C2" s="740"/>
      <c r="D2" s="740"/>
      <c r="E2" s="740"/>
      <c r="F2" s="741"/>
      <c r="G2" s="739" t="s">
        <v>245</v>
      </c>
      <c r="H2" s="740"/>
      <c r="I2" s="740"/>
      <c r="J2" s="740"/>
      <c r="K2" s="740"/>
      <c r="L2" s="740"/>
      <c r="M2" s="740"/>
      <c r="N2" s="740"/>
      <c r="O2" s="740"/>
      <c r="P2" s="740"/>
      <c r="Q2" s="740"/>
      <c r="R2" s="740"/>
      <c r="S2" s="740"/>
      <c r="T2" s="740"/>
      <c r="U2" s="740"/>
      <c r="V2" s="740"/>
      <c r="W2" s="740"/>
      <c r="X2" s="740"/>
      <c r="Y2" s="741"/>
      <c r="Z2" s="739" t="s">
        <v>246</v>
      </c>
      <c r="AA2" s="740"/>
      <c r="AB2" s="740"/>
      <c r="AC2" s="740"/>
      <c r="AD2" s="740"/>
      <c r="AE2" s="740"/>
      <c r="AF2" s="740"/>
      <c r="AG2" s="740"/>
      <c r="AH2" s="740"/>
      <c r="AI2" s="740"/>
      <c r="AJ2" s="740"/>
      <c r="AK2" s="741"/>
      <c r="AL2" s="742" t="s">
        <v>247</v>
      </c>
    </row>
    <row r="3" spans="1:40" ht="24.95" customHeight="1" thickBot="1">
      <c r="A3" s="738"/>
      <c r="B3" s="744" t="s">
        <v>248</v>
      </c>
      <c r="C3" s="745"/>
      <c r="D3" s="745"/>
      <c r="E3" s="745"/>
      <c r="F3" s="746"/>
      <c r="G3" s="744" t="s">
        <v>249</v>
      </c>
      <c r="H3" s="745"/>
      <c r="I3" s="745"/>
      <c r="J3" s="745"/>
      <c r="K3" s="745"/>
      <c r="L3" s="745" t="s">
        <v>250</v>
      </c>
      <c r="M3" s="745"/>
      <c r="N3" s="745"/>
      <c r="O3" s="745"/>
      <c r="P3" s="745"/>
      <c r="Q3" s="745"/>
      <c r="R3" s="745"/>
      <c r="S3" s="745"/>
      <c r="T3" s="745"/>
      <c r="U3" s="745"/>
      <c r="V3" s="745"/>
      <c r="W3" s="745"/>
      <c r="X3" s="745"/>
      <c r="Y3" s="746"/>
      <c r="Z3" s="744" t="s">
        <v>251</v>
      </c>
      <c r="AA3" s="745"/>
      <c r="AB3" s="745"/>
      <c r="AC3" s="745"/>
      <c r="AD3" s="745"/>
      <c r="AE3" s="745"/>
      <c r="AF3" s="745"/>
      <c r="AG3" s="745"/>
      <c r="AH3" s="745"/>
      <c r="AI3" s="745"/>
      <c r="AJ3" s="745"/>
      <c r="AK3" s="746"/>
      <c r="AL3" s="743"/>
    </row>
    <row r="4" spans="1:40" ht="117" customHeight="1">
      <c r="A4" s="108" t="s">
        <v>252</v>
      </c>
      <c r="B4" s="109" t="s">
        <v>300</v>
      </c>
      <c r="C4" s="110" t="s">
        <v>253</v>
      </c>
      <c r="D4" s="110" t="s">
        <v>254</v>
      </c>
      <c r="E4" s="110" t="s">
        <v>255</v>
      </c>
      <c r="F4" s="111" t="str">
        <f>J4</f>
        <v>Local/Remote</v>
      </c>
      <c r="G4" s="109" t="s">
        <v>299</v>
      </c>
      <c r="H4" s="110" t="s">
        <v>256</v>
      </c>
      <c r="I4" s="133" t="s">
        <v>301</v>
      </c>
      <c r="J4" s="110" t="s">
        <v>257</v>
      </c>
      <c r="K4" s="110" t="s">
        <v>312</v>
      </c>
      <c r="L4" s="110" t="s">
        <v>258</v>
      </c>
      <c r="M4" s="110" t="s">
        <v>259</v>
      </c>
      <c r="N4" s="110" t="s">
        <v>260</v>
      </c>
      <c r="O4" s="110" t="s">
        <v>261</v>
      </c>
      <c r="P4" s="110" t="s">
        <v>262</v>
      </c>
      <c r="Q4" s="110" t="s">
        <v>263</v>
      </c>
      <c r="R4" s="110" t="s">
        <v>264</v>
      </c>
      <c r="S4" s="110" t="s">
        <v>309</v>
      </c>
      <c r="T4" s="110" t="s">
        <v>265</v>
      </c>
      <c r="U4" s="110" t="s">
        <v>266</v>
      </c>
      <c r="V4" s="110" t="s">
        <v>410</v>
      </c>
      <c r="W4" s="110" t="s">
        <v>267</v>
      </c>
      <c r="X4" s="110" t="s">
        <v>268</v>
      </c>
      <c r="Y4" s="111" t="s">
        <v>269</v>
      </c>
      <c r="Z4" s="109" t="s">
        <v>270</v>
      </c>
      <c r="AA4" s="110" t="s">
        <v>271</v>
      </c>
      <c r="AB4" s="110" t="s">
        <v>272</v>
      </c>
      <c r="AC4" s="110" t="s">
        <v>273</v>
      </c>
      <c r="AD4" s="110" t="s">
        <v>274</v>
      </c>
      <c r="AE4" s="110" t="s">
        <v>275</v>
      </c>
      <c r="AF4" s="110" t="s">
        <v>276</v>
      </c>
      <c r="AG4" s="110" t="s">
        <v>277</v>
      </c>
      <c r="AH4" s="110" t="s">
        <v>278</v>
      </c>
      <c r="AI4" s="110" t="s">
        <v>279</v>
      </c>
      <c r="AJ4" s="110" t="s">
        <v>280</v>
      </c>
      <c r="AK4" s="111" t="s">
        <v>298</v>
      </c>
      <c r="AL4" s="108"/>
    </row>
    <row r="5" spans="1:40" ht="20.100000000000001" customHeight="1">
      <c r="A5" s="112" t="s">
        <v>409</v>
      </c>
      <c r="B5" s="119"/>
      <c r="C5" s="116"/>
      <c r="D5" s="116"/>
      <c r="E5" s="116"/>
      <c r="F5" s="117"/>
      <c r="G5" s="119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7"/>
      <c r="Z5" s="119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7"/>
      <c r="AL5" s="114"/>
      <c r="AN5" s="161">
        <v>2</v>
      </c>
    </row>
    <row r="6" spans="1:40" ht="20.100000000000001" customHeight="1">
      <c r="A6" s="112" t="s">
        <v>281</v>
      </c>
      <c r="B6" s="119"/>
      <c r="C6" s="116"/>
      <c r="D6" s="116"/>
      <c r="E6" s="116">
        <v>1</v>
      </c>
      <c r="F6" s="117"/>
      <c r="G6" s="115"/>
      <c r="H6" s="116"/>
      <c r="I6" s="116"/>
      <c r="J6" s="113"/>
      <c r="K6" s="116">
        <v>1</v>
      </c>
      <c r="L6" s="118"/>
      <c r="M6" s="118"/>
      <c r="N6" s="118"/>
      <c r="O6" s="118"/>
      <c r="P6" s="118"/>
      <c r="Q6" s="118"/>
      <c r="R6" s="118"/>
      <c r="S6" s="116">
        <v>1</v>
      </c>
      <c r="T6" s="113"/>
      <c r="U6" s="113"/>
      <c r="V6" s="113"/>
      <c r="W6" s="113"/>
      <c r="X6" s="118"/>
      <c r="Y6" s="117"/>
      <c r="Z6" s="162"/>
      <c r="AA6" s="163"/>
      <c r="AB6" s="116"/>
      <c r="AC6" s="116"/>
      <c r="AD6" s="116"/>
      <c r="AE6" s="116"/>
      <c r="AF6" s="116"/>
      <c r="AG6" s="116"/>
      <c r="AH6" s="116"/>
      <c r="AI6" s="116"/>
      <c r="AJ6" s="116"/>
      <c r="AK6" s="117"/>
      <c r="AL6" s="114"/>
    </row>
    <row r="7" spans="1:40" ht="20.100000000000001" customHeight="1">
      <c r="A7" s="112" t="s">
        <v>277</v>
      </c>
      <c r="B7" s="119"/>
      <c r="C7" s="116"/>
      <c r="D7" s="116"/>
      <c r="E7" s="116"/>
      <c r="F7" s="117"/>
      <c r="G7" s="119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7"/>
      <c r="Z7" s="119"/>
      <c r="AA7" s="116"/>
      <c r="AB7" s="116"/>
      <c r="AC7" s="116"/>
      <c r="AD7" s="116"/>
      <c r="AE7" s="116"/>
      <c r="AF7" s="116"/>
      <c r="AG7" s="116">
        <v>1</v>
      </c>
      <c r="AH7" s="116"/>
      <c r="AI7" s="116"/>
      <c r="AJ7" s="116"/>
      <c r="AK7" s="117"/>
      <c r="AL7" s="120"/>
    </row>
    <row r="8" spans="1:40" ht="20.100000000000001" customHeight="1">
      <c r="A8" s="121"/>
      <c r="B8" s="152"/>
      <c r="C8" s="153"/>
      <c r="D8" s="153"/>
      <c r="E8" s="153"/>
      <c r="F8" s="154"/>
      <c r="G8" s="155"/>
      <c r="H8" s="153"/>
      <c r="I8" s="153"/>
      <c r="J8" s="123"/>
      <c r="K8" s="153"/>
      <c r="L8" s="156"/>
      <c r="M8" s="156"/>
      <c r="N8" s="156"/>
      <c r="O8" s="156"/>
      <c r="P8" s="156"/>
      <c r="Q8" s="156"/>
      <c r="R8" s="156"/>
      <c r="S8" s="123"/>
      <c r="T8" s="123"/>
      <c r="U8" s="123"/>
      <c r="V8" s="123"/>
      <c r="W8" s="123"/>
      <c r="X8" s="156"/>
      <c r="Y8" s="154"/>
      <c r="Z8" s="157"/>
      <c r="AA8" s="158"/>
      <c r="AB8" s="153"/>
      <c r="AC8" s="153"/>
      <c r="AD8" s="153"/>
      <c r="AE8" s="153"/>
      <c r="AF8" s="153"/>
      <c r="AG8" s="153"/>
      <c r="AH8" s="153"/>
      <c r="AI8" s="153"/>
      <c r="AJ8" s="153"/>
      <c r="AK8" s="154"/>
      <c r="AL8" s="159"/>
    </row>
    <row r="9" spans="1:40" ht="20.100000000000001" customHeight="1">
      <c r="A9" s="121"/>
      <c r="B9" s="152"/>
      <c r="C9" s="153"/>
      <c r="D9" s="153"/>
      <c r="E9" s="153"/>
      <c r="F9" s="154"/>
      <c r="G9" s="155"/>
      <c r="H9" s="153"/>
      <c r="I9" s="153"/>
      <c r="J9" s="123"/>
      <c r="K9" s="153"/>
      <c r="L9" s="156"/>
      <c r="M9" s="156"/>
      <c r="N9" s="156"/>
      <c r="O9" s="156"/>
      <c r="P9" s="156"/>
      <c r="Q9" s="156"/>
      <c r="R9" s="156"/>
      <c r="S9" s="123"/>
      <c r="T9" s="123"/>
      <c r="U9" s="123"/>
      <c r="V9" s="123"/>
      <c r="W9" s="123"/>
      <c r="X9" s="156"/>
      <c r="Y9" s="154"/>
      <c r="Z9" s="157"/>
      <c r="AA9" s="158"/>
      <c r="AB9" s="153"/>
      <c r="AC9" s="153"/>
      <c r="AD9" s="153"/>
      <c r="AE9" s="153"/>
      <c r="AF9" s="153"/>
      <c r="AG9" s="153"/>
      <c r="AH9" s="153"/>
      <c r="AI9" s="153"/>
      <c r="AJ9" s="153"/>
      <c r="AK9" s="154"/>
      <c r="AL9" s="159"/>
    </row>
    <row r="10" spans="1:40" ht="20.100000000000001" customHeight="1">
      <c r="A10" s="121"/>
      <c r="B10" s="152"/>
      <c r="C10" s="153"/>
      <c r="D10" s="153"/>
      <c r="E10" s="153"/>
      <c r="F10" s="154"/>
      <c r="G10" s="155"/>
      <c r="H10" s="153"/>
      <c r="I10" s="153"/>
      <c r="J10" s="123"/>
      <c r="K10" s="153"/>
      <c r="L10" s="156"/>
      <c r="M10" s="156"/>
      <c r="N10" s="156"/>
      <c r="O10" s="156"/>
      <c r="P10" s="156"/>
      <c r="Q10" s="156"/>
      <c r="R10" s="156"/>
      <c r="S10" s="123"/>
      <c r="T10" s="123"/>
      <c r="U10" s="123"/>
      <c r="V10" s="123"/>
      <c r="W10" s="123"/>
      <c r="X10" s="156"/>
      <c r="Y10" s="154"/>
      <c r="Z10" s="157"/>
      <c r="AA10" s="158"/>
      <c r="AB10" s="153"/>
      <c r="AC10" s="153"/>
      <c r="AD10" s="153"/>
      <c r="AE10" s="153"/>
      <c r="AF10" s="153"/>
      <c r="AG10" s="153"/>
      <c r="AH10" s="153"/>
      <c r="AI10" s="153"/>
      <c r="AJ10" s="153"/>
      <c r="AK10" s="154"/>
      <c r="AL10" s="159"/>
    </row>
    <row r="11" spans="1:40" ht="20.100000000000001" customHeight="1">
      <c r="A11" s="121"/>
      <c r="B11" s="152"/>
      <c r="C11" s="153"/>
      <c r="D11" s="153"/>
      <c r="E11" s="153"/>
      <c r="F11" s="154"/>
      <c r="G11" s="155"/>
      <c r="H11" s="153"/>
      <c r="I11" s="153"/>
      <c r="J11" s="123"/>
      <c r="K11" s="153"/>
      <c r="L11" s="156"/>
      <c r="M11" s="156"/>
      <c r="N11" s="156"/>
      <c r="O11" s="156"/>
      <c r="P11" s="156"/>
      <c r="Q11" s="156"/>
      <c r="R11" s="156"/>
      <c r="S11" s="123"/>
      <c r="T11" s="123"/>
      <c r="U11" s="123"/>
      <c r="V11" s="123"/>
      <c r="W11" s="123"/>
      <c r="X11" s="156"/>
      <c r="Y11" s="154"/>
      <c r="Z11" s="157"/>
      <c r="AA11" s="158"/>
      <c r="AB11" s="153"/>
      <c r="AC11" s="153"/>
      <c r="AD11" s="153"/>
      <c r="AE11" s="153"/>
      <c r="AF11" s="153"/>
      <c r="AG11" s="153"/>
      <c r="AH11" s="153"/>
      <c r="AI11" s="153"/>
      <c r="AJ11" s="153"/>
      <c r="AK11" s="154"/>
      <c r="AL11" s="159"/>
    </row>
    <row r="12" spans="1:40" ht="20.100000000000001" customHeight="1">
      <c r="A12" s="121"/>
      <c r="B12" s="152"/>
      <c r="C12" s="153"/>
      <c r="D12" s="153"/>
      <c r="E12" s="153"/>
      <c r="F12" s="154"/>
      <c r="G12" s="155"/>
      <c r="H12" s="153"/>
      <c r="I12" s="153"/>
      <c r="J12" s="123"/>
      <c r="K12" s="153"/>
      <c r="L12" s="156"/>
      <c r="M12" s="156"/>
      <c r="N12" s="156"/>
      <c r="O12" s="156"/>
      <c r="P12" s="156"/>
      <c r="Q12" s="156"/>
      <c r="R12" s="156"/>
      <c r="S12" s="123"/>
      <c r="T12" s="123"/>
      <c r="U12" s="123"/>
      <c r="V12" s="123"/>
      <c r="W12" s="123"/>
      <c r="X12" s="156"/>
      <c r="Y12" s="154"/>
      <c r="Z12" s="157"/>
      <c r="AA12" s="158"/>
      <c r="AB12" s="153"/>
      <c r="AC12" s="153"/>
      <c r="AD12" s="153"/>
      <c r="AE12" s="153"/>
      <c r="AF12" s="153"/>
      <c r="AG12" s="153"/>
      <c r="AH12" s="153"/>
      <c r="AI12" s="153"/>
      <c r="AJ12" s="153"/>
      <c r="AK12" s="154"/>
      <c r="AL12" s="159"/>
    </row>
    <row r="13" spans="1:40" ht="20.100000000000001" customHeight="1">
      <c r="A13" s="121"/>
      <c r="B13" s="152"/>
      <c r="C13" s="153"/>
      <c r="D13" s="153"/>
      <c r="E13" s="153"/>
      <c r="F13" s="154"/>
      <c r="G13" s="155"/>
      <c r="H13" s="153"/>
      <c r="I13" s="153"/>
      <c r="J13" s="123"/>
      <c r="K13" s="153"/>
      <c r="L13" s="156"/>
      <c r="M13" s="156"/>
      <c r="N13" s="156"/>
      <c r="O13" s="156"/>
      <c r="P13" s="156"/>
      <c r="Q13" s="156"/>
      <c r="R13" s="156"/>
      <c r="S13" s="123"/>
      <c r="T13" s="123"/>
      <c r="U13" s="123"/>
      <c r="V13" s="123"/>
      <c r="W13" s="123"/>
      <c r="X13" s="156"/>
      <c r="Y13" s="154"/>
      <c r="Z13" s="157"/>
      <c r="AA13" s="158"/>
      <c r="AB13" s="153"/>
      <c r="AC13" s="153"/>
      <c r="AD13" s="153"/>
      <c r="AE13" s="153"/>
      <c r="AF13" s="153"/>
      <c r="AG13" s="153"/>
      <c r="AH13" s="153"/>
      <c r="AI13" s="153"/>
      <c r="AJ13" s="153"/>
      <c r="AK13" s="154"/>
      <c r="AL13" s="159"/>
    </row>
    <row r="14" spans="1:40" ht="20.100000000000001" customHeight="1">
      <c r="A14" s="121"/>
      <c r="B14" s="152"/>
      <c r="C14" s="153"/>
      <c r="D14" s="153"/>
      <c r="E14" s="153"/>
      <c r="F14" s="154"/>
      <c r="G14" s="155"/>
      <c r="H14" s="153"/>
      <c r="I14" s="153"/>
      <c r="J14" s="123"/>
      <c r="K14" s="153"/>
      <c r="L14" s="156"/>
      <c r="M14" s="156"/>
      <c r="N14" s="156"/>
      <c r="O14" s="156"/>
      <c r="P14" s="156"/>
      <c r="Q14" s="156"/>
      <c r="R14" s="156"/>
      <c r="S14" s="123"/>
      <c r="T14" s="123"/>
      <c r="U14" s="123"/>
      <c r="V14" s="123"/>
      <c r="W14" s="123"/>
      <c r="X14" s="156"/>
      <c r="Y14" s="154"/>
      <c r="Z14" s="157"/>
      <c r="AA14" s="158"/>
      <c r="AB14" s="153"/>
      <c r="AC14" s="153"/>
      <c r="AD14" s="153"/>
      <c r="AE14" s="153"/>
      <c r="AF14" s="153"/>
      <c r="AG14" s="153"/>
      <c r="AH14" s="153"/>
      <c r="AI14" s="153"/>
      <c r="AJ14" s="153"/>
      <c r="AK14" s="154"/>
      <c r="AL14" s="159"/>
    </row>
    <row r="15" spans="1:40" ht="20.100000000000001" customHeight="1">
      <c r="A15" s="121"/>
      <c r="B15" s="152"/>
      <c r="C15" s="153"/>
      <c r="D15" s="153"/>
      <c r="E15" s="153"/>
      <c r="F15" s="154"/>
      <c r="G15" s="155"/>
      <c r="H15" s="153"/>
      <c r="I15" s="153"/>
      <c r="J15" s="123"/>
      <c r="K15" s="153"/>
      <c r="L15" s="156"/>
      <c r="M15" s="156"/>
      <c r="N15" s="156"/>
      <c r="O15" s="156"/>
      <c r="P15" s="156"/>
      <c r="Q15" s="156"/>
      <c r="R15" s="156"/>
      <c r="S15" s="123"/>
      <c r="T15" s="123"/>
      <c r="U15" s="123"/>
      <c r="V15" s="123"/>
      <c r="W15" s="123"/>
      <c r="X15" s="156"/>
      <c r="Y15" s="154"/>
      <c r="Z15" s="157"/>
      <c r="AA15" s="158"/>
      <c r="AB15" s="153"/>
      <c r="AC15" s="153"/>
      <c r="AD15" s="153"/>
      <c r="AE15" s="153"/>
      <c r="AF15" s="153"/>
      <c r="AG15" s="153"/>
      <c r="AH15" s="153"/>
      <c r="AI15" s="153"/>
      <c r="AJ15" s="153"/>
      <c r="AK15" s="154"/>
      <c r="AL15" s="159"/>
    </row>
    <row r="16" spans="1:40" ht="20.100000000000001" customHeight="1">
      <c r="A16" s="121"/>
      <c r="B16" s="152"/>
      <c r="C16" s="153"/>
      <c r="D16" s="153"/>
      <c r="E16" s="153"/>
      <c r="F16" s="154"/>
      <c r="G16" s="155"/>
      <c r="H16" s="153"/>
      <c r="I16" s="153"/>
      <c r="J16" s="123"/>
      <c r="K16" s="153"/>
      <c r="L16" s="156"/>
      <c r="M16" s="156"/>
      <c r="N16" s="156"/>
      <c r="O16" s="156"/>
      <c r="P16" s="156"/>
      <c r="Q16" s="156"/>
      <c r="R16" s="156"/>
      <c r="S16" s="123"/>
      <c r="T16" s="123"/>
      <c r="U16" s="123"/>
      <c r="V16" s="123"/>
      <c r="W16" s="123"/>
      <c r="X16" s="156"/>
      <c r="Y16" s="154"/>
      <c r="Z16" s="157"/>
      <c r="AA16" s="158"/>
      <c r="AB16" s="153"/>
      <c r="AC16" s="153"/>
      <c r="AD16" s="153"/>
      <c r="AE16" s="153"/>
      <c r="AF16" s="153"/>
      <c r="AG16" s="153"/>
      <c r="AH16" s="153"/>
      <c r="AI16" s="153"/>
      <c r="AJ16" s="153"/>
      <c r="AK16" s="154"/>
      <c r="AL16" s="159"/>
    </row>
    <row r="17" spans="1:44" ht="20.100000000000001" customHeight="1">
      <c r="A17" s="121"/>
      <c r="B17" s="152"/>
      <c r="C17" s="153"/>
      <c r="D17" s="153"/>
      <c r="E17" s="153"/>
      <c r="F17" s="154"/>
      <c r="G17" s="155"/>
      <c r="H17" s="153"/>
      <c r="I17" s="153"/>
      <c r="J17" s="123"/>
      <c r="K17" s="153"/>
      <c r="L17" s="156"/>
      <c r="M17" s="156"/>
      <c r="N17" s="156"/>
      <c r="O17" s="156"/>
      <c r="P17" s="156"/>
      <c r="Q17" s="156"/>
      <c r="R17" s="156"/>
      <c r="S17" s="123"/>
      <c r="T17" s="123"/>
      <c r="U17" s="123"/>
      <c r="V17" s="123"/>
      <c r="W17" s="123"/>
      <c r="X17" s="156"/>
      <c r="Y17" s="154"/>
      <c r="Z17" s="157"/>
      <c r="AA17" s="158"/>
      <c r="AB17" s="153"/>
      <c r="AC17" s="153"/>
      <c r="AD17" s="153"/>
      <c r="AE17" s="153"/>
      <c r="AF17" s="153"/>
      <c r="AG17" s="153"/>
      <c r="AH17" s="153"/>
      <c r="AI17" s="153"/>
      <c r="AJ17" s="153"/>
      <c r="AK17" s="154"/>
      <c r="AL17" s="159"/>
    </row>
    <row r="18" spans="1:44" ht="20.100000000000001" customHeight="1">
      <c r="A18" s="121"/>
      <c r="B18" s="152"/>
      <c r="C18" s="153"/>
      <c r="D18" s="153"/>
      <c r="E18" s="153"/>
      <c r="F18" s="154"/>
      <c r="G18" s="155"/>
      <c r="H18" s="153"/>
      <c r="I18" s="153"/>
      <c r="J18" s="123"/>
      <c r="K18" s="153"/>
      <c r="L18" s="156"/>
      <c r="M18" s="156"/>
      <c r="N18" s="156"/>
      <c r="O18" s="156"/>
      <c r="P18" s="156"/>
      <c r="Q18" s="156"/>
      <c r="R18" s="156"/>
      <c r="S18" s="123"/>
      <c r="T18" s="123"/>
      <c r="U18" s="123"/>
      <c r="V18" s="123"/>
      <c r="W18" s="123"/>
      <c r="X18" s="156"/>
      <c r="Y18" s="154"/>
      <c r="Z18" s="157"/>
      <c r="AA18" s="158"/>
      <c r="AB18" s="153"/>
      <c r="AC18" s="153"/>
      <c r="AD18" s="153"/>
      <c r="AE18" s="153"/>
      <c r="AF18" s="153"/>
      <c r="AG18" s="153"/>
      <c r="AH18" s="153"/>
      <c r="AI18" s="153"/>
      <c r="AJ18" s="153"/>
      <c r="AK18" s="154"/>
      <c r="AL18" s="159"/>
    </row>
    <row r="19" spans="1:44" ht="20.100000000000001" customHeight="1">
      <c r="A19" s="121"/>
      <c r="B19" s="152"/>
      <c r="C19" s="153"/>
      <c r="D19" s="153"/>
      <c r="E19" s="153"/>
      <c r="F19" s="154"/>
      <c r="G19" s="155"/>
      <c r="H19" s="153"/>
      <c r="I19" s="153"/>
      <c r="J19" s="123"/>
      <c r="K19" s="153"/>
      <c r="L19" s="156"/>
      <c r="M19" s="156"/>
      <c r="N19" s="156"/>
      <c r="O19" s="156"/>
      <c r="P19" s="156"/>
      <c r="Q19" s="156"/>
      <c r="R19" s="156"/>
      <c r="S19" s="123"/>
      <c r="T19" s="123"/>
      <c r="U19" s="123"/>
      <c r="V19" s="123"/>
      <c r="W19" s="123"/>
      <c r="X19" s="156"/>
      <c r="Y19" s="154"/>
      <c r="Z19" s="157"/>
      <c r="AA19" s="158"/>
      <c r="AB19" s="153"/>
      <c r="AC19" s="153"/>
      <c r="AD19" s="153"/>
      <c r="AE19" s="153"/>
      <c r="AF19" s="153"/>
      <c r="AG19" s="153"/>
      <c r="AH19" s="153"/>
      <c r="AI19" s="153"/>
      <c r="AJ19" s="153"/>
      <c r="AK19" s="154"/>
      <c r="AL19" s="159"/>
    </row>
    <row r="20" spans="1:44" ht="20.100000000000001" customHeight="1">
      <c r="A20" s="121"/>
      <c r="B20" s="152"/>
      <c r="C20" s="153"/>
      <c r="D20" s="153"/>
      <c r="E20" s="153"/>
      <c r="F20" s="154"/>
      <c r="G20" s="155"/>
      <c r="H20" s="153"/>
      <c r="I20" s="153"/>
      <c r="J20" s="123"/>
      <c r="K20" s="153"/>
      <c r="L20" s="156"/>
      <c r="M20" s="156"/>
      <c r="N20" s="156"/>
      <c r="O20" s="156"/>
      <c r="P20" s="156"/>
      <c r="Q20" s="156"/>
      <c r="R20" s="156"/>
      <c r="S20" s="123"/>
      <c r="T20" s="123"/>
      <c r="U20" s="123"/>
      <c r="V20" s="123"/>
      <c r="W20" s="123"/>
      <c r="X20" s="156"/>
      <c r="Y20" s="154"/>
      <c r="Z20" s="157"/>
      <c r="AA20" s="158"/>
      <c r="AB20" s="153"/>
      <c r="AC20" s="153"/>
      <c r="AD20" s="153"/>
      <c r="AE20" s="153"/>
      <c r="AF20" s="153"/>
      <c r="AG20" s="153"/>
      <c r="AH20" s="153"/>
      <c r="AI20" s="153"/>
      <c r="AJ20" s="153"/>
      <c r="AK20" s="154"/>
      <c r="AL20" s="159"/>
    </row>
    <row r="21" spans="1:44" ht="20.100000000000001" customHeight="1">
      <c r="A21" s="121"/>
      <c r="B21" s="152"/>
      <c r="C21" s="153"/>
      <c r="D21" s="153"/>
      <c r="E21" s="153"/>
      <c r="F21" s="154"/>
      <c r="G21" s="155"/>
      <c r="H21" s="153"/>
      <c r="I21" s="153"/>
      <c r="J21" s="123"/>
      <c r="K21" s="153"/>
      <c r="L21" s="156"/>
      <c r="M21" s="156"/>
      <c r="N21" s="156"/>
      <c r="O21" s="156"/>
      <c r="P21" s="156"/>
      <c r="Q21" s="156"/>
      <c r="R21" s="156"/>
      <c r="S21" s="123"/>
      <c r="T21" s="123"/>
      <c r="U21" s="123"/>
      <c r="V21" s="123"/>
      <c r="W21" s="123"/>
      <c r="X21" s="156"/>
      <c r="Y21" s="154"/>
      <c r="Z21" s="157"/>
      <c r="AA21" s="158"/>
      <c r="AB21" s="153"/>
      <c r="AC21" s="153"/>
      <c r="AD21" s="153"/>
      <c r="AE21" s="153"/>
      <c r="AF21" s="153"/>
      <c r="AG21" s="153"/>
      <c r="AH21" s="153"/>
      <c r="AI21" s="153"/>
      <c r="AJ21" s="153"/>
      <c r="AK21" s="154"/>
      <c r="AL21" s="159"/>
      <c r="AQ21" s="130" t="s">
        <v>317</v>
      </c>
      <c r="AR21" s="130">
        <f>G23</f>
        <v>2</v>
      </c>
    </row>
    <row r="22" spans="1:44" ht="20.100000000000001" customHeight="1" thickBot="1">
      <c r="A22" s="121"/>
      <c r="B22" s="122"/>
      <c r="C22" s="123"/>
      <c r="D22" s="123"/>
      <c r="E22" s="123"/>
      <c r="F22" s="124"/>
      <c r="G22" s="122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4"/>
      <c r="Z22" s="122"/>
      <c r="AA22" s="123"/>
      <c r="AB22" s="123"/>
      <c r="AC22" s="123"/>
      <c r="AD22" s="123"/>
      <c r="AE22" s="123"/>
      <c r="AF22" s="123"/>
      <c r="AG22" s="123"/>
      <c r="AH22" s="123"/>
      <c r="AI22" s="123"/>
      <c r="AJ22" s="123"/>
      <c r="AK22" s="124"/>
      <c r="AL22" s="125"/>
      <c r="AQ22" s="130" t="s">
        <v>318</v>
      </c>
      <c r="AR22" s="130">
        <f>B23</f>
        <v>1</v>
      </c>
    </row>
    <row r="23" spans="1:44" ht="21" customHeight="1">
      <c r="A23" s="126" t="s">
        <v>282</v>
      </c>
      <c r="B23" s="731">
        <f>SUM(B5:F7)</f>
        <v>1</v>
      </c>
      <c r="C23" s="732"/>
      <c r="D23" s="732"/>
      <c r="E23" s="732"/>
      <c r="F23" s="733"/>
      <c r="G23" s="731">
        <f>SUM(G5:Y7)</f>
        <v>2</v>
      </c>
      <c r="H23" s="732"/>
      <c r="I23" s="732"/>
      <c r="J23" s="732"/>
      <c r="K23" s="732"/>
      <c r="L23" s="732"/>
      <c r="M23" s="732"/>
      <c r="N23" s="732"/>
      <c r="O23" s="732"/>
      <c r="P23" s="732"/>
      <c r="Q23" s="732"/>
      <c r="R23" s="732"/>
      <c r="S23" s="732"/>
      <c r="T23" s="732"/>
      <c r="U23" s="732"/>
      <c r="V23" s="732"/>
      <c r="W23" s="732"/>
      <c r="X23" s="732"/>
      <c r="Y23" s="733"/>
      <c r="Z23" s="731">
        <f>SUM(Z5:AK7)</f>
        <v>1</v>
      </c>
      <c r="AA23" s="732"/>
      <c r="AB23" s="732"/>
      <c r="AC23" s="732"/>
      <c r="AD23" s="732"/>
      <c r="AE23" s="732"/>
      <c r="AF23" s="732"/>
      <c r="AG23" s="732"/>
      <c r="AH23" s="732"/>
      <c r="AI23" s="732"/>
      <c r="AJ23" s="732"/>
      <c r="AK23" s="733"/>
      <c r="AL23" s="127"/>
      <c r="AN23" s="106" t="s">
        <v>283</v>
      </c>
      <c r="AO23" s="106">
        <f>G23+Z23</f>
        <v>3</v>
      </c>
      <c r="AQ23" s="130" t="s">
        <v>284</v>
      </c>
      <c r="AR23" s="130">
        <f>B23+G23</f>
        <v>3</v>
      </c>
    </row>
    <row r="24" spans="1:44" ht="21" customHeight="1">
      <c r="A24" s="120" t="s">
        <v>285</v>
      </c>
      <c r="B24" s="734">
        <f>B25-B23</f>
        <v>15</v>
      </c>
      <c r="C24" s="735"/>
      <c r="D24" s="735"/>
      <c r="E24" s="735"/>
      <c r="F24" s="736"/>
      <c r="G24" s="734">
        <f>G25-G23</f>
        <v>14</v>
      </c>
      <c r="H24" s="735"/>
      <c r="I24" s="735"/>
      <c r="J24" s="735"/>
      <c r="K24" s="735"/>
      <c r="L24" s="735"/>
      <c r="M24" s="735"/>
      <c r="N24" s="735"/>
      <c r="O24" s="735"/>
      <c r="P24" s="735"/>
      <c r="Q24" s="735"/>
      <c r="R24" s="735"/>
      <c r="S24" s="735"/>
      <c r="T24" s="735"/>
      <c r="U24" s="735"/>
      <c r="V24" s="735"/>
      <c r="W24" s="735"/>
      <c r="X24" s="735"/>
      <c r="Y24" s="736"/>
      <c r="Z24" s="734">
        <f>Z25-Z23</f>
        <v>7</v>
      </c>
      <c r="AA24" s="735"/>
      <c r="AB24" s="735"/>
      <c r="AC24" s="735"/>
      <c r="AD24" s="735"/>
      <c r="AE24" s="735"/>
      <c r="AF24" s="735"/>
      <c r="AG24" s="735"/>
      <c r="AH24" s="735"/>
      <c r="AI24" s="735"/>
      <c r="AJ24" s="735"/>
      <c r="AK24" s="736"/>
      <c r="AL24" s="120"/>
      <c r="AN24" s="106" t="s">
        <v>286</v>
      </c>
      <c r="AO24" s="106">
        <f>B23</f>
        <v>1</v>
      </c>
      <c r="AQ24" s="130" t="s">
        <v>287</v>
      </c>
      <c r="AR24" s="130">
        <f>Z23</f>
        <v>1</v>
      </c>
    </row>
    <row r="25" spans="1:44" ht="21" customHeight="1" thickBot="1">
      <c r="A25" s="128" t="s">
        <v>288</v>
      </c>
      <c r="B25" s="728">
        <v>16</v>
      </c>
      <c r="C25" s="729"/>
      <c r="D25" s="729"/>
      <c r="E25" s="729"/>
      <c r="F25" s="730"/>
      <c r="G25" s="728">
        <v>16</v>
      </c>
      <c r="H25" s="729"/>
      <c r="I25" s="729"/>
      <c r="J25" s="729"/>
      <c r="K25" s="729"/>
      <c r="L25" s="729"/>
      <c r="M25" s="729"/>
      <c r="N25" s="729"/>
      <c r="O25" s="729"/>
      <c r="P25" s="729"/>
      <c r="Q25" s="729"/>
      <c r="R25" s="729"/>
      <c r="S25" s="729"/>
      <c r="T25" s="729"/>
      <c r="U25" s="729"/>
      <c r="V25" s="729"/>
      <c r="W25" s="729"/>
      <c r="X25" s="729"/>
      <c r="Y25" s="730"/>
      <c r="Z25" s="728">
        <v>8</v>
      </c>
      <c r="AA25" s="729"/>
      <c r="AB25" s="729"/>
      <c r="AC25" s="729"/>
      <c r="AD25" s="729"/>
      <c r="AE25" s="729"/>
      <c r="AF25" s="729"/>
      <c r="AG25" s="729"/>
      <c r="AH25" s="729"/>
      <c r="AI25" s="729"/>
      <c r="AJ25" s="729"/>
      <c r="AK25" s="730"/>
      <c r="AL25" s="128"/>
      <c r="AN25" s="107" t="s">
        <v>289</v>
      </c>
      <c r="AO25" s="107">
        <f>AO23+AO24</f>
        <v>4</v>
      </c>
      <c r="AR25" s="106">
        <f>SUM(AR23:AR24)</f>
        <v>4</v>
      </c>
    </row>
    <row r="27" spans="1:44">
      <c r="B27" s="168" t="s">
        <v>313</v>
      </c>
      <c r="D27" s="106" t="s">
        <v>314</v>
      </c>
      <c r="E27" s="106" t="s">
        <v>315</v>
      </c>
      <c r="F27" s="168">
        <f>B25/16</f>
        <v>1</v>
      </c>
      <c r="N27" s="168" t="s">
        <v>313</v>
      </c>
      <c r="P27" s="106" t="s">
        <v>314</v>
      </c>
      <c r="Q27" s="106" t="s">
        <v>315</v>
      </c>
      <c r="R27" s="168">
        <f>G25/16</f>
        <v>1</v>
      </c>
      <c r="AC27" s="168" t="s">
        <v>313</v>
      </c>
      <c r="AE27" s="106" t="s">
        <v>316</v>
      </c>
      <c r="AF27" s="106" t="s">
        <v>315</v>
      </c>
      <c r="AG27" s="168">
        <f>Z25/8</f>
        <v>1</v>
      </c>
    </row>
  </sheetData>
  <mergeCells count="18">
    <mergeCell ref="A2:A3"/>
    <mergeCell ref="B2:F2"/>
    <mergeCell ref="G2:Y2"/>
    <mergeCell ref="Z2:AK2"/>
    <mergeCell ref="AL2:AL3"/>
    <mergeCell ref="B3:F3"/>
    <mergeCell ref="G3:K3"/>
    <mergeCell ref="L3:Y3"/>
    <mergeCell ref="Z3:AK3"/>
    <mergeCell ref="B25:F25"/>
    <mergeCell ref="G25:Y25"/>
    <mergeCell ref="Z25:AK25"/>
    <mergeCell ref="Z23:AK23"/>
    <mergeCell ref="G23:Y23"/>
    <mergeCell ref="B23:F23"/>
    <mergeCell ref="B24:F24"/>
    <mergeCell ref="G24:Y24"/>
    <mergeCell ref="Z24:AK24"/>
  </mergeCells>
  <phoneticPr fontId="47" type="noConversion"/>
  <printOptions horizontalCentered="1" verticalCentered="1"/>
  <pageMargins left="0.78740157480314965" right="0.39370078740157483" top="0.62992125984251968" bottom="0.43307086614173229" header="0.31496062992125984" footer="0.19685039370078741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</sheetPr>
  <dimension ref="A1:Y79"/>
  <sheetViews>
    <sheetView view="pageBreakPreview" zoomScale="85" zoomScaleNormal="75" zoomScaleSheetLayoutView="85" workbookViewId="0">
      <selection activeCell="F5" sqref="F5"/>
    </sheetView>
  </sheetViews>
  <sheetFormatPr defaultColWidth="10" defaultRowHeight="20.100000000000001" customHeight="1"/>
  <cols>
    <col min="1" max="1" width="26.25" style="301" customWidth="1"/>
    <col min="2" max="2" width="18.375" style="301" customWidth="1"/>
    <col min="3" max="3" width="26.625" style="301" customWidth="1"/>
    <col min="4" max="4" width="5.375" style="301" customWidth="1"/>
    <col min="5" max="5" width="6.625" style="301" customWidth="1"/>
    <col min="6" max="6" width="6.75" style="301" customWidth="1"/>
    <col min="7" max="7" width="6.875" style="302" customWidth="1"/>
    <col min="8" max="8" width="2" style="302" customWidth="1"/>
    <col min="9" max="9" width="6.375" style="302" customWidth="1"/>
    <col min="10" max="10" width="2" style="302" customWidth="1"/>
    <col min="11" max="11" width="7.375" style="302" customWidth="1"/>
    <col min="12" max="12" width="2" style="302" customWidth="1"/>
    <col min="13" max="13" width="7" style="302" customWidth="1"/>
    <col min="14" max="14" width="2" style="302" customWidth="1"/>
    <col min="15" max="15" width="6.25" style="302" customWidth="1"/>
    <col min="16" max="16" width="1.875" style="302" customWidth="1"/>
    <col min="17" max="17" width="6.25" style="302" customWidth="1"/>
    <col min="18" max="18" width="2" style="302" customWidth="1"/>
    <col min="19" max="19" width="5" style="302" customWidth="1"/>
    <col min="20" max="20" width="2" style="302" customWidth="1"/>
    <col min="21" max="21" width="6" style="302" customWidth="1"/>
    <col min="22" max="22" width="2" style="302" customWidth="1"/>
    <col min="23" max="23" width="5" style="302" customWidth="1"/>
    <col min="24" max="24" width="2" style="302" customWidth="1"/>
    <col min="25" max="16384" width="10" style="302"/>
  </cols>
  <sheetData>
    <row r="1" spans="1:25" s="268" customFormat="1" ht="35.1" customHeight="1">
      <c r="A1" s="303" t="s">
        <v>586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5"/>
      <c r="Y1" s="267"/>
    </row>
    <row r="2" spans="1:25" s="268" customFormat="1" ht="22.5" customHeight="1">
      <c r="A2" s="409" t="str">
        <f>시스템총!A1</f>
        <v>지동양수장 외 4개소 물관리자동화시스템 보수 및 CCTV 신설공사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6"/>
      <c r="Y2" s="267"/>
    </row>
    <row r="3" spans="1:25" s="268" customFormat="1" ht="18" customHeight="1">
      <c r="A3" s="269" t="s">
        <v>355</v>
      </c>
      <c r="B3" s="269" t="s">
        <v>356</v>
      </c>
      <c r="C3" s="269" t="s">
        <v>357</v>
      </c>
      <c r="D3" s="269" t="s">
        <v>358</v>
      </c>
      <c r="E3" s="269" t="s">
        <v>359</v>
      </c>
      <c r="F3" s="269" t="s">
        <v>360</v>
      </c>
      <c r="G3" s="269" t="s">
        <v>361</v>
      </c>
      <c r="H3" s="270"/>
      <c r="I3" s="271"/>
      <c r="J3" s="271"/>
      <c r="K3" s="271"/>
      <c r="L3" s="271"/>
      <c r="M3" s="271" t="s">
        <v>362</v>
      </c>
      <c r="N3" s="271" t="s">
        <v>363</v>
      </c>
      <c r="O3" s="271" t="s">
        <v>364</v>
      </c>
      <c r="P3" s="271" t="s">
        <v>363</v>
      </c>
      <c r="Q3" s="271" t="s">
        <v>365</v>
      </c>
      <c r="R3" s="271"/>
      <c r="S3" s="271"/>
      <c r="T3" s="271"/>
      <c r="U3" s="271"/>
      <c r="V3" s="271"/>
      <c r="W3" s="271"/>
      <c r="X3" s="272"/>
    </row>
    <row r="4" spans="1:25" s="268" customFormat="1" ht="15" customHeight="1">
      <c r="A4" s="273" t="str">
        <f>' 시스템설치일반총'!A7</f>
        <v>1. 지동양수장</v>
      </c>
      <c r="B4" s="274"/>
      <c r="C4" s="274"/>
      <c r="D4" s="274"/>
      <c r="E4" s="274"/>
      <c r="F4" s="278"/>
      <c r="G4" s="279"/>
      <c r="H4" s="280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6"/>
    </row>
    <row r="5" spans="1:25" s="268" customFormat="1" ht="15" customHeight="1">
      <c r="A5" s="277" t="s">
        <v>3671</v>
      </c>
      <c r="B5" s="274" t="s">
        <v>366</v>
      </c>
      <c r="C5" s="274" t="s">
        <v>3645</v>
      </c>
      <c r="D5" s="274" t="s">
        <v>367</v>
      </c>
      <c r="E5" s="274">
        <f t="shared" ref="E5:E10" si="0">TRUNC(G5+G5*F5,0)</f>
        <v>21</v>
      </c>
      <c r="F5" s="278">
        <v>0.05</v>
      </c>
      <c r="G5" s="279">
        <f t="shared" ref="G5:G11" si="1">SUM(I5:O5)</f>
        <v>20</v>
      </c>
      <c r="H5" s="280" t="s">
        <v>368</v>
      </c>
      <c r="I5" s="275">
        <v>2</v>
      </c>
      <c r="J5" s="275" t="s">
        <v>370</v>
      </c>
      <c r="K5" s="275">
        <v>16</v>
      </c>
      <c r="L5" s="275" t="s">
        <v>370</v>
      </c>
      <c r="M5" s="275">
        <v>2</v>
      </c>
      <c r="N5" s="275" t="s">
        <v>370</v>
      </c>
      <c r="O5" s="275"/>
      <c r="P5" s="275" t="s">
        <v>371</v>
      </c>
      <c r="Q5" s="275"/>
      <c r="R5" s="275" t="s">
        <v>514</v>
      </c>
      <c r="S5" s="410" t="s">
        <v>587</v>
      </c>
      <c r="T5" s="275"/>
      <c r="U5" s="275"/>
      <c r="V5" s="275"/>
      <c r="W5" s="275"/>
      <c r="X5" s="276"/>
    </row>
    <row r="6" spans="1:25" s="268" customFormat="1" ht="15" customHeight="1">
      <c r="A6" s="277" t="s">
        <v>515</v>
      </c>
      <c r="B6" s="274" t="s">
        <v>406</v>
      </c>
      <c r="C6" s="274" t="s">
        <v>524</v>
      </c>
      <c r="D6" s="274" t="s">
        <v>367</v>
      </c>
      <c r="E6" s="274">
        <f t="shared" si="0"/>
        <v>21</v>
      </c>
      <c r="F6" s="278">
        <v>0.05</v>
      </c>
      <c r="G6" s="279">
        <f t="shared" si="1"/>
        <v>20</v>
      </c>
      <c r="H6" s="280" t="s">
        <v>368</v>
      </c>
      <c r="I6" s="275">
        <f>I5</f>
        <v>2</v>
      </c>
      <c r="J6" s="275" t="s">
        <v>369</v>
      </c>
      <c r="K6" s="275">
        <f>K5</f>
        <v>16</v>
      </c>
      <c r="L6" s="275" t="s">
        <v>370</v>
      </c>
      <c r="M6" s="275">
        <f>M5</f>
        <v>2</v>
      </c>
      <c r="N6" s="275" t="s">
        <v>369</v>
      </c>
      <c r="O6" s="275"/>
      <c r="P6" s="275" t="s">
        <v>371</v>
      </c>
      <c r="Q6" s="275"/>
      <c r="R6" s="275"/>
      <c r="S6" s="275"/>
      <c r="T6" s="275"/>
      <c r="U6" s="275"/>
      <c r="V6" s="275"/>
      <c r="W6" s="275"/>
      <c r="X6" s="276"/>
    </row>
    <row r="7" spans="1:25" s="268" customFormat="1" ht="15" customHeight="1">
      <c r="A7" s="277"/>
      <c r="B7" s="274" t="s">
        <v>379</v>
      </c>
      <c r="C7" s="274" t="s">
        <v>380</v>
      </c>
      <c r="D7" s="274" t="s">
        <v>378</v>
      </c>
      <c r="E7" s="274">
        <f t="shared" si="0"/>
        <v>2</v>
      </c>
      <c r="F7" s="278">
        <v>0.05</v>
      </c>
      <c r="G7" s="279">
        <f t="shared" si="1"/>
        <v>2</v>
      </c>
      <c r="H7" s="280" t="s">
        <v>368</v>
      </c>
      <c r="I7" s="275"/>
      <c r="J7" s="275" t="s">
        <v>370</v>
      </c>
      <c r="K7" s="275">
        <v>2</v>
      </c>
      <c r="L7" s="275" t="s">
        <v>370</v>
      </c>
      <c r="M7" s="275"/>
      <c r="N7" s="275" t="s">
        <v>369</v>
      </c>
      <c r="O7" s="275"/>
      <c r="P7" s="275" t="s">
        <v>371</v>
      </c>
      <c r="Q7" s="275"/>
      <c r="R7" s="275"/>
      <c r="S7" s="275"/>
      <c r="T7" s="275"/>
      <c r="U7" s="275"/>
      <c r="V7" s="275"/>
      <c r="W7" s="275"/>
      <c r="X7" s="276"/>
    </row>
    <row r="8" spans="1:25" s="268" customFormat="1" ht="15" customHeight="1">
      <c r="A8" s="277"/>
      <c r="B8" s="274" t="s">
        <v>381</v>
      </c>
      <c r="C8" s="274" t="s">
        <v>517</v>
      </c>
      <c r="D8" s="274" t="s">
        <v>367</v>
      </c>
      <c r="E8" s="274">
        <f t="shared" si="0"/>
        <v>2</v>
      </c>
      <c r="F8" s="278">
        <v>0.05</v>
      </c>
      <c r="G8" s="279">
        <f t="shared" si="1"/>
        <v>2</v>
      </c>
      <c r="H8" s="280" t="s">
        <v>368</v>
      </c>
      <c r="I8" s="275"/>
      <c r="J8" s="275" t="s">
        <v>369</v>
      </c>
      <c r="K8" s="275">
        <v>2</v>
      </c>
      <c r="L8" s="275" t="s">
        <v>369</v>
      </c>
      <c r="M8" s="275"/>
      <c r="N8" s="275" t="s">
        <v>369</v>
      </c>
      <c r="O8" s="275"/>
      <c r="P8" s="275" t="s">
        <v>371</v>
      </c>
      <c r="Q8" s="275"/>
      <c r="R8" s="275"/>
      <c r="S8" s="275"/>
      <c r="T8" s="275"/>
      <c r="U8" s="275"/>
      <c r="V8" s="275"/>
      <c r="W8" s="275"/>
      <c r="X8" s="276"/>
    </row>
    <row r="9" spans="1:25" s="268" customFormat="1" ht="15" customHeight="1">
      <c r="A9" s="274"/>
      <c r="B9" s="274" t="s">
        <v>383</v>
      </c>
      <c r="C9" s="274" t="s">
        <v>580</v>
      </c>
      <c r="D9" s="274" t="s">
        <v>384</v>
      </c>
      <c r="E9" s="274">
        <f t="shared" si="0"/>
        <v>2</v>
      </c>
      <c r="F9" s="278"/>
      <c r="G9" s="279">
        <f t="shared" si="1"/>
        <v>2</v>
      </c>
      <c r="H9" s="280" t="s">
        <v>368</v>
      </c>
      <c r="I9" s="275"/>
      <c r="J9" s="275" t="s">
        <v>369</v>
      </c>
      <c r="K9" s="275">
        <v>2</v>
      </c>
      <c r="L9" s="275" t="s">
        <v>369</v>
      </c>
      <c r="M9" s="275"/>
      <c r="N9" s="275" t="s">
        <v>369</v>
      </c>
      <c r="O9" s="275"/>
      <c r="P9" s="275" t="s">
        <v>371</v>
      </c>
      <c r="Q9" s="275"/>
      <c r="R9" s="275"/>
      <c r="S9" s="275"/>
      <c r="T9" s="275"/>
      <c r="U9" s="275"/>
      <c r="V9" s="275"/>
      <c r="W9" s="275"/>
      <c r="X9" s="276"/>
    </row>
    <row r="10" spans="1:25" s="268" customFormat="1" ht="15" customHeight="1">
      <c r="A10" s="274"/>
      <c r="B10" s="274" t="s">
        <v>375</v>
      </c>
      <c r="C10" s="274" t="s">
        <v>523</v>
      </c>
      <c r="D10" s="274" t="s">
        <v>367</v>
      </c>
      <c r="E10" s="274">
        <f t="shared" si="0"/>
        <v>10</v>
      </c>
      <c r="F10" s="278">
        <v>0.05</v>
      </c>
      <c r="G10" s="279">
        <f t="shared" si="1"/>
        <v>10</v>
      </c>
      <c r="H10" s="280" t="s">
        <v>368</v>
      </c>
      <c r="I10" s="275"/>
      <c r="J10" s="275" t="s">
        <v>369</v>
      </c>
      <c r="K10" s="275">
        <v>10</v>
      </c>
      <c r="L10" s="275" t="s">
        <v>369</v>
      </c>
      <c r="M10" s="275"/>
      <c r="N10" s="275" t="s">
        <v>369</v>
      </c>
      <c r="O10" s="275"/>
      <c r="P10" s="275" t="s">
        <v>371</v>
      </c>
      <c r="Q10" s="275"/>
      <c r="R10" s="275"/>
      <c r="S10" s="275"/>
      <c r="T10" s="275"/>
      <c r="U10" s="275"/>
      <c r="V10" s="275"/>
      <c r="W10" s="275"/>
      <c r="X10" s="276"/>
    </row>
    <row r="11" spans="1:25" s="268" customFormat="1" ht="15" customHeight="1">
      <c r="A11" s="274"/>
      <c r="B11" s="274" t="s">
        <v>387</v>
      </c>
      <c r="C11" s="274" t="s">
        <v>388</v>
      </c>
      <c r="D11" s="274" t="s">
        <v>6</v>
      </c>
      <c r="E11" s="274">
        <f>G11</f>
        <v>1</v>
      </c>
      <c r="F11" s="278"/>
      <c r="G11" s="279">
        <f t="shared" si="1"/>
        <v>1</v>
      </c>
      <c r="H11" s="280" t="s">
        <v>368</v>
      </c>
      <c r="I11" s="275"/>
      <c r="J11" s="275" t="s">
        <v>370</v>
      </c>
      <c r="K11" s="275">
        <v>1</v>
      </c>
      <c r="L11" s="275" t="s">
        <v>370</v>
      </c>
      <c r="M11" s="275"/>
      <c r="N11" s="275" t="s">
        <v>370</v>
      </c>
      <c r="O11" s="275"/>
      <c r="P11" s="275" t="s">
        <v>371</v>
      </c>
      <c r="Q11" s="275"/>
      <c r="R11" s="275"/>
      <c r="S11" s="275"/>
      <c r="T11" s="275"/>
      <c r="U11" s="275"/>
      <c r="V11" s="275"/>
      <c r="W11" s="275"/>
      <c r="X11" s="276"/>
    </row>
    <row r="12" spans="1:25" s="268" customFormat="1" ht="15" customHeight="1">
      <c r="A12" s="274"/>
      <c r="B12" s="274"/>
      <c r="C12" s="274"/>
      <c r="D12" s="274"/>
      <c r="E12" s="274"/>
      <c r="F12" s="278"/>
      <c r="G12" s="279"/>
      <c r="H12" s="280"/>
      <c r="I12" s="275"/>
      <c r="J12" s="275"/>
      <c r="K12" s="275"/>
      <c r="L12" s="275"/>
      <c r="M12" s="275"/>
      <c r="N12" s="275"/>
      <c r="O12" s="275"/>
      <c r="P12" s="275"/>
      <c r="Q12" s="275"/>
      <c r="R12" s="275"/>
      <c r="S12" s="275"/>
      <c r="T12" s="275"/>
      <c r="U12" s="275"/>
      <c r="V12" s="275"/>
      <c r="W12" s="275"/>
      <c r="X12" s="276"/>
    </row>
    <row r="13" spans="1:25" s="268" customFormat="1" ht="15" customHeight="1">
      <c r="A13" s="277"/>
      <c r="B13" s="274"/>
      <c r="C13" s="274"/>
      <c r="D13" s="274"/>
      <c r="E13" s="274"/>
      <c r="F13" s="278"/>
      <c r="G13" s="279"/>
      <c r="H13" s="280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410"/>
      <c r="T13" s="275"/>
      <c r="U13" s="275"/>
      <c r="V13" s="275"/>
      <c r="W13" s="275"/>
      <c r="X13" s="276"/>
    </row>
    <row r="14" spans="1:25" s="268" customFormat="1" ht="15" customHeight="1">
      <c r="A14" s="277"/>
      <c r="B14" s="274"/>
      <c r="C14" s="274"/>
      <c r="D14" s="274"/>
      <c r="E14" s="274"/>
      <c r="F14" s="278"/>
      <c r="G14" s="279"/>
      <c r="H14" s="280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6"/>
    </row>
    <row r="15" spans="1:25" s="268" customFormat="1" ht="15" customHeight="1">
      <c r="A15" s="277"/>
      <c r="B15" s="274"/>
      <c r="C15" s="274"/>
      <c r="D15" s="274"/>
      <c r="E15" s="274"/>
      <c r="F15" s="278"/>
      <c r="G15" s="279"/>
      <c r="H15" s="280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5"/>
      <c r="U15" s="275"/>
      <c r="V15" s="275"/>
      <c r="W15" s="275"/>
      <c r="X15" s="276"/>
    </row>
    <row r="16" spans="1:25" s="268" customFormat="1" ht="15" customHeight="1">
      <c r="A16" s="277"/>
      <c r="B16" s="274"/>
      <c r="C16" s="274"/>
      <c r="D16" s="274"/>
      <c r="E16" s="274"/>
      <c r="F16" s="278"/>
      <c r="G16" s="279"/>
      <c r="H16" s="280"/>
      <c r="I16" s="275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6"/>
    </row>
    <row r="17" spans="1:24" s="268" customFormat="1" ht="15" customHeight="1">
      <c r="A17" s="274"/>
      <c r="B17" s="274"/>
      <c r="C17" s="274"/>
      <c r="D17" s="274"/>
      <c r="E17" s="274"/>
      <c r="F17" s="278"/>
      <c r="G17" s="279"/>
      <c r="H17" s="280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75"/>
      <c r="T17" s="275"/>
      <c r="U17" s="275"/>
      <c r="V17" s="275"/>
      <c r="W17" s="275"/>
      <c r="X17" s="276"/>
    </row>
    <row r="18" spans="1:24" s="268" customFormat="1" ht="15" customHeight="1">
      <c r="A18" s="274"/>
      <c r="B18" s="274"/>
      <c r="C18" s="274"/>
      <c r="D18" s="274"/>
      <c r="E18" s="274"/>
      <c r="F18" s="278"/>
      <c r="G18" s="279"/>
      <c r="H18" s="280"/>
      <c r="I18" s="275"/>
      <c r="J18" s="275"/>
      <c r="K18" s="275"/>
      <c r="L18" s="275"/>
      <c r="M18" s="275"/>
      <c r="N18" s="275"/>
      <c r="O18" s="275"/>
      <c r="P18" s="275"/>
      <c r="Q18" s="275"/>
      <c r="R18" s="275"/>
      <c r="S18" s="275"/>
      <c r="T18" s="275"/>
      <c r="U18" s="275"/>
      <c r="V18" s="275"/>
      <c r="W18" s="275"/>
      <c r="X18" s="276"/>
    </row>
    <row r="19" spans="1:24" s="268" customFormat="1" ht="15" customHeight="1">
      <c r="A19" s="274"/>
      <c r="B19" s="274"/>
      <c r="C19" s="274"/>
      <c r="D19" s="274"/>
      <c r="E19" s="274"/>
      <c r="F19" s="278"/>
      <c r="G19" s="279"/>
      <c r="H19" s="280"/>
      <c r="I19" s="275"/>
      <c r="J19" s="275"/>
      <c r="K19" s="275"/>
      <c r="L19" s="275"/>
      <c r="M19" s="275"/>
      <c r="N19" s="275"/>
      <c r="O19" s="275"/>
      <c r="P19" s="275"/>
      <c r="Q19" s="275"/>
      <c r="R19" s="275"/>
      <c r="S19" s="275"/>
      <c r="T19" s="275"/>
      <c r="U19" s="275"/>
      <c r="V19" s="275"/>
      <c r="W19" s="275"/>
      <c r="X19" s="276"/>
    </row>
    <row r="20" spans="1:24" s="268" customFormat="1" ht="15" customHeight="1">
      <c r="A20" s="277"/>
      <c r="B20" s="274"/>
      <c r="C20" s="274"/>
      <c r="D20" s="274"/>
      <c r="E20" s="274"/>
      <c r="F20" s="278"/>
      <c r="G20" s="279"/>
      <c r="H20" s="280"/>
      <c r="I20" s="275"/>
      <c r="J20" s="275"/>
      <c r="K20" s="275"/>
      <c r="L20" s="275"/>
      <c r="M20" s="275"/>
      <c r="N20" s="275"/>
      <c r="O20" s="275"/>
      <c r="P20" s="275"/>
      <c r="Q20" s="275"/>
      <c r="R20" s="275"/>
      <c r="S20" s="410"/>
      <c r="T20" s="275"/>
      <c r="U20" s="275"/>
      <c r="V20" s="275"/>
      <c r="W20" s="275"/>
      <c r="X20" s="276"/>
    </row>
    <row r="21" spans="1:24" s="268" customFormat="1" ht="15" customHeight="1">
      <c r="A21" s="277"/>
      <c r="B21" s="274"/>
      <c r="C21" s="274"/>
      <c r="D21" s="274"/>
      <c r="E21" s="274"/>
      <c r="F21" s="278"/>
      <c r="G21" s="279"/>
      <c r="H21" s="280"/>
      <c r="I21" s="275"/>
      <c r="J21" s="275"/>
      <c r="K21" s="275"/>
      <c r="L21" s="275"/>
      <c r="M21" s="275"/>
      <c r="N21" s="275"/>
      <c r="O21" s="275"/>
      <c r="P21" s="275"/>
      <c r="Q21" s="275"/>
      <c r="R21" s="275"/>
      <c r="S21" s="410"/>
      <c r="T21" s="275"/>
      <c r="U21" s="275"/>
      <c r="V21" s="275"/>
      <c r="W21" s="275"/>
      <c r="X21" s="276"/>
    </row>
    <row r="22" spans="1:24" s="268" customFormat="1" ht="15" customHeight="1">
      <c r="A22" s="277"/>
      <c r="B22" s="274"/>
      <c r="C22" s="274"/>
      <c r="D22" s="274"/>
      <c r="E22" s="274"/>
      <c r="F22" s="278"/>
      <c r="G22" s="279"/>
      <c r="H22" s="280"/>
      <c r="I22" s="275"/>
      <c r="J22" s="275"/>
      <c r="K22" s="275"/>
      <c r="L22" s="275"/>
      <c r="M22" s="275"/>
      <c r="N22" s="275"/>
      <c r="O22" s="275"/>
      <c r="P22" s="275"/>
      <c r="Q22" s="275"/>
      <c r="R22" s="275"/>
      <c r="S22" s="275"/>
      <c r="T22" s="275"/>
      <c r="U22" s="275"/>
      <c r="V22" s="275"/>
      <c r="W22" s="275"/>
      <c r="X22" s="276"/>
    </row>
    <row r="23" spans="1:24" s="268" customFormat="1" ht="15" customHeight="1">
      <c r="A23" s="277"/>
      <c r="B23" s="274"/>
      <c r="C23" s="274"/>
      <c r="D23" s="274"/>
      <c r="E23" s="274"/>
      <c r="F23" s="278"/>
      <c r="G23" s="279"/>
      <c r="H23" s="280"/>
      <c r="I23" s="275"/>
      <c r="J23" s="275"/>
      <c r="K23" s="275"/>
      <c r="L23" s="275"/>
      <c r="M23" s="275"/>
      <c r="N23" s="275"/>
      <c r="O23" s="275"/>
      <c r="P23" s="275"/>
      <c r="Q23" s="275"/>
      <c r="R23" s="275"/>
      <c r="S23" s="275"/>
      <c r="T23" s="275"/>
      <c r="U23" s="275"/>
      <c r="V23" s="275"/>
      <c r="W23" s="275"/>
      <c r="X23" s="276"/>
    </row>
    <row r="24" spans="1:24" s="268" customFormat="1" ht="15" customHeight="1">
      <c r="A24" s="277"/>
      <c r="B24" s="274"/>
      <c r="C24" s="274"/>
      <c r="D24" s="274"/>
      <c r="E24" s="274"/>
      <c r="F24" s="278"/>
      <c r="G24" s="279"/>
      <c r="H24" s="280"/>
      <c r="I24" s="275"/>
      <c r="J24" s="275"/>
      <c r="K24" s="275"/>
      <c r="L24" s="275"/>
      <c r="M24" s="275"/>
      <c r="N24" s="275"/>
      <c r="O24" s="275"/>
      <c r="P24" s="275"/>
      <c r="Q24" s="275"/>
      <c r="R24" s="275"/>
      <c r="S24" s="275"/>
      <c r="T24" s="275"/>
      <c r="U24" s="275"/>
      <c r="V24" s="275"/>
      <c r="W24" s="275"/>
      <c r="X24" s="276"/>
    </row>
    <row r="25" spans="1:24" s="268" customFormat="1" ht="15" customHeight="1">
      <c r="A25" s="274"/>
      <c r="B25" s="274"/>
      <c r="C25" s="274"/>
      <c r="D25" s="274"/>
      <c r="E25" s="274"/>
      <c r="F25" s="278"/>
      <c r="G25" s="279"/>
      <c r="H25" s="280"/>
      <c r="I25" s="275"/>
      <c r="J25" s="275"/>
      <c r="K25" s="275"/>
      <c r="L25" s="275"/>
      <c r="M25" s="275"/>
      <c r="N25" s="275"/>
      <c r="O25" s="275"/>
      <c r="P25" s="275"/>
      <c r="Q25" s="275"/>
      <c r="R25" s="275"/>
      <c r="S25" s="275"/>
      <c r="T25" s="275"/>
      <c r="U25" s="275"/>
      <c r="V25" s="275"/>
      <c r="W25" s="275"/>
      <c r="X25" s="276"/>
    </row>
    <row r="26" spans="1:24" s="268" customFormat="1" ht="15" customHeight="1">
      <c r="A26" s="274"/>
      <c r="B26" s="274"/>
      <c r="C26" s="274"/>
      <c r="D26" s="274"/>
      <c r="E26" s="274"/>
      <c r="F26" s="278"/>
      <c r="G26" s="279"/>
      <c r="H26" s="280"/>
      <c r="I26" s="275"/>
      <c r="J26" s="275"/>
      <c r="K26" s="275"/>
      <c r="L26" s="275"/>
      <c r="M26" s="275"/>
      <c r="N26" s="275"/>
      <c r="O26" s="275"/>
      <c r="P26" s="275"/>
      <c r="Q26" s="275"/>
      <c r="R26" s="275"/>
      <c r="S26" s="275"/>
      <c r="T26" s="275"/>
      <c r="U26" s="275"/>
      <c r="V26" s="275"/>
      <c r="W26" s="275"/>
      <c r="X26" s="276"/>
    </row>
    <row r="27" spans="1:24" s="268" customFormat="1" ht="15" customHeight="1">
      <c r="A27" s="274"/>
      <c r="B27" s="274"/>
      <c r="C27" s="274"/>
      <c r="D27" s="274"/>
      <c r="E27" s="274"/>
      <c r="F27" s="278"/>
      <c r="G27" s="279"/>
      <c r="H27" s="280"/>
      <c r="I27" s="275"/>
      <c r="J27" s="275"/>
      <c r="K27" s="275"/>
      <c r="L27" s="275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6"/>
    </row>
    <row r="28" spans="1:24" s="268" customFormat="1" ht="15" customHeight="1">
      <c r="A28" s="274"/>
      <c r="B28" s="274"/>
      <c r="C28" s="274"/>
      <c r="D28" s="274"/>
      <c r="E28" s="274"/>
      <c r="F28" s="278"/>
      <c r="G28" s="279"/>
      <c r="H28" s="280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5"/>
      <c r="T28" s="275"/>
      <c r="U28" s="275"/>
      <c r="V28" s="275"/>
      <c r="W28" s="275"/>
      <c r="X28" s="276"/>
    </row>
    <row r="29" spans="1:24" s="268" customFormat="1" ht="15" customHeight="1">
      <c r="A29" s="274"/>
      <c r="B29" s="274"/>
      <c r="C29" s="274"/>
      <c r="D29" s="274"/>
      <c r="E29" s="274"/>
      <c r="F29" s="278"/>
      <c r="G29" s="279"/>
      <c r="H29" s="280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5"/>
      <c r="T29" s="275"/>
      <c r="U29" s="275"/>
      <c r="V29" s="275"/>
      <c r="W29" s="275"/>
      <c r="X29" s="276"/>
    </row>
    <row r="30" spans="1:24" s="268" customFormat="1" ht="15" customHeight="1">
      <c r="A30" s="281" t="s">
        <v>389</v>
      </c>
      <c r="B30" s="281"/>
      <c r="C30" s="282"/>
      <c r="D30" s="281"/>
      <c r="E30" s="281"/>
      <c r="F30" s="283"/>
      <c r="G30" s="284"/>
      <c r="H30" s="285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6"/>
      <c r="T30" s="286"/>
      <c r="U30" s="286"/>
      <c r="V30" s="286"/>
      <c r="W30" s="286"/>
      <c r="X30" s="287"/>
    </row>
    <row r="31" spans="1:24" s="268" customFormat="1" ht="15" customHeight="1">
      <c r="A31" s="274"/>
      <c r="B31" s="274" t="s">
        <v>366</v>
      </c>
      <c r="C31" s="274" t="s">
        <v>3646</v>
      </c>
      <c r="D31" s="274" t="s">
        <v>367</v>
      </c>
      <c r="E31" s="306">
        <f t="shared" ref="E31:E42" si="2">TRUNC(G31+G31*F31,0)</f>
        <v>0</v>
      </c>
      <c r="F31" s="278">
        <v>0.05</v>
      </c>
      <c r="G31" s="306">
        <f>SUMIF($C$5:$C$29,C31,$G$5:$G$29)</f>
        <v>0</v>
      </c>
      <c r="H31" s="280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5"/>
      <c r="T31" s="275"/>
      <c r="U31" s="275"/>
      <c r="V31" s="275"/>
      <c r="W31" s="275"/>
      <c r="X31" s="276"/>
    </row>
    <row r="32" spans="1:24" s="268" customFormat="1" ht="15" customHeight="1">
      <c r="A32" s="274"/>
      <c r="B32" s="274" t="str">
        <f>B31</f>
        <v>전원케이블</v>
      </c>
      <c r="C32" s="274" t="s">
        <v>3644</v>
      </c>
      <c r="D32" s="274" t="str">
        <f>D31</f>
        <v>M</v>
      </c>
      <c r="E32" s="306">
        <f t="shared" si="2"/>
        <v>21</v>
      </c>
      <c r="F32" s="278">
        <v>0.05</v>
      </c>
      <c r="G32" s="306">
        <f>SUMIF($C$5:$C$29,C32,$G$5:$G$29)</f>
        <v>20</v>
      </c>
      <c r="H32" s="280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5"/>
      <c r="T32" s="275"/>
      <c r="U32" s="275"/>
      <c r="V32" s="275"/>
      <c r="W32" s="275"/>
      <c r="X32" s="276"/>
    </row>
    <row r="33" spans="1:24" s="268" customFormat="1" ht="15" customHeight="1">
      <c r="A33" s="277"/>
      <c r="B33" s="274" t="s">
        <v>406</v>
      </c>
      <c r="C33" s="274" t="s">
        <v>524</v>
      </c>
      <c r="D33" s="274" t="s">
        <v>378</v>
      </c>
      <c r="E33" s="306">
        <f t="shared" si="2"/>
        <v>21</v>
      </c>
      <c r="F33" s="278">
        <v>0.05</v>
      </c>
      <c r="G33" s="306">
        <f t="shared" ref="G33:G42" si="3">SUMIF($C$5:$C$29,C33,$G$5:$G$29)</f>
        <v>20</v>
      </c>
      <c r="H33" s="280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5"/>
      <c r="T33" s="275"/>
      <c r="U33" s="275"/>
      <c r="V33" s="275"/>
      <c r="W33" s="275"/>
      <c r="X33" s="276"/>
    </row>
    <row r="34" spans="1:24" s="268" customFormat="1" ht="15" customHeight="1">
      <c r="A34" s="277"/>
      <c r="B34" s="274" t="s">
        <v>372</v>
      </c>
      <c r="C34" s="274" t="s">
        <v>373</v>
      </c>
      <c r="D34" s="274" t="s">
        <v>378</v>
      </c>
      <c r="E34" s="306">
        <f t="shared" si="2"/>
        <v>0</v>
      </c>
      <c r="F34" s="278">
        <v>0.05</v>
      </c>
      <c r="G34" s="306">
        <f t="shared" si="3"/>
        <v>0</v>
      </c>
      <c r="H34" s="280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5"/>
      <c r="T34" s="275"/>
      <c r="U34" s="275"/>
      <c r="V34" s="275"/>
      <c r="W34" s="275"/>
      <c r="X34" s="276"/>
    </row>
    <row r="35" spans="1:24" s="268" customFormat="1" ht="15" customHeight="1">
      <c r="A35" s="277"/>
      <c r="B35" s="274" t="s">
        <v>379</v>
      </c>
      <c r="C35" s="274" t="s">
        <v>581</v>
      </c>
      <c r="D35" s="274" t="s">
        <v>378</v>
      </c>
      <c r="E35" s="306">
        <f t="shared" si="2"/>
        <v>0</v>
      </c>
      <c r="F35" s="278">
        <v>0.05</v>
      </c>
      <c r="G35" s="306">
        <f t="shared" si="3"/>
        <v>0</v>
      </c>
      <c r="H35" s="280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275"/>
      <c r="U35" s="275"/>
      <c r="V35" s="275"/>
      <c r="W35" s="275"/>
      <c r="X35" s="276"/>
    </row>
    <row r="36" spans="1:24" s="268" customFormat="1" ht="15" customHeight="1">
      <c r="A36" s="277"/>
      <c r="B36" s="274" t="s">
        <v>379</v>
      </c>
      <c r="C36" s="274" t="s">
        <v>380</v>
      </c>
      <c r="D36" s="274" t="s">
        <v>378</v>
      </c>
      <c r="E36" s="306">
        <f t="shared" si="2"/>
        <v>2</v>
      </c>
      <c r="F36" s="278">
        <v>0.05</v>
      </c>
      <c r="G36" s="306">
        <f t="shared" si="3"/>
        <v>2</v>
      </c>
      <c r="H36" s="280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6"/>
    </row>
    <row r="37" spans="1:24" s="268" customFormat="1" ht="15" customHeight="1">
      <c r="A37" s="277"/>
      <c r="B37" s="274" t="s">
        <v>381</v>
      </c>
      <c r="C37" s="274" t="s">
        <v>425</v>
      </c>
      <c r="D37" s="274" t="s">
        <v>378</v>
      </c>
      <c r="E37" s="306">
        <f t="shared" si="2"/>
        <v>0</v>
      </c>
      <c r="F37" s="278">
        <v>0.05</v>
      </c>
      <c r="G37" s="306">
        <f t="shared" si="3"/>
        <v>0</v>
      </c>
      <c r="H37" s="280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6"/>
    </row>
    <row r="38" spans="1:24" s="268" customFormat="1" ht="15" customHeight="1">
      <c r="A38" s="277"/>
      <c r="B38" s="274" t="s">
        <v>381</v>
      </c>
      <c r="C38" s="274" t="s">
        <v>517</v>
      </c>
      <c r="D38" s="274" t="s">
        <v>367</v>
      </c>
      <c r="E38" s="306">
        <f t="shared" si="2"/>
        <v>2</v>
      </c>
      <c r="F38" s="278">
        <v>0.05</v>
      </c>
      <c r="G38" s="306">
        <f t="shared" si="3"/>
        <v>2</v>
      </c>
      <c r="H38" s="280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6"/>
    </row>
    <row r="39" spans="1:24" s="268" customFormat="1" ht="15" customHeight="1">
      <c r="A39" s="277"/>
      <c r="B39" s="274" t="s">
        <v>383</v>
      </c>
      <c r="C39" s="274" t="s">
        <v>426</v>
      </c>
      <c r="D39" s="274" t="s">
        <v>384</v>
      </c>
      <c r="E39" s="306">
        <f t="shared" si="2"/>
        <v>0</v>
      </c>
      <c r="F39" s="278"/>
      <c r="G39" s="306">
        <f t="shared" si="3"/>
        <v>0</v>
      </c>
      <c r="H39" s="280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6"/>
    </row>
    <row r="40" spans="1:24" s="268" customFormat="1" ht="15" customHeight="1">
      <c r="A40" s="277"/>
      <c r="B40" s="274" t="s">
        <v>383</v>
      </c>
      <c r="C40" s="274" t="s">
        <v>518</v>
      </c>
      <c r="D40" s="274" t="s">
        <v>384</v>
      </c>
      <c r="E40" s="306">
        <f t="shared" si="2"/>
        <v>2</v>
      </c>
      <c r="F40" s="278"/>
      <c r="G40" s="306">
        <f t="shared" si="3"/>
        <v>2</v>
      </c>
      <c r="H40" s="280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6"/>
    </row>
    <row r="41" spans="1:24" s="268" customFormat="1" ht="15" customHeight="1">
      <c r="A41" s="277"/>
      <c r="B41" s="274" t="s">
        <v>375</v>
      </c>
      <c r="C41" s="274" t="s">
        <v>523</v>
      </c>
      <c r="D41" s="274" t="s">
        <v>378</v>
      </c>
      <c r="E41" s="306">
        <f t="shared" si="2"/>
        <v>10</v>
      </c>
      <c r="F41" s="278"/>
      <c r="G41" s="306">
        <f t="shared" si="3"/>
        <v>10</v>
      </c>
      <c r="H41" s="280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6"/>
    </row>
    <row r="42" spans="1:24" s="268" customFormat="1" ht="15" customHeight="1">
      <c r="A42" s="274"/>
      <c r="B42" s="274" t="s">
        <v>387</v>
      </c>
      <c r="C42" s="274" t="s">
        <v>388</v>
      </c>
      <c r="D42" s="274" t="s">
        <v>384</v>
      </c>
      <c r="E42" s="306">
        <f t="shared" si="2"/>
        <v>1</v>
      </c>
      <c r="F42" s="278"/>
      <c r="G42" s="306">
        <f t="shared" si="3"/>
        <v>1</v>
      </c>
      <c r="H42" s="280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6"/>
    </row>
    <row r="43" spans="1:24" s="268" customFormat="1" ht="15" customHeight="1">
      <c r="A43" s="294"/>
      <c r="B43" s="294"/>
      <c r="C43" s="295"/>
      <c r="D43" s="294"/>
      <c r="E43" s="296"/>
      <c r="F43" s="297"/>
      <c r="G43" s="296"/>
      <c r="H43" s="298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300"/>
    </row>
    <row r="44" spans="1:24" ht="18" customHeight="1"/>
    <row r="45" spans="1:24" ht="18" customHeight="1"/>
    <row r="46" spans="1:24" ht="18" customHeight="1"/>
    <row r="47" spans="1:24" ht="18" customHeight="1"/>
    <row r="48" spans="1:24" ht="18" customHeight="1"/>
    <row r="49" spans="1:25" ht="18" customHeight="1"/>
    <row r="50" spans="1:25" ht="18" customHeight="1"/>
    <row r="51" spans="1:25" s="268" customFormat="1" ht="18" customHeight="1">
      <c r="A51" s="274"/>
      <c r="B51" s="274" t="s">
        <v>372</v>
      </c>
      <c r="C51" s="274" t="s">
        <v>373</v>
      </c>
      <c r="D51" s="274" t="s">
        <v>367</v>
      </c>
      <c r="E51" s="274" t="e">
        <f>TRUNC(G51+G51*F51,0)</f>
        <v>#REF!</v>
      </c>
      <c r="F51" s="278">
        <v>0.05</v>
      </c>
      <c r="G51" s="279" t="e">
        <f>SUM(I51:O51)*2</f>
        <v>#REF!</v>
      </c>
      <c r="H51" s="280" t="s">
        <v>368</v>
      </c>
      <c r="I51" s="275" t="e">
        <f>#REF!</f>
        <v>#REF!</v>
      </c>
      <c r="J51" s="275" t="s">
        <v>369</v>
      </c>
      <c r="K51" s="275" t="e">
        <f>#REF!</f>
        <v>#REF!</v>
      </c>
      <c r="L51" s="275" t="s">
        <v>369</v>
      </c>
      <c r="M51" s="275" t="e">
        <f>#REF!</f>
        <v>#REF!</v>
      </c>
      <c r="N51" s="275" t="s">
        <v>369</v>
      </c>
      <c r="O51" s="275"/>
      <c r="P51" s="275" t="s">
        <v>371</v>
      </c>
      <c r="Q51" s="275" t="s">
        <v>504</v>
      </c>
      <c r="R51" s="275"/>
      <c r="S51" s="275" t="s">
        <v>505</v>
      </c>
      <c r="T51" s="275"/>
      <c r="U51" s="275"/>
      <c r="V51" s="275"/>
      <c r="W51" s="275"/>
      <c r="X51" s="276"/>
    </row>
    <row r="52" spans="1:25" ht="18" customHeight="1"/>
    <row r="53" spans="1:25" ht="18" customHeight="1"/>
    <row r="54" spans="1:25" s="268" customFormat="1" ht="18" customHeight="1">
      <c r="A54" s="264" t="s">
        <v>391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6"/>
      <c r="Y54" s="267"/>
    </row>
    <row r="55" spans="1:25" s="268" customFormat="1" ht="18" customHeight="1">
      <c r="A55" s="269" t="s">
        <v>392</v>
      </c>
      <c r="B55" s="269" t="s">
        <v>393</v>
      </c>
      <c r="C55" s="269" t="s">
        <v>394</v>
      </c>
      <c r="D55" s="269" t="s">
        <v>395</v>
      </c>
      <c r="E55" s="269" t="s">
        <v>396</v>
      </c>
      <c r="F55" s="269" t="s">
        <v>397</v>
      </c>
      <c r="G55" s="269" t="s">
        <v>361</v>
      </c>
      <c r="H55" s="270"/>
      <c r="I55" s="271"/>
      <c r="J55" s="271"/>
      <c r="K55" s="271"/>
      <c r="L55" s="271"/>
      <c r="M55" s="271" t="s">
        <v>398</v>
      </c>
      <c r="N55" s="271" t="s">
        <v>399</v>
      </c>
      <c r="O55" s="271" t="s">
        <v>400</v>
      </c>
      <c r="P55" s="271" t="s">
        <v>399</v>
      </c>
      <c r="Q55" s="271" t="s">
        <v>401</v>
      </c>
      <c r="R55" s="271"/>
      <c r="S55" s="271"/>
      <c r="T55" s="271"/>
      <c r="U55" s="271"/>
      <c r="V55" s="271"/>
      <c r="W55" s="271"/>
      <c r="X55" s="272"/>
    </row>
    <row r="56" spans="1:25" s="268" customFormat="1" ht="18" customHeight="1">
      <c r="A56" s="273" t="s">
        <v>402</v>
      </c>
      <c r="B56" s="274"/>
      <c r="C56" s="274" t="s">
        <v>403</v>
      </c>
      <c r="D56" s="274"/>
      <c r="E56" s="274"/>
      <c r="F56" s="274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6"/>
    </row>
    <row r="57" spans="1:25" s="268" customFormat="1" ht="18" customHeight="1">
      <c r="A57" s="277" t="s">
        <v>404</v>
      </c>
      <c r="B57" s="274" t="s">
        <v>377</v>
      </c>
      <c r="C57" s="274" t="s">
        <v>405</v>
      </c>
      <c r="D57" s="274" t="s">
        <v>378</v>
      </c>
      <c r="E57" s="274">
        <f t="shared" ref="E57:E63" si="4">TRUNC(G57+G57*F57,0)</f>
        <v>26</v>
      </c>
      <c r="F57" s="278">
        <v>0.05</v>
      </c>
      <c r="G57" s="279">
        <f t="shared" ref="G57:G63" si="5">SUM(I57:O57)</f>
        <v>25</v>
      </c>
      <c r="H57" s="280" t="s">
        <v>376</v>
      </c>
      <c r="I57" s="275">
        <v>2</v>
      </c>
      <c r="J57" s="275" t="s">
        <v>370</v>
      </c>
      <c r="K57" s="275">
        <v>15</v>
      </c>
      <c r="L57" s="275" t="s">
        <v>370</v>
      </c>
      <c r="M57" s="275">
        <v>6</v>
      </c>
      <c r="N57" s="275" t="s">
        <v>369</v>
      </c>
      <c r="O57" s="275">
        <v>2</v>
      </c>
      <c r="P57" s="275" t="s">
        <v>374</v>
      </c>
      <c r="Q57" s="275"/>
      <c r="R57" s="275"/>
      <c r="S57" s="275"/>
      <c r="T57" s="275"/>
      <c r="U57" s="275"/>
      <c r="V57" s="275"/>
      <c r="W57" s="275"/>
      <c r="X57" s="276"/>
    </row>
    <row r="58" spans="1:25" s="268" customFormat="1" ht="18" customHeight="1">
      <c r="A58" s="277"/>
      <c r="B58" s="274" t="s">
        <v>372</v>
      </c>
      <c r="C58" s="274" t="s">
        <v>373</v>
      </c>
      <c r="D58" s="274" t="s">
        <v>378</v>
      </c>
      <c r="E58" s="274">
        <f t="shared" si="4"/>
        <v>26</v>
      </c>
      <c r="F58" s="278">
        <v>0.05</v>
      </c>
      <c r="G58" s="279">
        <f t="shared" si="5"/>
        <v>25</v>
      </c>
      <c r="H58" s="280" t="s">
        <v>376</v>
      </c>
      <c r="I58" s="275">
        <f>I57</f>
        <v>2</v>
      </c>
      <c r="J58" s="275" t="s">
        <v>370</v>
      </c>
      <c r="K58" s="275">
        <f>K57</f>
        <v>15</v>
      </c>
      <c r="L58" s="275" t="s">
        <v>369</v>
      </c>
      <c r="M58" s="275">
        <f>M57</f>
        <v>6</v>
      </c>
      <c r="N58" s="275" t="s">
        <v>370</v>
      </c>
      <c r="O58" s="275">
        <f>O57</f>
        <v>2</v>
      </c>
      <c r="P58" s="275" t="s">
        <v>374</v>
      </c>
      <c r="Q58" s="275"/>
      <c r="R58" s="275"/>
      <c r="S58" s="275"/>
      <c r="T58" s="275"/>
      <c r="U58" s="275"/>
      <c r="V58" s="275"/>
      <c r="W58" s="275"/>
      <c r="X58" s="276"/>
    </row>
    <row r="59" spans="1:25" s="268" customFormat="1" ht="18" customHeight="1">
      <c r="A59" s="277"/>
      <c r="B59" s="274" t="s">
        <v>406</v>
      </c>
      <c r="C59" s="274" t="s">
        <v>407</v>
      </c>
      <c r="D59" s="274" t="s">
        <v>378</v>
      </c>
      <c r="E59" s="274">
        <f t="shared" si="4"/>
        <v>26</v>
      </c>
      <c r="F59" s="278">
        <v>0.05</v>
      </c>
      <c r="G59" s="279">
        <f t="shared" si="5"/>
        <v>25</v>
      </c>
      <c r="H59" s="280" t="s">
        <v>376</v>
      </c>
      <c r="I59" s="275">
        <f>I57</f>
        <v>2</v>
      </c>
      <c r="J59" s="275" t="s">
        <v>369</v>
      </c>
      <c r="K59" s="275">
        <f>K57</f>
        <v>15</v>
      </c>
      <c r="L59" s="275" t="s">
        <v>370</v>
      </c>
      <c r="M59" s="275">
        <f>M57</f>
        <v>6</v>
      </c>
      <c r="N59" s="275" t="s">
        <v>370</v>
      </c>
      <c r="O59" s="275">
        <f>O57</f>
        <v>2</v>
      </c>
      <c r="P59" s="275" t="s">
        <v>371</v>
      </c>
      <c r="Q59" s="275"/>
      <c r="R59" s="275"/>
      <c r="S59" s="275"/>
      <c r="T59" s="275"/>
      <c r="U59" s="275"/>
      <c r="V59" s="275"/>
      <c r="W59" s="275"/>
      <c r="X59" s="276"/>
    </row>
    <row r="60" spans="1:25" s="268" customFormat="1" ht="18" customHeight="1">
      <c r="A60" s="277"/>
      <c r="B60" s="274" t="s">
        <v>379</v>
      </c>
      <c r="C60" s="274" t="s">
        <v>380</v>
      </c>
      <c r="D60" s="274" t="s">
        <v>378</v>
      </c>
      <c r="E60" s="274">
        <f t="shared" si="4"/>
        <v>5</v>
      </c>
      <c r="F60" s="278">
        <v>0.05</v>
      </c>
      <c r="G60" s="279">
        <f t="shared" si="5"/>
        <v>5</v>
      </c>
      <c r="H60" s="280" t="s">
        <v>376</v>
      </c>
      <c r="I60" s="275"/>
      <c r="J60" s="275" t="s">
        <v>370</v>
      </c>
      <c r="K60" s="275">
        <v>5</v>
      </c>
      <c r="L60" s="275" t="s">
        <v>369</v>
      </c>
      <c r="M60" s="275"/>
      <c r="N60" s="275" t="s">
        <v>370</v>
      </c>
      <c r="O60" s="275"/>
      <c r="P60" s="275" t="s">
        <v>374</v>
      </c>
      <c r="Q60" s="275"/>
      <c r="R60" s="275"/>
      <c r="S60" s="275"/>
      <c r="T60" s="275"/>
      <c r="U60" s="275"/>
      <c r="V60" s="275"/>
      <c r="W60" s="275"/>
      <c r="X60" s="276"/>
    </row>
    <row r="61" spans="1:25" s="268" customFormat="1" ht="18" customHeight="1">
      <c r="A61" s="277"/>
      <c r="B61" s="274" t="s">
        <v>408</v>
      </c>
      <c r="C61" s="274" t="s">
        <v>382</v>
      </c>
      <c r="D61" s="274" t="s">
        <v>367</v>
      </c>
      <c r="E61" s="274">
        <f t="shared" si="4"/>
        <v>2</v>
      </c>
      <c r="F61" s="278">
        <v>0.05</v>
      </c>
      <c r="G61" s="279">
        <f t="shared" si="5"/>
        <v>2</v>
      </c>
      <c r="H61" s="280" t="s">
        <v>376</v>
      </c>
      <c r="I61" s="275"/>
      <c r="J61" s="275" t="s">
        <v>370</v>
      </c>
      <c r="K61" s="275">
        <v>2</v>
      </c>
      <c r="L61" s="275" t="s">
        <v>370</v>
      </c>
      <c r="M61" s="275"/>
      <c r="N61" s="275" t="s">
        <v>370</v>
      </c>
      <c r="O61" s="275"/>
      <c r="P61" s="275" t="s">
        <v>374</v>
      </c>
      <c r="Q61" s="275"/>
      <c r="R61" s="275"/>
      <c r="S61" s="275"/>
      <c r="T61" s="275"/>
      <c r="U61" s="275"/>
      <c r="V61" s="275"/>
      <c r="W61" s="275"/>
      <c r="X61" s="276"/>
    </row>
    <row r="62" spans="1:25" s="268" customFormat="1" ht="18" customHeight="1">
      <c r="A62" s="274"/>
      <c r="B62" s="274" t="s">
        <v>383</v>
      </c>
      <c r="C62" s="274" t="s">
        <v>385</v>
      </c>
      <c r="D62" s="274" t="s">
        <v>386</v>
      </c>
      <c r="E62" s="274">
        <f t="shared" si="4"/>
        <v>2</v>
      </c>
      <c r="F62" s="278"/>
      <c r="G62" s="279">
        <f t="shared" si="5"/>
        <v>2</v>
      </c>
      <c r="H62" s="280" t="s">
        <v>368</v>
      </c>
      <c r="I62" s="275"/>
      <c r="J62" s="275" t="s">
        <v>370</v>
      </c>
      <c r="K62" s="275">
        <v>2</v>
      </c>
      <c r="L62" s="275" t="s">
        <v>370</v>
      </c>
      <c r="M62" s="275"/>
      <c r="N62" s="275" t="s">
        <v>370</v>
      </c>
      <c r="O62" s="275"/>
      <c r="P62" s="275" t="s">
        <v>374</v>
      </c>
      <c r="Q62" s="275"/>
      <c r="R62" s="275"/>
      <c r="S62" s="275"/>
      <c r="T62" s="275"/>
      <c r="U62" s="275"/>
      <c r="V62" s="275"/>
      <c r="W62" s="275"/>
      <c r="X62" s="276"/>
    </row>
    <row r="63" spans="1:25" s="268" customFormat="1" ht="18" customHeight="1">
      <c r="A63" s="274"/>
      <c r="B63" s="274" t="s">
        <v>375</v>
      </c>
      <c r="C63" s="274" t="s">
        <v>390</v>
      </c>
      <c r="D63" s="274" t="s">
        <v>378</v>
      </c>
      <c r="E63" s="274">
        <f t="shared" si="4"/>
        <v>5</v>
      </c>
      <c r="F63" s="278">
        <v>0.05</v>
      </c>
      <c r="G63" s="279">
        <f t="shared" si="5"/>
        <v>5</v>
      </c>
      <c r="H63" s="280" t="s">
        <v>376</v>
      </c>
      <c r="I63" s="275"/>
      <c r="J63" s="275" t="s">
        <v>370</v>
      </c>
      <c r="K63" s="275">
        <v>5</v>
      </c>
      <c r="L63" s="275" t="s">
        <v>370</v>
      </c>
      <c r="M63" s="275"/>
      <c r="N63" s="275" t="s">
        <v>370</v>
      </c>
      <c r="O63" s="275"/>
      <c r="P63" s="275" t="s">
        <v>374</v>
      </c>
      <c r="Q63" s="275"/>
      <c r="R63" s="275"/>
      <c r="S63" s="275"/>
      <c r="T63" s="275"/>
      <c r="U63" s="275"/>
      <c r="V63" s="275"/>
      <c r="W63" s="275"/>
      <c r="X63" s="276"/>
    </row>
    <row r="64" spans="1:25" s="268" customFormat="1" ht="18" customHeight="1">
      <c r="A64" s="274"/>
      <c r="B64" s="274"/>
      <c r="C64" s="274"/>
      <c r="D64" s="274"/>
      <c r="E64" s="274"/>
      <c r="F64" s="278"/>
      <c r="G64" s="279"/>
      <c r="H64" s="280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6"/>
    </row>
    <row r="65" spans="1:24" s="268" customFormat="1" ht="18" customHeight="1">
      <c r="A65" s="281" t="s">
        <v>389</v>
      </c>
      <c r="B65" s="281"/>
      <c r="C65" s="282"/>
      <c r="D65" s="281"/>
      <c r="E65" s="281"/>
      <c r="F65" s="283"/>
      <c r="G65" s="284"/>
      <c r="H65" s="285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7"/>
    </row>
    <row r="66" spans="1:24" s="268" customFormat="1" ht="18" customHeight="1">
      <c r="A66" s="288"/>
      <c r="B66" s="288" t="s">
        <v>377</v>
      </c>
      <c r="C66" s="274" t="s">
        <v>405</v>
      </c>
      <c r="D66" s="288" t="s">
        <v>378</v>
      </c>
      <c r="E66" s="289">
        <f t="shared" ref="E66:E72" si="6">TRUNC(G66+G66*F66,0)</f>
        <v>26</v>
      </c>
      <c r="F66" s="290">
        <v>0.05</v>
      </c>
      <c r="G66" s="289">
        <f t="shared" ref="G66:G72" si="7">SUMIF($C$57:$C$64,C66,$G$57:$G$64)</f>
        <v>25</v>
      </c>
      <c r="H66" s="291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3"/>
    </row>
    <row r="67" spans="1:24" s="268" customFormat="1" ht="18" customHeight="1">
      <c r="A67" s="277"/>
      <c r="B67" s="274" t="s">
        <v>406</v>
      </c>
      <c r="C67" s="274" t="s">
        <v>407</v>
      </c>
      <c r="D67" s="274" t="s">
        <v>378</v>
      </c>
      <c r="E67" s="279">
        <f t="shared" si="6"/>
        <v>26</v>
      </c>
      <c r="F67" s="278">
        <v>0.05</v>
      </c>
      <c r="G67" s="279">
        <f t="shared" si="7"/>
        <v>25</v>
      </c>
      <c r="H67" s="280"/>
      <c r="I67" s="275"/>
      <c r="J67" s="275"/>
      <c r="K67" s="275"/>
      <c r="L67" s="275"/>
      <c r="M67" s="275"/>
      <c r="N67" s="275"/>
      <c r="O67" s="275"/>
      <c r="P67" s="275"/>
      <c r="Q67" s="275"/>
      <c r="R67" s="275"/>
      <c r="S67" s="275"/>
      <c r="T67" s="275"/>
      <c r="U67" s="275"/>
      <c r="V67" s="275"/>
      <c r="W67" s="275"/>
      <c r="X67" s="276"/>
    </row>
    <row r="68" spans="1:24" s="268" customFormat="1" ht="18" customHeight="1">
      <c r="A68" s="277"/>
      <c r="B68" s="274" t="s">
        <v>372</v>
      </c>
      <c r="C68" s="274" t="s">
        <v>373</v>
      </c>
      <c r="D68" s="274" t="s">
        <v>378</v>
      </c>
      <c r="E68" s="279">
        <f t="shared" si="6"/>
        <v>26</v>
      </c>
      <c r="F68" s="278">
        <v>0.05</v>
      </c>
      <c r="G68" s="279">
        <f t="shared" si="7"/>
        <v>25</v>
      </c>
      <c r="H68" s="280"/>
      <c r="I68" s="275"/>
      <c r="J68" s="275"/>
      <c r="K68" s="275"/>
      <c r="L68" s="275"/>
      <c r="M68" s="275"/>
      <c r="N68" s="275"/>
      <c r="O68" s="275"/>
      <c r="P68" s="275"/>
      <c r="Q68" s="275"/>
      <c r="R68" s="275"/>
      <c r="S68" s="275"/>
      <c r="T68" s="275"/>
      <c r="U68" s="275"/>
      <c r="V68" s="275"/>
      <c r="W68" s="275"/>
      <c r="X68" s="276"/>
    </row>
    <row r="69" spans="1:24" s="268" customFormat="1" ht="18" customHeight="1">
      <c r="A69" s="277"/>
      <c r="B69" s="274" t="s">
        <v>379</v>
      </c>
      <c r="C69" s="274" t="s">
        <v>380</v>
      </c>
      <c r="D69" s="274" t="s">
        <v>378</v>
      </c>
      <c r="E69" s="279">
        <f t="shared" si="6"/>
        <v>5</v>
      </c>
      <c r="F69" s="278">
        <v>0.05</v>
      </c>
      <c r="G69" s="279">
        <f t="shared" si="7"/>
        <v>5</v>
      </c>
      <c r="H69" s="280"/>
      <c r="I69" s="275"/>
      <c r="J69" s="275"/>
      <c r="K69" s="275"/>
      <c r="L69" s="275"/>
      <c r="M69" s="275"/>
      <c r="N69" s="275"/>
      <c r="O69" s="275"/>
      <c r="P69" s="275"/>
      <c r="Q69" s="275"/>
      <c r="R69" s="275"/>
      <c r="S69" s="275"/>
      <c r="T69" s="275"/>
      <c r="U69" s="275"/>
      <c r="V69" s="275"/>
      <c r="W69" s="275"/>
      <c r="X69" s="276"/>
    </row>
    <row r="70" spans="1:24" s="268" customFormat="1" ht="18" customHeight="1">
      <c r="A70" s="277"/>
      <c r="B70" s="274" t="s">
        <v>381</v>
      </c>
      <c r="C70" s="274" t="s">
        <v>382</v>
      </c>
      <c r="D70" s="274" t="s">
        <v>378</v>
      </c>
      <c r="E70" s="279">
        <f t="shared" si="6"/>
        <v>2</v>
      </c>
      <c r="F70" s="278">
        <v>0.05</v>
      </c>
      <c r="G70" s="279">
        <f t="shared" si="7"/>
        <v>2</v>
      </c>
      <c r="H70" s="280"/>
      <c r="I70" s="275"/>
      <c r="J70" s="275"/>
      <c r="K70" s="275"/>
      <c r="L70" s="275"/>
      <c r="M70" s="275"/>
      <c r="N70" s="275"/>
      <c r="O70" s="275"/>
      <c r="P70" s="275"/>
      <c r="Q70" s="275"/>
      <c r="R70" s="275"/>
      <c r="S70" s="275"/>
      <c r="T70" s="275"/>
      <c r="U70" s="275"/>
      <c r="V70" s="275"/>
      <c r="W70" s="275"/>
      <c r="X70" s="276"/>
    </row>
    <row r="71" spans="1:24" s="268" customFormat="1" ht="18" customHeight="1">
      <c r="A71" s="277"/>
      <c r="B71" s="274" t="s">
        <v>383</v>
      </c>
      <c r="C71" s="274" t="s">
        <v>385</v>
      </c>
      <c r="D71" s="274" t="s">
        <v>386</v>
      </c>
      <c r="E71" s="279">
        <f t="shared" si="6"/>
        <v>2</v>
      </c>
      <c r="F71" s="278"/>
      <c r="G71" s="279">
        <f t="shared" si="7"/>
        <v>2</v>
      </c>
      <c r="H71" s="280"/>
      <c r="I71" s="275"/>
      <c r="J71" s="275"/>
      <c r="K71" s="275"/>
      <c r="L71" s="275"/>
      <c r="M71" s="275"/>
      <c r="N71" s="275"/>
      <c r="O71" s="275"/>
      <c r="P71" s="275"/>
      <c r="Q71" s="275"/>
      <c r="R71" s="275"/>
      <c r="S71" s="275"/>
      <c r="T71" s="275"/>
      <c r="U71" s="275"/>
      <c r="V71" s="275"/>
      <c r="W71" s="275"/>
      <c r="X71" s="276"/>
    </row>
    <row r="72" spans="1:24" s="268" customFormat="1" ht="18" customHeight="1">
      <c r="A72" s="277"/>
      <c r="B72" s="274" t="s">
        <v>375</v>
      </c>
      <c r="C72" s="274" t="s">
        <v>390</v>
      </c>
      <c r="D72" s="274" t="s">
        <v>378</v>
      </c>
      <c r="E72" s="279">
        <f t="shared" si="6"/>
        <v>5</v>
      </c>
      <c r="F72" s="278">
        <v>0.05</v>
      </c>
      <c r="G72" s="279">
        <f t="shared" si="7"/>
        <v>5</v>
      </c>
      <c r="H72" s="280"/>
      <c r="I72" s="275"/>
      <c r="J72" s="275"/>
      <c r="K72" s="275"/>
      <c r="L72" s="275"/>
      <c r="M72" s="275"/>
      <c r="N72" s="275"/>
      <c r="O72" s="275"/>
      <c r="P72" s="275"/>
      <c r="Q72" s="275"/>
      <c r="R72" s="275"/>
      <c r="S72" s="275"/>
      <c r="T72" s="275"/>
      <c r="U72" s="275"/>
      <c r="V72" s="275"/>
      <c r="W72" s="275"/>
      <c r="X72" s="276"/>
    </row>
    <row r="73" spans="1:24" s="268" customFormat="1" ht="18" customHeight="1">
      <c r="A73" s="274"/>
      <c r="B73" s="274"/>
      <c r="C73" s="274"/>
      <c r="D73" s="274"/>
      <c r="E73" s="279"/>
      <c r="F73" s="278"/>
      <c r="G73" s="279"/>
      <c r="H73" s="280"/>
      <c r="I73" s="275"/>
      <c r="J73" s="275"/>
      <c r="K73" s="275"/>
      <c r="L73" s="275"/>
      <c r="M73" s="275"/>
      <c r="N73" s="275"/>
      <c r="O73" s="275"/>
      <c r="P73" s="275"/>
      <c r="Q73" s="275"/>
      <c r="R73" s="275"/>
      <c r="S73" s="275"/>
      <c r="T73" s="275"/>
      <c r="U73" s="275"/>
      <c r="V73" s="275"/>
      <c r="W73" s="275"/>
      <c r="X73" s="276"/>
    </row>
    <row r="74" spans="1:24" s="268" customFormat="1" ht="18" customHeight="1">
      <c r="A74" s="294"/>
      <c r="B74" s="294"/>
      <c r="C74" s="295"/>
      <c r="D74" s="294"/>
      <c r="E74" s="296"/>
      <c r="F74" s="297"/>
      <c r="G74" s="296"/>
      <c r="H74" s="298"/>
      <c r="I74" s="299"/>
      <c r="J74" s="299"/>
      <c r="K74" s="299"/>
      <c r="L74" s="299"/>
      <c r="M74" s="299"/>
      <c r="N74" s="299"/>
      <c r="O74" s="299"/>
      <c r="P74" s="299"/>
      <c r="Q74" s="299"/>
      <c r="R74" s="299"/>
      <c r="S74" s="299"/>
      <c r="T74" s="299"/>
      <c r="U74" s="299"/>
      <c r="V74" s="299"/>
      <c r="W74" s="299"/>
      <c r="X74" s="300"/>
    </row>
    <row r="75" spans="1:24" ht="18" customHeight="1"/>
    <row r="76" spans="1:24" ht="18" customHeight="1"/>
    <row r="77" spans="1:24" ht="18" customHeight="1"/>
    <row r="78" spans="1:24" ht="18" customHeight="1"/>
    <row r="79" spans="1:24" ht="18" customHeight="1"/>
  </sheetData>
  <phoneticPr fontId="47" type="noConversion"/>
  <printOptions horizontalCentered="1" verticalCentered="1"/>
  <pageMargins left="0.62992125984251968" right="0.47244094488188981" top="0.44" bottom="0.47244094488188981" header="0.37" footer="0.31496062992125984"/>
  <pageSetup paperSize="9" scale="7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IV231"/>
  <sheetViews>
    <sheetView view="pageBreakPreview" topLeftCell="A167" zoomScale="85" zoomScaleNormal="100" zoomScaleSheetLayoutView="85" workbookViewId="0">
      <selection activeCell="O198" sqref="O198"/>
    </sheetView>
  </sheetViews>
  <sheetFormatPr defaultColWidth="8.75" defaultRowHeight="14.25"/>
  <cols>
    <col min="1" max="2" width="30.75" style="91" customWidth="1"/>
    <col min="3" max="3" width="5.5" style="91" bestFit="1" customWidth="1"/>
    <col min="4" max="4" width="12.375" style="91" customWidth="1"/>
    <col min="5" max="5" width="6.625" style="91" bestFit="1" customWidth="1"/>
    <col min="6" max="6" width="12.375" style="91" customWidth="1"/>
    <col min="7" max="7" width="6.625" style="91" bestFit="1" customWidth="1"/>
    <col min="8" max="8" width="13.875" style="91" bestFit="1" customWidth="1"/>
    <col min="9" max="9" width="6.625" style="91" bestFit="1" customWidth="1"/>
    <col min="10" max="10" width="13.875" style="91" bestFit="1" customWidth="1"/>
    <col min="11" max="11" width="10.625" style="91" customWidth="1"/>
    <col min="12" max="12" width="12.625" style="91" customWidth="1"/>
    <col min="13" max="13" width="12.625" style="150" customWidth="1"/>
    <col min="14" max="14" width="14" style="91" bestFit="1" customWidth="1"/>
    <col min="15" max="15" width="11.625" style="91" bestFit="1" customWidth="1"/>
    <col min="16" max="20" width="8.625" style="91" customWidth="1"/>
    <col min="21" max="21" width="15" style="151" customWidth="1"/>
    <col min="22" max="23" width="9" style="91" hidden="1" customWidth="1"/>
    <col min="24" max="24" width="11" style="91" hidden="1" customWidth="1"/>
    <col min="25" max="25" width="13.125" style="91" customWidth="1"/>
    <col min="26" max="26" width="8.375" style="91" customWidth="1"/>
    <col min="27" max="28" width="7.625" style="91" bestFit="1" customWidth="1"/>
    <col min="29" max="29" width="12.875" style="91" bestFit="1" customWidth="1"/>
    <col min="30" max="30" width="7.625" style="91" bestFit="1" customWidth="1"/>
    <col min="31" max="31" width="16.125" style="91" bestFit="1" customWidth="1"/>
    <col min="32" max="32" width="12.875" style="91" bestFit="1" customWidth="1"/>
    <col min="33" max="36" width="8.75" style="91"/>
    <col min="37" max="37" width="11.25" style="91" customWidth="1"/>
    <col min="38" max="256" width="8.75" style="91"/>
    <col min="257" max="258" width="30.75" style="91" customWidth="1"/>
    <col min="259" max="259" width="5.5" style="91" bestFit="1" customWidth="1"/>
    <col min="260" max="260" width="12.375" style="91" customWidth="1"/>
    <col min="261" max="261" width="6.625" style="91" bestFit="1" customWidth="1"/>
    <col min="262" max="262" width="12.375" style="91" customWidth="1"/>
    <col min="263" max="263" width="6.625" style="91" bestFit="1" customWidth="1"/>
    <col min="264" max="264" width="13.875" style="91" bestFit="1" customWidth="1"/>
    <col min="265" max="265" width="6.625" style="91" bestFit="1" customWidth="1"/>
    <col min="266" max="266" width="13.875" style="91" bestFit="1" customWidth="1"/>
    <col min="267" max="267" width="10.625" style="91" customWidth="1"/>
    <col min="268" max="269" width="12.625" style="91" customWidth="1"/>
    <col min="270" max="270" width="14" style="91" bestFit="1" customWidth="1"/>
    <col min="271" max="271" width="11.625" style="91" bestFit="1" customWidth="1"/>
    <col min="272" max="276" width="8.625" style="91" customWidth="1"/>
    <col min="277" max="277" width="15" style="91" customWidth="1"/>
    <col min="278" max="280" width="0" style="91" hidden="1" customWidth="1"/>
    <col min="281" max="281" width="13.125" style="91" customWidth="1"/>
    <col min="282" max="282" width="8.375" style="91" customWidth="1"/>
    <col min="283" max="284" width="7.625" style="91" bestFit="1" customWidth="1"/>
    <col min="285" max="285" width="12.875" style="91" bestFit="1" customWidth="1"/>
    <col min="286" max="286" width="7.625" style="91" bestFit="1" customWidth="1"/>
    <col min="287" max="287" width="16.125" style="91" bestFit="1" customWidth="1"/>
    <col min="288" max="288" width="12.875" style="91" bestFit="1" customWidth="1"/>
    <col min="289" max="292" width="8.75" style="91"/>
    <col min="293" max="293" width="11.25" style="91" customWidth="1"/>
    <col min="294" max="512" width="8.75" style="91"/>
    <col min="513" max="514" width="30.75" style="91" customWidth="1"/>
    <col min="515" max="515" width="5.5" style="91" bestFit="1" customWidth="1"/>
    <col min="516" max="516" width="12.375" style="91" customWidth="1"/>
    <col min="517" max="517" width="6.625" style="91" bestFit="1" customWidth="1"/>
    <col min="518" max="518" width="12.375" style="91" customWidth="1"/>
    <col min="519" max="519" width="6.625" style="91" bestFit="1" customWidth="1"/>
    <col min="520" max="520" width="13.875" style="91" bestFit="1" customWidth="1"/>
    <col min="521" max="521" width="6.625" style="91" bestFit="1" customWidth="1"/>
    <col min="522" max="522" width="13.875" style="91" bestFit="1" customWidth="1"/>
    <col min="523" max="523" width="10.625" style="91" customWidth="1"/>
    <col min="524" max="525" width="12.625" style="91" customWidth="1"/>
    <col min="526" max="526" width="14" style="91" bestFit="1" customWidth="1"/>
    <col min="527" max="527" width="11.625" style="91" bestFit="1" customWidth="1"/>
    <col min="528" max="532" width="8.625" style="91" customWidth="1"/>
    <col min="533" max="533" width="15" style="91" customWidth="1"/>
    <col min="534" max="536" width="0" style="91" hidden="1" customWidth="1"/>
    <col min="537" max="537" width="13.125" style="91" customWidth="1"/>
    <col min="538" max="538" width="8.375" style="91" customWidth="1"/>
    <col min="539" max="540" width="7.625" style="91" bestFit="1" customWidth="1"/>
    <col min="541" max="541" width="12.875" style="91" bestFit="1" customWidth="1"/>
    <col min="542" max="542" width="7.625" style="91" bestFit="1" customWidth="1"/>
    <col min="543" max="543" width="16.125" style="91" bestFit="1" customWidth="1"/>
    <col min="544" max="544" width="12.875" style="91" bestFit="1" customWidth="1"/>
    <col min="545" max="548" width="8.75" style="91"/>
    <col min="549" max="549" width="11.25" style="91" customWidth="1"/>
    <col min="550" max="768" width="8.75" style="91"/>
    <col min="769" max="770" width="30.75" style="91" customWidth="1"/>
    <col min="771" max="771" width="5.5" style="91" bestFit="1" customWidth="1"/>
    <col min="772" max="772" width="12.375" style="91" customWidth="1"/>
    <col min="773" max="773" width="6.625" style="91" bestFit="1" customWidth="1"/>
    <col min="774" max="774" width="12.375" style="91" customWidth="1"/>
    <col min="775" max="775" width="6.625" style="91" bestFit="1" customWidth="1"/>
    <col min="776" max="776" width="13.875" style="91" bestFit="1" customWidth="1"/>
    <col min="777" max="777" width="6.625" style="91" bestFit="1" customWidth="1"/>
    <col min="778" max="778" width="13.875" style="91" bestFit="1" customWidth="1"/>
    <col min="779" max="779" width="10.625" style="91" customWidth="1"/>
    <col min="780" max="781" width="12.625" style="91" customWidth="1"/>
    <col min="782" max="782" width="14" style="91" bestFit="1" customWidth="1"/>
    <col min="783" max="783" width="11.625" style="91" bestFit="1" customWidth="1"/>
    <col min="784" max="788" width="8.625" style="91" customWidth="1"/>
    <col min="789" max="789" width="15" style="91" customWidth="1"/>
    <col min="790" max="792" width="0" style="91" hidden="1" customWidth="1"/>
    <col min="793" max="793" width="13.125" style="91" customWidth="1"/>
    <col min="794" max="794" width="8.375" style="91" customWidth="1"/>
    <col min="795" max="796" width="7.625" style="91" bestFit="1" customWidth="1"/>
    <col min="797" max="797" width="12.875" style="91" bestFit="1" customWidth="1"/>
    <col min="798" max="798" width="7.625" style="91" bestFit="1" customWidth="1"/>
    <col min="799" max="799" width="16.125" style="91" bestFit="1" customWidth="1"/>
    <col min="800" max="800" width="12.875" style="91" bestFit="1" customWidth="1"/>
    <col min="801" max="804" width="8.75" style="91"/>
    <col min="805" max="805" width="11.25" style="91" customWidth="1"/>
    <col min="806" max="1024" width="8.75" style="91"/>
    <col min="1025" max="1026" width="30.75" style="91" customWidth="1"/>
    <col min="1027" max="1027" width="5.5" style="91" bestFit="1" customWidth="1"/>
    <col min="1028" max="1028" width="12.375" style="91" customWidth="1"/>
    <col min="1029" max="1029" width="6.625" style="91" bestFit="1" customWidth="1"/>
    <col min="1030" max="1030" width="12.375" style="91" customWidth="1"/>
    <col min="1031" max="1031" width="6.625" style="91" bestFit="1" customWidth="1"/>
    <col min="1032" max="1032" width="13.875" style="91" bestFit="1" customWidth="1"/>
    <col min="1033" max="1033" width="6.625" style="91" bestFit="1" customWidth="1"/>
    <col min="1034" max="1034" width="13.875" style="91" bestFit="1" customWidth="1"/>
    <col min="1035" max="1035" width="10.625" style="91" customWidth="1"/>
    <col min="1036" max="1037" width="12.625" style="91" customWidth="1"/>
    <col min="1038" max="1038" width="14" style="91" bestFit="1" customWidth="1"/>
    <col min="1039" max="1039" width="11.625" style="91" bestFit="1" customWidth="1"/>
    <col min="1040" max="1044" width="8.625" style="91" customWidth="1"/>
    <col min="1045" max="1045" width="15" style="91" customWidth="1"/>
    <col min="1046" max="1048" width="0" style="91" hidden="1" customWidth="1"/>
    <col min="1049" max="1049" width="13.125" style="91" customWidth="1"/>
    <col min="1050" max="1050" width="8.375" style="91" customWidth="1"/>
    <col min="1051" max="1052" width="7.625" style="91" bestFit="1" customWidth="1"/>
    <col min="1053" max="1053" width="12.875" style="91" bestFit="1" customWidth="1"/>
    <col min="1054" max="1054" width="7.625" style="91" bestFit="1" customWidth="1"/>
    <col min="1055" max="1055" width="16.125" style="91" bestFit="1" customWidth="1"/>
    <col min="1056" max="1056" width="12.875" style="91" bestFit="1" customWidth="1"/>
    <col min="1057" max="1060" width="8.75" style="91"/>
    <col min="1061" max="1061" width="11.25" style="91" customWidth="1"/>
    <col min="1062" max="1280" width="8.75" style="91"/>
    <col min="1281" max="1282" width="30.75" style="91" customWidth="1"/>
    <col min="1283" max="1283" width="5.5" style="91" bestFit="1" customWidth="1"/>
    <col min="1284" max="1284" width="12.375" style="91" customWidth="1"/>
    <col min="1285" max="1285" width="6.625" style="91" bestFit="1" customWidth="1"/>
    <col min="1286" max="1286" width="12.375" style="91" customWidth="1"/>
    <col min="1287" max="1287" width="6.625" style="91" bestFit="1" customWidth="1"/>
    <col min="1288" max="1288" width="13.875" style="91" bestFit="1" customWidth="1"/>
    <col min="1289" max="1289" width="6.625" style="91" bestFit="1" customWidth="1"/>
    <col min="1290" max="1290" width="13.875" style="91" bestFit="1" customWidth="1"/>
    <col min="1291" max="1291" width="10.625" style="91" customWidth="1"/>
    <col min="1292" max="1293" width="12.625" style="91" customWidth="1"/>
    <col min="1294" max="1294" width="14" style="91" bestFit="1" customWidth="1"/>
    <col min="1295" max="1295" width="11.625" style="91" bestFit="1" customWidth="1"/>
    <col min="1296" max="1300" width="8.625" style="91" customWidth="1"/>
    <col min="1301" max="1301" width="15" style="91" customWidth="1"/>
    <col min="1302" max="1304" width="0" style="91" hidden="1" customWidth="1"/>
    <col min="1305" max="1305" width="13.125" style="91" customWidth="1"/>
    <col min="1306" max="1306" width="8.375" style="91" customWidth="1"/>
    <col min="1307" max="1308" width="7.625" style="91" bestFit="1" customWidth="1"/>
    <col min="1309" max="1309" width="12.875" style="91" bestFit="1" customWidth="1"/>
    <col min="1310" max="1310" width="7.625" style="91" bestFit="1" customWidth="1"/>
    <col min="1311" max="1311" width="16.125" style="91" bestFit="1" customWidth="1"/>
    <col min="1312" max="1312" width="12.875" style="91" bestFit="1" customWidth="1"/>
    <col min="1313" max="1316" width="8.75" style="91"/>
    <col min="1317" max="1317" width="11.25" style="91" customWidth="1"/>
    <col min="1318" max="1536" width="8.75" style="91"/>
    <col min="1537" max="1538" width="30.75" style="91" customWidth="1"/>
    <col min="1539" max="1539" width="5.5" style="91" bestFit="1" customWidth="1"/>
    <col min="1540" max="1540" width="12.375" style="91" customWidth="1"/>
    <col min="1541" max="1541" width="6.625" style="91" bestFit="1" customWidth="1"/>
    <col min="1542" max="1542" width="12.375" style="91" customWidth="1"/>
    <col min="1543" max="1543" width="6.625" style="91" bestFit="1" customWidth="1"/>
    <col min="1544" max="1544" width="13.875" style="91" bestFit="1" customWidth="1"/>
    <col min="1545" max="1545" width="6.625" style="91" bestFit="1" customWidth="1"/>
    <col min="1546" max="1546" width="13.875" style="91" bestFit="1" customWidth="1"/>
    <col min="1547" max="1547" width="10.625" style="91" customWidth="1"/>
    <col min="1548" max="1549" width="12.625" style="91" customWidth="1"/>
    <col min="1550" max="1550" width="14" style="91" bestFit="1" customWidth="1"/>
    <col min="1551" max="1551" width="11.625" style="91" bestFit="1" customWidth="1"/>
    <col min="1552" max="1556" width="8.625" style="91" customWidth="1"/>
    <col min="1557" max="1557" width="15" style="91" customWidth="1"/>
    <col min="1558" max="1560" width="0" style="91" hidden="1" customWidth="1"/>
    <col min="1561" max="1561" width="13.125" style="91" customWidth="1"/>
    <col min="1562" max="1562" width="8.375" style="91" customWidth="1"/>
    <col min="1563" max="1564" width="7.625" style="91" bestFit="1" customWidth="1"/>
    <col min="1565" max="1565" width="12.875" style="91" bestFit="1" customWidth="1"/>
    <col min="1566" max="1566" width="7.625" style="91" bestFit="1" customWidth="1"/>
    <col min="1567" max="1567" width="16.125" style="91" bestFit="1" customWidth="1"/>
    <col min="1568" max="1568" width="12.875" style="91" bestFit="1" customWidth="1"/>
    <col min="1569" max="1572" width="8.75" style="91"/>
    <col min="1573" max="1573" width="11.25" style="91" customWidth="1"/>
    <col min="1574" max="1792" width="8.75" style="91"/>
    <col min="1793" max="1794" width="30.75" style="91" customWidth="1"/>
    <col min="1795" max="1795" width="5.5" style="91" bestFit="1" customWidth="1"/>
    <col min="1796" max="1796" width="12.375" style="91" customWidth="1"/>
    <col min="1797" max="1797" width="6.625" style="91" bestFit="1" customWidth="1"/>
    <col min="1798" max="1798" width="12.375" style="91" customWidth="1"/>
    <col min="1799" max="1799" width="6.625" style="91" bestFit="1" customWidth="1"/>
    <col min="1800" max="1800" width="13.875" style="91" bestFit="1" customWidth="1"/>
    <col min="1801" max="1801" width="6.625" style="91" bestFit="1" customWidth="1"/>
    <col min="1802" max="1802" width="13.875" style="91" bestFit="1" customWidth="1"/>
    <col min="1803" max="1803" width="10.625" style="91" customWidth="1"/>
    <col min="1804" max="1805" width="12.625" style="91" customWidth="1"/>
    <col min="1806" max="1806" width="14" style="91" bestFit="1" customWidth="1"/>
    <col min="1807" max="1807" width="11.625" style="91" bestFit="1" customWidth="1"/>
    <col min="1808" max="1812" width="8.625" style="91" customWidth="1"/>
    <col min="1813" max="1813" width="15" style="91" customWidth="1"/>
    <col min="1814" max="1816" width="0" style="91" hidden="1" customWidth="1"/>
    <col min="1817" max="1817" width="13.125" style="91" customWidth="1"/>
    <col min="1818" max="1818" width="8.375" style="91" customWidth="1"/>
    <col min="1819" max="1820" width="7.625" style="91" bestFit="1" customWidth="1"/>
    <col min="1821" max="1821" width="12.875" style="91" bestFit="1" customWidth="1"/>
    <col min="1822" max="1822" width="7.625" style="91" bestFit="1" customWidth="1"/>
    <col min="1823" max="1823" width="16.125" style="91" bestFit="1" customWidth="1"/>
    <col min="1824" max="1824" width="12.875" style="91" bestFit="1" customWidth="1"/>
    <col min="1825" max="1828" width="8.75" style="91"/>
    <col min="1829" max="1829" width="11.25" style="91" customWidth="1"/>
    <col min="1830" max="2048" width="8.75" style="91"/>
    <col min="2049" max="2050" width="30.75" style="91" customWidth="1"/>
    <col min="2051" max="2051" width="5.5" style="91" bestFit="1" customWidth="1"/>
    <col min="2052" max="2052" width="12.375" style="91" customWidth="1"/>
    <col min="2053" max="2053" width="6.625" style="91" bestFit="1" customWidth="1"/>
    <col min="2054" max="2054" width="12.375" style="91" customWidth="1"/>
    <col min="2055" max="2055" width="6.625" style="91" bestFit="1" customWidth="1"/>
    <col min="2056" max="2056" width="13.875" style="91" bestFit="1" customWidth="1"/>
    <col min="2057" max="2057" width="6.625" style="91" bestFit="1" customWidth="1"/>
    <col min="2058" max="2058" width="13.875" style="91" bestFit="1" customWidth="1"/>
    <col min="2059" max="2059" width="10.625" style="91" customWidth="1"/>
    <col min="2060" max="2061" width="12.625" style="91" customWidth="1"/>
    <col min="2062" max="2062" width="14" style="91" bestFit="1" customWidth="1"/>
    <col min="2063" max="2063" width="11.625" style="91" bestFit="1" customWidth="1"/>
    <col min="2064" max="2068" width="8.625" style="91" customWidth="1"/>
    <col min="2069" max="2069" width="15" style="91" customWidth="1"/>
    <col min="2070" max="2072" width="0" style="91" hidden="1" customWidth="1"/>
    <col min="2073" max="2073" width="13.125" style="91" customWidth="1"/>
    <col min="2074" max="2074" width="8.375" style="91" customWidth="1"/>
    <col min="2075" max="2076" width="7.625" style="91" bestFit="1" customWidth="1"/>
    <col min="2077" max="2077" width="12.875" style="91" bestFit="1" customWidth="1"/>
    <col min="2078" max="2078" width="7.625" style="91" bestFit="1" customWidth="1"/>
    <col min="2079" max="2079" width="16.125" style="91" bestFit="1" customWidth="1"/>
    <col min="2080" max="2080" width="12.875" style="91" bestFit="1" customWidth="1"/>
    <col min="2081" max="2084" width="8.75" style="91"/>
    <col min="2085" max="2085" width="11.25" style="91" customWidth="1"/>
    <col min="2086" max="2304" width="8.75" style="91"/>
    <col min="2305" max="2306" width="30.75" style="91" customWidth="1"/>
    <col min="2307" max="2307" width="5.5" style="91" bestFit="1" customWidth="1"/>
    <col min="2308" max="2308" width="12.375" style="91" customWidth="1"/>
    <col min="2309" max="2309" width="6.625" style="91" bestFit="1" customWidth="1"/>
    <col min="2310" max="2310" width="12.375" style="91" customWidth="1"/>
    <col min="2311" max="2311" width="6.625" style="91" bestFit="1" customWidth="1"/>
    <col min="2312" max="2312" width="13.875" style="91" bestFit="1" customWidth="1"/>
    <col min="2313" max="2313" width="6.625" style="91" bestFit="1" customWidth="1"/>
    <col min="2314" max="2314" width="13.875" style="91" bestFit="1" customWidth="1"/>
    <col min="2315" max="2315" width="10.625" style="91" customWidth="1"/>
    <col min="2316" max="2317" width="12.625" style="91" customWidth="1"/>
    <col min="2318" max="2318" width="14" style="91" bestFit="1" customWidth="1"/>
    <col min="2319" max="2319" width="11.625" style="91" bestFit="1" customWidth="1"/>
    <col min="2320" max="2324" width="8.625" style="91" customWidth="1"/>
    <col min="2325" max="2325" width="15" style="91" customWidth="1"/>
    <col min="2326" max="2328" width="0" style="91" hidden="1" customWidth="1"/>
    <col min="2329" max="2329" width="13.125" style="91" customWidth="1"/>
    <col min="2330" max="2330" width="8.375" style="91" customWidth="1"/>
    <col min="2331" max="2332" width="7.625" style="91" bestFit="1" customWidth="1"/>
    <col min="2333" max="2333" width="12.875" style="91" bestFit="1" customWidth="1"/>
    <col min="2334" max="2334" width="7.625" style="91" bestFit="1" customWidth="1"/>
    <col min="2335" max="2335" width="16.125" style="91" bestFit="1" customWidth="1"/>
    <col min="2336" max="2336" width="12.875" style="91" bestFit="1" customWidth="1"/>
    <col min="2337" max="2340" width="8.75" style="91"/>
    <col min="2341" max="2341" width="11.25" style="91" customWidth="1"/>
    <col min="2342" max="2560" width="8.75" style="91"/>
    <col min="2561" max="2562" width="30.75" style="91" customWidth="1"/>
    <col min="2563" max="2563" width="5.5" style="91" bestFit="1" customWidth="1"/>
    <col min="2564" max="2564" width="12.375" style="91" customWidth="1"/>
    <col min="2565" max="2565" width="6.625" style="91" bestFit="1" customWidth="1"/>
    <col min="2566" max="2566" width="12.375" style="91" customWidth="1"/>
    <col min="2567" max="2567" width="6.625" style="91" bestFit="1" customWidth="1"/>
    <col min="2568" max="2568" width="13.875" style="91" bestFit="1" customWidth="1"/>
    <col min="2569" max="2569" width="6.625" style="91" bestFit="1" customWidth="1"/>
    <col min="2570" max="2570" width="13.875" style="91" bestFit="1" customWidth="1"/>
    <col min="2571" max="2571" width="10.625" style="91" customWidth="1"/>
    <col min="2572" max="2573" width="12.625" style="91" customWidth="1"/>
    <col min="2574" max="2574" width="14" style="91" bestFit="1" customWidth="1"/>
    <col min="2575" max="2575" width="11.625" style="91" bestFit="1" customWidth="1"/>
    <col min="2576" max="2580" width="8.625" style="91" customWidth="1"/>
    <col min="2581" max="2581" width="15" style="91" customWidth="1"/>
    <col min="2582" max="2584" width="0" style="91" hidden="1" customWidth="1"/>
    <col min="2585" max="2585" width="13.125" style="91" customWidth="1"/>
    <col min="2586" max="2586" width="8.375" style="91" customWidth="1"/>
    <col min="2587" max="2588" width="7.625" style="91" bestFit="1" customWidth="1"/>
    <col min="2589" max="2589" width="12.875" style="91" bestFit="1" customWidth="1"/>
    <col min="2590" max="2590" width="7.625" style="91" bestFit="1" customWidth="1"/>
    <col min="2591" max="2591" width="16.125" style="91" bestFit="1" customWidth="1"/>
    <col min="2592" max="2592" width="12.875" style="91" bestFit="1" customWidth="1"/>
    <col min="2593" max="2596" width="8.75" style="91"/>
    <col min="2597" max="2597" width="11.25" style="91" customWidth="1"/>
    <col min="2598" max="2816" width="8.75" style="91"/>
    <col min="2817" max="2818" width="30.75" style="91" customWidth="1"/>
    <col min="2819" max="2819" width="5.5" style="91" bestFit="1" customWidth="1"/>
    <col min="2820" max="2820" width="12.375" style="91" customWidth="1"/>
    <col min="2821" max="2821" width="6.625" style="91" bestFit="1" customWidth="1"/>
    <col min="2822" max="2822" width="12.375" style="91" customWidth="1"/>
    <col min="2823" max="2823" width="6.625" style="91" bestFit="1" customWidth="1"/>
    <col min="2824" max="2824" width="13.875" style="91" bestFit="1" customWidth="1"/>
    <col min="2825" max="2825" width="6.625" style="91" bestFit="1" customWidth="1"/>
    <col min="2826" max="2826" width="13.875" style="91" bestFit="1" customWidth="1"/>
    <col min="2827" max="2827" width="10.625" style="91" customWidth="1"/>
    <col min="2828" max="2829" width="12.625" style="91" customWidth="1"/>
    <col min="2830" max="2830" width="14" style="91" bestFit="1" customWidth="1"/>
    <col min="2831" max="2831" width="11.625" style="91" bestFit="1" customWidth="1"/>
    <col min="2832" max="2836" width="8.625" style="91" customWidth="1"/>
    <col min="2837" max="2837" width="15" style="91" customWidth="1"/>
    <col min="2838" max="2840" width="0" style="91" hidden="1" customWidth="1"/>
    <col min="2841" max="2841" width="13.125" style="91" customWidth="1"/>
    <col min="2842" max="2842" width="8.375" style="91" customWidth="1"/>
    <col min="2843" max="2844" width="7.625" style="91" bestFit="1" customWidth="1"/>
    <col min="2845" max="2845" width="12.875" style="91" bestFit="1" customWidth="1"/>
    <col min="2846" max="2846" width="7.625" style="91" bestFit="1" customWidth="1"/>
    <col min="2847" max="2847" width="16.125" style="91" bestFit="1" customWidth="1"/>
    <col min="2848" max="2848" width="12.875" style="91" bestFit="1" customWidth="1"/>
    <col min="2849" max="2852" width="8.75" style="91"/>
    <col min="2853" max="2853" width="11.25" style="91" customWidth="1"/>
    <col min="2854" max="3072" width="8.75" style="91"/>
    <col min="3073" max="3074" width="30.75" style="91" customWidth="1"/>
    <col min="3075" max="3075" width="5.5" style="91" bestFit="1" customWidth="1"/>
    <col min="3076" max="3076" width="12.375" style="91" customWidth="1"/>
    <col min="3077" max="3077" width="6.625" style="91" bestFit="1" customWidth="1"/>
    <col min="3078" max="3078" width="12.375" style="91" customWidth="1"/>
    <col min="3079" max="3079" width="6.625" style="91" bestFit="1" customWidth="1"/>
    <col min="3080" max="3080" width="13.875" style="91" bestFit="1" customWidth="1"/>
    <col min="3081" max="3081" width="6.625" style="91" bestFit="1" customWidth="1"/>
    <col min="3082" max="3082" width="13.875" style="91" bestFit="1" customWidth="1"/>
    <col min="3083" max="3083" width="10.625" style="91" customWidth="1"/>
    <col min="3084" max="3085" width="12.625" style="91" customWidth="1"/>
    <col min="3086" max="3086" width="14" style="91" bestFit="1" customWidth="1"/>
    <col min="3087" max="3087" width="11.625" style="91" bestFit="1" customWidth="1"/>
    <col min="3088" max="3092" width="8.625" style="91" customWidth="1"/>
    <col min="3093" max="3093" width="15" style="91" customWidth="1"/>
    <col min="3094" max="3096" width="0" style="91" hidden="1" customWidth="1"/>
    <col min="3097" max="3097" width="13.125" style="91" customWidth="1"/>
    <col min="3098" max="3098" width="8.375" style="91" customWidth="1"/>
    <col min="3099" max="3100" width="7.625" style="91" bestFit="1" customWidth="1"/>
    <col min="3101" max="3101" width="12.875" style="91" bestFit="1" customWidth="1"/>
    <col min="3102" max="3102" width="7.625" style="91" bestFit="1" customWidth="1"/>
    <col min="3103" max="3103" width="16.125" style="91" bestFit="1" customWidth="1"/>
    <col min="3104" max="3104" width="12.875" style="91" bestFit="1" customWidth="1"/>
    <col min="3105" max="3108" width="8.75" style="91"/>
    <col min="3109" max="3109" width="11.25" style="91" customWidth="1"/>
    <col min="3110" max="3328" width="8.75" style="91"/>
    <col min="3329" max="3330" width="30.75" style="91" customWidth="1"/>
    <col min="3331" max="3331" width="5.5" style="91" bestFit="1" customWidth="1"/>
    <col min="3332" max="3332" width="12.375" style="91" customWidth="1"/>
    <col min="3333" max="3333" width="6.625" style="91" bestFit="1" customWidth="1"/>
    <col min="3334" max="3334" width="12.375" style="91" customWidth="1"/>
    <col min="3335" max="3335" width="6.625" style="91" bestFit="1" customWidth="1"/>
    <col min="3336" max="3336" width="13.875" style="91" bestFit="1" customWidth="1"/>
    <col min="3337" max="3337" width="6.625" style="91" bestFit="1" customWidth="1"/>
    <col min="3338" max="3338" width="13.875" style="91" bestFit="1" customWidth="1"/>
    <col min="3339" max="3339" width="10.625" style="91" customWidth="1"/>
    <col min="3340" max="3341" width="12.625" style="91" customWidth="1"/>
    <col min="3342" max="3342" width="14" style="91" bestFit="1" customWidth="1"/>
    <col min="3343" max="3343" width="11.625" style="91" bestFit="1" customWidth="1"/>
    <col min="3344" max="3348" width="8.625" style="91" customWidth="1"/>
    <col min="3349" max="3349" width="15" style="91" customWidth="1"/>
    <col min="3350" max="3352" width="0" style="91" hidden="1" customWidth="1"/>
    <col min="3353" max="3353" width="13.125" style="91" customWidth="1"/>
    <col min="3354" max="3354" width="8.375" style="91" customWidth="1"/>
    <col min="3355" max="3356" width="7.625" style="91" bestFit="1" customWidth="1"/>
    <col min="3357" max="3357" width="12.875" style="91" bestFit="1" customWidth="1"/>
    <col min="3358" max="3358" width="7.625" style="91" bestFit="1" customWidth="1"/>
    <col min="3359" max="3359" width="16.125" style="91" bestFit="1" customWidth="1"/>
    <col min="3360" max="3360" width="12.875" style="91" bestFit="1" customWidth="1"/>
    <col min="3361" max="3364" width="8.75" style="91"/>
    <col min="3365" max="3365" width="11.25" style="91" customWidth="1"/>
    <col min="3366" max="3584" width="8.75" style="91"/>
    <col min="3585" max="3586" width="30.75" style="91" customWidth="1"/>
    <col min="3587" max="3587" width="5.5" style="91" bestFit="1" customWidth="1"/>
    <col min="3588" max="3588" width="12.375" style="91" customWidth="1"/>
    <col min="3589" max="3589" width="6.625" style="91" bestFit="1" customWidth="1"/>
    <col min="3590" max="3590" width="12.375" style="91" customWidth="1"/>
    <col min="3591" max="3591" width="6.625" style="91" bestFit="1" customWidth="1"/>
    <col min="3592" max="3592" width="13.875" style="91" bestFit="1" customWidth="1"/>
    <col min="3593" max="3593" width="6.625" style="91" bestFit="1" customWidth="1"/>
    <col min="3594" max="3594" width="13.875" style="91" bestFit="1" customWidth="1"/>
    <col min="3595" max="3595" width="10.625" style="91" customWidth="1"/>
    <col min="3596" max="3597" width="12.625" style="91" customWidth="1"/>
    <col min="3598" max="3598" width="14" style="91" bestFit="1" customWidth="1"/>
    <col min="3599" max="3599" width="11.625" style="91" bestFit="1" customWidth="1"/>
    <col min="3600" max="3604" width="8.625" style="91" customWidth="1"/>
    <col min="3605" max="3605" width="15" style="91" customWidth="1"/>
    <col min="3606" max="3608" width="0" style="91" hidden="1" customWidth="1"/>
    <col min="3609" max="3609" width="13.125" style="91" customWidth="1"/>
    <col min="3610" max="3610" width="8.375" style="91" customWidth="1"/>
    <col min="3611" max="3612" width="7.625" style="91" bestFit="1" customWidth="1"/>
    <col min="3613" max="3613" width="12.875" style="91" bestFit="1" customWidth="1"/>
    <col min="3614" max="3614" width="7.625" style="91" bestFit="1" customWidth="1"/>
    <col min="3615" max="3615" width="16.125" style="91" bestFit="1" customWidth="1"/>
    <col min="3616" max="3616" width="12.875" style="91" bestFit="1" customWidth="1"/>
    <col min="3617" max="3620" width="8.75" style="91"/>
    <col min="3621" max="3621" width="11.25" style="91" customWidth="1"/>
    <col min="3622" max="3840" width="8.75" style="91"/>
    <col min="3841" max="3842" width="30.75" style="91" customWidth="1"/>
    <col min="3843" max="3843" width="5.5" style="91" bestFit="1" customWidth="1"/>
    <col min="3844" max="3844" width="12.375" style="91" customWidth="1"/>
    <col min="3845" max="3845" width="6.625" style="91" bestFit="1" customWidth="1"/>
    <col min="3846" max="3846" width="12.375" style="91" customWidth="1"/>
    <col min="3847" max="3847" width="6.625" style="91" bestFit="1" customWidth="1"/>
    <col min="3848" max="3848" width="13.875" style="91" bestFit="1" customWidth="1"/>
    <col min="3849" max="3849" width="6.625" style="91" bestFit="1" customWidth="1"/>
    <col min="3850" max="3850" width="13.875" style="91" bestFit="1" customWidth="1"/>
    <col min="3851" max="3851" width="10.625" style="91" customWidth="1"/>
    <col min="3852" max="3853" width="12.625" style="91" customWidth="1"/>
    <col min="3854" max="3854" width="14" style="91" bestFit="1" customWidth="1"/>
    <col min="3855" max="3855" width="11.625" style="91" bestFit="1" customWidth="1"/>
    <col min="3856" max="3860" width="8.625" style="91" customWidth="1"/>
    <col min="3861" max="3861" width="15" style="91" customWidth="1"/>
    <col min="3862" max="3864" width="0" style="91" hidden="1" customWidth="1"/>
    <col min="3865" max="3865" width="13.125" style="91" customWidth="1"/>
    <col min="3866" max="3866" width="8.375" style="91" customWidth="1"/>
    <col min="3867" max="3868" width="7.625" style="91" bestFit="1" customWidth="1"/>
    <col min="3869" max="3869" width="12.875" style="91" bestFit="1" customWidth="1"/>
    <col min="3870" max="3870" width="7.625" style="91" bestFit="1" customWidth="1"/>
    <col min="3871" max="3871" width="16.125" style="91" bestFit="1" customWidth="1"/>
    <col min="3872" max="3872" width="12.875" style="91" bestFit="1" customWidth="1"/>
    <col min="3873" max="3876" width="8.75" style="91"/>
    <col min="3877" max="3877" width="11.25" style="91" customWidth="1"/>
    <col min="3878" max="4096" width="8.75" style="91"/>
    <col min="4097" max="4098" width="30.75" style="91" customWidth="1"/>
    <col min="4099" max="4099" width="5.5" style="91" bestFit="1" customWidth="1"/>
    <col min="4100" max="4100" width="12.375" style="91" customWidth="1"/>
    <col min="4101" max="4101" width="6.625" style="91" bestFit="1" customWidth="1"/>
    <col min="4102" max="4102" width="12.375" style="91" customWidth="1"/>
    <col min="4103" max="4103" width="6.625" style="91" bestFit="1" customWidth="1"/>
    <col min="4104" max="4104" width="13.875" style="91" bestFit="1" customWidth="1"/>
    <col min="4105" max="4105" width="6.625" style="91" bestFit="1" customWidth="1"/>
    <col min="4106" max="4106" width="13.875" style="91" bestFit="1" customWidth="1"/>
    <col min="4107" max="4107" width="10.625" style="91" customWidth="1"/>
    <col min="4108" max="4109" width="12.625" style="91" customWidth="1"/>
    <col min="4110" max="4110" width="14" style="91" bestFit="1" customWidth="1"/>
    <col min="4111" max="4111" width="11.625" style="91" bestFit="1" customWidth="1"/>
    <col min="4112" max="4116" width="8.625" style="91" customWidth="1"/>
    <col min="4117" max="4117" width="15" style="91" customWidth="1"/>
    <col min="4118" max="4120" width="0" style="91" hidden="1" customWidth="1"/>
    <col min="4121" max="4121" width="13.125" style="91" customWidth="1"/>
    <col min="4122" max="4122" width="8.375" style="91" customWidth="1"/>
    <col min="4123" max="4124" width="7.625" style="91" bestFit="1" customWidth="1"/>
    <col min="4125" max="4125" width="12.875" style="91" bestFit="1" customWidth="1"/>
    <col min="4126" max="4126" width="7.625" style="91" bestFit="1" customWidth="1"/>
    <col min="4127" max="4127" width="16.125" style="91" bestFit="1" customWidth="1"/>
    <col min="4128" max="4128" width="12.875" style="91" bestFit="1" customWidth="1"/>
    <col min="4129" max="4132" width="8.75" style="91"/>
    <col min="4133" max="4133" width="11.25" style="91" customWidth="1"/>
    <col min="4134" max="4352" width="8.75" style="91"/>
    <col min="4353" max="4354" width="30.75" style="91" customWidth="1"/>
    <col min="4355" max="4355" width="5.5" style="91" bestFit="1" customWidth="1"/>
    <col min="4356" max="4356" width="12.375" style="91" customWidth="1"/>
    <col min="4357" max="4357" width="6.625" style="91" bestFit="1" customWidth="1"/>
    <col min="4358" max="4358" width="12.375" style="91" customWidth="1"/>
    <col min="4359" max="4359" width="6.625" style="91" bestFit="1" customWidth="1"/>
    <col min="4360" max="4360" width="13.875" style="91" bestFit="1" customWidth="1"/>
    <col min="4361" max="4361" width="6.625" style="91" bestFit="1" customWidth="1"/>
    <col min="4362" max="4362" width="13.875" style="91" bestFit="1" customWidth="1"/>
    <col min="4363" max="4363" width="10.625" style="91" customWidth="1"/>
    <col min="4364" max="4365" width="12.625" style="91" customWidth="1"/>
    <col min="4366" max="4366" width="14" style="91" bestFit="1" customWidth="1"/>
    <col min="4367" max="4367" width="11.625" style="91" bestFit="1" customWidth="1"/>
    <col min="4368" max="4372" width="8.625" style="91" customWidth="1"/>
    <col min="4373" max="4373" width="15" style="91" customWidth="1"/>
    <col min="4374" max="4376" width="0" style="91" hidden="1" customWidth="1"/>
    <col min="4377" max="4377" width="13.125" style="91" customWidth="1"/>
    <col min="4378" max="4378" width="8.375" style="91" customWidth="1"/>
    <col min="4379" max="4380" width="7.625" style="91" bestFit="1" customWidth="1"/>
    <col min="4381" max="4381" width="12.875" style="91" bestFit="1" customWidth="1"/>
    <col min="4382" max="4382" width="7.625" style="91" bestFit="1" customWidth="1"/>
    <col min="4383" max="4383" width="16.125" style="91" bestFit="1" customWidth="1"/>
    <col min="4384" max="4384" width="12.875" style="91" bestFit="1" customWidth="1"/>
    <col min="4385" max="4388" width="8.75" style="91"/>
    <col min="4389" max="4389" width="11.25" style="91" customWidth="1"/>
    <col min="4390" max="4608" width="8.75" style="91"/>
    <col min="4609" max="4610" width="30.75" style="91" customWidth="1"/>
    <col min="4611" max="4611" width="5.5" style="91" bestFit="1" customWidth="1"/>
    <col min="4612" max="4612" width="12.375" style="91" customWidth="1"/>
    <col min="4613" max="4613" width="6.625" style="91" bestFit="1" customWidth="1"/>
    <col min="4614" max="4614" width="12.375" style="91" customWidth="1"/>
    <col min="4615" max="4615" width="6.625" style="91" bestFit="1" customWidth="1"/>
    <col min="4616" max="4616" width="13.875" style="91" bestFit="1" customWidth="1"/>
    <col min="4617" max="4617" width="6.625" style="91" bestFit="1" customWidth="1"/>
    <col min="4618" max="4618" width="13.875" style="91" bestFit="1" customWidth="1"/>
    <col min="4619" max="4619" width="10.625" style="91" customWidth="1"/>
    <col min="4620" max="4621" width="12.625" style="91" customWidth="1"/>
    <col min="4622" max="4622" width="14" style="91" bestFit="1" customWidth="1"/>
    <col min="4623" max="4623" width="11.625" style="91" bestFit="1" customWidth="1"/>
    <col min="4624" max="4628" width="8.625" style="91" customWidth="1"/>
    <col min="4629" max="4629" width="15" style="91" customWidth="1"/>
    <col min="4630" max="4632" width="0" style="91" hidden="1" customWidth="1"/>
    <col min="4633" max="4633" width="13.125" style="91" customWidth="1"/>
    <col min="4634" max="4634" width="8.375" style="91" customWidth="1"/>
    <col min="4635" max="4636" width="7.625" style="91" bestFit="1" customWidth="1"/>
    <col min="4637" max="4637" width="12.875" style="91" bestFit="1" customWidth="1"/>
    <col min="4638" max="4638" width="7.625" style="91" bestFit="1" customWidth="1"/>
    <col min="4639" max="4639" width="16.125" style="91" bestFit="1" customWidth="1"/>
    <col min="4640" max="4640" width="12.875" style="91" bestFit="1" customWidth="1"/>
    <col min="4641" max="4644" width="8.75" style="91"/>
    <col min="4645" max="4645" width="11.25" style="91" customWidth="1"/>
    <col min="4646" max="4864" width="8.75" style="91"/>
    <col min="4865" max="4866" width="30.75" style="91" customWidth="1"/>
    <col min="4867" max="4867" width="5.5" style="91" bestFit="1" customWidth="1"/>
    <col min="4868" max="4868" width="12.375" style="91" customWidth="1"/>
    <col min="4869" max="4869" width="6.625" style="91" bestFit="1" customWidth="1"/>
    <col min="4870" max="4870" width="12.375" style="91" customWidth="1"/>
    <col min="4871" max="4871" width="6.625" style="91" bestFit="1" customWidth="1"/>
    <col min="4872" max="4872" width="13.875" style="91" bestFit="1" customWidth="1"/>
    <col min="4873" max="4873" width="6.625" style="91" bestFit="1" customWidth="1"/>
    <col min="4874" max="4874" width="13.875" style="91" bestFit="1" customWidth="1"/>
    <col min="4875" max="4875" width="10.625" style="91" customWidth="1"/>
    <col min="4876" max="4877" width="12.625" style="91" customWidth="1"/>
    <col min="4878" max="4878" width="14" style="91" bestFit="1" customWidth="1"/>
    <col min="4879" max="4879" width="11.625" style="91" bestFit="1" customWidth="1"/>
    <col min="4880" max="4884" width="8.625" style="91" customWidth="1"/>
    <col min="4885" max="4885" width="15" style="91" customWidth="1"/>
    <col min="4886" max="4888" width="0" style="91" hidden="1" customWidth="1"/>
    <col min="4889" max="4889" width="13.125" style="91" customWidth="1"/>
    <col min="4890" max="4890" width="8.375" style="91" customWidth="1"/>
    <col min="4891" max="4892" width="7.625" style="91" bestFit="1" customWidth="1"/>
    <col min="4893" max="4893" width="12.875" style="91" bestFit="1" customWidth="1"/>
    <col min="4894" max="4894" width="7.625" style="91" bestFit="1" customWidth="1"/>
    <col min="4895" max="4895" width="16.125" style="91" bestFit="1" customWidth="1"/>
    <col min="4896" max="4896" width="12.875" style="91" bestFit="1" customWidth="1"/>
    <col min="4897" max="4900" width="8.75" style="91"/>
    <col min="4901" max="4901" width="11.25" style="91" customWidth="1"/>
    <col min="4902" max="5120" width="8.75" style="91"/>
    <col min="5121" max="5122" width="30.75" style="91" customWidth="1"/>
    <col min="5123" max="5123" width="5.5" style="91" bestFit="1" customWidth="1"/>
    <col min="5124" max="5124" width="12.375" style="91" customWidth="1"/>
    <col min="5125" max="5125" width="6.625" style="91" bestFit="1" customWidth="1"/>
    <col min="5126" max="5126" width="12.375" style="91" customWidth="1"/>
    <col min="5127" max="5127" width="6.625" style="91" bestFit="1" customWidth="1"/>
    <col min="5128" max="5128" width="13.875" style="91" bestFit="1" customWidth="1"/>
    <col min="5129" max="5129" width="6.625" style="91" bestFit="1" customWidth="1"/>
    <col min="5130" max="5130" width="13.875" style="91" bestFit="1" customWidth="1"/>
    <col min="5131" max="5131" width="10.625" style="91" customWidth="1"/>
    <col min="5132" max="5133" width="12.625" style="91" customWidth="1"/>
    <col min="5134" max="5134" width="14" style="91" bestFit="1" customWidth="1"/>
    <col min="5135" max="5135" width="11.625" style="91" bestFit="1" customWidth="1"/>
    <col min="5136" max="5140" width="8.625" style="91" customWidth="1"/>
    <col min="5141" max="5141" width="15" style="91" customWidth="1"/>
    <col min="5142" max="5144" width="0" style="91" hidden="1" customWidth="1"/>
    <col min="5145" max="5145" width="13.125" style="91" customWidth="1"/>
    <col min="5146" max="5146" width="8.375" style="91" customWidth="1"/>
    <col min="5147" max="5148" width="7.625" style="91" bestFit="1" customWidth="1"/>
    <col min="5149" max="5149" width="12.875" style="91" bestFit="1" customWidth="1"/>
    <col min="5150" max="5150" width="7.625" style="91" bestFit="1" customWidth="1"/>
    <col min="5151" max="5151" width="16.125" style="91" bestFit="1" customWidth="1"/>
    <col min="5152" max="5152" width="12.875" style="91" bestFit="1" customWidth="1"/>
    <col min="5153" max="5156" width="8.75" style="91"/>
    <col min="5157" max="5157" width="11.25" style="91" customWidth="1"/>
    <col min="5158" max="5376" width="8.75" style="91"/>
    <col min="5377" max="5378" width="30.75" style="91" customWidth="1"/>
    <col min="5379" max="5379" width="5.5" style="91" bestFit="1" customWidth="1"/>
    <col min="5380" max="5380" width="12.375" style="91" customWidth="1"/>
    <col min="5381" max="5381" width="6.625" style="91" bestFit="1" customWidth="1"/>
    <col min="5382" max="5382" width="12.375" style="91" customWidth="1"/>
    <col min="5383" max="5383" width="6.625" style="91" bestFit="1" customWidth="1"/>
    <col min="5384" max="5384" width="13.875" style="91" bestFit="1" customWidth="1"/>
    <col min="5385" max="5385" width="6.625" style="91" bestFit="1" customWidth="1"/>
    <col min="5386" max="5386" width="13.875" style="91" bestFit="1" customWidth="1"/>
    <col min="5387" max="5387" width="10.625" style="91" customWidth="1"/>
    <col min="5388" max="5389" width="12.625" style="91" customWidth="1"/>
    <col min="5390" max="5390" width="14" style="91" bestFit="1" customWidth="1"/>
    <col min="5391" max="5391" width="11.625" style="91" bestFit="1" customWidth="1"/>
    <col min="5392" max="5396" width="8.625" style="91" customWidth="1"/>
    <col min="5397" max="5397" width="15" style="91" customWidth="1"/>
    <col min="5398" max="5400" width="0" style="91" hidden="1" customWidth="1"/>
    <col min="5401" max="5401" width="13.125" style="91" customWidth="1"/>
    <col min="5402" max="5402" width="8.375" style="91" customWidth="1"/>
    <col min="5403" max="5404" width="7.625" style="91" bestFit="1" customWidth="1"/>
    <col min="5405" max="5405" width="12.875" style="91" bestFit="1" customWidth="1"/>
    <col min="5406" max="5406" width="7.625" style="91" bestFit="1" customWidth="1"/>
    <col min="5407" max="5407" width="16.125" style="91" bestFit="1" customWidth="1"/>
    <col min="5408" max="5408" width="12.875" style="91" bestFit="1" customWidth="1"/>
    <col min="5409" max="5412" width="8.75" style="91"/>
    <col min="5413" max="5413" width="11.25" style="91" customWidth="1"/>
    <col min="5414" max="5632" width="8.75" style="91"/>
    <col min="5633" max="5634" width="30.75" style="91" customWidth="1"/>
    <col min="5635" max="5635" width="5.5" style="91" bestFit="1" customWidth="1"/>
    <col min="5636" max="5636" width="12.375" style="91" customWidth="1"/>
    <col min="5637" max="5637" width="6.625" style="91" bestFit="1" customWidth="1"/>
    <col min="5638" max="5638" width="12.375" style="91" customWidth="1"/>
    <col min="5639" max="5639" width="6.625" style="91" bestFit="1" customWidth="1"/>
    <col min="5640" max="5640" width="13.875" style="91" bestFit="1" customWidth="1"/>
    <col min="5641" max="5641" width="6.625" style="91" bestFit="1" customWidth="1"/>
    <col min="5642" max="5642" width="13.875" style="91" bestFit="1" customWidth="1"/>
    <col min="5643" max="5643" width="10.625" style="91" customWidth="1"/>
    <col min="5644" max="5645" width="12.625" style="91" customWidth="1"/>
    <col min="5646" max="5646" width="14" style="91" bestFit="1" customWidth="1"/>
    <col min="5647" max="5647" width="11.625" style="91" bestFit="1" customWidth="1"/>
    <col min="5648" max="5652" width="8.625" style="91" customWidth="1"/>
    <col min="5653" max="5653" width="15" style="91" customWidth="1"/>
    <col min="5654" max="5656" width="0" style="91" hidden="1" customWidth="1"/>
    <col min="5657" max="5657" width="13.125" style="91" customWidth="1"/>
    <col min="5658" max="5658" width="8.375" style="91" customWidth="1"/>
    <col min="5659" max="5660" width="7.625" style="91" bestFit="1" customWidth="1"/>
    <col min="5661" max="5661" width="12.875" style="91" bestFit="1" customWidth="1"/>
    <col min="5662" max="5662" width="7.625" style="91" bestFit="1" customWidth="1"/>
    <col min="5663" max="5663" width="16.125" style="91" bestFit="1" customWidth="1"/>
    <col min="5664" max="5664" width="12.875" style="91" bestFit="1" customWidth="1"/>
    <col min="5665" max="5668" width="8.75" style="91"/>
    <col min="5669" max="5669" width="11.25" style="91" customWidth="1"/>
    <col min="5670" max="5888" width="8.75" style="91"/>
    <col min="5889" max="5890" width="30.75" style="91" customWidth="1"/>
    <col min="5891" max="5891" width="5.5" style="91" bestFit="1" customWidth="1"/>
    <col min="5892" max="5892" width="12.375" style="91" customWidth="1"/>
    <col min="5893" max="5893" width="6.625" style="91" bestFit="1" customWidth="1"/>
    <col min="5894" max="5894" width="12.375" style="91" customWidth="1"/>
    <col min="5895" max="5895" width="6.625" style="91" bestFit="1" customWidth="1"/>
    <col min="5896" max="5896" width="13.875" style="91" bestFit="1" customWidth="1"/>
    <col min="5897" max="5897" width="6.625" style="91" bestFit="1" customWidth="1"/>
    <col min="5898" max="5898" width="13.875" style="91" bestFit="1" customWidth="1"/>
    <col min="5899" max="5899" width="10.625" style="91" customWidth="1"/>
    <col min="5900" max="5901" width="12.625" style="91" customWidth="1"/>
    <col min="5902" max="5902" width="14" style="91" bestFit="1" customWidth="1"/>
    <col min="5903" max="5903" width="11.625" style="91" bestFit="1" customWidth="1"/>
    <col min="5904" max="5908" width="8.625" style="91" customWidth="1"/>
    <col min="5909" max="5909" width="15" style="91" customWidth="1"/>
    <col min="5910" max="5912" width="0" style="91" hidden="1" customWidth="1"/>
    <col min="5913" max="5913" width="13.125" style="91" customWidth="1"/>
    <col min="5914" max="5914" width="8.375" style="91" customWidth="1"/>
    <col min="5915" max="5916" width="7.625" style="91" bestFit="1" customWidth="1"/>
    <col min="5917" max="5917" width="12.875" style="91" bestFit="1" customWidth="1"/>
    <col min="5918" max="5918" width="7.625" style="91" bestFit="1" customWidth="1"/>
    <col min="5919" max="5919" width="16.125" style="91" bestFit="1" customWidth="1"/>
    <col min="5920" max="5920" width="12.875" style="91" bestFit="1" customWidth="1"/>
    <col min="5921" max="5924" width="8.75" style="91"/>
    <col min="5925" max="5925" width="11.25" style="91" customWidth="1"/>
    <col min="5926" max="6144" width="8.75" style="91"/>
    <col min="6145" max="6146" width="30.75" style="91" customWidth="1"/>
    <col min="6147" max="6147" width="5.5" style="91" bestFit="1" customWidth="1"/>
    <col min="6148" max="6148" width="12.375" style="91" customWidth="1"/>
    <col min="6149" max="6149" width="6.625" style="91" bestFit="1" customWidth="1"/>
    <col min="6150" max="6150" width="12.375" style="91" customWidth="1"/>
    <col min="6151" max="6151" width="6.625" style="91" bestFit="1" customWidth="1"/>
    <col min="6152" max="6152" width="13.875" style="91" bestFit="1" customWidth="1"/>
    <col min="6153" max="6153" width="6.625" style="91" bestFit="1" customWidth="1"/>
    <col min="6154" max="6154" width="13.875" style="91" bestFit="1" customWidth="1"/>
    <col min="6155" max="6155" width="10.625" style="91" customWidth="1"/>
    <col min="6156" max="6157" width="12.625" style="91" customWidth="1"/>
    <col min="6158" max="6158" width="14" style="91" bestFit="1" customWidth="1"/>
    <col min="6159" max="6159" width="11.625" style="91" bestFit="1" customWidth="1"/>
    <col min="6160" max="6164" width="8.625" style="91" customWidth="1"/>
    <col min="6165" max="6165" width="15" style="91" customWidth="1"/>
    <col min="6166" max="6168" width="0" style="91" hidden="1" customWidth="1"/>
    <col min="6169" max="6169" width="13.125" style="91" customWidth="1"/>
    <col min="6170" max="6170" width="8.375" style="91" customWidth="1"/>
    <col min="6171" max="6172" width="7.625" style="91" bestFit="1" customWidth="1"/>
    <col min="6173" max="6173" width="12.875" style="91" bestFit="1" customWidth="1"/>
    <col min="6174" max="6174" width="7.625" style="91" bestFit="1" customWidth="1"/>
    <col min="6175" max="6175" width="16.125" style="91" bestFit="1" customWidth="1"/>
    <col min="6176" max="6176" width="12.875" style="91" bestFit="1" customWidth="1"/>
    <col min="6177" max="6180" width="8.75" style="91"/>
    <col min="6181" max="6181" width="11.25" style="91" customWidth="1"/>
    <col min="6182" max="6400" width="8.75" style="91"/>
    <col min="6401" max="6402" width="30.75" style="91" customWidth="1"/>
    <col min="6403" max="6403" width="5.5" style="91" bestFit="1" customWidth="1"/>
    <col min="6404" max="6404" width="12.375" style="91" customWidth="1"/>
    <col min="6405" max="6405" width="6.625" style="91" bestFit="1" customWidth="1"/>
    <col min="6406" max="6406" width="12.375" style="91" customWidth="1"/>
    <col min="6407" max="6407" width="6.625" style="91" bestFit="1" customWidth="1"/>
    <col min="6408" max="6408" width="13.875" style="91" bestFit="1" customWidth="1"/>
    <col min="6409" max="6409" width="6.625" style="91" bestFit="1" customWidth="1"/>
    <col min="6410" max="6410" width="13.875" style="91" bestFit="1" customWidth="1"/>
    <col min="6411" max="6411" width="10.625" style="91" customWidth="1"/>
    <col min="6412" max="6413" width="12.625" style="91" customWidth="1"/>
    <col min="6414" max="6414" width="14" style="91" bestFit="1" customWidth="1"/>
    <col min="6415" max="6415" width="11.625" style="91" bestFit="1" customWidth="1"/>
    <col min="6416" max="6420" width="8.625" style="91" customWidth="1"/>
    <col min="6421" max="6421" width="15" style="91" customWidth="1"/>
    <col min="6422" max="6424" width="0" style="91" hidden="1" customWidth="1"/>
    <col min="6425" max="6425" width="13.125" style="91" customWidth="1"/>
    <col min="6426" max="6426" width="8.375" style="91" customWidth="1"/>
    <col min="6427" max="6428" width="7.625" style="91" bestFit="1" customWidth="1"/>
    <col min="6429" max="6429" width="12.875" style="91" bestFit="1" customWidth="1"/>
    <col min="6430" max="6430" width="7.625" style="91" bestFit="1" customWidth="1"/>
    <col min="6431" max="6431" width="16.125" style="91" bestFit="1" customWidth="1"/>
    <col min="6432" max="6432" width="12.875" style="91" bestFit="1" customWidth="1"/>
    <col min="6433" max="6436" width="8.75" style="91"/>
    <col min="6437" max="6437" width="11.25" style="91" customWidth="1"/>
    <col min="6438" max="6656" width="8.75" style="91"/>
    <col min="6657" max="6658" width="30.75" style="91" customWidth="1"/>
    <col min="6659" max="6659" width="5.5" style="91" bestFit="1" customWidth="1"/>
    <col min="6660" max="6660" width="12.375" style="91" customWidth="1"/>
    <col min="6661" max="6661" width="6.625" style="91" bestFit="1" customWidth="1"/>
    <col min="6662" max="6662" width="12.375" style="91" customWidth="1"/>
    <col min="6663" max="6663" width="6.625" style="91" bestFit="1" customWidth="1"/>
    <col min="6664" max="6664" width="13.875" style="91" bestFit="1" customWidth="1"/>
    <col min="6665" max="6665" width="6.625" style="91" bestFit="1" customWidth="1"/>
    <col min="6666" max="6666" width="13.875" style="91" bestFit="1" customWidth="1"/>
    <col min="6667" max="6667" width="10.625" style="91" customWidth="1"/>
    <col min="6668" max="6669" width="12.625" style="91" customWidth="1"/>
    <col min="6670" max="6670" width="14" style="91" bestFit="1" customWidth="1"/>
    <col min="6671" max="6671" width="11.625" style="91" bestFit="1" customWidth="1"/>
    <col min="6672" max="6676" width="8.625" style="91" customWidth="1"/>
    <col min="6677" max="6677" width="15" style="91" customWidth="1"/>
    <col min="6678" max="6680" width="0" style="91" hidden="1" customWidth="1"/>
    <col min="6681" max="6681" width="13.125" style="91" customWidth="1"/>
    <col min="6682" max="6682" width="8.375" style="91" customWidth="1"/>
    <col min="6683" max="6684" width="7.625" style="91" bestFit="1" customWidth="1"/>
    <col min="6685" max="6685" width="12.875" style="91" bestFit="1" customWidth="1"/>
    <col min="6686" max="6686" width="7.625" style="91" bestFit="1" customWidth="1"/>
    <col min="6687" max="6687" width="16.125" style="91" bestFit="1" customWidth="1"/>
    <col min="6688" max="6688" width="12.875" style="91" bestFit="1" customWidth="1"/>
    <col min="6689" max="6692" width="8.75" style="91"/>
    <col min="6693" max="6693" width="11.25" style="91" customWidth="1"/>
    <col min="6694" max="6912" width="8.75" style="91"/>
    <col min="6913" max="6914" width="30.75" style="91" customWidth="1"/>
    <col min="6915" max="6915" width="5.5" style="91" bestFit="1" customWidth="1"/>
    <col min="6916" max="6916" width="12.375" style="91" customWidth="1"/>
    <col min="6917" max="6917" width="6.625" style="91" bestFit="1" customWidth="1"/>
    <col min="6918" max="6918" width="12.375" style="91" customWidth="1"/>
    <col min="6919" max="6919" width="6.625" style="91" bestFit="1" customWidth="1"/>
    <col min="6920" max="6920" width="13.875" style="91" bestFit="1" customWidth="1"/>
    <col min="6921" max="6921" width="6.625" style="91" bestFit="1" customWidth="1"/>
    <col min="6922" max="6922" width="13.875" style="91" bestFit="1" customWidth="1"/>
    <col min="6923" max="6923" width="10.625" style="91" customWidth="1"/>
    <col min="6924" max="6925" width="12.625" style="91" customWidth="1"/>
    <col min="6926" max="6926" width="14" style="91" bestFit="1" customWidth="1"/>
    <col min="6927" max="6927" width="11.625" style="91" bestFit="1" customWidth="1"/>
    <col min="6928" max="6932" width="8.625" style="91" customWidth="1"/>
    <col min="6933" max="6933" width="15" style="91" customWidth="1"/>
    <col min="6934" max="6936" width="0" style="91" hidden="1" customWidth="1"/>
    <col min="6937" max="6937" width="13.125" style="91" customWidth="1"/>
    <col min="6938" max="6938" width="8.375" style="91" customWidth="1"/>
    <col min="6939" max="6940" width="7.625" style="91" bestFit="1" customWidth="1"/>
    <col min="6941" max="6941" width="12.875" style="91" bestFit="1" customWidth="1"/>
    <col min="6942" max="6942" width="7.625" style="91" bestFit="1" customWidth="1"/>
    <col min="6943" max="6943" width="16.125" style="91" bestFit="1" customWidth="1"/>
    <col min="6944" max="6944" width="12.875" style="91" bestFit="1" customWidth="1"/>
    <col min="6945" max="6948" width="8.75" style="91"/>
    <col min="6949" max="6949" width="11.25" style="91" customWidth="1"/>
    <col min="6950" max="7168" width="8.75" style="91"/>
    <col min="7169" max="7170" width="30.75" style="91" customWidth="1"/>
    <col min="7171" max="7171" width="5.5" style="91" bestFit="1" customWidth="1"/>
    <col min="7172" max="7172" width="12.375" style="91" customWidth="1"/>
    <col min="7173" max="7173" width="6.625" style="91" bestFit="1" customWidth="1"/>
    <col min="7174" max="7174" width="12.375" style="91" customWidth="1"/>
    <col min="7175" max="7175" width="6.625" style="91" bestFit="1" customWidth="1"/>
    <col min="7176" max="7176" width="13.875" style="91" bestFit="1" customWidth="1"/>
    <col min="7177" max="7177" width="6.625" style="91" bestFit="1" customWidth="1"/>
    <col min="7178" max="7178" width="13.875" style="91" bestFit="1" customWidth="1"/>
    <col min="7179" max="7179" width="10.625" style="91" customWidth="1"/>
    <col min="7180" max="7181" width="12.625" style="91" customWidth="1"/>
    <col min="7182" max="7182" width="14" style="91" bestFit="1" customWidth="1"/>
    <col min="7183" max="7183" width="11.625" style="91" bestFit="1" customWidth="1"/>
    <col min="7184" max="7188" width="8.625" style="91" customWidth="1"/>
    <col min="7189" max="7189" width="15" style="91" customWidth="1"/>
    <col min="7190" max="7192" width="0" style="91" hidden="1" customWidth="1"/>
    <col min="7193" max="7193" width="13.125" style="91" customWidth="1"/>
    <col min="7194" max="7194" width="8.375" style="91" customWidth="1"/>
    <col min="7195" max="7196" width="7.625" style="91" bestFit="1" customWidth="1"/>
    <col min="7197" max="7197" width="12.875" style="91" bestFit="1" customWidth="1"/>
    <col min="7198" max="7198" width="7.625" style="91" bestFit="1" customWidth="1"/>
    <col min="7199" max="7199" width="16.125" style="91" bestFit="1" customWidth="1"/>
    <col min="7200" max="7200" width="12.875" style="91" bestFit="1" customWidth="1"/>
    <col min="7201" max="7204" width="8.75" style="91"/>
    <col min="7205" max="7205" width="11.25" style="91" customWidth="1"/>
    <col min="7206" max="7424" width="8.75" style="91"/>
    <col min="7425" max="7426" width="30.75" style="91" customWidth="1"/>
    <col min="7427" max="7427" width="5.5" style="91" bestFit="1" customWidth="1"/>
    <col min="7428" max="7428" width="12.375" style="91" customWidth="1"/>
    <col min="7429" max="7429" width="6.625" style="91" bestFit="1" customWidth="1"/>
    <col min="7430" max="7430" width="12.375" style="91" customWidth="1"/>
    <col min="7431" max="7431" width="6.625" style="91" bestFit="1" customWidth="1"/>
    <col min="7432" max="7432" width="13.875" style="91" bestFit="1" customWidth="1"/>
    <col min="7433" max="7433" width="6.625" style="91" bestFit="1" customWidth="1"/>
    <col min="7434" max="7434" width="13.875" style="91" bestFit="1" customWidth="1"/>
    <col min="7435" max="7435" width="10.625" style="91" customWidth="1"/>
    <col min="7436" max="7437" width="12.625" style="91" customWidth="1"/>
    <col min="7438" max="7438" width="14" style="91" bestFit="1" customWidth="1"/>
    <col min="7439" max="7439" width="11.625" style="91" bestFit="1" customWidth="1"/>
    <col min="7440" max="7444" width="8.625" style="91" customWidth="1"/>
    <col min="7445" max="7445" width="15" style="91" customWidth="1"/>
    <col min="7446" max="7448" width="0" style="91" hidden="1" customWidth="1"/>
    <col min="7449" max="7449" width="13.125" style="91" customWidth="1"/>
    <col min="7450" max="7450" width="8.375" style="91" customWidth="1"/>
    <col min="7451" max="7452" width="7.625" style="91" bestFit="1" customWidth="1"/>
    <col min="7453" max="7453" width="12.875" style="91" bestFit="1" customWidth="1"/>
    <col min="7454" max="7454" width="7.625" style="91" bestFit="1" customWidth="1"/>
    <col min="7455" max="7455" width="16.125" style="91" bestFit="1" customWidth="1"/>
    <col min="7456" max="7456" width="12.875" style="91" bestFit="1" customWidth="1"/>
    <col min="7457" max="7460" width="8.75" style="91"/>
    <col min="7461" max="7461" width="11.25" style="91" customWidth="1"/>
    <col min="7462" max="7680" width="8.75" style="91"/>
    <col min="7681" max="7682" width="30.75" style="91" customWidth="1"/>
    <col min="7683" max="7683" width="5.5" style="91" bestFit="1" customWidth="1"/>
    <col min="7684" max="7684" width="12.375" style="91" customWidth="1"/>
    <col min="7685" max="7685" width="6.625" style="91" bestFit="1" customWidth="1"/>
    <col min="7686" max="7686" width="12.375" style="91" customWidth="1"/>
    <col min="7687" max="7687" width="6.625" style="91" bestFit="1" customWidth="1"/>
    <col min="7688" max="7688" width="13.875" style="91" bestFit="1" customWidth="1"/>
    <col min="7689" max="7689" width="6.625" style="91" bestFit="1" customWidth="1"/>
    <col min="7690" max="7690" width="13.875" style="91" bestFit="1" customWidth="1"/>
    <col min="7691" max="7691" width="10.625" style="91" customWidth="1"/>
    <col min="7692" max="7693" width="12.625" style="91" customWidth="1"/>
    <col min="7694" max="7694" width="14" style="91" bestFit="1" customWidth="1"/>
    <col min="7695" max="7695" width="11.625" style="91" bestFit="1" customWidth="1"/>
    <col min="7696" max="7700" width="8.625" style="91" customWidth="1"/>
    <col min="7701" max="7701" width="15" style="91" customWidth="1"/>
    <col min="7702" max="7704" width="0" style="91" hidden="1" customWidth="1"/>
    <col min="7705" max="7705" width="13.125" style="91" customWidth="1"/>
    <col min="7706" max="7706" width="8.375" style="91" customWidth="1"/>
    <col min="7707" max="7708" width="7.625" style="91" bestFit="1" customWidth="1"/>
    <col min="7709" max="7709" width="12.875" style="91" bestFit="1" customWidth="1"/>
    <col min="7710" max="7710" width="7.625" style="91" bestFit="1" customWidth="1"/>
    <col min="7711" max="7711" width="16.125" style="91" bestFit="1" customWidth="1"/>
    <col min="7712" max="7712" width="12.875" style="91" bestFit="1" customWidth="1"/>
    <col min="7713" max="7716" width="8.75" style="91"/>
    <col min="7717" max="7717" width="11.25" style="91" customWidth="1"/>
    <col min="7718" max="7936" width="8.75" style="91"/>
    <col min="7937" max="7938" width="30.75" style="91" customWidth="1"/>
    <col min="7939" max="7939" width="5.5" style="91" bestFit="1" customWidth="1"/>
    <col min="7940" max="7940" width="12.375" style="91" customWidth="1"/>
    <col min="7941" max="7941" width="6.625" style="91" bestFit="1" customWidth="1"/>
    <col min="7942" max="7942" width="12.375" style="91" customWidth="1"/>
    <col min="7943" max="7943" width="6.625" style="91" bestFit="1" customWidth="1"/>
    <col min="7944" max="7944" width="13.875" style="91" bestFit="1" customWidth="1"/>
    <col min="7945" max="7945" width="6.625" style="91" bestFit="1" customWidth="1"/>
    <col min="7946" max="7946" width="13.875" style="91" bestFit="1" customWidth="1"/>
    <col min="7947" max="7947" width="10.625" style="91" customWidth="1"/>
    <col min="7948" max="7949" width="12.625" style="91" customWidth="1"/>
    <col min="7950" max="7950" width="14" style="91" bestFit="1" customWidth="1"/>
    <col min="7951" max="7951" width="11.625" style="91" bestFit="1" customWidth="1"/>
    <col min="7952" max="7956" width="8.625" style="91" customWidth="1"/>
    <col min="7957" max="7957" width="15" style="91" customWidth="1"/>
    <col min="7958" max="7960" width="0" style="91" hidden="1" customWidth="1"/>
    <col min="7961" max="7961" width="13.125" style="91" customWidth="1"/>
    <col min="7962" max="7962" width="8.375" style="91" customWidth="1"/>
    <col min="7963" max="7964" width="7.625" style="91" bestFit="1" customWidth="1"/>
    <col min="7965" max="7965" width="12.875" style="91" bestFit="1" customWidth="1"/>
    <col min="7966" max="7966" width="7.625" style="91" bestFit="1" customWidth="1"/>
    <col min="7967" max="7967" width="16.125" style="91" bestFit="1" customWidth="1"/>
    <col min="7968" max="7968" width="12.875" style="91" bestFit="1" customWidth="1"/>
    <col min="7969" max="7972" width="8.75" style="91"/>
    <col min="7973" max="7973" width="11.25" style="91" customWidth="1"/>
    <col min="7974" max="8192" width="8.75" style="91"/>
    <col min="8193" max="8194" width="30.75" style="91" customWidth="1"/>
    <col min="8195" max="8195" width="5.5" style="91" bestFit="1" customWidth="1"/>
    <col min="8196" max="8196" width="12.375" style="91" customWidth="1"/>
    <col min="8197" max="8197" width="6.625" style="91" bestFit="1" customWidth="1"/>
    <col min="8198" max="8198" width="12.375" style="91" customWidth="1"/>
    <col min="8199" max="8199" width="6.625" style="91" bestFit="1" customWidth="1"/>
    <col min="8200" max="8200" width="13.875" style="91" bestFit="1" customWidth="1"/>
    <col min="8201" max="8201" width="6.625" style="91" bestFit="1" customWidth="1"/>
    <col min="8202" max="8202" width="13.875" style="91" bestFit="1" customWidth="1"/>
    <col min="8203" max="8203" width="10.625" style="91" customWidth="1"/>
    <col min="8204" max="8205" width="12.625" style="91" customWidth="1"/>
    <col min="8206" max="8206" width="14" style="91" bestFit="1" customWidth="1"/>
    <col min="8207" max="8207" width="11.625" style="91" bestFit="1" customWidth="1"/>
    <col min="8208" max="8212" width="8.625" style="91" customWidth="1"/>
    <col min="8213" max="8213" width="15" style="91" customWidth="1"/>
    <col min="8214" max="8216" width="0" style="91" hidden="1" customWidth="1"/>
    <col min="8217" max="8217" width="13.125" style="91" customWidth="1"/>
    <col min="8218" max="8218" width="8.375" style="91" customWidth="1"/>
    <col min="8219" max="8220" width="7.625" style="91" bestFit="1" customWidth="1"/>
    <col min="8221" max="8221" width="12.875" style="91" bestFit="1" customWidth="1"/>
    <col min="8222" max="8222" width="7.625" style="91" bestFit="1" customWidth="1"/>
    <col min="8223" max="8223" width="16.125" style="91" bestFit="1" customWidth="1"/>
    <col min="8224" max="8224" width="12.875" style="91" bestFit="1" customWidth="1"/>
    <col min="8225" max="8228" width="8.75" style="91"/>
    <col min="8229" max="8229" width="11.25" style="91" customWidth="1"/>
    <col min="8230" max="8448" width="8.75" style="91"/>
    <col min="8449" max="8450" width="30.75" style="91" customWidth="1"/>
    <col min="8451" max="8451" width="5.5" style="91" bestFit="1" customWidth="1"/>
    <col min="8452" max="8452" width="12.375" style="91" customWidth="1"/>
    <col min="8453" max="8453" width="6.625" style="91" bestFit="1" customWidth="1"/>
    <col min="8454" max="8454" width="12.375" style="91" customWidth="1"/>
    <col min="8455" max="8455" width="6.625" style="91" bestFit="1" customWidth="1"/>
    <col min="8456" max="8456" width="13.875" style="91" bestFit="1" customWidth="1"/>
    <col min="8457" max="8457" width="6.625" style="91" bestFit="1" customWidth="1"/>
    <col min="8458" max="8458" width="13.875" style="91" bestFit="1" customWidth="1"/>
    <col min="8459" max="8459" width="10.625" style="91" customWidth="1"/>
    <col min="8460" max="8461" width="12.625" style="91" customWidth="1"/>
    <col min="8462" max="8462" width="14" style="91" bestFit="1" customWidth="1"/>
    <col min="8463" max="8463" width="11.625" style="91" bestFit="1" customWidth="1"/>
    <col min="8464" max="8468" width="8.625" style="91" customWidth="1"/>
    <col min="8469" max="8469" width="15" style="91" customWidth="1"/>
    <col min="8470" max="8472" width="0" style="91" hidden="1" customWidth="1"/>
    <col min="8473" max="8473" width="13.125" style="91" customWidth="1"/>
    <col min="8474" max="8474" width="8.375" style="91" customWidth="1"/>
    <col min="8475" max="8476" width="7.625" style="91" bestFit="1" customWidth="1"/>
    <col min="8477" max="8477" width="12.875" style="91" bestFit="1" customWidth="1"/>
    <col min="8478" max="8478" width="7.625" style="91" bestFit="1" customWidth="1"/>
    <col min="8479" max="8479" width="16.125" style="91" bestFit="1" customWidth="1"/>
    <col min="8480" max="8480" width="12.875" style="91" bestFit="1" customWidth="1"/>
    <col min="8481" max="8484" width="8.75" style="91"/>
    <col min="8485" max="8485" width="11.25" style="91" customWidth="1"/>
    <col min="8486" max="8704" width="8.75" style="91"/>
    <col min="8705" max="8706" width="30.75" style="91" customWidth="1"/>
    <col min="8707" max="8707" width="5.5" style="91" bestFit="1" customWidth="1"/>
    <col min="8708" max="8708" width="12.375" style="91" customWidth="1"/>
    <col min="8709" max="8709" width="6.625" style="91" bestFit="1" customWidth="1"/>
    <col min="8710" max="8710" width="12.375" style="91" customWidth="1"/>
    <col min="8711" max="8711" width="6.625" style="91" bestFit="1" customWidth="1"/>
    <col min="8712" max="8712" width="13.875" style="91" bestFit="1" customWidth="1"/>
    <col min="8713" max="8713" width="6.625" style="91" bestFit="1" customWidth="1"/>
    <col min="8714" max="8714" width="13.875" style="91" bestFit="1" customWidth="1"/>
    <col min="8715" max="8715" width="10.625" style="91" customWidth="1"/>
    <col min="8716" max="8717" width="12.625" style="91" customWidth="1"/>
    <col min="8718" max="8718" width="14" style="91" bestFit="1" customWidth="1"/>
    <col min="8719" max="8719" width="11.625" style="91" bestFit="1" customWidth="1"/>
    <col min="8720" max="8724" width="8.625" style="91" customWidth="1"/>
    <col min="8725" max="8725" width="15" style="91" customWidth="1"/>
    <col min="8726" max="8728" width="0" style="91" hidden="1" customWidth="1"/>
    <col min="8729" max="8729" width="13.125" style="91" customWidth="1"/>
    <col min="8730" max="8730" width="8.375" style="91" customWidth="1"/>
    <col min="8731" max="8732" width="7.625" style="91" bestFit="1" customWidth="1"/>
    <col min="8733" max="8733" width="12.875" style="91" bestFit="1" customWidth="1"/>
    <col min="8734" max="8734" width="7.625" style="91" bestFit="1" customWidth="1"/>
    <col min="8735" max="8735" width="16.125" style="91" bestFit="1" customWidth="1"/>
    <col min="8736" max="8736" width="12.875" style="91" bestFit="1" customWidth="1"/>
    <col min="8737" max="8740" width="8.75" style="91"/>
    <col min="8741" max="8741" width="11.25" style="91" customWidth="1"/>
    <col min="8742" max="8960" width="8.75" style="91"/>
    <col min="8961" max="8962" width="30.75" style="91" customWidth="1"/>
    <col min="8963" max="8963" width="5.5" style="91" bestFit="1" customWidth="1"/>
    <col min="8964" max="8964" width="12.375" style="91" customWidth="1"/>
    <col min="8965" max="8965" width="6.625" style="91" bestFit="1" customWidth="1"/>
    <col min="8966" max="8966" width="12.375" style="91" customWidth="1"/>
    <col min="8967" max="8967" width="6.625" style="91" bestFit="1" customWidth="1"/>
    <col min="8968" max="8968" width="13.875" style="91" bestFit="1" customWidth="1"/>
    <col min="8969" max="8969" width="6.625" style="91" bestFit="1" customWidth="1"/>
    <col min="8970" max="8970" width="13.875" style="91" bestFit="1" customWidth="1"/>
    <col min="8971" max="8971" width="10.625" style="91" customWidth="1"/>
    <col min="8972" max="8973" width="12.625" style="91" customWidth="1"/>
    <col min="8974" max="8974" width="14" style="91" bestFit="1" customWidth="1"/>
    <col min="8975" max="8975" width="11.625" style="91" bestFit="1" customWidth="1"/>
    <col min="8976" max="8980" width="8.625" style="91" customWidth="1"/>
    <col min="8981" max="8981" width="15" style="91" customWidth="1"/>
    <col min="8982" max="8984" width="0" style="91" hidden="1" customWidth="1"/>
    <col min="8985" max="8985" width="13.125" style="91" customWidth="1"/>
    <col min="8986" max="8986" width="8.375" style="91" customWidth="1"/>
    <col min="8987" max="8988" width="7.625" style="91" bestFit="1" customWidth="1"/>
    <col min="8989" max="8989" width="12.875" style="91" bestFit="1" customWidth="1"/>
    <col min="8990" max="8990" width="7.625" style="91" bestFit="1" customWidth="1"/>
    <col min="8991" max="8991" width="16.125" style="91" bestFit="1" customWidth="1"/>
    <col min="8992" max="8992" width="12.875" style="91" bestFit="1" customWidth="1"/>
    <col min="8993" max="8996" width="8.75" style="91"/>
    <col min="8997" max="8997" width="11.25" style="91" customWidth="1"/>
    <col min="8998" max="9216" width="8.75" style="91"/>
    <col min="9217" max="9218" width="30.75" style="91" customWidth="1"/>
    <col min="9219" max="9219" width="5.5" style="91" bestFit="1" customWidth="1"/>
    <col min="9220" max="9220" width="12.375" style="91" customWidth="1"/>
    <col min="9221" max="9221" width="6.625" style="91" bestFit="1" customWidth="1"/>
    <col min="9222" max="9222" width="12.375" style="91" customWidth="1"/>
    <col min="9223" max="9223" width="6.625" style="91" bestFit="1" customWidth="1"/>
    <col min="9224" max="9224" width="13.875" style="91" bestFit="1" customWidth="1"/>
    <col min="9225" max="9225" width="6.625" style="91" bestFit="1" customWidth="1"/>
    <col min="9226" max="9226" width="13.875" style="91" bestFit="1" customWidth="1"/>
    <col min="9227" max="9227" width="10.625" style="91" customWidth="1"/>
    <col min="9228" max="9229" width="12.625" style="91" customWidth="1"/>
    <col min="9230" max="9230" width="14" style="91" bestFit="1" customWidth="1"/>
    <col min="9231" max="9231" width="11.625" style="91" bestFit="1" customWidth="1"/>
    <col min="9232" max="9236" width="8.625" style="91" customWidth="1"/>
    <col min="9237" max="9237" width="15" style="91" customWidth="1"/>
    <col min="9238" max="9240" width="0" style="91" hidden="1" customWidth="1"/>
    <col min="9241" max="9241" width="13.125" style="91" customWidth="1"/>
    <col min="9242" max="9242" width="8.375" style="91" customWidth="1"/>
    <col min="9243" max="9244" width="7.625" style="91" bestFit="1" customWidth="1"/>
    <col min="9245" max="9245" width="12.875" style="91" bestFit="1" customWidth="1"/>
    <col min="9246" max="9246" width="7.625" style="91" bestFit="1" customWidth="1"/>
    <col min="9247" max="9247" width="16.125" style="91" bestFit="1" customWidth="1"/>
    <col min="9248" max="9248" width="12.875" style="91" bestFit="1" customWidth="1"/>
    <col min="9249" max="9252" width="8.75" style="91"/>
    <col min="9253" max="9253" width="11.25" style="91" customWidth="1"/>
    <col min="9254" max="9472" width="8.75" style="91"/>
    <col min="9473" max="9474" width="30.75" style="91" customWidth="1"/>
    <col min="9475" max="9475" width="5.5" style="91" bestFit="1" customWidth="1"/>
    <col min="9476" max="9476" width="12.375" style="91" customWidth="1"/>
    <col min="9477" max="9477" width="6.625" style="91" bestFit="1" customWidth="1"/>
    <col min="9478" max="9478" width="12.375" style="91" customWidth="1"/>
    <col min="9479" max="9479" width="6.625" style="91" bestFit="1" customWidth="1"/>
    <col min="9480" max="9480" width="13.875" style="91" bestFit="1" customWidth="1"/>
    <col min="9481" max="9481" width="6.625" style="91" bestFit="1" customWidth="1"/>
    <col min="9482" max="9482" width="13.875" style="91" bestFit="1" customWidth="1"/>
    <col min="9483" max="9483" width="10.625" style="91" customWidth="1"/>
    <col min="9484" max="9485" width="12.625" style="91" customWidth="1"/>
    <col min="9486" max="9486" width="14" style="91" bestFit="1" customWidth="1"/>
    <col min="9487" max="9487" width="11.625" style="91" bestFit="1" customWidth="1"/>
    <col min="9488" max="9492" width="8.625" style="91" customWidth="1"/>
    <col min="9493" max="9493" width="15" style="91" customWidth="1"/>
    <col min="9494" max="9496" width="0" style="91" hidden="1" customWidth="1"/>
    <col min="9497" max="9497" width="13.125" style="91" customWidth="1"/>
    <col min="9498" max="9498" width="8.375" style="91" customWidth="1"/>
    <col min="9499" max="9500" width="7.625" style="91" bestFit="1" customWidth="1"/>
    <col min="9501" max="9501" width="12.875" style="91" bestFit="1" customWidth="1"/>
    <col min="9502" max="9502" width="7.625" style="91" bestFit="1" customWidth="1"/>
    <col min="9503" max="9503" width="16.125" style="91" bestFit="1" customWidth="1"/>
    <col min="9504" max="9504" width="12.875" style="91" bestFit="1" customWidth="1"/>
    <col min="9505" max="9508" width="8.75" style="91"/>
    <col min="9509" max="9509" width="11.25" style="91" customWidth="1"/>
    <col min="9510" max="9728" width="8.75" style="91"/>
    <col min="9729" max="9730" width="30.75" style="91" customWidth="1"/>
    <col min="9731" max="9731" width="5.5" style="91" bestFit="1" customWidth="1"/>
    <col min="9732" max="9732" width="12.375" style="91" customWidth="1"/>
    <col min="9733" max="9733" width="6.625" style="91" bestFit="1" customWidth="1"/>
    <col min="9734" max="9734" width="12.375" style="91" customWidth="1"/>
    <col min="9735" max="9735" width="6.625" style="91" bestFit="1" customWidth="1"/>
    <col min="9736" max="9736" width="13.875" style="91" bestFit="1" customWidth="1"/>
    <col min="9737" max="9737" width="6.625" style="91" bestFit="1" customWidth="1"/>
    <col min="9738" max="9738" width="13.875" style="91" bestFit="1" customWidth="1"/>
    <col min="9739" max="9739" width="10.625" style="91" customWidth="1"/>
    <col min="9740" max="9741" width="12.625" style="91" customWidth="1"/>
    <col min="9742" max="9742" width="14" style="91" bestFit="1" customWidth="1"/>
    <col min="9743" max="9743" width="11.625" style="91" bestFit="1" customWidth="1"/>
    <col min="9744" max="9748" width="8.625" style="91" customWidth="1"/>
    <col min="9749" max="9749" width="15" style="91" customWidth="1"/>
    <col min="9750" max="9752" width="0" style="91" hidden="1" customWidth="1"/>
    <col min="9753" max="9753" width="13.125" style="91" customWidth="1"/>
    <col min="9754" max="9754" width="8.375" style="91" customWidth="1"/>
    <col min="9755" max="9756" width="7.625" style="91" bestFit="1" customWidth="1"/>
    <col min="9757" max="9757" width="12.875" style="91" bestFit="1" customWidth="1"/>
    <col min="9758" max="9758" width="7.625" style="91" bestFit="1" customWidth="1"/>
    <col min="9759" max="9759" width="16.125" style="91" bestFit="1" customWidth="1"/>
    <col min="9760" max="9760" width="12.875" style="91" bestFit="1" customWidth="1"/>
    <col min="9761" max="9764" width="8.75" style="91"/>
    <col min="9765" max="9765" width="11.25" style="91" customWidth="1"/>
    <col min="9766" max="9984" width="8.75" style="91"/>
    <col min="9985" max="9986" width="30.75" style="91" customWidth="1"/>
    <col min="9987" max="9987" width="5.5" style="91" bestFit="1" customWidth="1"/>
    <col min="9988" max="9988" width="12.375" style="91" customWidth="1"/>
    <col min="9989" max="9989" width="6.625" style="91" bestFit="1" customWidth="1"/>
    <col min="9990" max="9990" width="12.375" style="91" customWidth="1"/>
    <col min="9991" max="9991" width="6.625" style="91" bestFit="1" customWidth="1"/>
    <col min="9992" max="9992" width="13.875" style="91" bestFit="1" customWidth="1"/>
    <col min="9993" max="9993" width="6.625" style="91" bestFit="1" customWidth="1"/>
    <col min="9994" max="9994" width="13.875" style="91" bestFit="1" customWidth="1"/>
    <col min="9995" max="9995" width="10.625" style="91" customWidth="1"/>
    <col min="9996" max="9997" width="12.625" style="91" customWidth="1"/>
    <col min="9998" max="9998" width="14" style="91" bestFit="1" customWidth="1"/>
    <col min="9999" max="9999" width="11.625" style="91" bestFit="1" customWidth="1"/>
    <col min="10000" max="10004" width="8.625" style="91" customWidth="1"/>
    <col min="10005" max="10005" width="15" style="91" customWidth="1"/>
    <col min="10006" max="10008" width="0" style="91" hidden="1" customWidth="1"/>
    <col min="10009" max="10009" width="13.125" style="91" customWidth="1"/>
    <col min="10010" max="10010" width="8.375" style="91" customWidth="1"/>
    <col min="10011" max="10012" width="7.625" style="91" bestFit="1" customWidth="1"/>
    <col min="10013" max="10013" width="12.875" style="91" bestFit="1" customWidth="1"/>
    <col min="10014" max="10014" width="7.625" style="91" bestFit="1" customWidth="1"/>
    <col min="10015" max="10015" width="16.125" style="91" bestFit="1" customWidth="1"/>
    <col min="10016" max="10016" width="12.875" style="91" bestFit="1" customWidth="1"/>
    <col min="10017" max="10020" width="8.75" style="91"/>
    <col min="10021" max="10021" width="11.25" style="91" customWidth="1"/>
    <col min="10022" max="10240" width="8.75" style="91"/>
    <col min="10241" max="10242" width="30.75" style="91" customWidth="1"/>
    <col min="10243" max="10243" width="5.5" style="91" bestFit="1" customWidth="1"/>
    <col min="10244" max="10244" width="12.375" style="91" customWidth="1"/>
    <col min="10245" max="10245" width="6.625" style="91" bestFit="1" customWidth="1"/>
    <col min="10246" max="10246" width="12.375" style="91" customWidth="1"/>
    <col min="10247" max="10247" width="6.625" style="91" bestFit="1" customWidth="1"/>
    <col min="10248" max="10248" width="13.875" style="91" bestFit="1" customWidth="1"/>
    <col min="10249" max="10249" width="6.625" style="91" bestFit="1" customWidth="1"/>
    <col min="10250" max="10250" width="13.875" style="91" bestFit="1" customWidth="1"/>
    <col min="10251" max="10251" width="10.625" style="91" customWidth="1"/>
    <col min="10252" max="10253" width="12.625" style="91" customWidth="1"/>
    <col min="10254" max="10254" width="14" style="91" bestFit="1" customWidth="1"/>
    <col min="10255" max="10255" width="11.625" style="91" bestFit="1" customWidth="1"/>
    <col min="10256" max="10260" width="8.625" style="91" customWidth="1"/>
    <col min="10261" max="10261" width="15" style="91" customWidth="1"/>
    <col min="10262" max="10264" width="0" style="91" hidden="1" customWidth="1"/>
    <col min="10265" max="10265" width="13.125" style="91" customWidth="1"/>
    <col min="10266" max="10266" width="8.375" style="91" customWidth="1"/>
    <col min="10267" max="10268" width="7.625" style="91" bestFit="1" customWidth="1"/>
    <col min="10269" max="10269" width="12.875" style="91" bestFit="1" customWidth="1"/>
    <col min="10270" max="10270" width="7.625" style="91" bestFit="1" customWidth="1"/>
    <col min="10271" max="10271" width="16.125" style="91" bestFit="1" customWidth="1"/>
    <col min="10272" max="10272" width="12.875" style="91" bestFit="1" customWidth="1"/>
    <col min="10273" max="10276" width="8.75" style="91"/>
    <col min="10277" max="10277" width="11.25" style="91" customWidth="1"/>
    <col min="10278" max="10496" width="8.75" style="91"/>
    <col min="10497" max="10498" width="30.75" style="91" customWidth="1"/>
    <col min="10499" max="10499" width="5.5" style="91" bestFit="1" customWidth="1"/>
    <col min="10500" max="10500" width="12.375" style="91" customWidth="1"/>
    <col min="10501" max="10501" width="6.625" style="91" bestFit="1" customWidth="1"/>
    <col min="10502" max="10502" width="12.375" style="91" customWidth="1"/>
    <col min="10503" max="10503" width="6.625" style="91" bestFit="1" customWidth="1"/>
    <col min="10504" max="10504" width="13.875" style="91" bestFit="1" customWidth="1"/>
    <col min="10505" max="10505" width="6.625" style="91" bestFit="1" customWidth="1"/>
    <col min="10506" max="10506" width="13.875" style="91" bestFit="1" customWidth="1"/>
    <col min="10507" max="10507" width="10.625" style="91" customWidth="1"/>
    <col min="10508" max="10509" width="12.625" style="91" customWidth="1"/>
    <col min="10510" max="10510" width="14" style="91" bestFit="1" customWidth="1"/>
    <col min="10511" max="10511" width="11.625" style="91" bestFit="1" customWidth="1"/>
    <col min="10512" max="10516" width="8.625" style="91" customWidth="1"/>
    <col min="10517" max="10517" width="15" style="91" customWidth="1"/>
    <col min="10518" max="10520" width="0" style="91" hidden="1" customWidth="1"/>
    <col min="10521" max="10521" width="13.125" style="91" customWidth="1"/>
    <col min="10522" max="10522" width="8.375" style="91" customWidth="1"/>
    <col min="10523" max="10524" width="7.625" style="91" bestFit="1" customWidth="1"/>
    <col min="10525" max="10525" width="12.875" style="91" bestFit="1" customWidth="1"/>
    <col min="10526" max="10526" width="7.625" style="91" bestFit="1" customWidth="1"/>
    <col min="10527" max="10527" width="16.125" style="91" bestFit="1" customWidth="1"/>
    <col min="10528" max="10528" width="12.875" style="91" bestFit="1" customWidth="1"/>
    <col min="10529" max="10532" width="8.75" style="91"/>
    <col min="10533" max="10533" width="11.25" style="91" customWidth="1"/>
    <col min="10534" max="10752" width="8.75" style="91"/>
    <col min="10753" max="10754" width="30.75" style="91" customWidth="1"/>
    <col min="10755" max="10755" width="5.5" style="91" bestFit="1" customWidth="1"/>
    <col min="10756" max="10756" width="12.375" style="91" customWidth="1"/>
    <col min="10757" max="10757" width="6.625" style="91" bestFit="1" customWidth="1"/>
    <col min="10758" max="10758" width="12.375" style="91" customWidth="1"/>
    <col min="10759" max="10759" width="6.625" style="91" bestFit="1" customWidth="1"/>
    <col min="10760" max="10760" width="13.875" style="91" bestFit="1" customWidth="1"/>
    <col min="10761" max="10761" width="6.625" style="91" bestFit="1" customWidth="1"/>
    <col min="10762" max="10762" width="13.875" style="91" bestFit="1" customWidth="1"/>
    <col min="10763" max="10763" width="10.625" style="91" customWidth="1"/>
    <col min="10764" max="10765" width="12.625" style="91" customWidth="1"/>
    <col min="10766" max="10766" width="14" style="91" bestFit="1" customWidth="1"/>
    <col min="10767" max="10767" width="11.625" style="91" bestFit="1" customWidth="1"/>
    <col min="10768" max="10772" width="8.625" style="91" customWidth="1"/>
    <col min="10773" max="10773" width="15" style="91" customWidth="1"/>
    <col min="10774" max="10776" width="0" style="91" hidden="1" customWidth="1"/>
    <col min="10777" max="10777" width="13.125" style="91" customWidth="1"/>
    <col min="10778" max="10778" width="8.375" style="91" customWidth="1"/>
    <col min="10779" max="10780" width="7.625" style="91" bestFit="1" customWidth="1"/>
    <col min="10781" max="10781" width="12.875" style="91" bestFit="1" customWidth="1"/>
    <col min="10782" max="10782" width="7.625" style="91" bestFit="1" customWidth="1"/>
    <col min="10783" max="10783" width="16.125" style="91" bestFit="1" customWidth="1"/>
    <col min="10784" max="10784" width="12.875" style="91" bestFit="1" customWidth="1"/>
    <col min="10785" max="10788" width="8.75" style="91"/>
    <col min="10789" max="10789" width="11.25" style="91" customWidth="1"/>
    <col min="10790" max="11008" width="8.75" style="91"/>
    <col min="11009" max="11010" width="30.75" style="91" customWidth="1"/>
    <col min="11011" max="11011" width="5.5" style="91" bestFit="1" customWidth="1"/>
    <col min="11012" max="11012" width="12.375" style="91" customWidth="1"/>
    <col min="11013" max="11013" width="6.625" style="91" bestFit="1" customWidth="1"/>
    <col min="11014" max="11014" width="12.375" style="91" customWidth="1"/>
    <col min="11015" max="11015" width="6.625" style="91" bestFit="1" customWidth="1"/>
    <col min="11016" max="11016" width="13.875" style="91" bestFit="1" customWidth="1"/>
    <col min="11017" max="11017" width="6.625" style="91" bestFit="1" customWidth="1"/>
    <col min="11018" max="11018" width="13.875" style="91" bestFit="1" customWidth="1"/>
    <col min="11019" max="11019" width="10.625" style="91" customWidth="1"/>
    <col min="11020" max="11021" width="12.625" style="91" customWidth="1"/>
    <col min="11022" max="11022" width="14" style="91" bestFit="1" customWidth="1"/>
    <col min="11023" max="11023" width="11.625" style="91" bestFit="1" customWidth="1"/>
    <col min="11024" max="11028" width="8.625" style="91" customWidth="1"/>
    <col min="11029" max="11029" width="15" style="91" customWidth="1"/>
    <col min="11030" max="11032" width="0" style="91" hidden="1" customWidth="1"/>
    <col min="11033" max="11033" width="13.125" style="91" customWidth="1"/>
    <col min="11034" max="11034" width="8.375" style="91" customWidth="1"/>
    <col min="11035" max="11036" width="7.625" style="91" bestFit="1" customWidth="1"/>
    <col min="11037" max="11037" width="12.875" style="91" bestFit="1" customWidth="1"/>
    <col min="11038" max="11038" width="7.625" style="91" bestFit="1" customWidth="1"/>
    <col min="11039" max="11039" width="16.125" style="91" bestFit="1" customWidth="1"/>
    <col min="11040" max="11040" width="12.875" style="91" bestFit="1" customWidth="1"/>
    <col min="11041" max="11044" width="8.75" style="91"/>
    <col min="11045" max="11045" width="11.25" style="91" customWidth="1"/>
    <col min="11046" max="11264" width="8.75" style="91"/>
    <col min="11265" max="11266" width="30.75" style="91" customWidth="1"/>
    <col min="11267" max="11267" width="5.5" style="91" bestFit="1" customWidth="1"/>
    <col min="11268" max="11268" width="12.375" style="91" customWidth="1"/>
    <col min="11269" max="11269" width="6.625" style="91" bestFit="1" customWidth="1"/>
    <col min="11270" max="11270" width="12.375" style="91" customWidth="1"/>
    <col min="11271" max="11271" width="6.625" style="91" bestFit="1" customWidth="1"/>
    <col min="11272" max="11272" width="13.875" style="91" bestFit="1" customWidth="1"/>
    <col min="11273" max="11273" width="6.625" style="91" bestFit="1" customWidth="1"/>
    <col min="11274" max="11274" width="13.875" style="91" bestFit="1" customWidth="1"/>
    <col min="11275" max="11275" width="10.625" style="91" customWidth="1"/>
    <col min="11276" max="11277" width="12.625" style="91" customWidth="1"/>
    <col min="11278" max="11278" width="14" style="91" bestFit="1" customWidth="1"/>
    <col min="11279" max="11279" width="11.625" style="91" bestFit="1" customWidth="1"/>
    <col min="11280" max="11284" width="8.625" style="91" customWidth="1"/>
    <col min="11285" max="11285" width="15" style="91" customWidth="1"/>
    <col min="11286" max="11288" width="0" style="91" hidden="1" customWidth="1"/>
    <col min="11289" max="11289" width="13.125" style="91" customWidth="1"/>
    <col min="11290" max="11290" width="8.375" style="91" customWidth="1"/>
    <col min="11291" max="11292" width="7.625" style="91" bestFit="1" customWidth="1"/>
    <col min="11293" max="11293" width="12.875" style="91" bestFit="1" customWidth="1"/>
    <col min="11294" max="11294" width="7.625" style="91" bestFit="1" customWidth="1"/>
    <col min="11295" max="11295" width="16.125" style="91" bestFit="1" customWidth="1"/>
    <col min="11296" max="11296" width="12.875" style="91" bestFit="1" customWidth="1"/>
    <col min="11297" max="11300" width="8.75" style="91"/>
    <col min="11301" max="11301" width="11.25" style="91" customWidth="1"/>
    <col min="11302" max="11520" width="8.75" style="91"/>
    <col min="11521" max="11522" width="30.75" style="91" customWidth="1"/>
    <col min="11523" max="11523" width="5.5" style="91" bestFit="1" customWidth="1"/>
    <col min="11524" max="11524" width="12.375" style="91" customWidth="1"/>
    <col min="11525" max="11525" width="6.625" style="91" bestFit="1" customWidth="1"/>
    <col min="11526" max="11526" width="12.375" style="91" customWidth="1"/>
    <col min="11527" max="11527" width="6.625" style="91" bestFit="1" customWidth="1"/>
    <col min="11528" max="11528" width="13.875" style="91" bestFit="1" customWidth="1"/>
    <col min="11529" max="11529" width="6.625" style="91" bestFit="1" customWidth="1"/>
    <col min="11530" max="11530" width="13.875" style="91" bestFit="1" customWidth="1"/>
    <col min="11531" max="11531" width="10.625" style="91" customWidth="1"/>
    <col min="11532" max="11533" width="12.625" style="91" customWidth="1"/>
    <col min="11534" max="11534" width="14" style="91" bestFit="1" customWidth="1"/>
    <col min="11535" max="11535" width="11.625" style="91" bestFit="1" customWidth="1"/>
    <col min="11536" max="11540" width="8.625" style="91" customWidth="1"/>
    <col min="11541" max="11541" width="15" style="91" customWidth="1"/>
    <col min="11542" max="11544" width="0" style="91" hidden="1" customWidth="1"/>
    <col min="11545" max="11545" width="13.125" style="91" customWidth="1"/>
    <col min="11546" max="11546" width="8.375" style="91" customWidth="1"/>
    <col min="11547" max="11548" width="7.625" style="91" bestFit="1" customWidth="1"/>
    <col min="11549" max="11549" width="12.875" style="91" bestFit="1" customWidth="1"/>
    <col min="11550" max="11550" width="7.625" style="91" bestFit="1" customWidth="1"/>
    <col min="11551" max="11551" width="16.125" style="91" bestFit="1" customWidth="1"/>
    <col min="11552" max="11552" width="12.875" style="91" bestFit="1" customWidth="1"/>
    <col min="11553" max="11556" width="8.75" style="91"/>
    <col min="11557" max="11557" width="11.25" style="91" customWidth="1"/>
    <col min="11558" max="11776" width="8.75" style="91"/>
    <col min="11777" max="11778" width="30.75" style="91" customWidth="1"/>
    <col min="11779" max="11779" width="5.5" style="91" bestFit="1" customWidth="1"/>
    <col min="11780" max="11780" width="12.375" style="91" customWidth="1"/>
    <col min="11781" max="11781" width="6.625" style="91" bestFit="1" customWidth="1"/>
    <col min="11782" max="11782" width="12.375" style="91" customWidth="1"/>
    <col min="11783" max="11783" width="6.625" style="91" bestFit="1" customWidth="1"/>
    <col min="11784" max="11784" width="13.875" style="91" bestFit="1" customWidth="1"/>
    <col min="11785" max="11785" width="6.625" style="91" bestFit="1" customWidth="1"/>
    <col min="11786" max="11786" width="13.875" style="91" bestFit="1" customWidth="1"/>
    <col min="11787" max="11787" width="10.625" style="91" customWidth="1"/>
    <col min="11788" max="11789" width="12.625" style="91" customWidth="1"/>
    <col min="11790" max="11790" width="14" style="91" bestFit="1" customWidth="1"/>
    <col min="11791" max="11791" width="11.625" style="91" bestFit="1" customWidth="1"/>
    <col min="11792" max="11796" width="8.625" style="91" customWidth="1"/>
    <col min="11797" max="11797" width="15" style="91" customWidth="1"/>
    <col min="11798" max="11800" width="0" style="91" hidden="1" customWidth="1"/>
    <col min="11801" max="11801" width="13.125" style="91" customWidth="1"/>
    <col min="11802" max="11802" width="8.375" style="91" customWidth="1"/>
    <col min="11803" max="11804" width="7.625" style="91" bestFit="1" customWidth="1"/>
    <col min="11805" max="11805" width="12.875" style="91" bestFit="1" customWidth="1"/>
    <col min="11806" max="11806" width="7.625" style="91" bestFit="1" customWidth="1"/>
    <col min="11807" max="11807" width="16.125" style="91" bestFit="1" customWidth="1"/>
    <col min="11808" max="11808" width="12.875" style="91" bestFit="1" customWidth="1"/>
    <col min="11809" max="11812" width="8.75" style="91"/>
    <col min="11813" max="11813" width="11.25" style="91" customWidth="1"/>
    <col min="11814" max="12032" width="8.75" style="91"/>
    <col min="12033" max="12034" width="30.75" style="91" customWidth="1"/>
    <col min="12035" max="12035" width="5.5" style="91" bestFit="1" customWidth="1"/>
    <col min="12036" max="12036" width="12.375" style="91" customWidth="1"/>
    <col min="12037" max="12037" width="6.625" style="91" bestFit="1" customWidth="1"/>
    <col min="12038" max="12038" width="12.375" style="91" customWidth="1"/>
    <col min="12039" max="12039" width="6.625" style="91" bestFit="1" customWidth="1"/>
    <col min="12040" max="12040" width="13.875" style="91" bestFit="1" customWidth="1"/>
    <col min="12041" max="12041" width="6.625" style="91" bestFit="1" customWidth="1"/>
    <col min="12042" max="12042" width="13.875" style="91" bestFit="1" customWidth="1"/>
    <col min="12043" max="12043" width="10.625" style="91" customWidth="1"/>
    <col min="12044" max="12045" width="12.625" style="91" customWidth="1"/>
    <col min="12046" max="12046" width="14" style="91" bestFit="1" customWidth="1"/>
    <col min="12047" max="12047" width="11.625" style="91" bestFit="1" customWidth="1"/>
    <col min="12048" max="12052" width="8.625" style="91" customWidth="1"/>
    <col min="12053" max="12053" width="15" style="91" customWidth="1"/>
    <col min="12054" max="12056" width="0" style="91" hidden="1" customWidth="1"/>
    <col min="12057" max="12057" width="13.125" style="91" customWidth="1"/>
    <col min="12058" max="12058" width="8.375" style="91" customWidth="1"/>
    <col min="12059" max="12060" width="7.625" style="91" bestFit="1" customWidth="1"/>
    <col min="12061" max="12061" width="12.875" style="91" bestFit="1" customWidth="1"/>
    <col min="12062" max="12062" width="7.625" style="91" bestFit="1" customWidth="1"/>
    <col min="12063" max="12063" width="16.125" style="91" bestFit="1" customWidth="1"/>
    <col min="12064" max="12064" width="12.875" style="91" bestFit="1" customWidth="1"/>
    <col min="12065" max="12068" width="8.75" style="91"/>
    <col min="12069" max="12069" width="11.25" style="91" customWidth="1"/>
    <col min="12070" max="12288" width="8.75" style="91"/>
    <col min="12289" max="12290" width="30.75" style="91" customWidth="1"/>
    <col min="12291" max="12291" width="5.5" style="91" bestFit="1" customWidth="1"/>
    <col min="12292" max="12292" width="12.375" style="91" customWidth="1"/>
    <col min="12293" max="12293" width="6.625" style="91" bestFit="1" customWidth="1"/>
    <col min="12294" max="12294" width="12.375" style="91" customWidth="1"/>
    <col min="12295" max="12295" width="6.625" style="91" bestFit="1" customWidth="1"/>
    <col min="12296" max="12296" width="13.875" style="91" bestFit="1" customWidth="1"/>
    <col min="12297" max="12297" width="6.625" style="91" bestFit="1" customWidth="1"/>
    <col min="12298" max="12298" width="13.875" style="91" bestFit="1" customWidth="1"/>
    <col min="12299" max="12299" width="10.625" style="91" customWidth="1"/>
    <col min="12300" max="12301" width="12.625" style="91" customWidth="1"/>
    <col min="12302" max="12302" width="14" style="91" bestFit="1" customWidth="1"/>
    <col min="12303" max="12303" width="11.625" style="91" bestFit="1" customWidth="1"/>
    <col min="12304" max="12308" width="8.625" style="91" customWidth="1"/>
    <col min="12309" max="12309" width="15" style="91" customWidth="1"/>
    <col min="12310" max="12312" width="0" style="91" hidden="1" customWidth="1"/>
    <col min="12313" max="12313" width="13.125" style="91" customWidth="1"/>
    <col min="12314" max="12314" width="8.375" style="91" customWidth="1"/>
    <col min="12315" max="12316" width="7.625" style="91" bestFit="1" customWidth="1"/>
    <col min="12317" max="12317" width="12.875" style="91" bestFit="1" customWidth="1"/>
    <col min="12318" max="12318" width="7.625" style="91" bestFit="1" customWidth="1"/>
    <col min="12319" max="12319" width="16.125" style="91" bestFit="1" customWidth="1"/>
    <col min="12320" max="12320" width="12.875" style="91" bestFit="1" customWidth="1"/>
    <col min="12321" max="12324" width="8.75" style="91"/>
    <col min="12325" max="12325" width="11.25" style="91" customWidth="1"/>
    <col min="12326" max="12544" width="8.75" style="91"/>
    <col min="12545" max="12546" width="30.75" style="91" customWidth="1"/>
    <col min="12547" max="12547" width="5.5" style="91" bestFit="1" customWidth="1"/>
    <col min="12548" max="12548" width="12.375" style="91" customWidth="1"/>
    <col min="12549" max="12549" width="6.625" style="91" bestFit="1" customWidth="1"/>
    <col min="12550" max="12550" width="12.375" style="91" customWidth="1"/>
    <col min="12551" max="12551" width="6.625" style="91" bestFit="1" customWidth="1"/>
    <col min="12552" max="12552" width="13.875" style="91" bestFit="1" customWidth="1"/>
    <col min="12553" max="12553" width="6.625" style="91" bestFit="1" customWidth="1"/>
    <col min="12554" max="12554" width="13.875" style="91" bestFit="1" customWidth="1"/>
    <col min="12555" max="12555" width="10.625" style="91" customWidth="1"/>
    <col min="12556" max="12557" width="12.625" style="91" customWidth="1"/>
    <col min="12558" max="12558" width="14" style="91" bestFit="1" customWidth="1"/>
    <col min="12559" max="12559" width="11.625" style="91" bestFit="1" customWidth="1"/>
    <col min="12560" max="12564" width="8.625" style="91" customWidth="1"/>
    <col min="12565" max="12565" width="15" style="91" customWidth="1"/>
    <col min="12566" max="12568" width="0" style="91" hidden="1" customWidth="1"/>
    <col min="12569" max="12569" width="13.125" style="91" customWidth="1"/>
    <col min="12570" max="12570" width="8.375" style="91" customWidth="1"/>
    <col min="12571" max="12572" width="7.625" style="91" bestFit="1" customWidth="1"/>
    <col min="12573" max="12573" width="12.875" style="91" bestFit="1" customWidth="1"/>
    <col min="12574" max="12574" width="7.625" style="91" bestFit="1" customWidth="1"/>
    <col min="12575" max="12575" width="16.125" style="91" bestFit="1" customWidth="1"/>
    <col min="12576" max="12576" width="12.875" style="91" bestFit="1" customWidth="1"/>
    <col min="12577" max="12580" width="8.75" style="91"/>
    <col min="12581" max="12581" width="11.25" style="91" customWidth="1"/>
    <col min="12582" max="12800" width="8.75" style="91"/>
    <col min="12801" max="12802" width="30.75" style="91" customWidth="1"/>
    <col min="12803" max="12803" width="5.5" style="91" bestFit="1" customWidth="1"/>
    <col min="12804" max="12804" width="12.375" style="91" customWidth="1"/>
    <col min="12805" max="12805" width="6.625" style="91" bestFit="1" customWidth="1"/>
    <col min="12806" max="12806" width="12.375" style="91" customWidth="1"/>
    <col min="12807" max="12807" width="6.625" style="91" bestFit="1" customWidth="1"/>
    <col min="12808" max="12808" width="13.875" style="91" bestFit="1" customWidth="1"/>
    <col min="12809" max="12809" width="6.625" style="91" bestFit="1" customWidth="1"/>
    <col min="12810" max="12810" width="13.875" style="91" bestFit="1" customWidth="1"/>
    <col min="12811" max="12811" width="10.625" style="91" customWidth="1"/>
    <col min="12812" max="12813" width="12.625" style="91" customWidth="1"/>
    <col min="12814" max="12814" width="14" style="91" bestFit="1" customWidth="1"/>
    <col min="12815" max="12815" width="11.625" style="91" bestFit="1" customWidth="1"/>
    <col min="12816" max="12820" width="8.625" style="91" customWidth="1"/>
    <col min="12821" max="12821" width="15" style="91" customWidth="1"/>
    <col min="12822" max="12824" width="0" style="91" hidden="1" customWidth="1"/>
    <col min="12825" max="12825" width="13.125" style="91" customWidth="1"/>
    <col min="12826" max="12826" width="8.375" style="91" customWidth="1"/>
    <col min="12827" max="12828" width="7.625" style="91" bestFit="1" customWidth="1"/>
    <col min="12829" max="12829" width="12.875" style="91" bestFit="1" customWidth="1"/>
    <col min="12830" max="12830" width="7.625" style="91" bestFit="1" customWidth="1"/>
    <col min="12831" max="12831" width="16.125" style="91" bestFit="1" customWidth="1"/>
    <col min="12832" max="12832" width="12.875" style="91" bestFit="1" customWidth="1"/>
    <col min="12833" max="12836" width="8.75" style="91"/>
    <col min="12837" max="12837" width="11.25" style="91" customWidth="1"/>
    <col min="12838" max="13056" width="8.75" style="91"/>
    <col min="13057" max="13058" width="30.75" style="91" customWidth="1"/>
    <col min="13059" max="13059" width="5.5" style="91" bestFit="1" customWidth="1"/>
    <col min="13060" max="13060" width="12.375" style="91" customWidth="1"/>
    <col min="13061" max="13061" width="6.625" style="91" bestFit="1" customWidth="1"/>
    <col min="13062" max="13062" width="12.375" style="91" customWidth="1"/>
    <col min="13063" max="13063" width="6.625" style="91" bestFit="1" customWidth="1"/>
    <col min="13064" max="13064" width="13.875" style="91" bestFit="1" customWidth="1"/>
    <col min="13065" max="13065" width="6.625" style="91" bestFit="1" customWidth="1"/>
    <col min="13066" max="13066" width="13.875" style="91" bestFit="1" customWidth="1"/>
    <col min="13067" max="13067" width="10.625" style="91" customWidth="1"/>
    <col min="13068" max="13069" width="12.625" style="91" customWidth="1"/>
    <col min="13070" max="13070" width="14" style="91" bestFit="1" customWidth="1"/>
    <col min="13071" max="13071" width="11.625" style="91" bestFit="1" customWidth="1"/>
    <col min="13072" max="13076" width="8.625" style="91" customWidth="1"/>
    <col min="13077" max="13077" width="15" style="91" customWidth="1"/>
    <col min="13078" max="13080" width="0" style="91" hidden="1" customWidth="1"/>
    <col min="13081" max="13081" width="13.125" style="91" customWidth="1"/>
    <col min="13082" max="13082" width="8.375" style="91" customWidth="1"/>
    <col min="13083" max="13084" width="7.625" style="91" bestFit="1" customWidth="1"/>
    <col min="13085" max="13085" width="12.875" style="91" bestFit="1" customWidth="1"/>
    <col min="13086" max="13086" width="7.625" style="91" bestFit="1" customWidth="1"/>
    <col min="13087" max="13087" width="16.125" style="91" bestFit="1" customWidth="1"/>
    <col min="13088" max="13088" width="12.875" style="91" bestFit="1" customWidth="1"/>
    <col min="13089" max="13092" width="8.75" style="91"/>
    <col min="13093" max="13093" width="11.25" style="91" customWidth="1"/>
    <col min="13094" max="13312" width="8.75" style="91"/>
    <col min="13313" max="13314" width="30.75" style="91" customWidth="1"/>
    <col min="13315" max="13315" width="5.5" style="91" bestFit="1" customWidth="1"/>
    <col min="13316" max="13316" width="12.375" style="91" customWidth="1"/>
    <col min="13317" max="13317" width="6.625" style="91" bestFit="1" customWidth="1"/>
    <col min="13318" max="13318" width="12.375" style="91" customWidth="1"/>
    <col min="13319" max="13319" width="6.625" style="91" bestFit="1" customWidth="1"/>
    <col min="13320" max="13320" width="13.875" style="91" bestFit="1" customWidth="1"/>
    <col min="13321" max="13321" width="6.625" style="91" bestFit="1" customWidth="1"/>
    <col min="13322" max="13322" width="13.875" style="91" bestFit="1" customWidth="1"/>
    <col min="13323" max="13323" width="10.625" style="91" customWidth="1"/>
    <col min="13324" max="13325" width="12.625" style="91" customWidth="1"/>
    <col min="13326" max="13326" width="14" style="91" bestFit="1" customWidth="1"/>
    <col min="13327" max="13327" width="11.625" style="91" bestFit="1" customWidth="1"/>
    <col min="13328" max="13332" width="8.625" style="91" customWidth="1"/>
    <col min="13333" max="13333" width="15" style="91" customWidth="1"/>
    <col min="13334" max="13336" width="0" style="91" hidden="1" customWidth="1"/>
    <col min="13337" max="13337" width="13.125" style="91" customWidth="1"/>
    <col min="13338" max="13338" width="8.375" style="91" customWidth="1"/>
    <col min="13339" max="13340" width="7.625" style="91" bestFit="1" customWidth="1"/>
    <col min="13341" max="13341" width="12.875" style="91" bestFit="1" customWidth="1"/>
    <col min="13342" max="13342" width="7.625" style="91" bestFit="1" customWidth="1"/>
    <col min="13343" max="13343" width="16.125" style="91" bestFit="1" customWidth="1"/>
    <col min="13344" max="13344" width="12.875" style="91" bestFit="1" customWidth="1"/>
    <col min="13345" max="13348" width="8.75" style="91"/>
    <col min="13349" max="13349" width="11.25" style="91" customWidth="1"/>
    <col min="13350" max="13568" width="8.75" style="91"/>
    <col min="13569" max="13570" width="30.75" style="91" customWidth="1"/>
    <col min="13571" max="13571" width="5.5" style="91" bestFit="1" customWidth="1"/>
    <col min="13572" max="13572" width="12.375" style="91" customWidth="1"/>
    <col min="13573" max="13573" width="6.625" style="91" bestFit="1" customWidth="1"/>
    <col min="13574" max="13574" width="12.375" style="91" customWidth="1"/>
    <col min="13575" max="13575" width="6.625" style="91" bestFit="1" customWidth="1"/>
    <col min="13576" max="13576" width="13.875" style="91" bestFit="1" customWidth="1"/>
    <col min="13577" max="13577" width="6.625" style="91" bestFit="1" customWidth="1"/>
    <col min="13578" max="13578" width="13.875" style="91" bestFit="1" customWidth="1"/>
    <col min="13579" max="13579" width="10.625" style="91" customWidth="1"/>
    <col min="13580" max="13581" width="12.625" style="91" customWidth="1"/>
    <col min="13582" max="13582" width="14" style="91" bestFit="1" customWidth="1"/>
    <col min="13583" max="13583" width="11.625" style="91" bestFit="1" customWidth="1"/>
    <col min="13584" max="13588" width="8.625" style="91" customWidth="1"/>
    <col min="13589" max="13589" width="15" style="91" customWidth="1"/>
    <col min="13590" max="13592" width="0" style="91" hidden="1" customWidth="1"/>
    <col min="13593" max="13593" width="13.125" style="91" customWidth="1"/>
    <col min="13594" max="13594" width="8.375" style="91" customWidth="1"/>
    <col min="13595" max="13596" width="7.625" style="91" bestFit="1" customWidth="1"/>
    <col min="13597" max="13597" width="12.875" style="91" bestFit="1" customWidth="1"/>
    <col min="13598" max="13598" width="7.625" style="91" bestFit="1" customWidth="1"/>
    <col min="13599" max="13599" width="16.125" style="91" bestFit="1" customWidth="1"/>
    <col min="13600" max="13600" width="12.875" style="91" bestFit="1" customWidth="1"/>
    <col min="13601" max="13604" width="8.75" style="91"/>
    <col min="13605" max="13605" width="11.25" style="91" customWidth="1"/>
    <col min="13606" max="13824" width="8.75" style="91"/>
    <col min="13825" max="13826" width="30.75" style="91" customWidth="1"/>
    <col min="13827" max="13827" width="5.5" style="91" bestFit="1" customWidth="1"/>
    <col min="13828" max="13828" width="12.375" style="91" customWidth="1"/>
    <col min="13829" max="13829" width="6.625" style="91" bestFit="1" customWidth="1"/>
    <col min="13830" max="13830" width="12.375" style="91" customWidth="1"/>
    <col min="13831" max="13831" width="6.625" style="91" bestFit="1" customWidth="1"/>
    <col min="13832" max="13832" width="13.875" style="91" bestFit="1" customWidth="1"/>
    <col min="13833" max="13833" width="6.625" style="91" bestFit="1" customWidth="1"/>
    <col min="13834" max="13834" width="13.875" style="91" bestFit="1" customWidth="1"/>
    <col min="13835" max="13835" width="10.625" style="91" customWidth="1"/>
    <col min="13836" max="13837" width="12.625" style="91" customWidth="1"/>
    <col min="13838" max="13838" width="14" style="91" bestFit="1" customWidth="1"/>
    <col min="13839" max="13839" width="11.625" style="91" bestFit="1" customWidth="1"/>
    <col min="13840" max="13844" width="8.625" style="91" customWidth="1"/>
    <col min="13845" max="13845" width="15" style="91" customWidth="1"/>
    <col min="13846" max="13848" width="0" style="91" hidden="1" customWidth="1"/>
    <col min="13849" max="13849" width="13.125" style="91" customWidth="1"/>
    <col min="13850" max="13850" width="8.375" style="91" customWidth="1"/>
    <col min="13851" max="13852" width="7.625" style="91" bestFit="1" customWidth="1"/>
    <col min="13853" max="13853" width="12.875" style="91" bestFit="1" customWidth="1"/>
    <col min="13854" max="13854" width="7.625" style="91" bestFit="1" customWidth="1"/>
    <col min="13855" max="13855" width="16.125" style="91" bestFit="1" customWidth="1"/>
    <col min="13856" max="13856" width="12.875" style="91" bestFit="1" customWidth="1"/>
    <col min="13857" max="13860" width="8.75" style="91"/>
    <col min="13861" max="13861" width="11.25" style="91" customWidth="1"/>
    <col min="13862" max="14080" width="8.75" style="91"/>
    <col min="14081" max="14082" width="30.75" style="91" customWidth="1"/>
    <col min="14083" max="14083" width="5.5" style="91" bestFit="1" customWidth="1"/>
    <col min="14084" max="14084" width="12.375" style="91" customWidth="1"/>
    <col min="14085" max="14085" width="6.625" style="91" bestFit="1" customWidth="1"/>
    <col min="14086" max="14086" width="12.375" style="91" customWidth="1"/>
    <col min="14087" max="14087" width="6.625" style="91" bestFit="1" customWidth="1"/>
    <col min="14088" max="14088" width="13.875" style="91" bestFit="1" customWidth="1"/>
    <col min="14089" max="14089" width="6.625" style="91" bestFit="1" customWidth="1"/>
    <col min="14090" max="14090" width="13.875" style="91" bestFit="1" customWidth="1"/>
    <col min="14091" max="14091" width="10.625" style="91" customWidth="1"/>
    <col min="14092" max="14093" width="12.625" style="91" customWidth="1"/>
    <col min="14094" max="14094" width="14" style="91" bestFit="1" customWidth="1"/>
    <col min="14095" max="14095" width="11.625" style="91" bestFit="1" customWidth="1"/>
    <col min="14096" max="14100" width="8.625" style="91" customWidth="1"/>
    <col min="14101" max="14101" width="15" style="91" customWidth="1"/>
    <col min="14102" max="14104" width="0" style="91" hidden="1" customWidth="1"/>
    <col min="14105" max="14105" width="13.125" style="91" customWidth="1"/>
    <col min="14106" max="14106" width="8.375" style="91" customWidth="1"/>
    <col min="14107" max="14108" width="7.625" style="91" bestFit="1" customWidth="1"/>
    <col min="14109" max="14109" width="12.875" style="91" bestFit="1" customWidth="1"/>
    <col min="14110" max="14110" width="7.625" style="91" bestFit="1" customWidth="1"/>
    <col min="14111" max="14111" width="16.125" style="91" bestFit="1" customWidth="1"/>
    <col min="14112" max="14112" width="12.875" style="91" bestFit="1" customWidth="1"/>
    <col min="14113" max="14116" width="8.75" style="91"/>
    <col min="14117" max="14117" width="11.25" style="91" customWidth="1"/>
    <col min="14118" max="14336" width="8.75" style="91"/>
    <col min="14337" max="14338" width="30.75" style="91" customWidth="1"/>
    <col min="14339" max="14339" width="5.5" style="91" bestFit="1" customWidth="1"/>
    <col min="14340" max="14340" width="12.375" style="91" customWidth="1"/>
    <col min="14341" max="14341" width="6.625" style="91" bestFit="1" customWidth="1"/>
    <col min="14342" max="14342" width="12.375" style="91" customWidth="1"/>
    <col min="14343" max="14343" width="6.625" style="91" bestFit="1" customWidth="1"/>
    <col min="14344" max="14344" width="13.875" style="91" bestFit="1" customWidth="1"/>
    <col min="14345" max="14345" width="6.625" style="91" bestFit="1" customWidth="1"/>
    <col min="14346" max="14346" width="13.875" style="91" bestFit="1" customWidth="1"/>
    <col min="14347" max="14347" width="10.625" style="91" customWidth="1"/>
    <col min="14348" max="14349" width="12.625" style="91" customWidth="1"/>
    <col min="14350" max="14350" width="14" style="91" bestFit="1" customWidth="1"/>
    <col min="14351" max="14351" width="11.625" style="91" bestFit="1" customWidth="1"/>
    <col min="14352" max="14356" width="8.625" style="91" customWidth="1"/>
    <col min="14357" max="14357" width="15" style="91" customWidth="1"/>
    <col min="14358" max="14360" width="0" style="91" hidden="1" customWidth="1"/>
    <col min="14361" max="14361" width="13.125" style="91" customWidth="1"/>
    <col min="14362" max="14362" width="8.375" style="91" customWidth="1"/>
    <col min="14363" max="14364" width="7.625" style="91" bestFit="1" customWidth="1"/>
    <col min="14365" max="14365" width="12.875" style="91" bestFit="1" customWidth="1"/>
    <col min="14366" max="14366" width="7.625" style="91" bestFit="1" customWidth="1"/>
    <col min="14367" max="14367" width="16.125" style="91" bestFit="1" customWidth="1"/>
    <col min="14368" max="14368" width="12.875" style="91" bestFit="1" customWidth="1"/>
    <col min="14369" max="14372" width="8.75" style="91"/>
    <col min="14373" max="14373" width="11.25" style="91" customWidth="1"/>
    <col min="14374" max="14592" width="8.75" style="91"/>
    <col min="14593" max="14594" width="30.75" style="91" customWidth="1"/>
    <col min="14595" max="14595" width="5.5" style="91" bestFit="1" customWidth="1"/>
    <col min="14596" max="14596" width="12.375" style="91" customWidth="1"/>
    <col min="14597" max="14597" width="6.625" style="91" bestFit="1" customWidth="1"/>
    <col min="14598" max="14598" width="12.375" style="91" customWidth="1"/>
    <col min="14599" max="14599" width="6.625" style="91" bestFit="1" customWidth="1"/>
    <col min="14600" max="14600" width="13.875" style="91" bestFit="1" customWidth="1"/>
    <col min="14601" max="14601" width="6.625" style="91" bestFit="1" customWidth="1"/>
    <col min="14602" max="14602" width="13.875" style="91" bestFit="1" customWidth="1"/>
    <col min="14603" max="14603" width="10.625" style="91" customWidth="1"/>
    <col min="14604" max="14605" width="12.625" style="91" customWidth="1"/>
    <col min="14606" max="14606" width="14" style="91" bestFit="1" customWidth="1"/>
    <col min="14607" max="14607" width="11.625" style="91" bestFit="1" customWidth="1"/>
    <col min="14608" max="14612" width="8.625" style="91" customWidth="1"/>
    <col min="14613" max="14613" width="15" style="91" customWidth="1"/>
    <col min="14614" max="14616" width="0" style="91" hidden="1" customWidth="1"/>
    <col min="14617" max="14617" width="13.125" style="91" customWidth="1"/>
    <col min="14618" max="14618" width="8.375" style="91" customWidth="1"/>
    <col min="14619" max="14620" width="7.625" style="91" bestFit="1" customWidth="1"/>
    <col min="14621" max="14621" width="12.875" style="91" bestFit="1" customWidth="1"/>
    <col min="14622" max="14622" width="7.625" style="91" bestFit="1" customWidth="1"/>
    <col min="14623" max="14623" width="16.125" style="91" bestFit="1" customWidth="1"/>
    <col min="14624" max="14624" width="12.875" style="91" bestFit="1" customWidth="1"/>
    <col min="14625" max="14628" width="8.75" style="91"/>
    <col min="14629" max="14629" width="11.25" style="91" customWidth="1"/>
    <col min="14630" max="14848" width="8.75" style="91"/>
    <col min="14849" max="14850" width="30.75" style="91" customWidth="1"/>
    <col min="14851" max="14851" width="5.5" style="91" bestFit="1" customWidth="1"/>
    <col min="14852" max="14852" width="12.375" style="91" customWidth="1"/>
    <col min="14853" max="14853" width="6.625" style="91" bestFit="1" customWidth="1"/>
    <col min="14854" max="14854" width="12.375" style="91" customWidth="1"/>
    <col min="14855" max="14855" width="6.625" style="91" bestFit="1" customWidth="1"/>
    <col min="14856" max="14856" width="13.875" style="91" bestFit="1" customWidth="1"/>
    <col min="14857" max="14857" width="6.625" style="91" bestFit="1" customWidth="1"/>
    <col min="14858" max="14858" width="13.875" style="91" bestFit="1" customWidth="1"/>
    <col min="14859" max="14859" width="10.625" style="91" customWidth="1"/>
    <col min="14860" max="14861" width="12.625" style="91" customWidth="1"/>
    <col min="14862" max="14862" width="14" style="91" bestFit="1" customWidth="1"/>
    <col min="14863" max="14863" width="11.625" style="91" bestFit="1" customWidth="1"/>
    <col min="14864" max="14868" width="8.625" style="91" customWidth="1"/>
    <col min="14869" max="14869" width="15" style="91" customWidth="1"/>
    <col min="14870" max="14872" width="0" style="91" hidden="1" customWidth="1"/>
    <col min="14873" max="14873" width="13.125" style="91" customWidth="1"/>
    <col min="14874" max="14874" width="8.375" style="91" customWidth="1"/>
    <col min="14875" max="14876" width="7.625" style="91" bestFit="1" customWidth="1"/>
    <col min="14877" max="14877" width="12.875" style="91" bestFit="1" customWidth="1"/>
    <col min="14878" max="14878" width="7.625" style="91" bestFit="1" customWidth="1"/>
    <col min="14879" max="14879" width="16.125" style="91" bestFit="1" customWidth="1"/>
    <col min="14880" max="14880" width="12.875" style="91" bestFit="1" customWidth="1"/>
    <col min="14881" max="14884" width="8.75" style="91"/>
    <col min="14885" max="14885" width="11.25" style="91" customWidth="1"/>
    <col min="14886" max="15104" width="8.75" style="91"/>
    <col min="15105" max="15106" width="30.75" style="91" customWidth="1"/>
    <col min="15107" max="15107" width="5.5" style="91" bestFit="1" customWidth="1"/>
    <col min="15108" max="15108" width="12.375" style="91" customWidth="1"/>
    <col min="15109" max="15109" width="6.625" style="91" bestFit="1" customWidth="1"/>
    <col min="15110" max="15110" width="12.375" style="91" customWidth="1"/>
    <col min="15111" max="15111" width="6.625" style="91" bestFit="1" customWidth="1"/>
    <col min="15112" max="15112" width="13.875" style="91" bestFit="1" customWidth="1"/>
    <col min="15113" max="15113" width="6.625" style="91" bestFit="1" customWidth="1"/>
    <col min="15114" max="15114" width="13.875" style="91" bestFit="1" customWidth="1"/>
    <col min="15115" max="15115" width="10.625" style="91" customWidth="1"/>
    <col min="15116" max="15117" width="12.625" style="91" customWidth="1"/>
    <col min="15118" max="15118" width="14" style="91" bestFit="1" customWidth="1"/>
    <col min="15119" max="15119" width="11.625" style="91" bestFit="1" customWidth="1"/>
    <col min="15120" max="15124" width="8.625" style="91" customWidth="1"/>
    <col min="15125" max="15125" width="15" style="91" customWidth="1"/>
    <col min="15126" max="15128" width="0" style="91" hidden="1" customWidth="1"/>
    <col min="15129" max="15129" width="13.125" style="91" customWidth="1"/>
    <col min="15130" max="15130" width="8.375" style="91" customWidth="1"/>
    <col min="15131" max="15132" width="7.625" style="91" bestFit="1" customWidth="1"/>
    <col min="15133" max="15133" width="12.875" style="91" bestFit="1" customWidth="1"/>
    <col min="15134" max="15134" width="7.625" style="91" bestFit="1" customWidth="1"/>
    <col min="15135" max="15135" width="16.125" style="91" bestFit="1" customWidth="1"/>
    <col min="15136" max="15136" width="12.875" style="91" bestFit="1" customWidth="1"/>
    <col min="15137" max="15140" width="8.75" style="91"/>
    <col min="15141" max="15141" width="11.25" style="91" customWidth="1"/>
    <col min="15142" max="15360" width="8.75" style="91"/>
    <col min="15361" max="15362" width="30.75" style="91" customWidth="1"/>
    <col min="15363" max="15363" width="5.5" style="91" bestFit="1" customWidth="1"/>
    <col min="15364" max="15364" width="12.375" style="91" customWidth="1"/>
    <col min="15365" max="15365" width="6.625" style="91" bestFit="1" customWidth="1"/>
    <col min="15366" max="15366" width="12.375" style="91" customWidth="1"/>
    <col min="15367" max="15367" width="6.625" style="91" bestFit="1" customWidth="1"/>
    <col min="15368" max="15368" width="13.875" style="91" bestFit="1" customWidth="1"/>
    <col min="15369" max="15369" width="6.625" style="91" bestFit="1" customWidth="1"/>
    <col min="15370" max="15370" width="13.875" style="91" bestFit="1" customWidth="1"/>
    <col min="15371" max="15371" width="10.625" style="91" customWidth="1"/>
    <col min="15372" max="15373" width="12.625" style="91" customWidth="1"/>
    <col min="15374" max="15374" width="14" style="91" bestFit="1" customWidth="1"/>
    <col min="15375" max="15375" width="11.625" style="91" bestFit="1" customWidth="1"/>
    <col min="15376" max="15380" width="8.625" style="91" customWidth="1"/>
    <col min="15381" max="15381" width="15" style="91" customWidth="1"/>
    <col min="15382" max="15384" width="0" style="91" hidden="1" customWidth="1"/>
    <col min="15385" max="15385" width="13.125" style="91" customWidth="1"/>
    <col min="15386" max="15386" width="8.375" style="91" customWidth="1"/>
    <col min="15387" max="15388" width="7.625" style="91" bestFit="1" customWidth="1"/>
    <col min="15389" max="15389" width="12.875" style="91" bestFit="1" customWidth="1"/>
    <col min="15390" max="15390" width="7.625" style="91" bestFit="1" customWidth="1"/>
    <col min="15391" max="15391" width="16.125" style="91" bestFit="1" customWidth="1"/>
    <col min="15392" max="15392" width="12.875" style="91" bestFit="1" customWidth="1"/>
    <col min="15393" max="15396" width="8.75" style="91"/>
    <col min="15397" max="15397" width="11.25" style="91" customWidth="1"/>
    <col min="15398" max="15616" width="8.75" style="91"/>
    <col min="15617" max="15618" width="30.75" style="91" customWidth="1"/>
    <col min="15619" max="15619" width="5.5" style="91" bestFit="1" customWidth="1"/>
    <col min="15620" max="15620" width="12.375" style="91" customWidth="1"/>
    <col min="15621" max="15621" width="6.625" style="91" bestFit="1" customWidth="1"/>
    <col min="15622" max="15622" width="12.375" style="91" customWidth="1"/>
    <col min="15623" max="15623" width="6.625" style="91" bestFit="1" customWidth="1"/>
    <col min="15624" max="15624" width="13.875" style="91" bestFit="1" customWidth="1"/>
    <col min="15625" max="15625" width="6.625" style="91" bestFit="1" customWidth="1"/>
    <col min="15626" max="15626" width="13.875" style="91" bestFit="1" customWidth="1"/>
    <col min="15627" max="15627" width="10.625" style="91" customWidth="1"/>
    <col min="15628" max="15629" width="12.625" style="91" customWidth="1"/>
    <col min="15630" max="15630" width="14" style="91" bestFit="1" customWidth="1"/>
    <col min="15631" max="15631" width="11.625" style="91" bestFit="1" customWidth="1"/>
    <col min="15632" max="15636" width="8.625" style="91" customWidth="1"/>
    <col min="15637" max="15637" width="15" style="91" customWidth="1"/>
    <col min="15638" max="15640" width="0" style="91" hidden="1" customWidth="1"/>
    <col min="15641" max="15641" width="13.125" style="91" customWidth="1"/>
    <col min="15642" max="15642" width="8.375" style="91" customWidth="1"/>
    <col min="15643" max="15644" width="7.625" style="91" bestFit="1" customWidth="1"/>
    <col min="15645" max="15645" width="12.875" style="91" bestFit="1" customWidth="1"/>
    <col min="15646" max="15646" width="7.625" style="91" bestFit="1" customWidth="1"/>
    <col min="15647" max="15647" width="16.125" style="91" bestFit="1" customWidth="1"/>
    <col min="15648" max="15648" width="12.875" style="91" bestFit="1" customWidth="1"/>
    <col min="15649" max="15652" width="8.75" style="91"/>
    <col min="15653" max="15653" width="11.25" style="91" customWidth="1"/>
    <col min="15654" max="15872" width="8.75" style="91"/>
    <col min="15873" max="15874" width="30.75" style="91" customWidth="1"/>
    <col min="15875" max="15875" width="5.5" style="91" bestFit="1" customWidth="1"/>
    <col min="15876" max="15876" width="12.375" style="91" customWidth="1"/>
    <col min="15877" max="15877" width="6.625" style="91" bestFit="1" customWidth="1"/>
    <col min="15878" max="15878" width="12.375" style="91" customWidth="1"/>
    <col min="15879" max="15879" width="6.625" style="91" bestFit="1" customWidth="1"/>
    <col min="15880" max="15880" width="13.875" style="91" bestFit="1" customWidth="1"/>
    <col min="15881" max="15881" width="6.625" style="91" bestFit="1" customWidth="1"/>
    <col min="15882" max="15882" width="13.875" style="91" bestFit="1" customWidth="1"/>
    <col min="15883" max="15883" width="10.625" style="91" customWidth="1"/>
    <col min="15884" max="15885" width="12.625" style="91" customWidth="1"/>
    <col min="15886" max="15886" width="14" style="91" bestFit="1" customWidth="1"/>
    <col min="15887" max="15887" width="11.625" style="91" bestFit="1" customWidth="1"/>
    <col min="15888" max="15892" width="8.625" style="91" customWidth="1"/>
    <col min="15893" max="15893" width="15" style="91" customWidth="1"/>
    <col min="15894" max="15896" width="0" style="91" hidden="1" customWidth="1"/>
    <col min="15897" max="15897" width="13.125" style="91" customWidth="1"/>
    <col min="15898" max="15898" width="8.375" style="91" customWidth="1"/>
    <col min="15899" max="15900" width="7.625" style="91" bestFit="1" customWidth="1"/>
    <col min="15901" max="15901" width="12.875" style="91" bestFit="1" customWidth="1"/>
    <col min="15902" max="15902" width="7.625" style="91" bestFit="1" customWidth="1"/>
    <col min="15903" max="15903" width="16.125" style="91" bestFit="1" customWidth="1"/>
    <col min="15904" max="15904" width="12.875" style="91" bestFit="1" customWidth="1"/>
    <col min="15905" max="15908" width="8.75" style="91"/>
    <col min="15909" max="15909" width="11.25" style="91" customWidth="1"/>
    <col min="15910" max="16128" width="8.75" style="91"/>
    <col min="16129" max="16130" width="30.75" style="91" customWidth="1"/>
    <col min="16131" max="16131" width="5.5" style="91" bestFit="1" customWidth="1"/>
    <col min="16132" max="16132" width="12.375" style="91" customWidth="1"/>
    <col min="16133" max="16133" width="6.625" style="91" bestFit="1" customWidth="1"/>
    <col min="16134" max="16134" width="12.375" style="91" customWidth="1"/>
    <col min="16135" max="16135" width="6.625" style="91" bestFit="1" customWidth="1"/>
    <col min="16136" max="16136" width="13.875" style="91" bestFit="1" customWidth="1"/>
    <col min="16137" max="16137" width="6.625" style="91" bestFit="1" customWidth="1"/>
    <col min="16138" max="16138" width="13.875" style="91" bestFit="1" customWidth="1"/>
    <col min="16139" max="16139" width="10.625" style="91" customWidth="1"/>
    <col min="16140" max="16141" width="12.625" style="91" customWidth="1"/>
    <col min="16142" max="16142" width="14" style="91" bestFit="1" customWidth="1"/>
    <col min="16143" max="16143" width="11.625" style="91" bestFit="1" customWidth="1"/>
    <col min="16144" max="16148" width="8.625" style="91" customWidth="1"/>
    <col min="16149" max="16149" width="15" style="91" customWidth="1"/>
    <col min="16150" max="16152" width="0" style="91" hidden="1" customWidth="1"/>
    <col min="16153" max="16153" width="13.125" style="91" customWidth="1"/>
    <col min="16154" max="16154" width="8.375" style="91" customWidth="1"/>
    <col min="16155" max="16156" width="7.625" style="91" bestFit="1" customWidth="1"/>
    <col min="16157" max="16157" width="12.875" style="91" bestFit="1" customWidth="1"/>
    <col min="16158" max="16158" width="7.625" style="91" bestFit="1" customWidth="1"/>
    <col min="16159" max="16159" width="16.125" style="91" bestFit="1" customWidth="1"/>
    <col min="16160" max="16160" width="12.875" style="91" bestFit="1" customWidth="1"/>
    <col min="16161" max="16164" width="8.75" style="91"/>
    <col min="16165" max="16165" width="11.25" style="91" customWidth="1"/>
    <col min="16166" max="16384" width="8.75" style="91"/>
  </cols>
  <sheetData>
    <row r="1" spans="1:256" ht="26.25">
      <c r="A1" s="748" t="s">
        <v>525</v>
      </c>
      <c r="B1" s="748"/>
      <c r="C1" s="748"/>
      <c r="D1" s="748"/>
      <c r="E1" s="748"/>
      <c r="F1" s="748"/>
      <c r="G1" s="748"/>
      <c r="H1" s="748"/>
      <c r="I1" s="748"/>
      <c r="J1" s="748"/>
      <c r="K1" s="748"/>
      <c r="L1" s="748"/>
      <c r="M1" s="748"/>
      <c r="N1" s="748"/>
      <c r="O1" s="748"/>
      <c r="P1" s="748"/>
      <c r="Q1" s="748"/>
      <c r="R1" s="748"/>
      <c r="S1" s="748"/>
      <c r="T1" s="748"/>
      <c r="U1" s="748"/>
    </row>
    <row r="2" spans="1:256" ht="19.5" customHeight="1">
      <c r="A2" s="755" t="s">
        <v>526</v>
      </c>
      <c r="B2" s="755"/>
      <c r="C2" s="755"/>
      <c r="D2" s="755"/>
      <c r="E2" s="755"/>
      <c r="F2" s="755"/>
      <c r="G2" s="755"/>
      <c r="H2" s="755"/>
      <c r="I2" s="755"/>
      <c r="J2" s="755"/>
      <c r="K2" s="755"/>
      <c r="L2" s="755"/>
      <c r="M2" s="755"/>
      <c r="N2" s="755"/>
      <c r="O2" s="755"/>
      <c r="P2" s="755"/>
      <c r="Q2" s="755"/>
      <c r="R2" s="755"/>
      <c r="S2" s="755"/>
      <c r="T2" s="755"/>
      <c r="U2" s="755"/>
    </row>
    <row r="3" spans="1:256" ht="19.5" customHeight="1">
      <c r="A3" s="749" t="s">
        <v>160</v>
      </c>
      <c r="B3" s="749" t="s">
        <v>161</v>
      </c>
      <c r="C3" s="749" t="s">
        <v>22</v>
      </c>
      <c r="D3" s="412" t="s">
        <v>707</v>
      </c>
      <c r="E3" s="412"/>
      <c r="F3" s="412"/>
      <c r="G3" s="412"/>
      <c r="H3" s="412"/>
      <c r="I3" s="412"/>
      <c r="J3" s="412"/>
      <c r="K3" s="412"/>
      <c r="L3" s="412"/>
      <c r="M3" s="412"/>
      <c r="N3" s="413"/>
      <c r="O3" s="751" t="s">
        <v>708</v>
      </c>
      <c r="P3" s="752" t="s">
        <v>527</v>
      </c>
      <c r="Q3" s="753"/>
      <c r="R3" s="753"/>
      <c r="S3" s="753"/>
      <c r="T3" s="754"/>
      <c r="U3" s="749" t="s">
        <v>162</v>
      </c>
      <c r="V3" s="747" t="s">
        <v>163</v>
      </c>
      <c r="W3" s="747" t="s">
        <v>164</v>
      </c>
      <c r="X3" s="747" t="s">
        <v>165</v>
      </c>
    </row>
    <row r="4" spans="1:256" ht="19.5" customHeight="1">
      <c r="A4" s="750"/>
      <c r="B4" s="750"/>
      <c r="C4" s="750"/>
      <c r="D4" s="414" t="s">
        <v>167</v>
      </c>
      <c r="E4" s="414" t="s">
        <v>166</v>
      </c>
      <c r="F4" s="414" t="s">
        <v>528</v>
      </c>
      <c r="G4" s="414" t="s">
        <v>166</v>
      </c>
      <c r="H4" s="414" t="s">
        <v>529</v>
      </c>
      <c r="I4" s="414" t="s">
        <v>166</v>
      </c>
      <c r="J4" s="414" t="s">
        <v>290</v>
      </c>
      <c r="K4" s="414" t="s">
        <v>166</v>
      </c>
      <c r="L4" s="414" t="s">
        <v>530</v>
      </c>
      <c r="M4" s="414" t="s">
        <v>458</v>
      </c>
      <c r="N4" s="415" t="s">
        <v>168</v>
      </c>
      <c r="O4" s="750"/>
      <c r="P4" s="414" t="s">
        <v>167</v>
      </c>
      <c r="Q4" s="414" t="s">
        <v>169</v>
      </c>
      <c r="R4" s="414" t="s">
        <v>529</v>
      </c>
      <c r="S4" s="414" t="s">
        <v>290</v>
      </c>
      <c r="T4" s="414" t="s">
        <v>168</v>
      </c>
      <c r="U4" s="750"/>
      <c r="V4" s="747"/>
      <c r="W4" s="747"/>
      <c r="X4" s="747"/>
    </row>
    <row r="5" spans="1:256" s="365" customFormat="1" ht="19.5" customHeight="1">
      <c r="A5" s="348" t="s">
        <v>3747</v>
      </c>
      <c r="B5" s="363"/>
      <c r="C5" s="417"/>
      <c r="D5" s="351"/>
      <c r="E5" s="352"/>
      <c r="F5" s="353"/>
      <c r="G5" s="352"/>
      <c r="H5" s="353"/>
      <c r="I5" s="352"/>
      <c r="J5" s="354"/>
      <c r="K5" s="352"/>
      <c r="L5" s="364"/>
      <c r="M5" s="352"/>
      <c r="N5" s="425"/>
      <c r="O5" s="354"/>
      <c r="P5" s="355"/>
      <c r="Q5" s="355"/>
      <c r="R5" s="355"/>
      <c r="S5" s="355"/>
      <c r="T5" s="355"/>
      <c r="U5" s="416"/>
      <c r="V5" s="424"/>
      <c r="W5" s="424"/>
      <c r="X5" s="424"/>
      <c r="Y5" s="356"/>
      <c r="Z5" s="360"/>
      <c r="AA5" s="361"/>
      <c r="AB5" s="361"/>
      <c r="AC5" s="356"/>
      <c r="AD5" s="356"/>
      <c r="AE5" s="356"/>
      <c r="AF5" s="356"/>
      <c r="AG5" s="356"/>
      <c r="AH5" s="356"/>
      <c r="AI5" s="356"/>
      <c r="AJ5" s="356"/>
      <c r="AK5" s="356"/>
      <c r="AL5" s="356"/>
      <c r="AM5" s="356"/>
      <c r="AN5" s="356"/>
      <c r="AO5" s="356"/>
      <c r="AP5" s="356"/>
      <c r="AQ5" s="356"/>
      <c r="AR5" s="356"/>
      <c r="AS5" s="356"/>
      <c r="AT5" s="356"/>
      <c r="AU5" s="356"/>
      <c r="AV5" s="356"/>
      <c r="AW5" s="356"/>
      <c r="AX5" s="356"/>
      <c r="AY5" s="356"/>
      <c r="AZ5" s="356"/>
      <c r="BA5" s="356"/>
      <c r="BB5" s="356"/>
      <c r="BC5" s="356"/>
      <c r="BD5" s="356"/>
      <c r="BE5" s="356"/>
      <c r="BF5" s="356"/>
      <c r="BG5" s="356"/>
      <c r="BH5" s="356"/>
      <c r="BI5" s="356"/>
      <c r="BJ5" s="356"/>
      <c r="BK5" s="356"/>
      <c r="BL5" s="356"/>
      <c r="BM5" s="356"/>
      <c r="BN5" s="356"/>
      <c r="BO5" s="356"/>
      <c r="BP5" s="356"/>
      <c r="BQ5" s="356"/>
      <c r="BR5" s="356"/>
      <c r="BS5" s="356"/>
      <c r="BT5" s="356"/>
      <c r="BU5" s="356"/>
      <c r="BV5" s="356"/>
      <c r="BW5" s="356"/>
      <c r="BX5" s="356"/>
      <c r="BY5" s="356"/>
      <c r="BZ5" s="356"/>
      <c r="CA5" s="356"/>
      <c r="CB5" s="356"/>
      <c r="CC5" s="356"/>
      <c r="CD5" s="356"/>
      <c r="CE5" s="356"/>
      <c r="CF5" s="356"/>
      <c r="CG5" s="356"/>
      <c r="CH5" s="356"/>
      <c r="CI5" s="356"/>
      <c r="CJ5" s="356"/>
      <c r="CK5" s="356"/>
      <c r="CL5" s="356"/>
      <c r="CM5" s="356"/>
      <c r="CN5" s="356"/>
      <c r="CO5" s="356"/>
      <c r="CP5" s="356"/>
      <c r="CQ5" s="356"/>
      <c r="CR5" s="356"/>
      <c r="CS5" s="356"/>
      <c r="CT5" s="356"/>
      <c r="CU5" s="356"/>
      <c r="CV5" s="356"/>
      <c r="CW5" s="356"/>
      <c r="CX5" s="356"/>
      <c r="CY5" s="356"/>
      <c r="CZ5" s="356"/>
      <c r="DA5" s="356"/>
      <c r="DB5" s="356"/>
      <c r="DC5" s="356"/>
      <c r="DD5" s="356"/>
      <c r="DE5" s="356"/>
      <c r="DF5" s="356"/>
      <c r="DG5" s="356"/>
      <c r="DH5" s="356"/>
      <c r="DI5" s="356"/>
      <c r="DJ5" s="356"/>
      <c r="DK5" s="356"/>
      <c r="DL5" s="356"/>
      <c r="DM5" s="356"/>
      <c r="DN5" s="356"/>
      <c r="DO5" s="356"/>
      <c r="DP5" s="356"/>
      <c r="DQ5" s="356"/>
      <c r="DR5" s="356"/>
      <c r="DS5" s="356"/>
      <c r="DT5" s="356"/>
      <c r="DU5" s="356"/>
      <c r="DV5" s="356"/>
      <c r="DW5" s="356"/>
      <c r="DX5" s="356"/>
      <c r="DY5" s="356"/>
      <c r="DZ5" s="356"/>
      <c r="EA5" s="356"/>
      <c r="EB5" s="356"/>
      <c r="EC5" s="356"/>
      <c r="ED5" s="356"/>
      <c r="EE5" s="356"/>
      <c r="EF5" s="356"/>
      <c r="EG5" s="356"/>
      <c r="EH5" s="356"/>
      <c r="EI5" s="356"/>
      <c r="EJ5" s="356"/>
      <c r="EK5" s="356"/>
      <c r="EL5" s="356"/>
      <c r="EM5" s="356"/>
      <c r="EN5" s="356"/>
      <c r="EO5" s="356"/>
      <c r="EP5" s="356"/>
      <c r="EQ5" s="356"/>
      <c r="ER5" s="356"/>
      <c r="ES5" s="356"/>
      <c r="ET5" s="356"/>
      <c r="EU5" s="356"/>
      <c r="EV5" s="356"/>
      <c r="EW5" s="356"/>
      <c r="EX5" s="356"/>
      <c r="EY5" s="356"/>
      <c r="EZ5" s="356"/>
      <c r="FA5" s="356"/>
      <c r="FB5" s="356"/>
      <c r="FC5" s="356"/>
      <c r="FD5" s="356"/>
      <c r="FE5" s="356"/>
      <c r="FF5" s="356"/>
      <c r="FG5" s="356"/>
      <c r="FH5" s="356"/>
      <c r="FI5" s="356"/>
      <c r="FJ5" s="356"/>
      <c r="FK5" s="356"/>
      <c r="FL5" s="356"/>
      <c r="FM5" s="356"/>
      <c r="FN5" s="356"/>
      <c r="FO5" s="356"/>
      <c r="FP5" s="356"/>
      <c r="FQ5" s="356"/>
      <c r="FR5" s="356"/>
      <c r="FS5" s="356"/>
      <c r="FT5" s="356"/>
      <c r="FU5" s="356"/>
      <c r="FV5" s="356"/>
      <c r="FW5" s="356"/>
      <c r="FX5" s="356"/>
      <c r="FY5" s="356"/>
      <c r="FZ5" s="356"/>
      <c r="GA5" s="356"/>
      <c r="GB5" s="356"/>
      <c r="GC5" s="356"/>
      <c r="GD5" s="356"/>
      <c r="GE5" s="356"/>
      <c r="GF5" s="356"/>
      <c r="GG5" s="356"/>
      <c r="GH5" s="356"/>
      <c r="GI5" s="356"/>
      <c r="GJ5" s="356"/>
      <c r="GK5" s="356"/>
      <c r="GL5" s="356"/>
      <c r="GM5" s="356"/>
      <c r="GN5" s="356"/>
      <c r="GO5" s="356"/>
      <c r="GP5" s="356"/>
      <c r="GQ5" s="356"/>
      <c r="GR5" s="356"/>
      <c r="GS5" s="356"/>
      <c r="GT5" s="356"/>
      <c r="GU5" s="356"/>
      <c r="GV5" s="356"/>
      <c r="GW5" s="356"/>
      <c r="GX5" s="356"/>
      <c r="GY5" s="356"/>
      <c r="GZ5" s="356"/>
      <c r="HA5" s="356"/>
      <c r="HB5" s="356"/>
      <c r="HC5" s="356"/>
      <c r="HD5" s="356"/>
      <c r="HE5" s="356"/>
      <c r="HF5" s="356"/>
      <c r="HG5" s="356"/>
      <c r="HH5" s="356"/>
      <c r="HI5" s="356"/>
      <c r="HJ5" s="356"/>
      <c r="HK5" s="356"/>
      <c r="HL5" s="356"/>
      <c r="HM5" s="356"/>
      <c r="HN5" s="356"/>
      <c r="HO5" s="356"/>
      <c r="HP5" s="356"/>
      <c r="HQ5" s="356"/>
      <c r="HR5" s="356"/>
      <c r="HS5" s="356"/>
      <c r="HT5" s="356"/>
      <c r="HU5" s="356"/>
      <c r="HV5" s="356"/>
      <c r="HW5" s="356"/>
      <c r="HX5" s="356"/>
      <c r="HY5" s="356"/>
      <c r="HZ5" s="356"/>
      <c r="IA5" s="356"/>
      <c r="IB5" s="356"/>
      <c r="IC5" s="356"/>
      <c r="ID5" s="356"/>
      <c r="IE5" s="356"/>
      <c r="IF5" s="356"/>
      <c r="IG5" s="356"/>
      <c r="IH5" s="356"/>
      <c r="II5" s="356"/>
      <c r="IJ5" s="356"/>
      <c r="IK5" s="356"/>
      <c r="IL5" s="356"/>
      <c r="IM5" s="356"/>
      <c r="IN5" s="356"/>
      <c r="IO5" s="356"/>
      <c r="IP5" s="356"/>
      <c r="IQ5" s="356"/>
      <c r="IR5" s="356"/>
      <c r="IS5" s="356"/>
      <c r="IT5" s="356"/>
    </row>
    <row r="6" spans="1:256" s="365" customFormat="1" ht="19.5" customHeight="1">
      <c r="A6" s="363" t="s">
        <v>3748</v>
      </c>
      <c r="B6" s="363" t="s">
        <v>3749</v>
      </c>
      <c r="C6" s="355" t="s">
        <v>3750</v>
      </c>
      <c r="D6" s="383">
        <v>1138000</v>
      </c>
      <c r="E6" s="352">
        <v>1180</v>
      </c>
      <c r="F6" s="367"/>
      <c r="G6" s="352"/>
      <c r="H6" s="383">
        <v>1138000</v>
      </c>
      <c r="I6" s="352">
        <v>1257</v>
      </c>
      <c r="J6" s="367">
        <v>536000</v>
      </c>
      <c r="K6" s="374" t="s">
        <v>3751</v>
      </c>
      <c r="L6" s="367"/>
      <c r="M6" s="367"/>
      <c r="N6" s="367">
        <f>SMALL((D6,F6,H6,J6,L6),COUNTIF(D6:L6,0)+1)</f>
        <v>536000</v>
      </c>
      <c r="O6" s="368"/>
      <c r="P6" s="369"/>
      <c r="Q6" s="369"/>
      <c r="R6" s="369"/>
      <c r="S6" s="369"/>
      <c r="T6" s="369"/>
      <c r="U6" s="370"/>
      <c r="V6" s="356"/>
      <c r="W6" s="371">
        <v>449000</v>
      </c>
      <c r="X6" s="358">
        <f t="shared" ref="X6:X8" si="0">N6-W6</f>
        <v>87000</v>
      </c>
      <c r="Y6" s="359"/>
      <c r="Z6" s="371">
        <v>557000</v>
      </c>
      <c r="AA6" s="359"/>
      <c r="AB6" s="359"/>
      <c r="AC6" s="359"/>
      <c r="AD6" s="359"/>
      <c r="AE6" s="359"/>
      <c r="AF6" s="359"/>
      <c r="AG6" s="359"/>
      <c r="AH6" s="359"/>
      <c r="AI6" s="359"/>
      <c r="AJ6" s="359"/>
      <c r="AK6" s="359"/>
      <c r="AL6" s="359"/>
      <c r="AM6" s="359"/>
      <c r="AN6" s="359"/>
      <c r="AO6" s="359"/>
      <c r="AP6" s="359"/>
      <c r="AQ6" s="359"/>
      <c r="AR6" s="359"/>
      <c r="AS6" s="359"/>
      <c r="AT6" s="359"/>
      <c r="AU6" s="359"/>
      <c r="AV6" s="359"/>
      <c r="AW6" s="359"/>
      <c r="AX6" s="359"/>
      <c r="AY6" s="359"/>
      <c r="AZ6" s="359"/>
      <c r="BA6" s="359"/>
      <c r="BB6" s="359"/>
      <c r="BC6" s="359"/>
      <c r="BD6" s="359"/>
      <c r="BE6" s="359"/>
      <c r="BF6" s="359"/>
      <c r="BG6" s="359"/>
      <c r="BH6" s="359"/>
      <c r="BI6" s="359"/>
      <c r="BJ6" s="359"/>
      <c r="BK6" s="359"/>
      <c r="BL6" s="359"/>
      <c r="BM6" s="359"/>
      <c r="BN6" s="359"/>
      <c r="BO6" s="359"/>
      <c r="BP6" s="359"/>
      <c r="BQ6" s="359"/>
      <c r="BR6" s="359"/>
      <c r="BS6" s="359"/>
      <c r="BT6" s="359"/>
      <c r="BU6" s="359"/>
      <c r="BV6" s="359"/>
      <c r="BW6" s="359"/>
      <c r="BX6" s="359"/>
      <c r="BY6" s="359"/>
      <c r="BZ6" s="359"/>
      <c r="CA6" s="359"/>
      <c r="CB6" s="359"/>
      <c r="CC6" s="359"/>
      <c r="CD6" s="359"/>
      <c r="CE6" s="359"/>
      <c r="CF6" s="359"/>
      <c r="CG6" s="359"/>
      <c r="CH6" s="359"/>
      <c r="CI6" s="359"/>
      <c r="CJ6" s="359"/>
      <c r="CK6" s="359"/>
      <c r="CL6" s="359"/>
      <c r="CM6" s="359"/>
      <c r="CN6" s="359"/>
      <c r="CO6" s="359"/>
      <c r="CP6" s="359"/>
      <c r="CQ6" s="359"/>
      <c r="CR6" s="359"/>
      <c r="CS6" s="359"/>
      <c r="CT6" s="359"/>
      <c r="CU6" s="359"/>
      <c r="CV6" s="359"/>
      <c r="CW6" s="359"/>
      <c r="CX6" s="359"/>
      <c r="CY6" s="359"/>
      <c r="CZ6" s="359"/>
      <c r="DA6" s="359"/>
      <c r="DB6" s="359"/>
      <c r="DC6" s="359"/>
      <c r="DD6" s="359"/>
      <c r="DE6" s="359"/>
      <c r="DF6" s="359"/>
      <c r="DG6" s="359"/>
      <c r="DH6" s="359"/>
      <c r="DI6" s="359"/>
      <c r="DJ6" s="359"/>
      <c r="DK6" s="359"/>
      <c r="DL6" s="359"/>
      <c r="DM6" s="359"/>
      <c r="DN6" s="359"/>
      <c r="DO6" s="359"/>
      <c r="DP6" s="359"/>
      <c r="DQ6" s="359"/>
      <c r="DR6" s="359"/>
      <c r="DS6" s="359"/>
      <c r="DT6" s="359"/>
      <c r="DU6" s="359"/>
      <c r="DV6" s="359"/>
      <c r="DW6" s="359"/>
      <c r="DX6" s="359"/>
      <c r="DY6" s="359"/>
      <c r="DZ6" s="359"/>
      <c r="EA6" s="359"/>
      <c r="EB6" s="359"/>
      <c r="EC6" s="359"/>
      <c r="ED6" s="359"/>
      <c r="EE6" s="359"/>
      <c r="EF6" s="359"/>
      <c r="EG6" s="359"/>
      <c r="EH6" s="359"/>
      <c r="EI6" s="359"/>
      <c r="EJ6" s="359"/>
      <c r="EK6" s="359"/>
      <c r="EL6" s="359"/>
      <c r="EM6" s="359"/>
      <c r="EN6" s="359"/>
      <c r="EO6" s="359"/>
      <c r="EP6" s="359"/>
      <c r="EQ6" s="359"/>
      <c r="ER6" s="359"/>
      <c r="ES6" s="359"/>
      <c r="ET6" s="359"/>
      <c r="EU6" s="359"/>
      <c r="EV6" s="359"/>
      <c r="EW6" s="359"/>
      <c r="EX6" s="359"/>
      <c r="EY6" s="359"/>
      <c r="EZ6" s="359"/>
      <c r="FA6" s="359"/>
      <c r="FB6" s="359"/>
      <c r="FC6" s="359"/>
      <c r="FD6" s="359"/>
      <c r="FE6" s="359"/>
      <c r="FF6" s="359"/>
      <c r="FG6" s="359"/>
      <c r="FH6" s="359"/>
      <c r="FI6" s="359"/>
      <c r="FJ6" s="359"/>
      <c r="FK6" s="359"/>
      <c r="FL6" s="359"/>
      <c r="FM6" s="359"/>
      <c r="FN6" s="359"/>
      <c r="FO6" s="359"/>
      <c r="FP6" s="359"/>
      <c r="FQ6" s="359"/>
      <c r="FR6" s="359"/>
      <c r="FS6" s="359"/>
      <c r="FT6" s="359"/>
      <c r="FU6" s="359"/>
      <c r="FV6" s="359"/>
      <c r="FW6" s="359"/>
      <c r="FX6" s="359"/>
      <c r="FY6" s="359"/>
      <c r="FZ6" s="359"/>
      <c r="GA6" s="359"/>
      <c r="GB6" s="359"/>
      <c r="GC6" s="359"/>
      <c r="GD6" s="359"/>
      <c r="GE6" s="359"/>
      <c r="GF6" s="359"/>
      <c r="GG6" s="359"/>
      <c r="GH6" s="359"/>
      <c r="GI6" s="359"/>
      <c r="GJ6" s="359"/>
      <c r="GK6" s="359"/>
      <c r="GL6" s="359"/>
      <c r="GM6" s="359"/>
      <c r="GN6" s="359"/>
      <c r="GO6" s="359"/>
      <c r="GP6" s="359"/>
      <c r="GQ6" s="359"/>
      <c r="GR6" s="359"/>
      <c r="GS6" s="359"/>
      <c r="GT6" s="359"/>
      <c r="GU6" s="359"/>
      <c r="GV6" s="359"/>
      <c r="GW6" s="359"/>
      <c r="GX6" s="359"/>
      <c r="GY6" s="359"/>
      <c r="GZ6" s="359"/>
      <c r="HA6" s="359"/>
      <c r="HB6" s="359"/>
      <c r="HC6" s="359"/>
      <c r="HD6" s="359"/>
      <c r="HE6" s="359"/>
      <c r="HF6" s="359"/>
      <c r="HG6" s="359"/>
      <c r="HH6" s="359"/>
      <c r="HI6" s="359"/>
      <c r="HJ6" s="359"/>
      <c r="HK6" s="359"/>
      <c r="HL6" s="359"/>
      <c r="HM6" s="359"/>
      <c r="HN6" s="359"/>
      <c r="HO6" s="359"/>
      <c r="HP6" s="359"/>
      <c r="HQ6" s="359"/>
      <c r="HR6" s="359"/>
      <c r="HS6" s="359"/>
      <c r="HT6" s="359"/>
      <c r="HU6" s="359"/>
      <c r="HV6" s="359"/>
      <c r="HW6" s="359"/>
      <c r="HX6" s="359"/>
      <c r="HY6" s="359"/>
      <c r="HZ6" s="359"/>
      <c r="IA6" s="359"/>
      <c r="IB6" s="359"/>
      <c r="IC6" s="359"/>
      <c r="ID6" s="359"/>
      <c r="IE6" s="359"/>
      <c r="IF6" s="359"/>
      <c r="IG6" s="359"/>
      <c r="IH6" s="359"/>
      <c r="II6" s="359"/>
      <c r="IJ6" s="359"/>
      <c r="IK6" s="359"/>
      <c r="IL6" s="359"/>
      <c r="IM6" s="359"/>
      <c r="IN6" s="359"/>
      <c r="IO6" s="359"/>
      <c r="IP6" s="359"/>
      <c r="IQ6" s="359"/>
      <c r="IR6" s="359"/>
      <c r="IS6" s="359"/>
      <c r="IT6" s="359"/>
      <c r="IU6" s="359"/>
      <c r="IV6" s="359"/>
    </row>
    <row r="7" spans="1:256" s="365" customFormat="1" ht="19.5" customHeight="1">
      <c r="A7" s="363" t="s">
        <v>3748</v>
      </c>
      <c r="B7" s="363" t="s">
        <v>3809</v>
      </c>
      <c r="C7" s="355" t="s">
        <v>3810</v>
      </c>
      <c r="D7" s="383">
        <v>1391000</v>
      </c>
      <c r="E7" s="352">
        <v>1180</v>
      </c>
      <c r="F7" s="367"/>
      <c r="G7" s="352"/>
      <c r="H7" s="383">
        <v>1391000</v>
      </c>
      <c r="I7" s="352">
        <v>1257</v>
      </c>
      <c r="J7" s="367">
        <v>658000</v>
      </c>
      <c r="K7" s="374" t="s">
        <v>3811</v>
      </c>
      <c r="L7" s="367"/>
      <c r="M7" s="367"/>
      <c r="N7" s="367">
        <f>SMALL((D7,F7,H7,J7,L7),COUNTIF(D7:L7,0)+1)</f>
        <v>658000</v>
      </c>
      <c r="O7" s="368"/>
      <c r="P7" s="369"/>
      <c r="Q7" s="369"/>
      <c r="R7" s="369"/>
      <c r="S7" s="369"/>
      <c r="T7" s="369"/>
      <c r="U7" s="370"/>
      <c r="V7" s="356"/>
      <c r="W7" s="371">
        <v>550000</v>
      </c>
      <c r="X7" s="358">
        <f t="shared" si="0"/>
        <v>108000</v>
      </c>
      <c r="Y7" s="359"/>
      <c r="Z7" s="371">
        <v>683000</v>
      </c>
      <c r="AA7" s="359"/>
      <c r="AB7" s="359"/>
      <c r="AC7" s="359"/>
      <c r="AD7" s="359"/>
      <c r="AE7" s="359"/>
      <c r="AF7" s="359"/>
      <c r="AG7" s="359"/>
      <c r="AH7" s="359"/>
      <c r="AI7" s="359"/>
      <c r="AJ7" s="359"/>
      <c r="AK7" s="359"/>
      <c r="AL7" s="359"/>
      <c r="AM7" s="359"/>
      <c r="AN7" s="359"/>
      <c r="AO7" s="359"/>
      <c r="AP7" s="359"/>
      <c r="AQ7" s="359"/>
      <c r="AR7" s="359"/>
      <c r="AS7" s="359"/>
      <c r="AT7" s="359"/>
      <c r="AU7" s="359"/>
      <c r="AV7" s="359"/>
      <c r="AW7" s="359"/>
      <c r="AX7" s="359"/>
      <c r="AY7" s="359"/>
      <c r="AZ7" s="359"/>
      <c r="BA7" s="359"/>
      <c r="BB7" s="359"/>
      <c r="BC7" s="359"/>
      <c r="BD7" s="359"/>
      <c r="BE7" s="359"/>
      <c r="BF7" s="359"/>
      <c r="BG7" s="359"/>
      <c r="BH7" s="359"/>
      <c r="BI7" s="359"/>
      <c r="BJ7" s="359"/>
      <c r="BK7" s="359"/>
      <c r="BL7" s="359"/>
      <c r="BM7" s="359"/>
      <c r="BN7" s="359"/>
      <c r="BO7" s="359"/>
      <c r="BP7" s="359"/>
      <c r="BQ7" s="359"/>
      <c r="BR7" s="359"/>
      <c r="BS7" s="359"/>
      <c r="BT7" s="359"/>
      <c r="BU7" s="359"/>
      <c r="BV7" s="359"/>
      <c r="BW7" s="359"/>
      <c r="BX7" s="359"/>
      <c r="BY7" s="359"/>
      <c r="BZ7" s="359"/>
      <c r="CA7" s="359"/>
      <c r="CB7" s="359"/>
      <c r="CC7" s="359"/>
      <c r="CD7" s="359"/>
      <c r="CE7" s="359"/>
      <c r="CF7" s="359"/>
      <c r="CG7" s="359"/>
      <c r="CH7" s="359"/>
      <c r="CI7" s="359"/>
      <c r="CJ7" s="359"/>
      <c r="CK7" s="359"/>
      <c r="CL7" s="359"/>
      <c r="CM7" s="359"/>
      <c r="CN7" s="359"/>
      <c r="CO7" s="359"/>
      <c r="CP7" s="359"/>
      <c r="CQ7" s="359"/>
      <c r="CR7" s="359"/>
      <c r="CS7" s="359"/>
      <c r="CT7" s="359"/>
      <c r="CU7" s="359"/>
      <c r="CV7" s="359"/>
      <c r="CW7" s="359"/>
      <c r="CX7" s="359"/>
      <c r="CY7" s="359"/>
      <c r="CZ7" s="359"/>
      <c r="DA7" s="359"/>
      <c r="DB7" s="359"/>
      <c r="DC7" s="359"/>
      <c r="DD7" s="359"/>
      <c r="DE7" s="359"/>
      <c r="DF7" s="359"/>
      <c r="DG7" s="359"/>
      <c r="DH7" s="359"/>
      <c r="DI7" s="359"/>
      <c r="DJ7" s="359"/>
      <c r="DK7" s="359"/>
      <c r="DL7" s="359"/>
      <c r="DM7" s="359"/>
      <c r="DN7" s="359"/>
      <c r="DO7" s="359"/>
      <c r="DP7" s="359"/>
      <c r="DQ7" s="359"/>
      <c r="DR7" s="359"/>
      <c r="DS7" s="359"/>
      <c r="DT7" s="359"/>
      <c r="DU7" s="359"/>
      <c r="DV7" s="359"/>
      <c r="DW7" s="359"/>
      <c r="DX7" s="359"/>
      <c r="DY7" s="359"/>
      <c r="DZ7" s="359"/>
      <c r="EA7" s="359"/>
      <c r="EB7" s="359"/>
      <c r="EC7" s="359"/>
      <c r="ED7" s="359"/>
      <c r="EE7" s="359"/>
      <c r="EF7" s="359"/>
      <c r="EG7" s="359"/>
      <c r="EH7" s="359"/>
      <c r="EI7" s="359"/>
      <c r="EJ7" s="359"/>
      <c r="EK7" s="359"/>
      <c r="EL7" s="359"/>
      <c r="EM7" s="359"/>
      <c r="EN7" s="359"/>
      <c r="EO7" s="359"/>
      <c r="EP7" s="359"/>
      <c r="EQ7" s="359"/>
      <c r="ER7" s="359"/>
      <c r="ES7" s="359"/>
      <c r="ET7" s="359"/>
      <c r="EU7" s="359"/>
      <c r="EV7" s="359"/>
      <c r="EW7" s="359"/>
      <c r="EX7" s="359"/>
      <c r="EY7" s="359"/>
      <c r="EZ7" s="359"/>
      <c r="FA7" s="359"/>
      <c r="FB7" s="359"/>
      <c r="FC7" s="359"/>
      <c r="FD7" s="359"/>
      <c r="FE7" s="359"/>
      <c r="FF7" s="359"/>
      <c r="FG7" s="359"/>
      <c r="FH7" s="359"/>
      <c r="FI7" s="359"/>
      <c r="FJ7" s="359"/>
      <c r="FK7" s="359"/>
      <c r="FL7" s="359"/>
      <c r="FM7" s="359"/>
      <c r="FN7" s="359"/>
      <c r="FO7" s="359"/>
      <c r="FP7" s="359"/>
      <c r="FQ7" s="359"/>
      <c r="FR7" s="359"/>
      <c r="FS7" s="359"/>
      <c r="FT7" s="359"/>
      <c r="FU7" s="359"/>
      <c r="FV7" s="359"/>
      <c r="FW7" s="359"/>
      <c r="FX7" s="359"/>
      <c r="FY7" s="359"/>
      <c r="FZ7" s="359"/>
      <c r="GA7" s="359"/>
      <c r="GB7" s="359"/>
      <c r="GC7" s="359"/>
      <c r="GD7" s="359"/>
      <c r="GE7" s="359"/>
      <c r="GF7" s="359"/>
      <c r="GG7" s="359"/>
      <c r="GH7" s="359"/>
      <c r="GI7" s="359"/>
      <c r="GJ7" s="359"/>
      <c r="GK7" s="359"/>
      <c r="GL7" s="359"/>
      <c r="GM7" s="359"/>
      <c r="GN7" s="359"/>
      <c r="GO7" s="359"/>
      <c r="GP7" s="359"/>
      <c r="GQ7" s="359"/>
      <c r="GR7" s="359"/>
      <c r="GS7" s="359"/>
      <c r="GT7" s="359"/>
      <c r="GU7" s="359"/>
      <c r="GV7" s="359"/>
      <c r="GW7" s="359"/>
      <c r="GX7" s="359"/>
      <c r="GY7" s="359"/>
      <c r="GZ7" s="359"/>
      <c r="HA7" s="359"/>
      <c r="HB7" s="359"/>
      <c r="HC7" s="359"/>
      <c r="HD7" s="359"/>
      <c r="HE7" s="359"/>
      <c r="HF7" s="359"/>
      <c r="HG7" s="359"/>
      <c r="HH7" s="359"/>
      <c r="HI7" s="359"/>
      <c r="HJ7" s="359"/>
      <c r="HK7" s="359"/>
      <c r="HL7" s="359"/>
      <c r="HM7" s="359"/>
      <c r="HN7" s="359"/>
      <c r="HO7" s="359"/>
      <c r="HP7" s="359"/>
      <c r="HQ7" s="359"/>
      <c r="HR7" s="359"/>
      <c r="HS7" s="359"/>
      <c r="HT7" s="359"/>
      <c r="HU7" s="359"/>
      <c r="HV7" s="359"/>
      <c r="HW7" s="359"/>
      <c r="HX7" s="359"/>
      <c r="HY7" s="359"/>
      <c r="HZ7" s="359"/>
      <c r="IA7" s="359"/>
      <c r="IB7" s="359"/>
      <c r="IC7" s="359"/>
      <c r="ID7" s="359"/>
      <c r="IE7" s="359"/>
      <c r="IF7" s="359"/>
      <c r="IG7" s="359"/>
      <c r="IH7" s="359"/>
      <c r="II7" s="359"/>
      <c r="IJ7" s="359"/>
      <c r="IK7" s="359"/>
      <c r="IL7" s="359"/>
      <c r="IM7" s="359"/>
      <c r="IN7" s="359"/>
      <c r="IO7" s="359"/>
      <c r="IP7" s="359"/>
      <c r="IQ7" s="359"/>
      <c r="IR7" s="359"/>
      <c r="IS7" s="359"/>
      <c r="IT7" s="359"/>
      <c r="IU7" s="359"/>
      <c r="IV7" s="359"/>
    </row>
    <row r="8" spans="1:256" s="365" customFormat="1" ht="19.5" customHeight="1">
      <c r="A8" s="363" t="s">
        <v>3748</v>
      </c>
      <c r="B8" s="363" t="s">
        <v>3812</v>
      </c>
      <c r="C8" s="355" t="s">
        <v>3813</v>
      </c>
      <c r="D8" s="383">
        <v>1391000</v>
      </c>
      <c r="E8" s="352">
        <v>1180</v>
      </c>
      <c r="F8" s="367"/>
      <c r="G8" s="352"/>
      <c r="H8" s="383">
        <v>1391000</v>
      </c>
      <c r="I8" s="352">
        <v>1257</v>
      </c>
      <c r="J8" s="367">
        <v>659000</v>
      </c>
      <c r="K8" s="374" t="s">
        <v>3814</v>
      </c>
      <c r="L8" s="367"/>
      <c r="M8" s="367"/>
      <c r="N8" s="367">
        <f>SMALL((D8,F8,H8,J8,L8),COUNTIF(D8:L8,0)+1)</f>
        <v>659000</v>
      </c>
      <c r="O8" s="368"/>
      <c r="P8" s="369"/>
      <c r="Q8" s="369"/>
      <c r="R8" s="369"/>
      <c r="S8" s="369"/>
      <c r="T8" s="369"/>
      <c r="U8" s="370"/>
      <c r="V8" s="356"/>
      <c r="W8" s="371">
        <v>550000</v>
      </c>
      <c r="X8" s="358">
        <f t="shared" si="0"/>
        <v>109000</v>
      </c>
      <c r="Y8" s="359"/>
      <c r="Z8" s="371">
        <v>684000</v>
      </c>
      <c r="AA8" s="359"/>
      <c r="AB8" s="359"/>
      <c r="AC8" s="359"/>
      <c r="AD8" s="359"/>
      <c r="AE8" s="359"/>
      <c r="AF8" s="359"/>
      <c r="AG8" s="359"/>
      <c r="AH8" s="359"/>
      <c r="AI8" s="359"/>
      <c r="AJ8" s="359"/>
      <c r="AK8" s="359"/>
      <c r="AL8" s="359"/>
      <c r="AM8" s="359"/>
      <c r="AN8" s="359"/>
      <c r="AO8" s="359"/>
      <c r="AP8" s="359"/>
      <c r="AQ8" s="359"/>
      <c r="AR8" s="359"/>
      <c r="AS8" s="359"/>
      <c r="AT8" s="359"/>
      <c r="AU8" s="359"/>
      <c r="AV8" s="359"/>
      <c r="AW8" s="359"/>
      <c r="AX8" s="359"/>
      <c r="AY8" s="359"/>
      <c r="AZ8" s="359"/>
      <c r="BA8" s="359"/>
      <c r="BB8" s="359"/>
      <c r="BC8" s="359"/>
      <c r="BD8" s="359"/>
      <c r="BE8" s="359"/>
      <c r="BF8" s="359"/>
      <c r="BG8" s="359"/>
      <c r="BH8" s="359"/>
      <c r="BI8" s="359"/>
      <c r="BJ8" s="359"/>
      <c r="BK8" s="359"/>
      <c r="BL8" s="359"/>
      <c r="BM8" s="359"/>
      <c r="BN8" s="359"/>
      <c r="BO8" s="359"/>
      <c r="BP8" s="359"/>
      <c r="BQ8" s="359"/>
      <c r="BR8" s="359"/>
      <c r="BS8" s="359"/>
      <c r="BT8" s="359"/>
      <c r="BU8" s="359"/>
      <c r="BV8" s="359"/>
      <c r="BW8" s="359"/>
      <c r="BX8" s="359"/>
      <c r="BY8" s="359"/>
      <c r="BZ8" s="359"/>
      <c r="CA8" s="359"/>
      <c r="CB8" s="359"/>
      <c r="CC8" s="359"/>
      <c r="CD8" s="359"/>
      <c r="CE8" s="359"/>
      <c r="CF8" s="359"/>
      <c r="CG8" s="359"/>
      <c r="CH8" s="359"/>
      <c r="CI8" s="359"/>
      <c r="CJ8" s="359"/>
      <c r="CK8" s="359"/>
      <c r="CL8" s="359"/>
      <c r="CM8" s="359"/>
      <c r="CN8" s="359"/>
      <c r="CO8" s="359"/>
      <c r="CP8" s="359"/>
      <c r="CQ8" s="359"/>
      <c r="CR8" s="359"/>
      <c r="CS8" s="359"/>
      <c r="CT8" s="359"/>
      <c r="CU8" s="359"/>
      <c r="CV8" s="359"/>
      <c r="CW8" s="359"/>
      <c r="CX8" s="359"/>
      <c r="CY8" s="359"/>
      <c r="CZ8" s="359"/>
      <c r="DA8" s="359"/>
      <c r="DB8" s="359"/>
      <c r="DC8" s="359"/>
      <c r="DD8" s="359"/>
      <c r="DE8" s="359"/>
      <c r="DF8" s="359"/>
      <c r="DG8" s="359"/>
      <c r="DH8" s="359"/>
      <c r="DI8" s="359"/>
      <c r="DJ8" s="359"/>
      <c r="DK8" s="359"/>
      <c r="DL8" s="359"/>
      <c r="DM8" s="359"/>
      <c r="DN8" s="359"/>
      <c r="DO8" s="359"/>
      <c r="DP8" s="359"/>
      <c r="DQ8" s="359"/>
      <c r="DR8" s="359"/>
      <c r="DS8" s="359"/>
      <c r="DT8" s="359"/>
      <c r="DU8" s="359"/>
      <c r="DV8" s="359"/>
      <c r="DW8" s="359"/>
      <c r="DX8" s="359"/>
      <c r="DY8" s="359"/>
      <c r="DZ8" s="359"/>
      <c r="EA8" s="359"/>
      <c r="EB8" s="359"/>
      <c r="EC8" s="359"/>
      <c r="ED8" s="359"/>
      <c r="EE8" s="359"/>
      <c r="EF8" s="359"/>
      <c r="EG8" s="359"/>
      <c r="EH8" s="359"/>
      <c r="EI8" s="359"/>
      <c r="EJ8" s="359"/>
      <c r="EK8" s="359"/>
      <c r="EL8" s="359"/>
      <c r="EM8" s="359"/>
      <c r="EN8" s="359"/>
      <c r="EO8" s="359"/>
      <c r="EP8" s="359"/>
      <c r="EQ8" s="359"/>
      <c r="ER8" s="359"/>
      <c r="ES8" s="359"/>
      <c r="ET8" s="359"/>
      <c r="EU8" s="359"/>
      <c r="EV8" s="359"/>
      <c r="EW8" s="359"/>
      <c r="EX8" s="359"/>
      <c r="EY8" s="359"/>
      <c r="EZ8" s="359"/>
      <c r="FA8" s="359"/>
      <c r="FB8" s="359"/>
      <c r="FC8" s="359"/>
      <c r="FD8" s="359"/>
      <c r="FE8" s="359"/>
      <c r="FF8" s="359"/>
      <c r="FG8" s="359"/>
      <c r="FH8" s="359"/>
      <c r="FI8" s="359"/>
      <c r="FJ8" s="359"/>
      <c r="FK8" s="359"/>
      <c r="FL8" s="359"/>
      <c r="FM8" s="359"/>
      <c r="FN8" s="359"/>
      <c r="FO8" s="359"/>
      <c r="FP8" s="359"/>
      <c r="FQ8" s="359"/>
      <c r="FR8" s="359"/>
      <c r="FS8" s="359"/>
      <c r="FT8" s="359"/>
      <c r="FU8" s="359"/>
      <c r="FV8" s="359"/>
      <c r="FW8" s="359"/>
      <c r="FX8" s="359"/>
      <c r="FY8" s="359"/>
      <c r="FZ8" s="359"/>
      <c r="GA8" s="359"/>
      <c r="GB8" s="359"/>
      <c r="GC8" s="359"/>
      <c r="GD8" s="359"/>
      <c r="GE8" s="359"/>
      <c r="GF8" s="359"/>
      <c r="GG8" s="359"/>
      <c r="GH8" s="359"/>
      <c r="GI8" s="359"/>
      <c r="GJ8" s="359"/>
      <c r="GK8" s="359"/>
      <c r="GL8" s="359"/>
      <c r="GM8" s="359"/>
      <c r="GN8" s="359"/>
      <c r="GO8" s="359"/>
      <c r="GP8" s="359"/>
      <c r="GQ8" s="359"/>
      <c r="GR8" s="359"/>
      <c r="GS8" s="359"/>
      <c r="GT8" s="359"/>
      <c r="GU8" s="359"/>
      <c r="GV8" s="359"/>
      <c r="GW8" s="359"/>
      <c r="GX8" s="359"/>
      <c r="GY8" s="359"/>
      <c r="GZ8" s="359"/>
      <c r="HA8" s="359"/>
      <c r="HB8" s="359"/>
      <c r="HC8" s="359"/>
      <c r="HD8" s="359"/>
      <c r="HE8" s="359"/>
      <c r="HF8" s="359"/>
      <c r="HG8" s="359"/>
      <c r="HH8" s="359"/>
      <c r="HI8" s="359"/>
      <c r="HJ8" s="359"/>
      <c r="HK8" s="359"/>
      <c r="HL8" s="359"/>
      <c r="HM8" s="359"/>
      <c r="HN8" s="359"/>
      <c r="HO8" s="359"/>
      <c r="HP8" s="359"/>
      <c r="HQ8" s="359"/>
      <c r="HR8" s="359"/>
      <c r="HS8" s="359"/>
      <c r="HT8" s="359"/>
      <c r="HU8" s="359"/>
      <c r="HV8" s="359"/>
      <c r="HW8" s="359"/>
      <c r="HX8" s="359"/>
      <c r="HY8" s="359"/>
      <c r="HZ8" s="359"/>
      <c r="IA8" s="359"/>
      <c r="IB8" s="359"/>
      <c r="IC8" s="359"/>
      <c r="ID8" s="359"/>
      <c r="IE8" s="359"/>
      <c r="IF8" s="359"/>
      <c r="IG8" s="359"/>
      <c r="IH8" s="359"/>
      <c r="II8" s="359"/>
      <c r="IJ8" s="359"/>
      <c r="IK8" s="359"/>
      <c r="IL8" s="359"/>
      <c r="IM8" s="359"/>
      <c r="IN8" s="359"/>
      <c r="IO8" s="359"/>
      <c r="IP8" s="359"/>
      <c r="IQ8" s="359"/>
      <c r="IR8" s="359"/>
      <c r="IS8" s="359"/>
      <c r="IT8" s="359"/>
      <c r="IU8" s="359"/>
      <c r="IV8" s="359"/>
    </row>
    <row r="9" spans="1:256" s="365" customFormat="1" ht="19.5" customHeight="1">
      <c r="A9" s="363" t="s">
        <v>3815</v>
      </c>
      <c r="B9" s="363" t="s">
        <v>3816</v>
      </c>
      <c r="C9" s="355" t="s">
        <v>3817</v>
      </c>
      <c r="D9" s="383"/>
      <c r="E9" s="374"/>
      <c r="F9" s="367"/>
      <c r="G9" s="352"/>
      <c r="H9" s="367"/>
      <c r="I9" s="374"/>
      <c r="J9" s="367">
        <v>896000</v>
      </c>
      <c r="K9" s="374" t="s">
        <v>3818</v>
      </c>
      <c r="L9" s="367"/>
      <c r="M9" s="367"/>
      <c r="N9" s="367">
        <f>SMALL((D9,F9,H9,J9,L9),COUNTIF(D9:L9,0)+1)</f>
        <v>896000</v>
      </c>
      <c r="O9" s="368"/>
      <c r="P9" s="369"/>
      <c r="Q9" s="369"/>
      <c r="R9" s="369"/>
      <c r="S9" s="369"/>
      <c r="T9" s="369"/>
      <c r="U9" s="370"/>
      <c r="V9" s="356"/>
      <c r="W9" s="411"/>
      <c r="X9" s="358"/>
      <c r="Y9" s="359"/>
      <c r="Z9" s="371"/>
      <c r="AA9" s="359"/>
      <c r="AB9" s="359"/>
      <c r="AC9" s="359"/>
      <c r="AD9" s="359"/>
      <c r="AE9" s="359"/>
      <c r="AF9" s="359"/>
      <c r="AG9" s="359"/>
      <c r="AH9" s="359"/>
      <c r="AI9" s="359"/>
      <c r="AJ9" s="359"/>
      <c r="AK9" s="359"/>
      <c r="AL9" s="359"/>
      <c r="AM9" s="359"/>
      <c r="AN9" s="359"/>
      <c r="AO9" s="359"/>
      <c r="AP9" s="359"/>
      <c r="AQ9" s="359"/>
      <c r="AR9" s="359"/>
      <c r="AS9" s="359"/>
      <c r="AT9" s="359"/>
      <c r="AU9" s="359"/>
      <c r="AV9" s="359"/>
      <c r="AW9" s="359"/>
      <c r="AX9" s="359"/>
      <c r="AY9" s="359"/>
      <c r="AZ9" s="359"/>
      <c r="BA9" s="359"/>
      <c r="BB9" s="359"/>
      <c r="BC9" s="359"/>
      <c r="BD9" s="359"/>
      <c r="BE9" s="359"/>
      <c r="BF9" s="359"/>
      <c r="BG9" s="359"/>
      <c r="BH9" s="359"/>
      <c r="BI9" s="359"/>
      <c r="BJ9" s="359"/>
      <c r="BK9" s="359"/>
      <c r="BL9" s="359"/>
      <c r="BM9" s="359"/>
      <c r="BN9" s="359"/>
      <c r="BO9" s="359"/>
      <c r="BP9" s="359"/>
      <c r="BQ9" s="359"/>
      <c r="BR9" s="359"/>
      <c r="BS9" s="359"/>
      <c r="BT9" s="359"/>
      <c r="BU9" s="359"/>
      <c r="BV9" s="359"/>
      <c r="BW9" s="359"/>
      <c r="BX9" s="359"/>
      <c r="BY9" s="359"/>
      <c r="BZ9" s="359"/>
      <c r="CA9" s="359"/>
      <c r="CB9" s="359"/>
      <c r="CC9" s="359"/>
      <c r="CD9" s="359"/>
      <c r="CE9" s="359"/>
      <c r="CF9" s="359"/>
      <c r="CG9" s="359"/>
      <c r="CH9" s="359"/>
      <c r="CI9" s="359"/>
      <c r="CJ9" s="359"/>
      <c r="CK9" s="359"/>
      <c r="CL9" s="359"/>
      <c r="CM9" s="359"/>
      <c r="CN9" s="359"/>
      <c r="CO9" s="359"/>
      <c r="CP9" s="359"/>
      <c r="CQ9" s="359"/>
      <c r="CR9" s="359"/>
      <c r="CS9" s="359"/>
      <c r="CT9" s="359"/>
      <c r="CU9" s="359"/>
      <c r="CV9" s="359"/>
      <c r="CW9" s="359"/>
      <c r="CX9" s="359"/>
      <c r="CY9" s="359"/>
      <c r="CZ9" s="359"/>
      <c r="DA9" s="359"/>
      <c r="DB9" s="359"/>
      <c r="DC9" s="359"/>
      <c r="DD9" s="359"/>
      <c r="DE9" s="359"/>
      <c r="DF9" s="359"/>
      <c r="DG9" s="359"/>
      <c r="DH9" s="359"/>
      <c r="DI9" s="359"/>
      <c r="DJ9" s="359"/>
      <c r="DK9" s="359"/>
      <c r="DL9" s="359"/>
      <c r="DM9" s="359"/>
      <c r="DN9" s="359"/>
      <c r="DO9" s="359"/>
      <c r="DP9" s="359"/>
      <c r="DQ9" s="359"/>
      <c r="DR9" s="359"/>
      <c r="DS9" s="359"/>
      <c r="DT9" s="359"/>
      <c r="DU9" s="359"/>
      <c r="DV9" s="359"/>
      <c r="DW9" s="359"/>
      <c r="DX9" s="359"/>
      <c r="DY9" s="359"/>
      <c r="DZ9" s="359"/>
      <c r="EA9" s="359"/>
      <c r="EB9" s="359"/>
      <c r="EC9" s="359"/>
      <c r="ED9" s="359"/>
      <c r="EE9" s="359"/>
      <c r="EF9" s="359"/>
      <c r="EG9" s="359"/>
      <c r="EH9" s="359"/>
      <c r="EI9" s="359"/>
      <c r="EJ9" s="359"/>
      <c r="EK9" s="359"/>
      <c r="EL9" s="359"/>
      <c r="EM9" s="359"/>
      <c r="EN9" s="359"/>
      <c r="EO9" s="359"/>
      <c r="EP9" s="359"/>
      <c r="EQ9" s="359"/>
      <c r="ER9" s="359"/>
      <c r="ES9" s="359"/>
      <c r="ET9" s="359"/>
      <c r="EU9" s="359"/>
      <c r="EV9" s="359"/>
      <c r="EW9" s="359"/>
      <c r="EX9" s="359"/>
      <c r="EY9" s="359"/>
      <c r="EZ9" s="359"/>
      <c r="FA9" s="359"/>
      <c r="FB9" s="359"/>
      <c r="FC9" s="359"/>
      <c r="FD9" s="359"/>
      <c r="FE9" s="359"/>
      <c r="FF9" s="359"/>
      <c r="FG9" s="359"/>
      <c r="FH9" s="359"/>
      <c r="FI9" s="359"/>
      <c r="FJ9" s="359"/>
      <c r="FK9" s="359"/>
      <c r="FL9" s="359"/>
      <c r="FM9" s="359"/>
      <c r="FN9" s="359"/>
      <c r="FO9" s="359"/>
      <c r="FP9" s="359"/>
      <c r="FQ9" s="359"/>
      <c r="FR9" s="359"/>
      <c r="FS9" s="359"/>
      <c r="FT9" s="359"/>
      <c r="FU9" s="359"/>
      <c r="FV9" s="359"/>
      <c r="FW9" s="359"/>
      <c r="FX9" s="359"/>
      <c r="FY9" s="359"/>
      <c r="FZ9" s="359"/>
      <c r="GA9" s="359"/>
      <c r="GB9" s="359"/>
      <c r="GC9" s="359"/>
      <c r="GD9" s="359"/>
      <c r="GE9" s="359"/>
      <c r="GF9" s="359"/>
      <c r="GG9" s="359"/>
      <c r="GH9" s="359"/>
      <c r="GI9" s="359"/>
      <c r="GJ9" s="359"/>
      <c r="GK9" s="359"/>
      <c r="GL9" s="359"/>
      <c r="GM9" s="359"/>
      <c r="GN9" s="359"/>
      <c r="GO9" s="359"/>
      <c r="GP9" s="359"/>
      <c r="GQ9" s="359"/>
      <c r="GR9" s="359"/>
      <c r="GS9" s="359"/>
      <c r="GT9" s="359"/>
      <c r="GU9" s="359"/>
      <c r="GV9" s="359"/>
      <c r="GW9" s="359"/>
      <c r="GX9" s="359"/>
      <c r="GY9" s="359"/>
      <c r="GZ9" s="359"/>
      <c r="HA9" s="359"/>
      <c r="HB9" s="359"/>
      <c r="HC9" s="359"/>
      <c r="HD9" s="359"/>
      <c r="HE9" s="359"/>
      <c r="HF9" s="359"/>
      <c r="HG9" s="359"/>
      <c r="HH9" s="359"/>
      <c r="HI9" s="359"/>
      <c r="HJ9" s="359"/>
      <c r="HK9" s="359"/>
      <c r="HL9" s="359"/>
      <c r="HM9" s="359"/>
      <c r="HN9" s="359"/>
      <c r="HO9" s="359"/>
      <c r="HP9" s="359"/>
      <c r="HQ9" s="359"/>
      <c r="HR9" s="359"/>
      <c r="HS9" s="359"/>
      <c r="HT9" s="359"/>
      <c r="HU9" s="359"/>
      <c r="HV9" s="359"/>
      <c r="HW9" s="359"/>
      <c r="HX9" s="359"/>
      <c r="HY9" s="359"/>
      <c r="HZ9" s="359"/>
      <c r="IA9" s="359"/>
      <c r="IB9" s="359"/>
      <c r="IC9" s="359"/>
      <c r="ID9" s="359"/>
      <c r="IE9" s="359"/>
      <c r="IF9" s="359"/>
      <c r="IG9" s="359"/>
      <c r="IH9" s="359"/>
      <c r="II9" s="359"/>
      <c r="IJ9" s="359"/>
      <c r="IK9" s="359"/>
      <c r="IL9" s="359"/>
      <c r="IM9" s="359"/>
      <c r="IN9" s="359"/>
      <c r="IO9" s="359"/>
      <c r="IP9" s="359"/>
      <c r="IQ9" s="359"/>
      <c r="IR9" s="359"/>
      <c r="IS9" s="359"/>
      <c r="IT9" s="359"/>
      <c r="IU9" s="359"/>
      <c r="IV9" s="359"/>
    </row>
    <row r="10" spans="1:256" s="365" customFormat="1" ht="19.5" customHeight="1">
      <c r="A10" s="348" t="s">
        <v>683</v>
      </c>
      <c r="B10" s="355"/>
      <c r="C10" s="417"/>
      <c r="D10" s="351"/>
      <c r="E10" s="352"/>
      <c r="F10" s="353"/>
      <c r="G10" s="352"/>
      <c r="H10" s="353"/>
      <c r="I10" s="352"/>
      <c r="J10" s="354"/>
      <c r="K10" s="352"/>
      <c r="L10" s="364"/>
      <c r="M10" s="352"/>
      <c r="N10" s="425"/>
      <c r="O10" s="354"/>
      <c r="P10" s="355"/>
      <c r="Q10" s="355"/>
      <c r="R10" s="355"/>
      <c r="S10" s="355"/>
      <c r="T10" s="355"/>
      <c r="U10" s="416"/>
      <c r="V10" s="424"/>
      <c r="W10" s="424"/>
      <c r="X10" s="424"/>
      <c r="Y10" s="356"/>
      <c r="Z10" s="360"/>
      <c r="AA10" s="361"/>
      <c r="AB10" s="361"/>
      <c r="AC10" s="356"/>
      <c r="AD10" s="356"/>
      <c r="AE10" s="356"/>
      <c r="AF10" s="356"/>
      <c r="AG10" s="356"/>
      <c r="AH10" s="356"/>
      <c r="AI10" s="356"/>
      <c r="AJ10" s="356"/>
      <c r="AK10" s="356"/>
      <c r="AL10" s="356"/>
      <c r="AM10" s="356"/>
      <c r="AN10" s="356"/>
      <c r="AO10" s="356"/>
      <c r="AP10" s="356"/>
      <c r="AQ10" s="356"/>
      <c r="AR10" s="356"/>
      <c r="AS10" s="356"/>
      <c r="AT10" s="356"/>
      <c r="AU10" s="356"/>
      <c r="AV10" s="356"/>
      <c r="AW10" s="356"/>
      <c r="AX10" s="356"/>
      <c r="AY10" s="356"/>
      <c r="AZ10" s="356"/>
      <c r="BA10" s="356"/>
      <c r="BB10" s="356"/>
      <c r="BC10" s="356"/>
      <c r="BD10" s="356"/>
      <c r="BE10" s="356"/>
      <c r="BF10" s="356"/>
      <c r="BG10" s="356"/>
      <c r="BH10" s="356"/>
      <c r="BI10" s="356"/>
      <c r="BJ10" s="356"/>
      <c r="BK10" s="356"/>
      <c r="BL10" s="356"/>
      <c r="BM10" s="356"/>
      <c r="BN10" s="356"/>
      <c r="BO10" s="356"/>
      <c r="BP10" s="356"/>
      <c r="BQ10" s="356"/>
      <c r="BR10" s="356"/>
      <c r="BS10" s="356"/>
      <c r="BT10" s="356"/>
      <c r="BU10" s="356"/>
      <c r="BV10" s="356"/>
      <c r="BW10" s="356"/>
      <c r="BX10" s="356"/>
      <c r="BY10" s="356"/>
      <c r="BZ10" s="356"/>
      <c r="CA10" s="356"/>
      <c r="CB10" s="356"/>
      <c r="CC10" s="356"/>
      <c r="CD10" s="356"/>
      <c r="CE10" s="356"/>
      <c r="CF10" s="356"/>
      <c r="CG10" s="356"/>
      <c r="CH10" s="356"/>
      <c r="CI10" s="356"/>
      <c r="CJ10" s="356"/>
      <c r="CK10" s="356"/>
      <c r="CL10" s="356"/>
      <c r="CM10" s="356"/>
      <c r="CN10" s="356"/>
      <c r="CO10" s="356"/>
      <c r="CP10" s="356"/>
      <c r="CQ10" s="356"/>
      <c r="CR10" s="356"/>
      <c r="CS10" s="356"/>
      <c r="CT10" s="356"/>
      <c r="CU10" s="356"/>
      <c r="CV10" s="356"/>
      <c r="CW10" s="356"/>
      <c r="CX10" s="356"/>
      <c r="CY10" s="356"/>
      <c r="CZ10" s="356"/>
      <c r="DA10" s="356"/>
      <c r="DB10" s="356"/>
      <c r="DC10" s="356"/>
      <c r="DD10" s="356"/>
      <c r="DE10" s="356"/>
      <c r="DF10" s="356"/>
      <c r="DG10" s="356"/>
      <c r="DH10" s="356"/>
      <c r="DI10" s="356"/>
      <c r="DJ10" s="356"/>
      <c r="DK10" s="356"/>
      <c r="DL10" s="356"/>
      <c r="DM10" s="356"/>
      <c r="DN10" s="356"/>
      <c r="DO10" s="356"/>
      <c r="DP10" s="356"/>
      <c r="DQ10" s="356"/>
      <c r="DR10" s="356"/>
      <c r="DS10" s="356"/>
      <c r="DT10" s="356"/>
      <c r="DU10" s="356"/>
      <c r="DV10" s="356"/>
      <c r="DW10" s="356"/>
      <c r="DX10" s="356"/>
      <c r="DY10" s="356"/>
      <c r="DZ10" s="356"/>
      <c r="EA10" s="356"/>
      <c r="EB10" s="356"/>
      <c r="EC10" s="356"/>
      <c r="ED10" s="356"/>
      <c r="EE10" s="356"/>
      <c r="EF10" s="356"/>
      <c r="EG10" s="356"/>
      <c r="EH10" s="356"/>
      <c r="EI10" s="356"/>
      <c r="EJ10" s="356"/>
      <c r="EK10" s="356"/>
      <c r="EL10" s="356"/>
      <c r="EM10" s="356"/>
      <c r="EN10" s="356"/>
      <c r="EO10" s="356"/>
      <c r="EP10" s="356"/>
      <c r="EQ10" s="356"/>
      <c r="ER10" s="356"/>
      <c r="ES10" s="356"/>
      <c r="ET10" s="356"/>
      <c r="EU10" s="356"/>
      <c r="EV10" s="356"/>
      <c r="EW10" s="356"/>
      <c r="EX10" s="356"/>
      <c r="EY10" s="356"/>
      <c r="EZ10" s="356"/>
      <c r="FA10" s="356"/>
      <c r="FB10" s="356"/>
      <c r="FC10" s="356"/>
      <c r="FD10" s="356"/>
      <c r="FE10" s="356"/>
      <c r="FF10" s="356"/>
      <c r="FG10" s="356"/>
      <c r="FH10" s="356"/>
      <c r="FI10" s="356"/>
      <c r="FJ10" s="356"/>
      <c r="FK10" s="356"/>
      <c r="FL10" s="356"/>
      <c r="FM10" s="356"/>
      <c r="FN10" s="356"/>
      <c r="FO10" s="356"/>
      <c r="FP10" s="356"/>
      <c r="FQ10" s="356"/>
      <c r="FR10" s="356"/>
      <c r="FS10" s="356"/>
      <c r="FT10" s="356"/>
      <c r="FU10" s="356"/>
      <c r="FV10" s="356"/>
      <c r="FW10" s="356"/>
      <c r="FX10" s="356"/>
      <c r="FY10" s="356"/>
      <c r="FZ10" s="356"/>
      <c r="GA10" s="356"/>
      <c r="GB10" s="356"/>
      <c r="GC10" s="356"/>
      <c r="GD10" s="356"/>
      <c r="GE10" s="356"/>
      <c r="GF10" s="356"/>
      <c r="GG10" s="356"/>
      <c r="GH10" s="356"/>
      <c r="GI10" s="356"/>
      <c r="GJ10" s="356"/>
      <c r="GK10" s="356"/>
      <c r="GL10" s="356"/>
      <c r="GM10" s="356"/>
      <c r="GN10" s="356"/>
      <c r="GO10" s="356"/>
      <c r="GP10" s="356"/>
      <c r="GQ10" s="356"/>
      <c r="GR10" s="356"/>
      <c r="GS10" s="356"/>
      <c r="GT10" s="356"/>
      <c r="GU10" s="356"/>
      <c r="GV10" s="356"/>
      <c r="GW10" s="356"/>
      <c r="GX10" s="356"/>
      <c r="GY10" s="356"/>
      <c r="GZ10" s="356"/>
      <c r="HA10" s="356"/>
      <c r="HB10" s="356"/>
      <c r="HC10" s="356"/>
      <c r="HD10" s="356"/>
      <c r="HE10" s="356"/>
      <c r="HF10" s="356"/>
      <c r="HG10" s="356"/>
      <c r="HH10" s="356"/>
      <c r="HI10" s="356"/>
      <c r="HJ10" s="356"/>
      <c r="HK10" s="356"/>
      <c r="HL10" s="356"/>
      <c r="HM10" s="356"/>
      <c r="HN10" s="356"/>
      <c r="HO10" s="356"/>
      <c r="HP10" s="356"/>
      <c r="HQ10" s="356"/>
      <c r="HR10" s="356"/>
      <c r="HS10" s="356"/>
      <c r="HT10" s="356"/>
      <c r="HU10" s="356"/>
      <c r="HV10" s="356"/>
      <c r="HW10" s="356"/>
      <c r="HX10" s="356"/>
      <c r="HY10" s="356"/>
      <c r="HZ10" s="356"/>
      <c r="IA10" s="356"/>
      <c r="IB10" s="356"/>
      <c r="IC10" s="356"/>
      <c r="ID10" s="356"/>
      <c r="IE10" s="356"/>
      <c r="IF10" s="356"/>
      <c r="IG10" s="356"/>
      <c r="IH10" s="356"/>
      <c r="II10" s="356"/>
      <c r="IJ10" s="356"/>
      <c r="IK10" s="356"/>
      <c r="IL10" s="356"/>
      <c r="IM10" s="356"/>
      <c r="IN10" s="356"/>
      <c r="IO10" s="356"/>
      <c r="IP10" s="356"/>
      <c r="IQ10" s="356"/>
      <c r="IR10" s="356"/>
      <c r="IS10" s="356"/>
      <c r="IT10" s="356"/>
    </row>
    <row r="11" spans="1:256" s="359" customFormat="1" ht="19.5" customHeight="1">
      <c r="A11" s="348" t="s">
        <v>684</v>
      </c>
      <c r="B11" s="363" t="s">
        <v>685</v>
      </c>
      <c r="C11" s="350" t="s">
        <v>6</v>
      </c>
      <c r="D11" s="351"/>
      <c r="E11" s="352"/>
      <c r="F11" s="353"/>
      <c r="G11" s="352"/>
      <c r="H11" s="353"/>
      <c r="I11" s="352"/>
      <c r="J11" s="353">
        <v>7800000</v>
      </c>
      <c r="K11" s="352" t="s">
        <v>686</v>
      </c>
      <c r="L11" s="353"/>
      <c r="M11" s="353"/>
      <c r="N11" s="353">
        <f>SMALL((D11,F11,H11,J11,L11),COUNTIF(D11:L11,0)+1)</f>
        <v>7800000</v>
      </c>
      <c r="O11" s="354"/>
      <c r="P11" s="355"/>
      <c r="Q11" s="355"/>
      <c r="R11" s="355"/>
      <c r="S11" s="355"/>
      <c r="T11" s="355"/>
      <c r="U11" s="348"/>
      <c r="V11" s="356"/>
      <c r="W11" s="357">
        <v>7200000</v>
      </c>
      <c r="X11" s="358">
        <f t="shared" ref="X11:X23" si="1">N11-W11</f>
        <v>600000</v>
      </c>
      <c r="Z11" s="357">
        <v>7500000</v>
      </c>
    </row>
    <row r="12" spans="1:256" s="359" customFormat="1" ht="19.5" customHeight="1">
      <c r="A12" s="418" t="s">
        <v>687</v>
      </c>
      <c r="B12" s="404" t="s">
        <v>688</v>
      </c>
      <c r="C12" s="350" t="s">
        <v>6</v>
      </c>
      <c r="D12" s="351"/>
      <c r="E12" s="352"/>
      <c r="F12" s="353"/>
      <c r="G12" s="352"/>
      <c r="H12" s="353"/>
      <c r="I12" s="352"/>
      <c r="J12" s="353">
        <v>3120000</v>
      </c>
      <c r="K12" s="352" t="s">
        <v>689</v>
      </c>
      <c r="L12" s="353"/>
      <c r="M12" s="353"/>
      <c r="N12" s="353">
        <f>SMALL((D12,F12,H12,J12,L12),COUNTIF(D12:L12,0)+1)</f>
        <v>3120000</v>
      </c>
      <c r="O12" s="354"/>
      <c r="P12" s="355"/>
      <c r="Q12" s="355"/>
      <c r="R12" s="355"/>
      <c r="S12" s="355"/>
      <c r="T12" s="355"/>
      <c r="U12" s="348"/>
      <c r="V12" s="356"/>
      <c r="W12" s="357">
        <v>2600000</v>
      </c>
      <c r="X12" s="358">
        <f t="shared" si="1"/>
        <v>520000</v>
      </c>
      <c r="Z12" s="357">
        <v>3120000</v>
      </c>
    </row>
    <row r="13" spans="1:256" s="359" customFormat="1" ht="19.5" customHeight="1">
      <c r="A13" s="418" t="s">
        <v>532</v>
      </c>
      <c r="B13" s="404" t="s">
        <v>533</v>
      </c>
      <c r="C13" s="350" t="s">
        <v>522</v>
      </c>
      <c r="D13" s="351"/>
      <c r="E13" s="352"/>
      <c r="F13" s="353"/>
      <c r="G13" s="352"/>
      <c r="H13" s="353"/>
      <c r="I13" s="352"/>
      <c r="J13" s="353">
        <v>450000</v>
      </c>
      <c r="K13" s="352" t="s">
        <v>534</v>
      </c>
      <c r="L13" s="353"/>
      <c r="M13" s="353"/>
      <c r="N13" s="353">
        <f>SMALL((D13,F13,H13,J13,L13),COUNTIF(D13:L13,0)+1)</f>
        <v>450000</v>
      </c>
      <c r="O13" s="354"/>
      <c r="P13" s="355"/>
      <c r="Q13" s="355"/>
      <c r="R13" s="355"/>
      <c r="S13" s="355"/>
      <c r="T13" s="355"/>
      <c r="U13" s="348"/>
      <c r="V13" s="356"/>
      <c r="W13" s="357">
        <v>370000</v>
      </c>
      <c r="X13" s="358">
        <f t="shared" si="1"/>
        <v>80000</v>
      </c>
      <c r="Z13" s="357">
        <v>390000</v>
      </c>
    </row>
    <row r="14" spans="1:256" s="359" customFormat="1" ht="19.5" customHeight="1">
      <c r="A14" s="418" t="s">
        <v>532</v>
      </c>
      <c r="B14" s="404" t="s">
        <v>535</v>
      </c>
      <c r="C14" s="350" t="s">
        <v>522</v>
      </c>
      <c r="D14" s="351"/>
      <c r="E14" s="352"/>
      <c r="F14" s="353">
        <v>118270</v>
      </c>
      <c r="G14" s="352">
        <v>1219</v>
      </c>
      <c r="H14" s="461">
        <v>300000</v>
      </c>
      <c r="I14" s="426">
        <v>1416</v>
      </c>
      <c r="J14" s="353"/>
      <c r="K14" s="352"/>
      <c r="L14" s="353"/>
      <c r="M14" s="353"/>
      <c r="N14" s="353">
        <f>SMALL((D14,F14,H14,J14,L14),COUNTIF(D14:L14,0)+1)</f>
        <v>118270</v>
      </c>
      <c r="O14" s="354"/>
      <c r="P14" s="355"/>
      <c r="Q14" s="355"/>
      <c r="R14" s="355"/>
      <c r="S14" s="355"/>
      <c r="T14" s="355"/>
      <c r="U14" s="348"/>
      <c r="V14" s="356"/>
      <c r="W14" s="357">
        <v>135000</v>
      </c>
      <c r="X14" s="358">
        <f t="shared" si="1"/>
        <v>-16730</v>
      </c>
      <c r="Z14" s="357">
        <v>112050</v>
      </c>
    </row>
    <row r="15" spans="1:256" s="420" customFormat="1" ht="19.5" customHeight="1">
      <c r="A15" s="418" t="s">
        <v>532</v>
      </c>
      <c r="B15" s="404" t="s">
        <v>690</v>
      </c>
      <c r="C15" s="350" t="s">
        <v>595</v>
      </c>
      <c r="D15" s="351"/>
      <c r="E15" s="352"/>
      <c r="F15" s="353">
        <v>44400</v>
      </c>
      <c r="G15" s="352">
        <v>1219</v>
      </c>
      <c r="H15" s="353"/>
      <c r="I15" s="352"/>
      <c r="J15" s="353"/>
      <c r="K15" s="352"/>
      <c r="L15" s="353"/>
      <c r="M15" s="353"/>
      <c r="N15" s="353">
        <f>SMALL((D15,F15,H15,J15,L15),COUNTIF(D15:L15,0)+1)</f>
        <v>44400</v>
      </c>
      <c r="O15" s="354"/>
      <c r="P15" s="355"/>
      <c r="Q15" s="355"/>
      <c r="R15" s="355"/>
      <c r="S15" s="355"/>
      <c r="T15" s="355"/>
      <c r="U15" s="348"/>
      <c r="V15" s="405"/>
      <c r="W15" s="419">
        <v>37000</v>
      </c>
      <c r="X15" s="358">
        <f t="shared" si="1"/>
        <v>7400</v>
      </c>
      <c r="Z15" s="357">
        <v>36500</v>
      </c>
    </row>
    <row r="16" spans="1:256" s="165" customFormat="1" ht="19.5" customHeight="1">
      <c r="A16" s="462" t="s">
        <v>691</v>
      </c>
      <c r="B16" s="463" t="s">
        <v>692</v>
      </c>
      <c r="C16" s="164" t="s">
        <v>595</v>
      </c>
      <c r="D16" s="464"/>
      <c r="E16" s="426"/>
      <c r="F16" s="465"/>
      <c r="G16" s="426"/>
      <c r="H16" s="461"/>
      <c r="I16" s="426"/>
      <c r="J16" s="465"/>
      <c r="K16" s="426"/>
      <c r="L16" s="465">
        <v>99700</v>
      </c>
      <c r="M16" s="465">
        <v>130000</v>
      </c>
      <c r="N16" s="465">
        <f>SMALL((D16,F16,H16,J16,L16),COUNTIF(D16:L16,0)+1)</f>
        <v>99700</v>
      </c>
      <c r="O16" s="466"/>
      <c r="P16" s="93"/>
      <c r="Q16" s="93"/>
      <c r="R16" s="93"/>
      <c r="S16" s="93"/>
      <c r="T16" s="93"/>
      <c r="U16" s="82"/>
      <c r="V16" s="81"/>
      <c r="Z16" s="138">
        <v>99700</v>
      </c>
    </row>
    <row r="17" spans="1:255" s="365" customFormat="1" ht="19.5" customHeight="1">
      <c r="A17" s="363" t="s">
        <v>693</v>
      </c>
      <c r="B17" s="363" t="s">
        <v>694</v>
      </c>
      <c r="C17" s="355" t="s">
        <v>6</v>
      </c>
      <c r="D17" s="383"/>
      <c r="E17" s="374"/>
      <c r="F17" s="367"/>
      <c r="G17" s="374"/>
      <c r="H17" s="367"/>
      <c r="I17" s="374"/>
      <c r="J17" s="367">
        <v>3000000</v>
      </c>
      <c r="K17" s="374" t="s">
        <v>695</v>
      </c>
      <c r="L17" s="367"/>
      <c r="M17" s="367"/>
      <c r="N17" s="367">
        <f>SMALL((D17,F17,H17,J17,L17),COUNTIF(D17:L17,0)+1)</f>
        <v>3000000</v>
      </c>
      <c r="O17" s="368"/>
      <c r="P17" s="369"/>
      <c r="Q17" s="369"/>
      <c r="R17" s="369"/>
      <c r="S17" s="369"/>
      <c r="T17" s="369"/>
      <c r="U17" s="370"/>
      <c r="V17" s="361"/>
      <c r="W17" s="360">
        <v>2500000</v>
      </c>
      <c r="X17" s="358">
        <f>W17-N17</f>
        <v>-500000</v>
      </c>
      <c r="Z17" s="371">
        <v>3000000</v>
      </c>
      <c r="AA17" s="359"/>
      <c r="AB17" s="359"/>
    </row>
    <row r="18" spans="1:255" s="359" customFormat="1" ht="19.5" customHeight="1">
      <c r="A18" s="363" t="s">
        <v>696</v>
      </c>
      <c r="B18" s="363" t="s">
        <v>697</v>
      </c>
      <c r="C18" s="355" t="s">
        <v>6</v>
      </c>
      <c r="D18" s="383"/>
      <c r="E18" s="374"/>
      <c r="F18" s="367">
        <v>3850000</v>
      </c>
      <c r="G18" s="374">
        <v>1082</v>
      </c>
      <c r="H18" s="367">
        <v>3850000</v>
      </c>
      <c r="I18" s="374">
        <v>1326</v>
      </c>
      <c r="J18" s="367">
        <v>3500000</v>
      </c>
      <c r="K18" s="374" t="s">
        <v>695</v>
      </c>
      <c r="L18" s="367"/>
      <c r="M18" s="367"/>
      <c r="N18" s="367">
        <f>SMALL((D18,F18,H18,J18,L18),COUNTIF(D18:L18,0)+1)</f>
        <v>3500000</v>
      </c>
      <c r="O18" s="368"/>
      <c r="P18" s="369"/>
      <c r="Q18" s="369"/>
      <c r="R18" s="369"/>
      <c r="S18" s="369"/>
      <c r="T18" s="369"/>
      <c r="U18" s="370"/>
      <c r="V18" s="361"/>
      <c r="W18" s="371">
        <v>3000000</v>
      </c>
      <c r="X18" s="358">
        <f t="shared" si="1"/>
        <v>500000</v>
      </c>
      <c r="Z18" s="371">
        <v>3500000</v>
      </c>
    </row>
    <row r="19" spans="1:255" s="359" customFormat="1" ht="19.5" customHeight="1">
      <c r="A19" s="363" t="s">
        <v>698</v>
      </c>
      <c r="B19" s="348" t="s">
        <v>699</v>
      </c>
      <c r="C19" s="355" t="s">
        <v>6</v>
      </c>
      <c r="D19" s="383"/>
      <c r="E19" s="374"/>
      <c r="F19" s="367">
        <v>22000000</v>
      </c>
      <c r="G19" s="374">
        <v>1082</v>
      </c>
      <c r="H19" s="367">
        <v>22000000</v>
      </c>
      <c r="I19" s="374">
        <v>1326</v>
      </c>
      <c r="J19" s="367">
        <v>20000000</v>
      </c>
      <c r="K19" s="374" t="s">
        <v>695</v>
      </c>
      <c r="L19" s="367"/>
      <c r="M19" s="367"/>
      <c r="N19" s="367">
        <f>SMALL((D19,F19,H19,J19,L19),COUNTIF(D19:L19,0)+1)</f>
        <v>20000000</v>
      </c>
      <c r="O19" s="368"/>
      <c r="P19" s="369"/>
      <c r="Q19" s="369"/>
      <c r="R19" s="369"/>
      <c r="S19" s="369"/>
      <c r="T19" s="369"/>
      <c r="U19" s="370"/>
      <c r="V19" s="361"/>
      <c r="W19" s="371">
        <v>20000000</v>
      </c>
      <c r="X19" s="358">
        <f t="shared" si="1"/>
        <v>0</v>
      </c>
      <c r="Z19" s="371">
        <v>20000000</v>
      </c>
    </row>
    <row r="20" spans="1:255" s="420" customFormat="1" ht="19.5" customHeight="1">
      <c r="A20" s="363" t="s">
        <v>700</v>
      </c>
      <c r="B20" s="348" t="s">
        <v>701</v>
      </c>
      <c r="C20" s="355" t="s">
        <v>6</v>
      </c>
      <c r="D20" s="383"/>
      <c r="E20" s="374"/>
      <c r="F20" s="367">
        <v>44000000</v>
      </c>
      <c r="G20" s="374">
        <v>1082</v>
      </c>
      <c r="H20" s="367">
        <v>44000000</v>
      </c>
      <c r="I20" s="374">
        <v>1326</v>
      </c>
      <c r="J20" s="367">
        <v>40000000</v>
      </c>
      <c r="K20" s="374" t="s">
        <v>695</v>
      </c>
      <c r="L20" s="367"/>
      <c r="M20" s="367"/>
      <c r="N20" s="367">
        <f>SMALL((D20,F20,H20,J20,L20),COUNTIF(D20:L20,0)+1)</f>
        <v>40000000</v>
      </c>
      <c r="O20" s="368"/>
      <c r="P20" s="369"/>
      <c r="Q20" s="369"/>
      <c r="R20" s="369"/>
      <c r="S20" s="369"/>
      <c r="T20" s="369"/>
      <c r="U20" s="370"/>
      <c r="V20" s="421"/>
      <c r="W20" s="406"/>
      <c r="X20" s="422"/>
      <c r="Z20" s="371">
        <v>40000000</v>
      </c>
    </row>
    <row r="21" spans="1:255" s="359" customFormat="1" ht="19.5" customHeight="1">
      <c r="A21" s="363" t="s">
        <v>536</v>
      </c>
      <c r="B21" s="363" t="s">
        <v>702</v>
      </c>
      <c r="C21" s="355" t="s">
        <v>6</v>
      </c>
      <c r="D21" s="383"/>
      <c r="E21" s="374"/>
      <c r="F21" s="367">
        <v>2750000</v>
      </c>
      <c r="G21" s="374">
        <v>1082</v>
      </c>
      <c r="H21" s="367">
        <v>2750000</v>
      </c>
      <c r="I21" s="374">
        <v>1326</v>
      </c>
      <c r="J21" s="367">
        <v>2500000</v>
      </c>
      <c r="K21" s="374" t="s">
        <v>695</v>
      </c>
      <c r="L21" s="367"/>
      <c r="M21" s="367"/>
      <c r="N21" s="367">
        <f>SMALL((D21,F21,H21,J21,L21),COUNTIF(D21:L21,0)+1)</f>
        <v>2500000</v>
      </c>
      <c r="O21" s="368"/>
      <c r="P21" s="369"/>
      <c r="Q21" s="369"/>
      <c r="R21" s="369"/>
      <c r="S21" s="369"/>
      <c r="T21" s="369"/>
      <c r="U21" s="370"/>
      <c r="V21" s="361"/>
      <c r="W21" s="371">
        <v>1500000</v>
      </c>
      <c r="X21" s="358">
        <f t="shared" si="1"/>
        <v>1000000</v>
      </c>
      <c r="Z21" s="371">
        <v>2000000</v>
      </c>
    </row>
    <row r="22" spans="1:255" s="359" customFormat="1" ht="19.5" customHeight="1">
      <c r="A22" s="423" t="s">
        <v>703</v>
      </c>
      <c r="B22" s="363" t="s">
        <v>704</v>
      </c>
      <c r="C22" s="355" t="s">
        <v>6</v>
      </c>
      <c r="D22" s="383"/>
      <c r="E22" s="368"/>
      <c r="F22" s="367"/>
      <c r="G22" s="368"/>
      <c r="H22" s="367">
        <v>750000</v>
      </c>
      <c r="I22" s="374">
        <v>1255</v>
      </c>
      <c r="J22" s="367">
        <v>350000</v>
      </c>
      <c r="K22" s="374" t="s">
        <v>695</v>
      </c>
      <c r="L22" s="367"/>
      <c r="M22" s="367"/>
      <c r="N22" s="367">
        <f>SMALL((D22,F22,H22,J22,L22),COUNTIF(D22:L22,0)+1)</f>
        <v>350000</v>
      </c>
      <c r="O22" s="368"/>
      <c r="P22" s="369"/>
      <c r="Q22" s="369"/>
      <c r="R22" s="369"/>
      <c r="S22" s="369"/>
      <c r="T22" s="369"/>
      <c r="U22" s="370"/>
      <c r="V22" s="361"/>
      <c r="W22" s="371">
        <v>300000</v>
      </c>
      <c r="X22" s="358">
        <f t="shared" si="1"/>
        <v>50000</v>
      </c>
      <c r="Z22" s="371">
        <v>330000</v>
      </c>
    </row>
    <row r="23" spans="1:255" s="359" customFormat="1" ht="19.5" customHeight="1">
      <c r="A23" s="418" t="s">
        <v>705</v>
      </c>
      <c r="B23" s="404" t="s">
        <v>537</v>
      </c>
      <c r="C23" s="350" t="s">
        <v>706</v>
      </c>
      <c r="D23" s="383"/>
      <c r="E23" s="352"/>
      <c r="F23" s="353">
        <v>49500</v>
      </c>
      <c r="G23" s="352">
        <v>1219</v>
      </c>
      <c r="H23" s="367"/>
      <c r="I23" s="352"/>
      <c r="J23" s="367"/>
      <c r="K23" s="352"/>
      <c r="L23" s="367"/>
      <c r="M23" s="367"/>
      <c r="N23" s="367">
        <f>SMALL((D23,F23,H23,J23,L23),COUNTIF(D23:L23,0)+1)</f>
        <v>49500</v>
      </c>
      <c r="O23" s="354"/>
      <c r="P23" s="355"/>
      <c r="Q23" s="355"/>
      <c r="R23" s="355"/>
      <c r="S23" s="355"/>
      <c r="T23" s="355"/>
      <c r="U23" s="348"/>
      <c r="V23" s="356"/>
      <c r="W23" s="371">
        <v>129000</v>
      </c>
      <c r="X23" s="358">
        <f t="shared" si="1"/>
        <v>-79500</v>
      </c>
      <c r="Z23" s="371">
        <v>129000</v>
      </c>
    </row>
    <row r="24" spans="1:255" s="365" customFormat="1" ht="19.5" customHeight="1">
      <c r="A24" s="348" t="s">
        <v>3680</v>
      </c>
      <c r="B24" s="363"/>
      <c r="C24" s="417"/>
      <c r="D24" s="354"/>
      <c r="E24" s="354"/>
      <c r="F24" s="354"/>
      <c r="G24" s="352"/>
      <c r="H24" s="354"/>
      <c r="I24" s="352"/>
      <c r="J24" s="354"/>
      <c r="K24" s="352"/>
      <c r="L24" s="364"/>
      <c r="M24" s="352"/>
      <c r="N24" s="425"/>
      <c r="O24" s="354"/>
      <c r="P24" s="355"/>
      <c r="Q24" s="355"/>
      <c r="R24" s="355"/>
      <c r="S24" s="355"/>
      <c r="T24" s="355"/>
      <c r="U24" s="416"/>
      <c r="V24" s="424"/>
      <c r="W24" s="424"/>
      <c r="X24" s="424"/>
      <c r="Y24" s="356"/>
      <c r="Z24" s="356"/>
      <c r="AA24" s="360"/>
      <c r="AB24" s="361"/>
      <c r="AC24" s="361"/>
      <c r="AD24" s="356"/>
      <c r="AE24" s="356"/>
      <c r="AF24" s="356"/>
      <c r="AG24" s="356"/>
      <c r="AH24" s="356"/>
      <c r="AI24" s="356"/>
      <c r="AJ24" s="356"/>
      <c r="AK24" s="356"/>
      <c r="AL24" s="356"/>
      <c r="AM24" s="356"/>
      <c r="AN24" s="356"/>
      <c r="AO24" s="356"/>
      <c r="AP24" s="356"/>
      <c r="AQ24" s="356"/>
      <c r="AR24" s="356"/>
      <c r="AS24" s="356"/>
      <c r="AT24" s="356"/>
      <c r="AU24" s="356"/>
      <c r="AV24" s="356"/>
      <c r="AW24" s="356"/>
      <c r="AX24" s="356"/>
      <c r="AY24" s="356"/>
      <c r="AZ24" s="356"/>
      <c r="BA24" s="356"/>
      <c r="BB24" s="356"/>
      <c r="BC24" s="356"/>
      <c r="BD24" s="356"/>
      <c r="BE24" s="356"/>
      <c r="BF24" s="356"/>
      <c r="BG24" s="356"/>
      <c r="BH24" s="356"/>
      <c r="BI24" s="356"/>
      <c r="BJ24" s="356"/>
      <c r="BK24" s="356"/>
      <c r="BL24" s="356"/>
      <c r="BM24" s="356"/>
      <c r="BN24" s="356"/>
      <c r="BO24" s="356"/>
      <c r="BP24" s="356"/>
      <c r="BQ24" s="356"/>
      <c r="BR24" s="356"/>
      <c r="BS24" s="356"/>
      <c r="BT24" s="356"/>
      <c r="BU24" s="356"/>
      <c r="BV24" s="356"/>
      <c r="BW24" s="356"/>
      <c r="BX24" s="356"/>
      <c r="BY24" s="356"/>
      <c r="BZ24" s="356"/>
      <c r="CA24" s="356"/>
      <c r="CB24" s="356"/>
      <c r="CC24" s="356"/>
      <c r="CD24" s="356"/>
      <c r="CE24" s="356"/>
      <c r="CF24" s="356"/>
      <c r="CG24" s="356"/>
      <c r="CH24" s="356"/>
      <c r="CI24" s="356"/>
      <c r="CJ24" s="356"/>
      <c r="CK24" s="356"/>
      <c r="CL24" s="356"/>
      <c r="CM24" s="356"/>
      <c r="CN24" s="356"/>
      <c r="CO24" s="356"/>
      <c r="CP24" s="356"/>
      <c r="CQ24" s="356"/>
      <c r="CR24" s="356"/>
      <c r="CS24" s="356"/>
      <c r="CT24" s="356"/>
      <c r="CU24" s="356"/>
      <c r="CV24" s="356"/>
      <c r="CW24" s="356"/>
      <c r="CX24" s="356"/>
      <c r="CY24" s="356"/>
      <c r="CZ24" s="356"/>
      <c r="DA24" s="356"/>
      <c r="DB24" s="356"/>
      <c r="DC24" s="356"/>
      <c r="DD24" s="356"/>
      <c r="DE24" s="356"/>
      <c r="DF24" s="356"/>
      <c r="DG24" s="356"/>
      <c r="DH24" s="356"/>
      <c r="DI24" s="356"/>
      <c r="DJ24" s="356"/>
      <c r="DK24" s="356"/>
      <c r="DL24" s="356"/>
      <c r="DM24" s="356"/>
      <c r="DN24" s="356"/>
      <c r="DO24" s="356"/>
      <c r="DP24" s="356"/>
      <c r="DQ24" s="356"/>
      <c r="DR24" s="356"/>
      <c r="DS24" s="356"/>
      <c r="DT24" s="356"/>
      <c r="DU24" s="356"/>
      <c r="DV24" s="356"/>
      <c r="DW24" s="356"/>
      <c r="DX24" s="356"/>
      <c r="DY24" s="356"/>
      <c r="DZ24" s="356"/>
      <c r="EA24" s="356"/>
      <c r="EB24" s="356"/>
      <c r="EC24" s="356"/>
      <c r="ED24" s="356"/>
      <c r="EE24" s="356"/>
      <c r="EF24" s="356"/>
      <c r="EG24" s="356"/>
      <c r="EH24" s="356"/>
      <c r="EI24" s="356"/>
      <c r="EJ24" s="356"/>
      <c r="EK24" s="356"/>
      <c r="EL24" s="356"/>
      <c r="EM24" s="356"/>
      <c r="EN24" s="356"/>
      <c r="EO24" s="356"/>
      <c r="EP24" s="356"/>
      <c r="EQ24" s="356"/>
      <c r="ER24" s="356"/>
      <c r="ES24" s="356"/>
      <c r="ET24" s="356"/>
      <c r="EU24" s="356"/>
      <c r="EV24" s="356"/>
      <c r="EW24" s="356"/>
      <c r="EX24" s="356"/>
      <c r="EY24" s="356"/>
      <c r="EZ24" s="356"/>
      <c r="FA24" s="356"/>
      <c r="FB24" s="356"/>
      <c r="FC24" s="356"/>
      <c r="FD24" s="356"/>
      <c r="FE24" s="356"/>
      <c r="FF24" s="356"/>
      <c r="FG24" s="356"/>
      <c r="FH24" s="356"/>
      <c r="FI24" s="356"/>
      <c r="FJ24" s="356"/>
      <c r="FK24" s="356"/>
      <c r="FL24" s="356"/>
      <c r="FM24" s="356"/>
      <c r="FN24" s="356"/>
      <c r="FO24" s="356"/>
      <c r="FP24" s="356"/>
      <c r="FQ24" s="356"/>
      <c r="FR24" s="356"/>
      <c r="FS24" s="356"/>
      <c r="FT24" s="356"/>
      <c r="FU24" s="356"/>
      <c r="FV24" s="356"/>
      <c r="FW24" s="356"/>
      <c r="FX24" s="356"/>
      <c r="FY24" s="356"/>
      <c r="FZ24" s="356"/>
      <c r="GA24" s="356"/>
      <c r="GB24" s="356"/>
      <c r="GC24" s="356"/>
      <c r="GD24" s="356"/>
      <c r="GE24" s="356"/>
      <c r="GF24" s="356"/>
      <c r="GG24" s="356"/>
      <c r="GH24" s="356"/>
      <c r="GI24" s="356"/>
      <c r="GJ24" s="356"/>
      <c r="GK24" s="356"/>
      <c r="GL24" s="356"/>
      <c r="GM24" s="356"/>
      <c r="GN24" s="356"/>
      <c r="GO24" s="356"/>
      <c r="GP24" s="356"/>
      <c r="GQ24" s="356"/>
      <c r="GR24" s="356"/>
      <c r="GS24" s="356"/>
      <c r="GT24" s="356"/>
      <c r="GU24" s="356"/>
      <c r="GV24" s="356"/>
      <c r="GW24" s="356"/>
      <c r="GX24" s="356"/>
      <c r="GY24" s="356"/>
      <c r="GZ24" s="356"/>
      <c r="HA24" s="356"/>
      <c r="HB24" s="356"/>
      <c r="HC24" s="356"/>
      <c r="HD24" s="356"/>
      <c r="HE24" s="356"/>
      <c r="HF24" s="356"/>
      <c r="HG24" s="356"/>
      <c r="HH24" s="356"/>
      <c r="HI24" s="356"/>
      <c r="HJ24" s="356"/>
      <c r="HK24" s="356"/>
      <c r="HL24" s="356"/>
      <c r="HM24" s="356"/>
      <c r="HN24" s="356"/>
      <c r="HO24" s="356"/>
      <c r="HP24" s="356"/>
      <c r="HQ24" s="356"/>
      <c r="HR24" s="356"/>
      <c r="HS24" s="356"/>
      <c r="HT24" s="356"/>
      <c r="HU24" s="356"/>
      <c r="HV24" s="356"/>
      <c r="HW24" s="356"/>
      <c r="HX24" s="356"/>
      <c r="HY24" s="356"/>
      <c r="HZ24" s="356"/>
      <c r="IA24" s="356"/>
      <c r="IB24" s="356"/>
      <c r="IC24" s="356"/>
      <c r="ID24" s="356"/>
      <c r="IE24" s="356"/>
      <c r="IF24" s="356"/>
      <c r="IG24" s="356"/>
      <c r="IH24" s="356"/>
      <c r="II24" s="356"/>
      <c r="IJ24" s="356"/>
      <c r="IK24" s="356"/>
      <c r="IL24" s="356"/>
      <c r="IM24" s="356"/>
      <c r="IN24" s="356"/>
      <c r="IO24" s="356"/>
      <c r="IP24" s="356"/>
      <c r="IQ24" s="356"/>
      <c r="IR24" s="356"/>
      <c r="IS24" s="356"/>
      <c r="IT24" s="356"/>
      <c r="IU24" s="356"/>
    </row>
    <row r="25" spans="1:255" s="365" customFormat="1" ht="19.5" customHeight="1">
      <c r="A25" s="348" t="s">
        <v>3690</v>
      </c>
      <c r="B25" s="348" t="s">
        <v>3691</v>
      </c>
      <c r="C25" s="350" t="s">
        <v>6</v>
      </c>
      <c r="D25" s="351"/>
      <c r="E25" s="352"/>
      <c r="F25" s="353"/>
      <c r="G25" s="352"/>
      <c r="H25" s="353"/>
      <c r="I25" s="352"/>
      <c r="J25" s="353">
        <v>188000</v>
      </c>
      <c r="K25" s="352" t="s">
        <v>3692</v>
      </c>
      <c r="L25" s="353"/>
      <c r="M25" s="353"/>
      <c r="N25" s="353">
        <f>SMALL((D25,F25,H25,J25,L25),COUNTIF(D25:L25,0)+1)</f>
        <v>188000</v>
      </c>
      <c r="O25" s="354"/>
      <c r="P25" s="355"/>
      <c r="Q25" s="355"/>
      <c r="R25" s="355"/>
      <c r="S25" s="355"/>
      <c r="T25" s="355"/>
      <c r="U25" s="416"/>
      <c r="V25" s="424"/>
      <c r="W25" s="424"/>
      <c r="X25" s="424"/>
      <c r="Y25" s="356"/>
      <c r="Z25" s="356"/>
      <c r="AA25" s="640"/>
      <c r="AB25" s="361"/>
      <c r="AC25" s="361"/>
      <c r="AD25" s="356"/>
      <c r="AE25" s="356"/>
      <c r="AF25" s="356"/>
      <c r="AG25" s="356"/>
      <c r="AH25" s="356"/>
      <c r="AI25" s="356"/>
      <c r="AJ25" s="356"/>
      <c r="AK25" s="356"/>
      <c r="AL25" s="356"/>
      <c r="AM25" s="356"/>
      <c r="AN25" s="356"/>
      <c r="AO25" s="356"/>
      <c r="AP25" s="356"/>
      <c r="AQ25" s="356"/>
      <c r="AR25" s="356"/>
      <c r="AS25" s="356"/>
      <c r="AT25" s="356"/>
      <c r="AU25" s="356"/>
      <c r="AV25" s="356"/>
      <c r="AW25" s="356"/>
      <c r="AX25" s="356"/>
      <c r="AY25" s="356"/>
      <c r="AZ25" s="356"/>
      <c r="BA25" s="356"/>
      <c r="BB25" s="356"/>
      <c r="BC25" s="356"/>
      <c r="BD25" s="356"/>
      <c r="BE25" s="356"/>
      <c r="BF25" s="356"/>
      <c r="BG25" s="356"/>
      <c r="BH25" s="356"/>
      <c r="BI25" s="356"/>
      <c r="BJ25" s="356"/>
      <c r="BK25" s="356"/>
      <c r="BL25" s="356"/>
      <c r="BM25" s="356"/>
      <c r="BN25" s="356"/>
      <c r="BO25" s="356"/>
      <c r="BP25" s="356"/>
      <c r="BQ25" s="356"/>
      <c r="BR25" s="356"/>
      <c r="BS25" s="356"/>
      <c r="BT25" s="356"/>
      <c r="BU25" s="356"/>
      <c r="BV25" s="356"/>
      <c r="BW25" s="356"/>
      <c r="BX25" s="356"/>
      <c r="BY25" s="356"/>
      <c r="BZ25" s="356"/>
      <c r="CA25" s="356"/>
      <c r="CB25" s="356"/>
      <c r="CC25" s="356"/>
      <c r="CD25" s="356"/>
      <c r="CE25" s="356"/>
      <c r="CF25" s="356"/>
      <c r="CG25" s="356"/>
      <c r="CH25" s="356"/>
      <c r="CI25" s="356"/>
      <c r="CJ25" s="356"/>
      <c r="CK25" s="356"/>
      <c r="CL25" s="356"/>
      <c r="CM25" s="356"/>
      <c r="CN25" s="356"/>
      <c r="CO25" s="356"/>
      <c r="CP25" s="356"/>
      <c r="CQ25" s="356"/>
      <c r="CR25" s="356"/>
      <c r="CS25" s="356"/>
      <c r="CT25" s="356"/>
      <c r="CU25" s="356"/>
      <c r="CV25" s="356"/>
      <c r="CW25" s="356"/>
      <c r="CX25" s="356"/>
      <c r="CY25" s="356"/>
      <c r="CZ25" s="356"/>
      <c r="DA25" s="356"/>
      <c r="DB25" s="356"/>
      <c r="DC25" s="356"/>
      <c r="DD25" s="356"/>
      <c r="DE25" s="356"/>
      <c r="DF25" s="356"/>
      <c r="DG25" s="356"/>
      <c r="DH25" s="356"/>
      <c r="DI25" s="356"/>
      <c r="DJ25" s="356"/>
      <c r="DK25" s="356"/>
      <c r="DL25" s="356"/>
      <c r="DM25" s="356"/>
      <c r="DN25" s="356"/>
      <c r="DO25" s="356"/>
      <c r="DP25" s="356"/>
      <c r="DQ25" s="356"/>
      <c r="DR25" s="356"/>
      <c r="DS25" s="356"/>
      <c r="DT25" s="356"/>
      <c r="DU25" s="356"/>
      <c r="DV25" s="356"/>
      <c r="DW25" s="356"/>
      <c r="DX25" s="356"/>
      <c r="DY25" s="356"/>
      <c r="DZ25" s="356"/>
      <c r="EA25" s="356"/>
      <c r="EB25" s="356"/>
      <c r="EC25" s="356"/>
      <c r="ED25" s="356"/>
      <c r="EE25" s="356"/>
      <c r="EF25" s="356"/>
      <c r="EG25" s="356"/>
      <c r="EH25" s="356"/>
      <c r="EI25" s="356"/>
      <c r="EJ25" s="356"/>
      <c r="EK25" s="356"/>
      <c r="EL25" s="356"/>
      <c r="EM25" s="356"/>
      <c r="EN25" s="356"/>
      <c r="EO25" s="356"/>
      <c r="EP25" s="356"/>
      <c r="EQ25" s="356"/>
      <c r="ER25" s="356"/>
      <c r="ES25" s="356"/>
      <c r="ET25" s="356"/>
      <c r="EU25" s="356"/>
      <c r="EV25" s="356"/>
      <c r="EW25" s="356"/>
      <c r="EX25" s="356"/>
      <c r="EY25" s="356"/>
      <c r="EZ25" s="356"/>
      <c r="FA25" s="356"/>
      <c r="FB25" s="356"/>
      <c r="FC25" s="356"/>
      <c r="FD25" s="356"/>
      <c r="FE25" s="356"/>
      <c r="FF25" s="356"/>
      <c r="FG25" s="356"/>
      <c r="FH25" s="356"/>
      <c r="FI25" s="356"/>
      <c r="FJ25" s="356"/>
      <c r="FK25" s="356"/>
      <c r="FL25" s="356"/>
      <c r="FM25" s="356"/>
      <c r="FN25" s="356"/>
      <c r="FO25" s="356"/>
      <c r="FP25" s="356"/>
      <c r="FQ25" s="356"/>
      <c r="FR25" s="356"/>
      <c r="FS25" s="356"/>
      <c r="FT25" s="356"/>
      <c r="FU25" s="356"/>
      <c r="FV25" s="356"/>
      <c r="FW25" s="356"/>
      <c r="FX25" s="356"/>
      <c r="FY25" s="356"/>
      <c r="FZ25" s="356"/>
      <c r="GA25" s="356"/>
      <c r="GB25" s="356"/>
      <c r="GC25" s="356"/>
      <c r="GD25" s="356"/>
      <c r="GE25" s="356"/>
      <c r="GF25" s="356"/>
      <c r="GG25" s="356"/>
      <c r="GH25" s="356"/>
      <c r="GI25" s="356"/>
      <c r="GJ25" s="356"/>
      <c r="GK25" s="356"/>
      <c r="GL25" s="356"/>
      <c r="GM25" s="356"/>
      <c r="GN25" s="356"/>
      <c r="GO25" s="356"/>
      <c r="GP25" s="356"/>
      <c r="GQ25" s="356"/>
      <c r="GR25" s="356"/>
      <c r="GS25" s="356"/>
      <c r="GT25" s="356"/>
      <c r="GU25" s="356"/>
      <c r="GV25" s="356"/>
      <c r="GW25" s="356"/>
      <c r="GX25" s="356"/>
      <c r="GY25" s="356"/>
      <c r="GZ25" s="356"/>
      <c r="HA25" s="356"/>
      <c r="HB25" s="356"/>
      <c r="HC25" s="356"/>
      <c r="HD25" s="356"/>
      <c r="HE25" s="356"/>
      <c r="HF25" s="356"/>
      <c r="HG25" s="356"/>
      <c r="HH25" s="356"/>
      <c r="HI25" s="356"/>
      <c r="HJ25" s="356"/>
      <c r="HK25" s="356"/>
      <c r="HL25" s="356"/>
      <c r="HM25" s="356"/>
      <c r="HN25" s="356"/>
      <c r="HO25" s="356"/>
      <c r="HP25" s="356"/>
      <c r="HQ25" s="356"/>
      <c r="HR25" s="356"/>
      <c r="HS25" s="356"/>
      <c r="HT25" s="356"/>
      <c r="HU25" s="356"/>
      <c r="HV25" s="356"/>
      <c r="HW25" s="356"/>
      <c r="HX25" s="356"/>
      <c r="HY25" s="356"/>
      <c r="HZ25" s="356"/>
      <c r="IA25" s="356"/>
      <c r="IB25" s="356"/>
      <c r="IC25" s="356"/>
      <c r="ID25" s="356"/>
      <c r="IE25" s="356"/>
      <c r="IF25" s="356"/>
      <c r="IG25" s="356"/>
      <c r="IH25" s="356"/>
      <c r="II25" s="356"/>
      <c r="IJ25" s="356"/>
      <c r="IK25" s="356"/>
      <c r="IL25" s="356"/>
      <c r="IM25" s="356"/>
      <c r="IN25" s="356"/>
      <c r="IO25" s="356"/>
      <c r="IP25" s="356"/>
      <c r="IQ25" s="356"/>
      <c r="IR25" s="356"/>
      <c r="IS25" s="356"/>
      <c r="IT25" s="356"/>
      <c r="IU25" s="356"/>
    </row>
    <row r="26" spans="1:255" s="365" customFormat="1" ht="19.5" customHeight="1">
      <c r="A26" s="348" t="s">
        <v>3687</v>
      </c>
      <c r="B26" s="348" t="s">
        <v>3688</v>
      </c>
      <c r="C26" s="350" t="s">
        <v>6</v>
      </c>
      <c r="D26" s="351"/>
      <c r="E26" s="352"/>
      <c r="F26" s="353"/>
      <c r="G26" s="352"/>
      <c r="H26" s="353">
        <v>1146000</v>
      </c>
      <c r="I26" s="352">
        <v>1258</v>
      </c>
      <c r="J26" s="353">
        <v>969000</v>
      </c>
      <c r="K26" s="352" t="s">
        <v>3689</v>
      </c>
      <c r="L26" s="353"/>
      <c r="M26" s="353"/>
      <c r="N26" s="353">
        <f>SMALL((D26,F26,H26,J26,L26),COUNTIF(D26:L26,0)+1)</f>
        <v>969000</v>
      </c>
      <c r="O26" s="354"/>
      <c r="P26" s="355"/>
      <c r="Q26" s="355"/>
      <c r="R26" s="355"/>
      <c r="S26" s="355"/>
      <c r="T26" s="355"/>
      <c r="U26" s="416"/>
      <c r="V26" s="424"/>
      <c r="W26" s="424"/>
      <c r="X26" s="424"/>
      <c r="Y26" s="356"/>
      <c r="Z26" s="356"/>
      <c r="AA26" s="640"/>
      <c r="AB26" s="361"/>
      <c r="AC26" s="361"/>
      <c r="AD26" s="356"/>
      <c r="AE26" s="356"/>
      <c r="AF26" s="356"/>
      <c r="AG26" s="356"/>
      <c r="AH26" s="356"/>
      <c r="AI26" s="356"/>
      <c r="AJ26" s="356"/>
      <c r="AK26" s="356"/>
      <c r="AL26" s="356"/>
      <c r="AM26" s="356"/>
      <c r="AN26" s="356"/>
      <c r="AO26" s="356"/>
      <c r="AP26" s="356"/>
      <c r="AQ26" s="356"/>
      <c r="AR26" s="356"/>
      <c r="AS26" s="356"/>
      <c r="AT26" s="356"/>
      <c r="AU26" s="356"/>
      <c r="AV26" s="356"/>
      <c r="AW26" s="356"/>
      <c r="AX26" s="356"/>
      <c r="AY26" s="356"/>
      <c r="AZ26" s="356"/>
      <c r="BA26" s="356"/>
      <c r="BB26" s="356"/>
      <c r="BC26" s="356"/>
      <c r="BD26" s="356"/>
      <c r="BE26" s="356"/>
      <c r="BF26" s="356"/>
      <c r="BG26" s="356"/>
      <c r="BH26" s="356"/>
      <c r="BI26" s="356"/>
      <c r="BJ26" s="356"/>
      <c r="BK26" s="356"/>
      <c r="BL26" s="356"/>
      <c r="BM26" s="356"/>
      <c r="BN26" s="356"/>
      <c r="BO26" s="356"/>
      <c r="BP26" s="356"/>
      <c r="BQ26" s="356"/>
      <c r="BR26" s="356"/>
      <c r="BS26" s="356"/>
      <c r="BT26" s="356"/>
      <c r="BU26" s="356"/>
      <c r="BV26" s="356"/>
      <c r="BW26" s="356"/>
      <c r="BX26" s="356"/>
      <c r="BY26" s="356"/>
      <c r="BZ26" s="356"/>
      <c r="CA26" s="356"/>
      <c r="CB26" s="356"/>
      <c r="CC26" s="356"/>
      <c r="CD26" s="356"/>
      <c r="CE26" s="356"/>
      <c r="CF26" s="356"/>
      <c r="CG26" s="356"/>
      <c r="CH26" s="356"/>
      <c r="CI26" s="356"/>
      <c r="CJ26" s="356"/>
      <c r="CK26" s="356"/>
      <c r="CL26" s="356"/>
      <c r="CM26" s="356"/>
      <c r="CN26" s="356"/>
      <c r="CO26" s="356"/>
      <c r="CP26" s="356"/>
      <c r="CQ26" s="356"/>
      <c r="CR26" s="356"/>
      <c r="CS26" s="356"/>
      <c r="CT26" s="356"/>
      <c r="CU26" s="356"/>
      <c r="CV26" s="356"/>
      <c r="CW26" s="356"/>
      <c r="CX26" s="356"/>
      <c r="CY26" s="356"/>
      <c r="CZ26" s="356"/>
      <c r="DA26" s="356"/>
      <c r="DB26" s="356"/>
      <c r="DC26" s="356"/>
      <c r="DD26" s="356"/>
      <c r="DE26" s="356"/>
      <c r="DF26" s="356"/>
      <c r="DG26" s="356"/>
      <c r="DH26" s="356"/>
      <c r="DI26" s="356"/>
      <c r="DJ26" s="356"/>
      <c r="DK26" s="356"/>
      <c r="DL26" s="356"/>
      <c r="DM26" s="356"/>
      <c r="DN26" s="356"/>
      <c r="DO26" s="356"/>
      <c r="DP26" s="356"/>
      <c r="DQ26" s="356"/>
      <c r="DR26" s="356"/>
      <c r="DS26" s="356"/>
      <c r="DT26" s="356"/>
      <c r="DU26" s="356"/>
      <c r="DV26" s="356"/>
      <c r="DW26" s="356"/>
      <c r="DX26" s="356"/>
      <c r="DY26" s="356"/>
      <c r="DZ26" s="356"/>
      <c r="EA26" s="356"/>
      <c r="EB26" s="356"/>
      <c r="EC26" s="356"/>
      <c r="ED26" s="356"/>
      <c r="EE26" s="356"/>
      <c r="EF26" s="356"/>
      <c r="EG26" s="356"/>
      <c r="EH26" s="356"/>
      <c r="EI26" s="356"/>
      <c r="EJ26" s="356"/>
      <c r="EK26" s="356"/>
      <c r="EL26" s="356"/>
      <c r="EM26" s="356"/>
      <c r="EN26" s="356"/>
      <c r="EO26" s="356"/>
      <c r="EP26" s="356"/>
      <c r="EQ26" s="356"/>
      <c r="ER26" s="356"/>
      <c r="ES26" s="356"/>
      <c r="ET26" s="356"/>
      <c r="EU26" s="356"/>
      <c r="EV26" s="356"/>
      <c r="EW26" s="356"/>
      <c r="EX26" s="356"/>
      <c r="EY26" s="356"/>
      <c r="EZ26" s="356"/>
      <c r="FA26" s="356"/>
      <c r="FB26" s="356"/>
      <c r="FC26" s="356"/>
      <c r="FD26" s="356"/>
      <c r="FE26" s="356"/>
      <c r="FF26" s="356"/>
      <c r="FG26" s="356"/>
      <c r="FH26" s="356"/>
      <c r="FI26" s="356"/>
      <c r="FJ26" s="356"/>
      <c r="FK26" s="356"/>
      <c r="FL26" s="356"/>
      <c r="FM26" s="356"/>
      <c r="FN26" s="356"/>
      <c r="FO26" s="356"/>
      <c r="FP26" s="356"/>
      <c r="FQ26" s="356"/>
      <c r="FR26" s="356"/>
      <c r="FS26" s="356"/>
      <c r="FT26" s="356"/>
      <c r="FU26" s="356"/>
      <c r="FV26" s="356"/>
      <c r="FW26" s="356"/>
      <c r="FX26" s="356"/>
      <c r="FY26" s="356"/>
      <c r="FZ26" s="356"/>
      <c r="GA26" s="356"/>
      <c r="GB26" s="356"/>
      <c r="GC26" s="356"/>
      <c r="GD26" s="356"/>
      <c r="GE26" s="356"/>
      <c r="GF26" s="356"/>
      <c r="GG26" s="356"/>
      <c r="GH26" s="356"/>
      <c r="GI26" s="356"/>
      <c r="GJ26" s="356"/>
      <c r="GK26" s="356"/>
      <c r="GL26" s="356"/>
      <c r="GM26" s="356"/>
      <c r="GN26" s="356"/>
      <c r="GO26" s="356"/>
      <c r="GP26" s="356"/>
      <c r="GQ26" s="356"/>
      <c r="GR26" s="356"/>
      <c r="GS26" s="356"/>
      <c r="GT26" s="356"/>
      <c r="GU26" s="356"/>
      <c r="GV26" s="356"/>
      <c r="GW26" s="356"/>
      <c r="GX26" s="356"/>
      <c r="GY26" s="356"/>
      <c r="GZ26" s="356"/>
      <c r="HA26" s="356"/>
      <c r="HB26" s="356"/>
      <c r="HC26" s="356"/>
      <c r="HD26" s="356"/>
      <c r="HE26" s="356"/>
      <c r="HF26" s="356"/>
      <c r="HG26" s="356"/>
      <c r="HH26" s="356"/>
      <c r="HI26" s="356"/>
      <c r="HJ26" s="356"/>
      <c r="HK26" s="356"/>
      <c r="HL26" s="356"/>
      <c r="HM26" s="356"/>
      <c r="HN26" s="356"/>
      <c r="HO26" s="356"/>
      <c r="HP26" s="356"/>
      <c r="HQ26" s="356"/>
      <c r="HR26" s="356"/>
      <c r="HS26" s="356"/>
      <c r="HT26" s="356"/>
      <c r="HU26" s="356"/>
      <c r="HV26" s="356"/>
      <c r="HW26" s="356"/>
      <c r="HX26" s="356"/>
      <c r="HY26" s="356"/>
      <c r="HZ26" s="356"/>
      <c r="IA26" s="356"/>
      <c r="IB26" s="356"/>
      <c r="IC26" s="356"/>
      <c r="ID26" s="356"/>
      <c r="IE26" s="356"/>
      <c r="IF26" s="356"/>
      <c r="IG26" s="356"/>
      <c r="IH26" s="356"/>
      <c r="II26" s="356"/>
      <c r="IJ26" s="356"/>
      <c r="IK26" s="356"/>
      <c r="IL26" s="356"/>
      <c r="IM26" s="356"/>
      <c r="IN26" s="356"/>
      <c r="IO26" s="356"/>
      <c r="IP26" s="356"/>
      <c r="IQ26" s="356"/>
      <c r="IR26" s="356"/>
      <c r="IS26" s="356"/>
      <c r="IT26" s="356"/>
      <c r="IU26" s="356"/>
    </row>
    <row r="27" spans="1:255" s="365" customFormat="1" ht="19.5" customHeight="1">
      <c r="A27" s="348" t="s">
        <v>3684</v>
      </c>
      <c r="B27" s="348" t="s">
        <v>3685</v>
      </c>
      <c r="C27" s="350" t="s">
        <v>6</v>
      </c>
      <c r="D27" s="351"/>
      <c r="E27" s="352"/>
      <c r="F27" s="353"/>
      <c r="G27" s="352"/>
      <c r="H27" s="353"/>
      <c r="I27" s="352"/>
      <c r="J27" s="353">
        <v>1064000</v>
      </c>
      <c r="K27" s="352" t="s">
        <v>3686</v>
      </c>
      <c r="L27" s="353"/>
      <c r="M27" s="353"/>
      <c r="N27" s="353">
        <f>SMALL((D27,F27,H27,J27,L27),COUNTIF(D27:L27,0)+1)</f>
        <v>1064000</v>
      </c>
      <c r="O27" s="354"/>
      <c r="P27" s="355"/>
      <c r="Q27" s="355"/>
      <c r="R27" s="355"/>
      <c r="S27" s="355"/>
      <c r="T27" s="355"/>
      <c r="U27" s="416"/>
      <c r="V27" s="424"/>
      <c r="W27" s="424"/>
      <c r="X27" s="424"/>
      <c r="Y27" s="356"/>
      <c r="Z27" s="356"/>
      <c r="AA27" s="640"/>
      <c r="AB27" s="361"/>
      <c r="AC27" s="361"/>
      <c r="AD27" s="356"/>
      <c r="AE27" s="356"/>
      <c r="AF27" s="356"/>
      <c r="AG27" s="356"/>
      <c r="AH27" s="356"/>
      <c r="AI27" s="356"/>
      <c r="AJ27" s="356"/>
      <c r="AK27" s="356"/>
      <c r="AL27" s="356"/>
      <c r="AM27" s="356"/>
      <c r="AN27" s="356"/>
      <c r="AO27" s="356"/>
      <c r="AP27" s="356"/>
      <c r="AQ27" s="356"/>
      <c r="AR27" s="356"/>
      <c r="AS27" s="356"/>
      <c r="AT27" s="356"/>
      <c r="AU27" s="356"/>
      <c r="AV27" s="356"/>
      <c r="AW27" s="356"/>
      <c r="AX27" s="356"/>
      <c r="AY27" s="356"/>
      <c r="AZ27" s="356"/>
      <c r="BA27" s="356"/>
      <c r="BB27" s="356"/>
      <c r="BC27" s="356"/>
      <c r="BD27" s="356"/>
      <c r="BE27" s="356"/>
      <c r="BF27" s="356"/>
      <c r="BG27" s="356"/>
      <c r="BH27" s="356"/>
      <c r="BI27" s="356"/>
      <c r="BJ27" s="356"/>
      <c r="BK27" s="356"/>
      <c r="BL27" s="356"/>
      <c r="BM27" s="356"/>
      <c r="BN27" s="356"/>
      <c r="BO27" s="356"/>
      <c r="BP27" s="356"/>
      <c r="BQ27" s="356"/>
      <c r="BR27" s="356"/>
      <c r="BS27" s="356"/>
      <c r="BT27" s="356"/>
      <c r="BU27" s="356"/>
      <c r="BV27" s="356"/>
      <c r="BW27" s="356"/>
      <c r="BX27" s="356"/>
      <c r="BY27" s="356"/>
      <c r="BZ27" s="356"/>
      <c r="CA27" s="356"/>
      <c r="CB27" s="356"/>
      <c r="CC27" s="356"/>
      <c r="CD27" s="356"/>
      <c r="CE27" s="356"/>
      <c r="CF27" s="356"/>
      <c r="CG27" s="356"/>
      <c r="CH27" s="356"/>
      <c r="CI27" s="356"/>
      <c r="CJ27" s="356"/>
      <c r="CK27" s="356"/>
      <c r="CL27" s="356"/>
      <c r="CM27" s="356"/>
      <c r="CN27" s="356"/>
      <c r="CO27" s="356"/>
      <c r="CP27" s="356"/>
      <c r="CQ27" s="356"/>
      <c r="CR27" s="356"/>
      <c r="CS27" s="356"/>
      <c r="CT27" s="356"/>
      <c r="CU27" s="356"/>
      <c r="CV27" s="356"/>
      <c r="CW27" s="356"/>
      <c r="CX27" s="356"/>
      <c r="CY27" s="356"/>
      <c r="CZ27" s="356"/>
      <c r="DA27" s="356"/>
      <c r="DB27" s="356"/>
      <c r="DC27" s="356"/>
      <c r="DD27" s="356"/>
      <c r="DE27" s="356"/>
      <c r="DF27" s="356"/>
      <c r="DG27" s="356"/>
      <c r="DH27" s="356"/>
      <c r="DI27" s="356"/>
      <c r="DJ27" s="356"/>
      <c r="DK27" s="356"/>
      <c r="DL27" s="356"/>
      <c r="DM27" s="356"/>
      <c r="DN27" s="356"/>
      <c r="DO27" s="356"/>
      <c r="DP27" s="356"/>
      <c r="DQ27" s="356"/>
      <c r="DR27" s="356"/>
      <c r="DS27" s="356"/>
      <c r="DT27" s="356"/>
      <c r="DU27" s="356"/>
      <c r="DV27" s="356"/>
      <c r="DW27" s="356"/>
      <c r="DX27" s="356"/>
      <c r="DY27" s="356"/>
      <c r="DZ27" s="356"/>
      <c r="EA27" s="356"/>
      <c r="EB27" s="356"/>
      <c r="EC27" s="356"/>
      <c r="ED27" s="356"/>
      <c r="EE27" s="356"/>
      <c r="EF27" s="356"/>
      <c r="EG27" s="356"/>
      <c r="EH27" s="356"/>
      <c r="EI27" s="356"/>
      <c r="EJ27" s="356"/>
      <c r="EK27" s="356"/>
      <c r="EL27" s="356"/>
      <c r="EM27" s="356"/>
      <c r="EN27" s="356"/>
      <c r="EO27" s="356"/>
      <c r="EP27" s="356"/>
      <c r="EQ27" s="356"/>
      <c r="ER27" s="356"/>
      <c r="ES27" s="356"/>
      <c r="ET27" s="356"/>
      <c r="EU27" s="356"/>
      <c r="EV27" s="356"/>
      <c r="EW27" s="356"/>
      <c r="EX27" s="356"/>
      <c r="EY27" s="356"/>
      <c r="EZ27" s="356"/>
      <c r="FA27" s="356"/>
      <c r="FB27" s="356"/>
      <c r="FC27" s="356"/>
      <c r="FD27" s="356"/>
      <c r="FE27" s="356"/>
      <c r="FF27" s="356"/>
      <c r="FG27" s="356"/>
      <c r="FH27" s="356"/>
      <c r="FI27" s="356"/>
      <c r="FJ27" s="356"/>
      <c r="FK27" s="356"/>
      <c r="FL27" s="356"/>
      <c r="FM27" s="356"/>
      <c r="FN27" s="356"/>
      <c r="FO27" s="356"/>
      <c r="FP27" s="356"/>
      <c r="FQ27" s="356"/>
      <c r="FR27" s="356"/>
      <c r="FS27" s="356"/>
      <c r="FT27" s="356"/>
      <c r="FU27" s="356"/>
      <c r="FV27" s="356"/>
      <c r="FW27" s="356"/>
      <c r="FX27" s="356"/>
      <c r="FY27" s="356"/>
      <c r="FZ27" s="356"/>
      <c r="GA27" s="356"/>
      <c r="GB27" s="356"/>
      <c r="GC27" s="356"/>
      <c r="GD27" s="356"/>
      <c r="GE27" s="356"/>
      <c r="GF27" s="356"/>
      <c r="GG27" s="356"/>
      <c r="GH27" s="356"/>
      <c r="GI27" s="356"/>
      <c r="GJ27" s="356"/>
      <c r="GK27" s="356"/>
      <c r="GL27" s="356"/>
      <c r="GM27" s="356"/>
      <c r="GN27" s="356"/>
      <c r="GO27" s="356"/>
      <c r="GP27" s="356"/>
      <c r="GQ27" s="356"/>
      <c r="GR27" s="356"/>
      <c r="GS27" s="356"/>
      <c r="GT27" s="356"/>
      <c r="GU27" s="356"/>
      <c r="GV27" s="356"/>
      <c r="GW27" s="356"/>
      <c r="GX27" s="356"/>
      <c r="GY27" s="356"/>
      <c r="GZ27" s="356"/>
      <c r="HA27" s="356"/>
      <c r="HB27" s="356"/>
      <c r="HC27" s="356"/>
      <c r="HD27" s="356"/>
      <c r="HE27" s="356"/>
      <c r="HF27" s="356"/>
      <c r="HG27" s="356"/>
      <c r="HH27" s="356"/>
      <c r="HI27" s="356"/>
      <c r="HJ27" s="356"/>
      <c r="HK27" s="356"/>
      <c r="HL27" s="356"/>
      <c r="HM27" s="356"/>
      <c r="HN27" s="356"/>
      <c r="HO27" s="356"/>
      <c r="HP27" s="356"/>
      <c r="HQ27" s="356"/>
      <c r="HR27" s="356"/>
      <c r="HS27" s="356"/>
      <c r="HT27" s="356"/>
      <c r="HU27" s="356"/>
      <c r="HV27" s="356"/>
      <c r="HW27" s="356"/>
      <c r="HX27" s="356"/>
      <c r="HY27" s="356"/>
      <c r="HZ27" s="356"/>
      <c r="IA27" s="356"/>
      <c r="IB27" s="356"/>
      <c r="IC27" s="356"/>
      <c r="ID27" s="356"/>
      <c r="IE27" s="356"/>
      <c r="IF27" s="356"/>
      <c r="IG27" s="356"/>
      <c r="IH27" s="356"/>
      <c r="II27" s="356"/>
      <c r="IJ27" s="356"/>
      <c r="IK27" s="356"/>
      <c r="IL27" s="356"/>
      <c r="IM27" s="356"/>
      <c r="IN27" s="356"/>
      <c r="IO27" s="356"/>
      <c r="IP27" s="356"/>
      <c r="IQ27" s="356"/>
      <c r="IR27" s="356"/>
      <c r="IS27" s="356"/>
      <c r="IT27" s="356"/>
      <c r="IU27" s="356"/>
    </row>
    <row r="28" spans="1:255" s="365" customFormat="1" ht="19.5" customHeight="1">
      <c r="A28" s="348" t="s">
        <v>3684</v>
      </c>
      <c r="B28" s="348" t="s">
        <v>3693</v>
      </c>
      <c r="C28" s="350" t="s">
        <v>6</v>
      </c>
      <c r="D28" s="351"/>
      <c r="E28" s="352"/>
      <c r="F28" s="353"/>
      <c r="G28" s="352"/>
      <c r="H28" s="353"/>
      <c r="I28" s="352"/>
      <c r="J28" s="353">
        <v>423000</v>
      </c>
      <c r="K28" s="352" t="s">
        <v>3694</v>
      </c>
      <c r="L28" s="353"/>
      <c r="M28" s="353"/>
      <c r="N28" s="353">
        <f>SMALL((D28,F28,H28,J28,L28),COUNTIF(D28:L28,0)+1)</f>
        <v>423000</v>
      </c>
      <c r="O28" s="354"/>
      <c r="P28" s="355"/>
      <c r="Q28" s="355"/>
      <c r="R28" s="355"/>
      <c r="S28" s="355"/>
      <c r="T28" s="355"/>
      <c r="U28" s="416"/>
      <c r="V28" s="424"/>
      <c r="W28" s="424"/>
      <c r="X28" s="424"/>
      <c r="Y28" s="356"/>
      <c r="Z28" s="356"/>
      <c r="AA28" s="640"/>
      <c r="AB28" s="361"/>
      <c r="AC28" s="361"/>
      <c r="AD28" s="356"/>
      <c r="AE28" s="356"/>
      <c r="AF28" s="356"/>
      <c r="AG28" s="356"/>
      <c r="AH28" s="356"/>
      <c r="AI28" s="356"/>
      <c r="AJ28" s="356"/>
      <c r="AK28" s="356"/>
      <c r="AL28" s="356"/>
      <c r="AM28" s="356"/>
      <c r="AN28" s="356"/>
      <c r="AO28" s="356"/>
      <c r="AP28" s="356"/>
      <c r="AQ28" s="356"/>
      <c r="AR28" s="356"/>
      <c r="AS28" s="356"/>
      <c r="AT28" s="356"/>
      <c r="AU28" s="356"/>
      <c r="AV28" s="356"/>
      <c r="AW28" s="356"/>
      <c r="AX28" s="356"/>
      <c r="AY28" s="356"/>
      <c r="AZ28" s="356"/>
      <c r="BA28" s="356"/>
      <c r="BB28" s="356"/>
      <c r="BC28" s="356"/>
      <c r="BD28" s="356"/>
      <c r="BE28" s="356"/>
      <c r="BF28" s="356"/>
      <c r="BG28" s="356"/>
      <c r="BH28" s="356"/>
      <c r="BI28" s="356"/>
      <c r="BJ28" s="356"/>
      <c r="BK28" s="356"/>
      <c r="BL28" s="356"/>
      <c r="BM28" s="356"/>
      <c r="BN28" s="356"/>
      <c r="BO28" s="356"/>
      <c r="BP28" s="356"/>
      <c r="BQ28" s="356"/>
      <c r="BR28" s="356"/>
      <c r="BS28" s="356"/>
      <c r="BT28" s="356"/>
      <c r="BU28" s="356"/>
      <c r="BV28" s="356"/>
      <c r="BW28" s="356"/>
      <c r="BX28" s="356"/>
      <c r="BY28" s="356"/>
      <c r="BZ28" s="356"/>
      <c r="CA28" s="356"/>
      <c r="CB28" s="356"/>
      <c r="CC28" s="356"/>
      <c r="CD28" s="356"/>
      <c r="CE28" s="356"/>
      <c r="CF28" s="356"/>
      <c r="CG28" s="356"/>
      <c r="CH28" s="356"/>
      <c r="CI28" s="356"/>
      <c r="CJ28" s="356"/>
      <c r="CK28" s="356"/>
      <c r="CL28" s="356"/>
      <c r="CM28" s="356"/>
      <c r="CN28" s="356"/>
      <c r="CO28" s="356"/>
      <c r="CP28" s="356"/>
      <c r="CQ28" s="356"/>
      <c r="CR28" s="356"/>
      <c r="CS28" s="356"/>
      <c r="CT28" s="356"/>
      <c r="CU28" s="356"/>
      <c r="CV28" s="356"/>
      <c r="CW28" s="356"/>
      <c r="CX28" s="356"/>
      <c r="CY28" s="356"/>
      <c r="CZ28" s="356"/>
      <c r="DA28" s="356"/>
      <c r="DB28" s="356"/>
      <c r="DC28" s="356"/>
      <c r="DD28" s="356"/>
      <c r="DE28" s="356"/>
      <c r="DF28" s="356"/>
      <c r="DG28" s="356"/>
      <c r="DH28" s="356"/>
      <c r="DI28" s="356"/>
      <c r="DJ28" s="356"/>
      <c r="DK28" s="356"/>
      <c r="DL28" s="356"/>
      <c r="DM28" s="356"/>
      <c r="DN28" s="356"/>
      <c r="DO28" s="356"/>
      <c r="DP28" s="356"/>
      <c r="DQ28" s="356"/>
      <c r="DR28" s="356"/>
      <c r="DS28" s="356"/>
      <c r="DT28" s="356"/>
      <c r="DU28" s="356"/>
      <c r="DV28" s="356"/>
      <c r="DW28" s="356"/>
      <c r="DX28" s="356"/>
      <c r="DY28" s="356"/>
      <c r="DZ28" s="356"/>
      <c r="EA28" s="356"/>
      <c r="EB28" s="356"/>
      <c r="EC28" s="356"/>
      <c r="ED28" s="356"/>
      <c r="EE28" s="356"/>
      <c r="EF28" s="356"/>
      <c r="EG28" s="356"/>
      <c r="EH28" s="356"/>
      <c r="EI28" s="356"/>
      <c r="EJ28" s="356"/>
      <c r="EK28" s="356"/>
      <c r="EL28" s="356"/>
      <c r="EM28" s="356"/>
      <c r="EN28" s="356"/>
      <c r="EO28" s="356"/>
      <c r="EP28" s="356"/>
      <c r="EQ28" s="356"/>
      <c r="ER28" s="356"/>
      <c r="ES28" s="356"/>
      <c r="ET28" s="356"/>
      <c r="EU28" s="356"/>
      <c r="EV28" s="356"/>
      <c r="EW28" s="356"/>
      <c r="EX28" s="356"/>
      <c r="EY28" s="356"/>
      <c r="EZ28" s="356"/>
      <c r="FA28" s="356"/>
      <c r="FB28" s="356"/>
      <c r="FC28" s="356"/>
      <c r="FD28" s="356"/>
      <c r="FE28" s="356"/>
      <c r="FF28" s="356"/>
      <c r="FG28" s="356"/>
      <c r="FH28" s="356"/>
      <c r="FI28" s="356"/>
      <c r="FJ28" s="356"/>
      <c r="FK28" s="356"/>
      <c r="FL28" s="356"/>
      <c r="FM28" s="356"/>
      <c r="FN28" s="356"/>
      <c r="FO28" s="356"/>
      <c r="FP28" s="356"/>
      <c r="FQ28" s="356"/>
      <c r="FR28" s="356"/>
      <c r="FS28" s="356"/>
      <c r="FT28" s="356"/>
      <c r="FU28" s="356"/>
      <c r="FV28" s="356"/>
      <c r="FW28" s="356"/>
      <c r="FX28" s="356"/>
      <c r="FY28" s="356"/>
      <c r="FZ28" s="356"/>
      <c r="GA28" s="356"/>
      <c r="GB28" s="356"/>
      <c r="GC28" s="356"/>
      <c r="GD28" s="356"/>
      <c r="GE28" s="356"/>
      <c r="GF28" s="356"/>
      <c r="GG28" s="356"/>
      <c r="GH28" s="356"/>
      <c r="GI28" s="356"/>
      <c r="GJ28" s="356"/>
      <c r="GK28" s="356"/>
      <c r="GL28" s="356"/>
      <c r="GM28" s="356"/>
      <c r="GN28" s="356"/>
      <c r="GO28" s="356"/>
      <c r="GP28" s="356"/>
      <c r="GQ28" s="356"/>
      <c r="GR28" s="356"/>
      <c r="GS28" s="356"/>
      <c r="GT28" s="356"/>
      <c r="GU28" s="356"/>
      <c r="GV28" s="356"/>
      <c r="GW28" s="356"/>
      <c r="GX28" s="356"/>
      <c r="GY28" s="356"/>
      <c r="GZ28" s="356"/>
      <c r="HA28" s="356"/>
      <c r="HB28" s="356"/>
      <c r="HC28" s="356"/>
      <c r="HD28" s="356"/>
      <c r="HE28" s="356"/>
      <c r="HF28" s="356"/>
      <c r="HG28" s="356"/>
      <c r="HH28" s="356"/>
      <c r="HI28" s="356"/>
      <c r="HJ28" s="356"/>
      <c r="HK28" s="356"/>
      <c r="HL28" s="356"/>
      <c r="HM28" s="356"/>
      <c r="HN28" s="356"/>
      <c r="HO28" s="356"/>
      <c r="HP28" s="356"/>
      <c r="HQ28" s="356"/>
      <c r="HR28" s="356"/>
      <c r="HS28" s="356"/>
      <c r="HT28" s="356"/>
      <c r="HU28" s="356"/>
      <c r="HV28" s="356"/>
      <c r="HW28" s="356"/>
      <c r="HX28" s="356"/>
      <c r="HY28" s="356"/>
      <c r="HZ28" s="356"/>
      <c r="IA28" s="356"/>
      <c r="IB28" s="356"/>
      <c r="IC28" s="356"/>
      <c r="ID28" s="356"/>
      <c r="IE28" s="356"/>
      <c r="IF28" s="356"/>
      <c r="IG28" s="356"/>
      <c r="IH28" s="356"/>
      <c r="II28" s="356"/>
      <c r="IJ28" s="356"/>
      <c r="IK28" s="356"/>
      <c r="IL28" s="356"/>
      <c r="IM28" s="356"/>
      <c r="IN28" s="356"/>
      <c r="IO28" s="356"/>
      <c r="IP28" s="356"/>
      <c r="IQ28" s="356"/>
      <c r="IR28" s="356"/>
      <c r="IS28" s="356"/>
      <c r="IT28" s="356"/>
      <c r="IU28" s="356"/>
    </row>
    <row r="29" spans="1:255" s="365" customFormat="1" ht="19.5" customHeight="1">
      <c r="A29" s="348" t="s">
        <v>3695</v>
      </c>
      <c r="B29" s="348" t="s">
        <v>3696</v>
      </c>
      <c r="C29" s="350" t="s">
        <v>6</v>
      </c>
      <c r="D29" s="351"/>
      <c r="E29" s="352"/>
      <c r="F29" s="353"/>
      <c r="G29" s="352"/>
      <c r="H29" s="353">
        <v>157000</v>
      </c>
      <c r="I29" s="352">
        <v>1258</v>
      </c>
      <c r="J29" s="353">
        <v>135000</v>
      </c>
      <c r="K29" s="352" t="s">
        <v>3697</v>
      </c>
      <c r="L29" s="353"/>
      <c r="M29" s="353"/>
      <c r="N29" s="353">
        <f>SMALL((D29,F29,H29,J29,L29),COUNTIF(D29:L29,0)+1)</f>
        <v>135000</v>
      </c>
      <c r="O29" s="354"/>
      <c r="P29" s="355"/>
      <c r="Q29" s="355"/>
      <c r="R29" s="355"/>
      <c r="S29" s="355"/>
      <c r="T29" s="355"/>
      <c r="U29" s="416"/>
      <c r="V29" s="424"/>
      <c r="W29" s="424"/>
      <c r="X29" s="424"/>
      <c r="Y29" s="356"/>
      <c r="Z29" s="356"/>
      <c r="AA29" s="640"/>
      <c r="AB29" s="361"/>
      <c r="AC29" s="361"/>
      <c r="AD29" s="356"/>
      <c r="AE29" s="356"/>
      <c r="AF29" s="356"/>
      <c r="AG29" s="356"/>
      <c r="AH29" s="356"/>
      <c r="AI29" s="356"/>
      <c r="AJ29" s="356"/>
      <c r="AK29" s="356"/>
      <c r="AL29" s="356"/>
      <c r="AM29" s="356"/>
      <c r="AN29" s="356"/>
      <c r="AO29" s="356"/>
      <c r="AP29" s="356"/>
      <c r="AQ29" s="356"/>
      <c r="AR29" s="356"/>
      <c r="AS29" s="356"/>
      <c r="AT29" s="356"/>
      <c r="AU29" s="356"/>
      <c r="AV29" s="356"/>
      <c r="AW29" s="356"/>
      <c r="AX29" s="356"/>
      <c r="AY29" s="356"/>
      <c r="AZ29" s="356"/>
      <c r="BA29" s="356"/>
      <c r="BB29" s="356"/>
      <c r="BC29" s="356"/>
      <c r="BD29" s="356"/>
      <c r="BE29" s="356"/>
      <c r="BF29" s="356"/>
      <c r="BG29" s="356"/>
      <c r="BH29" s="356"/>
      <c r="BI29" s="356"/>
      <c r="BJ29" s="356"/>
      <c r="BK29" s="356"/>
      <c r="BL29" s="356"/>
      <c r="BM29" s="356"/>
      <c r="BN29" s="356"/>
      <c r="BO29" s="356"/>
      <c r="BP29" s="356"/>
      <c r="BQ29" s="356"/>
      <c r="BR29" s="356"/>
      <c r="BS29" s="356"/>
      <c r="BT29" s="356"/>
      <c r="BU29" s="356"/>
      <c r="BV29" s="356"/>
      <c r="BW29" s="356"/>
      <c r="BX29" s="356"/>
      <c r="BY29" s="356"/>
      <c r="BZ29" s="356"/>
      <c r="CA29" s="356"/>
      <c r="CB29" s="356"/>
      <c r="CC29" s="356"/>
      <c r="CD29" s="356"/>
      <c r="CE29" s="356"/>
      <c r="CF29" s="356"/>
      <c r="CG29" s="356"/>
      <c r="CH29" s="356"/>
      <c r="CI29" s="356"/>
      <c r="CJ29" s="356"/>
      <c r="CK29" s="356"/>
      <c r="CL29" s="356"/>
      <c r="CM29" s="356"/>
      <c r="CN29" s="356"/>
      <c r="CO29" s="356"/>
      <c r="CP29" s="356"/>
      <c r="CQ29" s="356"/>
      <c r="CR29" s="356"/>
      <c r="CS29" s="356"/>
      <c r="CT29" s="356"/>
      <c r="CU29" s="356"/>
      <c r="CV29" s="356"/>
      <c r="CW29" s="356"/>
      <c r="CX29" s="356"/>
      <c r="CY29" s="356"/>
      <c r="CZ29" s="356"/>
      <c r="DA29" s="356"/>
      <c r="DB29" s="356"/>
      <c r="DC29" s="356"/>
      <c r="DD29" s="356"/>
      <c r="DE29" s="356"/>
      <c r="DF29" s="356"/>
      <c r="DG29" s="356"/>
      <c r="DH29" s="356"/>
      <c r="DI29" s="356"/>
      <c r="DJ29" s="356"/>
      <c r="DK29" s="356"/>
      <c r="DL29" s="356"/>
      <c r="DM29" s="356"/>
      <c r="DN29" s="356"/>
      <c r="DO29" s="356"/>
      <c r="DP29" s="356"/>
      <c r="DQ29" s="356"/>
      <c r="DR29" s="356"/>
      <c r="DS29" s="356"/>
      <c r="DT29" s="356"/>
      <c r="DU29" s="356"/>
      <c r="DV29" s="356"/>
      <c r="DW29" s="356"/>
      <c r="DX29" s="356"/>
      <c r="DY29" s="356"/>
      <c r="DZ29" s="356"/>
      <c r="EA29" s="356"/>
      <c r="EB29" s="356"/>
      <c r="EC29" s="356"/>
      <c r="ED29" s="356"/>
      <c r="EE29" s="356"/>
      <c r="EF29" s="356"/>
      <c r="EG29" s="356"/>
      <c r="EH29" s="356"/>
      <c r="EI29" s="356"/>
      <c r="EJ29" s="356"/>
      <c r="EK29" s="356"/>
      <c r="EL29" s="356"/>
      <c r="EM29" s="356"/>
      <c r="EN29" s="356"/>
      <c r="EO29" s="356"/>
      <c r="EP29" s="356"/>
      <c r="EQ29" s="356"/>
      <c r="ER29" s="356"/>
      <c r="ES29" s="356"/>
      <c r="ET29" s="356"/>
      <c r="EU29" s="356"/>
      <c r="EV29" s="356"/>
      <c r="EW29" s="356"/>
      <c r="EX29" s="356"/>
      <c r="EY29" s="356"/>
      <c r="EZ29" s="356"/>
      <c r="FA29" s="356"/>
      <c r="FB29" s="356"/>
      <c r="FC29" s="356"/>
      <c r="FD29" s="356"/>
      <c r="FE29" s="356"/>
      <c r="FF29" s="356"/>
      <c r="FG29" s="356"/>
      <c r="FH29" s="356"/>
      <c r="FI29" s="356"/>
      <c r="FJ29" s="356"/>
      <c r="FK29" s="356"/>
      <c r="FL29" s="356"/>
      <c r="FM29" s="356"/>
      <c r="FN29" s="356"/>
      <c r="FO29" s="356"/>
      <c r="FP29" s="356"/>
      <c r="FQ29" s="356"/>
      <c r="FR29" s="356"/>
      <c r="FS29" s="356"/>
      <c r="FT29" s="356"/>
      <c r="FU29" s="356"/>
      <c r="FV29" s="356"/>
      <c r="FW29" s="356"/>
      <c r="FX29" s="356"/>
      <c r="FY29" s="356"/>
      <c r="FZ29" s="356"/>
      <c r="GA29" s="356"/>
      <c r="GB29" s="356"/>
      <c r="GC29" s="356"/>
      <c r="GD29" s="356"/>
      <c r="GE29" s="356"/>
      <c r="GF29" s="356"/>
      <c r="GG29" s="356"/>
      <c r="GH29" s="356"/>
      <c r="GI29" s="356"/>
      <c r="GJ29" s="356"/>
      <c r="GK29" s="356"/>
      <c r="GL29" s="356"/>
      <c r="GM29" s="356"/>
      <c r="GN29" s="356"/>
      <c r="GO29" s="356"/>
      <c r="GP29" s="356"/>
      <c r="GQ29" s="356"/>
      <c r="GR29" s="356"/>
      <c r="GS29" s="356"/>
      <c r="GT29" s="356"/>
      <c r="GU29" s="356"/>
      <c r="GV29" s="356"/>
      <c r="GW29" s="356"/>
      <c r="GX29" s="356"/>
      <c r="GY29" s="356"/>
      <c r="GZ29" s="356"/>
      <c r="HA29" s="356"/>
      <c r="HB29" s="356"/>
      <c r="HC29" s="356"/>
      <c r="HD29" s="356"/>
      <c r="HE29" s="356"/>
      <c r="HF29" s="356"/>
      <c r="HG29" s="356"/>
      <c r="HH29" s="356"/>
      <c r="HI29" s="356"/>
      <c r="HJ29" s="356"/>
      <c r="HK29" s="356"/>
      <c r="HL29" s="356"/>
      <c r="HM29" s="356"/>
      <c r="HN29" s="356"/>
      <c r="HO29" s="356"/>
      <c r="HP29" s="356"/>
      <c r="HQ29" s="356"/>
      <c r="HR29" s="356"/>
      <c r="HS29" s="356"/>
      <c r="HT29" s="356"/>
      <c r="HU29" s="356"/>
      <c r="HV29" s="356"/>
      <c r="HW29" s="356"/>
      <c r="HX29" s="356"/>
      <c r="HY29" s="356"/>
      <c r="HZ29" s="356"/>
      <c r="IA29" s="356"/>
      <c r="IB29" s="356"/>
      <c r="IC29" s="356"/>
      <c r="ID29" s="356"/>
      <c r="IE29" s="356"/>
      <c r="IF29" s="356"/>
      <c r="IG29" s="356"/>
      <c r="IH29" s="356"/>
      <c r="II29" s="356"/>
      <c r="IJ29" s="356"/>
      <c r="IK29" s="356"/>
      <c r="IL29" s="356"/>
      <c r="IM29" s="356"/>
      <c r="IN29" s="356"/>
      <c r="IO29" s="356"/>
      <c r="IP29" s="356"/>
      <c r="IQ29" s="356"/>
      <c r="IR29" s="356"/>
      <c r="IS29" s="356"/>
      <c r="IT29" s="356"/>
      <c r="IU29" s="356"/>
    </row>
    <row r="30" spans="1:255" s="365" customFormat="1" ht="19.5" customHeight="1">
      <c r="A30" s="348" t="s">
        <v>3698</v>
      </c>
      <c r="B30" s="348" t="s">
        <v>3699</v>
      </c>
      <c r="C30" s="350" t="s">
        <v>6</v>
      </c>
      <c r="D30" s="351"/>
      <c r="E30" s="352"/>
      <c r="F30" s="353"/>
      <c r="G30" s="352"/>
      <c r="H30" s="353">
        <v>251000</v>
      </c>
      <c r="I30" s="352">
        <v>1258</v>
      </c>
      <c r="J30" s="353">
        <v>162000</v>
      </c>
      <c r="K30" s="352" t="s">
        <v>3700</v>
      </c>
      <c r="L30" s="353"/>
      <c r="M30" s="353"/>
      <c r="N30" s="353">
        <f>SMALL((D30,F30,H30,J30,L30),COUNTIF(D30:L30,0)+1)</f>
        <v>162000</v>
      </c>
      <c r="O30" s="354"/>
      <c r="P30" s="355"/>
      <c r="Q30" s="355"/>
      <c r="R30" s="355"/>
      <c r="S30" s="355"/>
      <c r="T30" s="355"/>
      <c r="U30" s="416"/>
      <c r="V30" s="424"/>
      <c r="W30" s="424"/>
      <c r="X30" s="424"/>
      <c r="Y30" s="356"/>
      <c r="Z30" s="356"/>
      <c r="AA30" s="640"/>
      <c r="AB30" s="361"/>
      <c r="AC30" s="361"/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6"/>
      <c r="AO30" s="356"/>
      <c r="AP30" s="356"/>
      <c r="AQ30" s="356"/>
      <c r="AR30" s="356"/>
      <c r="AS30" s="356"/>
      <c r="AT30" s="356"/>
      <c r="AU30" s="356"/>
      <c r="AV30" s="356"/>
      <c r="AW30" s="356"/>
      <c r="AX30" s="356"/>
      <c r="AY30" s="356"/>
      <c r="AZ30" s="356"/>
      <c r="BA30" s="356"/>
      <c r="BB30" s="356"/>
      <c r="BC30" s="356"/>
      <c r="BD30" s="356"/>
      <c r="BE30" s="356"/>
      <c r="BF30" s="356"/>
      <c r="BG30" s="356"/>
      <c r="BH30" s="356"/>
      <c r="BI30" s="356"/>
      <c r="BJ30" s="356"/>
      <c r="BK30" s="356"/>
      <c r="BL30" s="356"/>
      <c r="BM30" s="356"/>
      <c r="BN30" s="356"/>
      <c r="BO30" s="356"/>
      <c r="BP30" s="356"/>
      <c r="BQ30" s="356"/>
      <c r="BR30" s="356"/>
      <c r="BS30" s="356"/>
      <c r="BT30" s="356"/>
      <c r="BU30" s="356"/>
      <c r="BV30" s="356"/>
      <c r="BW30" s="356"/>
      <c r="BX30" s="356"/>
      <c r="BY30" s="356"/>
      <c r="BZ30" s="356"/>
      <c r="CA30" s="356"/>
      <c r="CB30" s="356"/>
      <c r="CC30" s="356"/>
      <c r="CD30" s="356"/>
      <c r="CE30" s="356"/>
      <c r="CF30" s="356"/>
      <c r="CG30" s="356"/>
      <c r="CH30" s="356"/>
      <c r="CI30" s="356"/>
      <c r="CJ30" s="356"/>
      <c r="CK30" s="356"/>
      <c r="CL30" s="356"/>
      <c r="CM30" s="356"/>
      <c r="CN30" s="356"/>
      <c r="CO30" s="356"/>
      <c r="CP30" s="356"/>
      <c r="CQ30" s="356"/>
      <c r="CR30" s="356"/>
      <c r="CS30" s="356"/>
      <c r="CT30" s="356"/>
      <c r="CU30" s="356"/>
      <c r="CV30" s="356"/>
      <c r="CW30" s="356"/>
      <c r="CX30" s="356"/>
      <c r="CY30" s="356"/>
      <c r="CZ30" s="356"/>
      <c r="DA30" s="356"/>
      <c r="DB30" s="356"/>
      <c r="DC30" s="356"/>
      <c r="DD30" s="356"/>
      <c r="DE30" s="356"/>
      <c r="DF30" s="356"/>
      <c r="DG30" s="356"/>
      <c r="DH30" s="356"/>
      <c r="DI30" s="356"/>
      <c r="DJ30" s="356"/>
      <c r="DK30" s="356"/>
      <c r="DL30" s="356"/>
      <c r="DM30" s="356"/>
      <c r="DN30" s="356"/>
      <c r="DO30" s="356"/>
      <c r="DP30" s="356"/>
      <c r="DQ30" s="356"/>
      <c r="DR30" s="356"/>
      <c r="DS30" s="356"/>
      <c r="DT30" s="356"/>
      <c r="DU30" s="356"/>
      <c r="DV30" s="356"/>
      <c r="DW30" s="356"/>
      <c r="DX30" s="356"/>
      <c r="DY30" s="356"/>
      <c r="DZ30" s="356"/>
      <c r="EA30" s="356"/>
      <c r="EB30" s="356"/>
      <c r="EC30" s="356"/>
      <c r="ED30" s="356"/>
      <c r="EE30" s="356"/>
      <c r="EF30" s="356"/>
      <c r="EG30" s="356"/>
      <c r="EH30" s="356"/>
      <c r="EI30" s="356"/>
      <c r="EJ30" s="356"/>
      <c r="EK30" s="356"/>
      <c r="EL30" s="356"/>
      <c r="EM30" s="356"/>
      <c r="EN30" s="356"/>
      <c r="EO30" s="356"/>
      <c r="EP30" s="356"/>
      <c r="EQ30" s="356"/>
      <c r="ER30" s="356"/>
      <c r="ES30" s="356"/>
      <c r="ET30" s="356"/>
      <c r="EU30" s="356"/>
      <c r="EV30" s="356"/>
      <c r="EW30" s="356"/>
      <c r="EX30" s="356"/>
      <c r="EY30" s="356"/>
      <c r="EZ30" s="356"/>
      <c r="FA30" s="356"/>
      <c r="FB30" s="356"/>
      <c r="FC30" s="356"/>
      <c r="FD30" s="356"/>
      <c r="FE30" s="356"/>
      <c r="FF30" s="356"/>
      <c r="FG30" s="356"/>
      <c r="FH30" s="356"/>
      <c r="FI30" s="356"/>
      <c r="FJ30" s="356"/>
      <c r="FK30" s="356"/>
      <c r="FL30" s="356"/>
      <c r="FM30" s="356"/>
      <c r="FN30" s="356"/>
      <c r="FO30" s="356"/>
      <c r="FP30" s="356"/>
      <c r="FQ30" s="356"/>
      <c r="FR30" s="356"/>
      <c r="FS30" s="356"/>
      <c r="FT30" s="356"/>
      <c r="FU30" s="356"/>
      <c r="FV30" s="356"/>
      <c r="FW30" s="356"/>
      <c r="FX30" s="356"/>
      <c r="FY30" s="356"/>
      <c r="FZ30" s="356"/>
      <c r="GA30" s="356"/>
      <c r="GB30" s="356"/>
      <c r="GC30" s="356"/>
      <c r="GD30" s="356"/>
      <c r="GE30" s="356"/>
      <c r="GF30" s="356"/>
      <c r="GG30" s="356"/>
      <c r="GH30" s="356"/>
      <c r="GI30" s="356"/>
      <c r="GJ30" s="356"/>
      <c r="GK30" s="356"/>
      <c r="GL30" s="356"/>
      <c r="GM30" s="356"/>
      <c r="GN30" s="356"/>
      <c r="GO30" s="356"/>
      <c r="GP30" s="356"/>
      <c r="GQ30" s="356"/>
      <c r="GR30" s="356"/>
      <c r="GS30" s="356"/>
      <c r="GT30" s="356"/>
      <c r="GU30" s="356"/>
      <c r="GV30" s="356"/>
      <c r="GW30" s="356"/>
      <c r="GX30" s="356"/>
      <c r="GY30" s="356"/>
      <c r="GZ30" s="356"/>
      <c r="HA30" s="356"/>
      <c r="HB30" s="356"/>
      <c r="HC30" s="356"/>
      <c r="HD30" s="356"/>
      <c r="HE30" s="356"/>
      <c r="HF30" s="356"/>
      <c r="HG30" s="356"/>
      <c r="HH30" s="356"/>
      <c r="HI30" s="356"/>
      <c r="HJ30" s="356"/>
      <c r="HK30" s="356"/>
      <c r="HL30" s="356"/>
      <c r="HM30" s="356"/>
      <c r="HN30" s="356"/>
      <c r="HO30" s="356"/>
      <c r="HP30" s="356"/>
      <c r="HQ30" s="356"/>
      <c r="HR30" s="356"/>
      <c r="HS30" s="356"/>
      <c r="HT30" s="356"/>
      <c r="HU30" s="356"/>
      <c r="HV30" s="356"/>
      <c r="HW30" s="356"/>
      <c r="HX30" s="356"/>
      <c r="HY30" s="356"/>
      <c r="HZ30" s="356"/>
      <c r="IA30" s="356"/>
      <c r="IB30" s="356"/>
      <c r="IC30" s="356"/>
      <c r="ID30" s="356"/>
      <c r="IE30" s="356"/>
      <c r="IF30" s="356"/>
      <c r="IG30" s="356"/>
      <c r="IH30" s="356"/>
      <c r="II30" s="356"/>
      <c r="IJ30" s="356"/>
      <c r="IK30" s="356"/>
      <c r="IL30" s="356"/>
      <c r="IM30" s="356"/>
      <c r="IN30" s="356"/>
      <c r="IO30" s="356"/>
      <c r="IP30" s="356"/>
      <c r="IQ30" s="356"/>
      <c r="IR30" s="356"/>
      <c r="IS30" s="356"/>
      <c r="IT30" s="356"/>
      <c r="IU30" s="356"/>
    </row>
    <row r="31" spans="1:255" s="365" customFormat="1" ht="19.5" customHeight="1">
      <c r="A31" s="348" t="s">
        <v>3681</v>
      </c>
      <c r="B31" s="348" t="s">
        <v>3682</v>
      </c>
      <c r="C31" s="350" t="s">
        <v>6</v>
      </c>
      <c r="D31" s="351"/>
      <c r="E31" s="352"/>
      <c r="F31" s="353"/>
      <c r="G31" s="352"/>
      <c r="H31" s="353">
        <v>1002000</v>
      </c>
      <c r="I31" s="352">
        <v>1258</v>
      </c>
      <c r="J31" s="353">
        <v>865000</v>
      </c>
      <c r="K31" s="352" t="s">
        <v>3683</v>
      </c>
      <c r="L31" s="353"/>
      <c r="M31" s="353"/>
      <c r="N31" s="353">
        <f>SMALL((D31,F31,H31,J31,L31),COUNTIF(D31:L31,0)+1)</f>
        <v>865000</v>
      </c>
      <c r="O31" s="354"/>
      <c r="P31" s="355"/>
      <c r="Q31" s="355"/>
      <c r="R31" s="355"/>
      <c r="S31" s="355"/>
      <c r="T31" s="355"/>
      <c r="U31" s="348"/>
      <c r="V31" s="424"/>
      <c r="W31" s="424"/>
      <c r="X31" s="424"/>
      <c r="Y31" s="356"/>
      <c r="Z31" s="356"/>
      <c r="AA31" s="640"/>
      <c r="AB31" s="361"/>
      <c r="AC31" s="361"/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6"/>
      <c r="AO31" s="356"/>
      <c r="AP31" s="356"/>
      <c r="AQ31" s="356"/>
      <c r="AR31" s="356"/>
      <c r="AS31" s="356"/>
      <c r="AT31" s="356"/>
      <c r="AU31" s="356"/>
      <c r="AV31" s="356"/>
      <c r="AW31" s="356"/>
      <c r="AX31" s="356"/>
      <c r="AY31" s="356"/>
      <c r="AZ31" s="356"/>
      <c r="BA31" s="356"/>
      <c r="BB31" s="356"/>
      <c r="BC31" s="356"/>
      <c r="BD31" s="356"/>
      <c r="BE31" s="356"/>
      <c r="BF31" s="356"/>
      <c r="BG31" s="356"/>
      <c r="BH31" s="356"/>
      <c r="BI31" s="356"/>
      <c r="BJ31" s="356"/>
      <c r="BK31" s="356"/>
      <c r="BL31" s="356"/>
      <c r="BM31" s="356"/>
      <c r="BN31" s="356"/>
      <c r="BO31" s="356"/>
      <c r="BP31" s="356"/>
      <c r="BQ31" s="356"/>
      <c r="BR31" s="356"/>
      <c r="BS31" s="356"/>
      <c r="BT31" s="356"/>
      <c r="BU31" s="356"/>
      <c r="BV31" s="356"/>
      <c r="BW31" s="356"/>
      <c r="BX31" s="356"/>
      <c r="BY31" s="356"/>
      <c r="BZ31" s="356"/>
      <c r="CA31" s="356"/>
      <c r="CB31" s="356"/>
      <c r="CC31" s="356"/>
      <c r="CD31" s="356"/>
      <c r="CE31" s="356"/>
      <c r="CF31" s="356"/>
      <c r="CG31" s="356"/>
      <c r="CH31" s="356"/>
      <c r="CI31" s="356"/>
      <c r="CJ31" s="356"/>
      <c r="CK31" s="356"/>
      <c r="CL31" s="356"/>
      <c r="CM31" s="356"/>
      <c r="CN31" s="356"/>
      <c r="CO31" s="356"/>
      <c r="CP31" s="356"/>
      <c r="CQ31" s="356"/>
      <c r="CR31" s="356"/>
      <c r="CS31" s="356"/>
      <c r="CT31" s="356"/>
      <c r="CU31" s="356"/>
      <c r="CV31" s="356"/>
      <c r="CW31" s="356"/>
      <c r="CX31" s="356"/>
      <c r="CY31" s="356"/>
      <c r="CZ31" s="356"/>
      <c r="DA31" s="356"/>
      <c r="DB31" s="356"/>
      <c r="DC31" s="356"/>
      <c r="DD31" s="356"/>
      <c r="DE31" s="356"/>
      <c r="DF31" s="356"/>
      <c r="DG31" s="356"/>
      <c r="DH31" s="356"/>
      <c r="DI31" s="356"/>
      <c r="DJ31" s="356"/>
      <c r="DK31" s="356"/>
      <c r="DL31" s="356"/>
      <c r="DM31" s="356"/>
      <c r="DN31" s="356"/>
      <c r="DO31" s="356"/>
      <c r="DP31" s="356"/>
      <c r="DQ31" s="356"/>
      <c r="DR31" s="356"/>
      <c r="DS31" s="356"/>
      <c r="DT31" s="356"/>
      <c r="DU31" s="356"/>
      <c r="DV31" s="356"/>
      <c r="DW31" s="356"/>
      <c r="DX31" s="356"/>
      <c r="DY31" s="356"/>
      <c r="DZ31" s="356"/>
      <c r="EA31" s="356"/>
      <c r="EB31" s="356"/>
      <c r="EC31" s="356"/>
      <c r="ED31" s="356"/>
      <c r="EE31" s="356"/>
      <c r="EF31" s="356"/>
      <c r="EG31" s="356"/>
      <c r="EH31" s="356"/>
      <c r="EI31" s="356"/>
      <c r="EJ31" s="356"/>
      <c r="EK31" s="356"/>
      <c r="EL31" s="356"/>
      <c r="EM31" s="356"/>
      <c r="EN31" s="356"/>
      <c r="EO31" s="356"/>
      <c r="EP31" s="356"/>
      <c r="EQ31" s="356"/>
      <c r="ER31" s="356"/>
      <c r="ES31" s="356"/>
      <c r="ET31" s="356"/>
      <c r="EU31" s="356"/>
      <c r="EV31" s="356"/>
      <c r="EW31" s="356"/>
      <c r="EX31" s="356"/>
      <c r="EY31" s="356"/>
      <c r="EZ31" s="356"/>
      <c r="FA31" s="356"/>
      <c r="FB31" s="356"/>
      <c r="FC31" s="356"/>
      <c r="FD31" s="356"/>
      <c r="FE31" s="356"/>
      <c r="FF31" s="356"/>
      <c r="FG31" s="356"/>
      <c r="FH31" s="356"/>
      <c r="FI31" s="356"/>
      <c r="FJ31" s="356"/>
      <c r="FK31" s="356"/>
      <c r="FL31" s="356"/>
      <c r="FM31" s="356"/>
      <c r="FN31" s="356"/>
      <c r="FO31" s="356"/>
      <c r="FP31" s="356"/>
      <c r="FQ31" s="356"/>
      <c r="FR31" s="356"/>
      <c r="FS31" s="356"/>
      <c r="FT31" s="356"/>
      <c r="FU31" s="356"/>
      <c r="FV31" s="356"/>
      <c r="FW31" s="356"/>
      <c r="FX31" s="356"/>
      <c r="FY31" s="356"/>
      <c r="FZ31" s="356"/>
      <c r="GA31" s="356"/>
      <c r="GB31" s="356"/>
      <c r="GC31" s="356"/>
      <c r="GD31" s="356"/>
      <c r="GE31" s="356"/>
      <c r="GF31" s="356"/>
      <c r="GG31" s="356"/>
      <c r="GH31" s="356"/>
      <c r="GI31" s="356"/>
      <c r="GJ31" s="356"/>
      <c r="GK31" s="356"/>
      <c r="GL31" s="356"/>
      <c r="GM31" s="356"/>
      <c r="GN31" s="356"/>
      <c r="GO31" s="356"/>
      <c r="GP31" s="356"/>
      <c r="GQ31" s="356"/>
      <c r="GR31" s="356"/>
      <c r="GS31" s="356"/>
      <c r="GT31" s="356"/>
      <c r="GU31" s="356"/>
      <c r="GV31" s="356"/>
      <c r="GW31" s="356"/>
      <c r="GX31" s="356"/>
      <c r="GY31" s="356"/>
      <c r="GZ31" s="356"/>
      <c r="HA31" s="356"/>
      <c r="HB31" s="356"/>
      <c r="HC31" s="356"/>
      <c r="HD31" s="356"/>
      <c r="HE31" s="356"/>
      <c r="HF31" s="356"/>
      <c r="HG31" s="356"/>
      <c r="HH31" s="356"/>
      <c r="HI31" s="356"/>
      <c r="HJ31" s="356"/>
      <c r="HK31" s="356"/>
      <c r="HL31" s="356"/>
      <c r="HM31" s="356"/>
      <c r="HN31" s="356"/>
      <c r="HO31" s="356"/>
      <c r="HP31" s="356"/>
      <c r="HQ31" s="356"/>
      <c r="HR31" s="356"/>
      <c r="HS31" s="356"/>
      <c r="HT31" s="356"/>
      <c r="HU31" s="356"/>
      <c r="HV31" s="356"/>
      <c r="HW31" s="356"/>
      <c r="HX31" s="356"/>
      <c r="HY31" s="356"/>
      <c r="HZ31" s="356"/>
      <c r="IA31" s="356"/>
      <c r="IB31" s="356"/>
      <c r="IC31" s="356"/>
      <c r="ID31" s="356"/>
      <c r="IE31" s="356"/>
      <c r="IF31" s="356"/>
      <c r="IG31" s="356"/>
      <c r="IH31" s="356"/>
      <c r="II31" s="356"/>
      <c r="IJ31" s="356"/>
      <c r="IK31" s="356"/>
      <c r="IL31" s="356"/>
      <c r="IM31" s="356"/>
      <c r="IN31" s="356"/>
      <c r="IO31" s="356"/>
      <c r="IP31" s="356"/>
      <c r="IQ31" s="356"/>
      <c r="IR31" s="356"/>
      <c r="IS31" s="356"/>
      <c r="IT31" s="356"/>
      <c r="IU31" s="356"/>
    </row>
    <row r="32" spans="1:255" s="365" customFormat="1" ht="19.5" customHeight="1">
      <c r="A32" s="348" t="s">
        <v>3709</v>
      </c>
      <c r="B32" s="348" t="s">
        <v>3710</v>
      </c>
      <c r="C32" s="350" t="s">
        <v>6</v>
      </c>
      <c r="D32" s="351"/>
      <c r="E32" s="352"/>
      <c r="F32" s="353"/>
      <c r="G32" s="352"/>
      <c r="H32" s="353"/>
      <c r="I32" s="352"/>
      <c r="J32" s="353">
        <v>253000</v>
      </c>
      <c r="K32" s="352" t="s">
        <v>3711</v>
      </c>
      <c r="L32" s="353"/>
      <c r="M32" s="353"/>
      <c r="N32" s="353">
        <f>SMALL((D32,F32,H32,J32,L32),COUNTIF(D32:L32,0)+1)</f>
        <v>253000</v>
      </c>
      <c r="O32" s="354"/>
      <c r="P32" s="355"/>
      <c r="Q32" s="355"/>
      <c r="R32" s="355"/>
      <c r="S32" s="355"/>
      <c r="T32" s="355"/>
      <c r="U32" s="348"/>
      <c r="V32" s="424"/>
      <c r="W32" s="424"/>
      <c r="X32" s="424"/>
      <c r="Y32" s="356"/>
      <c r="Z32" s="356"/>
      <c r="AA32" s="640"/>
      <c r="AB32" s="361"/>
      <c r="AC32" s="361"/>
      <c r="AD32" s="356"/>
      <c r="AE32" s="356"/>
      <c r="AF32" s="356"/>
      <c r="AG32" s="356"/>
      <c r="AH32" s="356"/>
      <c r="AI32" s="356"/>
      <c r="AJ32" s="356"/>
      <c r="AK32" s="356"/>
      <c r="AL32" s="356"/>
      <c r="AM32" s="356"/>
      <c r="AN32" s="356"/>
      <c r="AO32" s="356"/>
      <c r="AP32" s="356"/>
      <c r="AQ32" s="356"/>
      <c r="AR32" s="356"/>
      <c r="AS32" s="356"/>
      <c r="AT32" s="356"/>
      <c r="AU32" s="356"/>
      <c r="AV32" s="356"/>
      <c r="AW32" s="356"/>
      <c r="AX32" s="356"/>
      <c r="AY32" s="356"/>
      <c r="AZ32" s="356"/>
      <c r="BA32" s="356"/>
      <c r="BB32" s="356"/>
      <c r="BC32" s="356"/>
      <c r="BD32" s="356"/>
      <c r="BE32" s="356"/>
      <c r="BF32" s="356"/>
      <c r="BG32" s="356"/>
      <c r="BH32" s="356"/>
      <c r="BI32" s="356"/>
      <c r="BJ32" s="356"/>
      <c r="BK32" s="356"/>
      <c r="BL32" s="356"/>
      <c r="BM32" s="356"/>
      <c r="BN32" s="356"/>
      <c r="BO32" s="356"/>
      <c r="BP32" s="356"/>
      <c r="BQ32" s="356"/>
      <c r="BR32" s="356"/>
      <c r="BS32" s="356"/>
      <c r="BT32" s="356"/>
      <c r="BU32" s="356"/>
      <c r="BV32" s="356"/>
      <c r="BW32" s="356"/>
      <c r="BX32" s="356"/>
      <c r="BY32" s="356"/>
      <c r="BZ32" s="356"/>
      <c r="CA32" s="356"/>
      <c r="CB32" s="356"/>
      <c r="CC32" s="356"/>
      <c r="CD32" s="356"/>
      <c r="CE32" s="356"/>
      <c r="CF32" s="356"/>
      <c r="CG32" s="356"/>
      <c r="CH32" s="356"/>
      <c r="CI32" s="356"/>
      <c r="CJ32" s="356"/>
      <c r="CK32" s="356"/>
      <c r="CL32" s="356"/>
      <c r="CM32" s="356"/>
      <c r="CN32" s="356"/>
      <c r="CO32" s="356"/>
      <c r="CP32" s="356"/>
      <c r="CQ32" s="356"/>
      <c r="CR32" s="356"/>
      <c r="CS32" s="356"/>
      <c r="CT32" s="356"/>
      <c r="CU32" s="356"/>
      <c r="CV32" s="356"/>
      <c r="CW32" s="356"/>
      <c r="CX32" s="356"/>
      <c r="CY32" s="356"/>
      <c r="CZ32" s="356"/>
      <c r="DA32" s="356"/>
      <c r="DB32" s="356"/>
      <c r="DC32" s="356"/>
      <c r="DD32" s="356"/>
      <c r="DE32" s="356"/>
      <c r="DF32" s="356"/>
      <c r="DG32" s="356"/>
      <c r="DH32" s="356"/>
      <c r="DI32" s="356"/>
      <c r="DJ32" s="356"/>
      <c r="DK32" s="356"/>
      <c r="DL32" s="356"/>
      <c r="DM32" s="356"/>
      <c r="DN32" s="356"/>
      <c r="DO32" s="356"/>
      <c r="DP32" s="356"/>
      <c r="DQ32" s="356"/>
      <c r="DR32" s="356"/>
      <c r="DS32" s="356"/>
      <c r="DT32" s="356"/>
      <c r="DU32" s="356"/>
      <c r="DV32" s="356"/>
      <c r="DW32" s="356"/>
      <c r="DX32" s="356"/>
      <c r="DY32" s="356"/>
      <c r="DZ32" s="356"/>
      <c r="EA32" s="356"/>
      <c r="EB32" s="356"/>
      <c r="EC32" s="356"/>
      <c r="ED32" s="356"/>
      <c r="EE32" s="356"/>
      <c r="EF32" s="356"/>
      <c r="EG32" s="356"/>
      <c r="EH32" s="356"/>
      <c r="EI32" s="356"/>
      <c r="EJ32" s="356"/>
      <c r="EK32" s="356"/>
      <c r="EL32" s="356"/>
      <c r="EM32" s="356"/>
      <c r="EN32" s="356"/>
      <c r="EO32" s="356"/>
      <c r="EP32" s="356"/>
      <c r="EQ32" s="356"/>
      <c r="ER32" s="356"/>
      <c r="ES32" s="356"/>
      <c r="ET32" s="356"/>
      <c r="EU32" s="356"/>
      <c r="EV32" s="356"/>
      <c r="EW32" s="356"/>
      <c r="EX32" s="356"/>
      <c r="EY32" s="356"/>
      <c r="EZ32" s="356"/>
      <c r="FA32" s="356"/>
      <c r="FB32" s="356"/>
      <c r="FC32" s="356"/>
      <c r="FD32" s="356"/>
      <c r="FE32" s="356"/>
      <c r="FF32" s="356"/>
      <c r="FG32" s="356"/>
      <c r="FH32" s="356"/>
      <c r="FI32" s="356"/>
      <c r="FJ32" s="356"/>
      <c r="FK32" s="356"/>
      <c r="FL32" s="356"/>
      <c r="FM32" s="356"/>
      <c r="FN32" s="356"/>
      <c r="FO32" s="356"/>
      <c r="FP32" s="356"/>
      <c r="FQ32" s="356"/>
      <c r="FR32" s="356"/>
      <c r="FS32" s="356"/>
      <c r="FT32" s="356"/>
      <c r="FU32" s="356"/>
      <c r="FV32" s="356"/>
      <c r="FW32" s="356"/>
      <c r="FX32" s="356"/>
      <c r="FY32" s="356"/>
      <c r="FZ32" s="356"/>
      <c r="GA32" s="356"/>
      <c r="GB32" s="356"/>
      <c r="GC32" s="356"/>
      <c r="GD32" s="356"/>
      <c r="GE32" s="356"/>
      <c r="GF32" s="356"/>
      <c r="GG32" s="356"/>
      <c r="GH32" s="356"/>
      <c r="GI32" s="356"/>
      <c r="GJ32" s="356"/>
      <c r="GK32" s="356"/>
      <c r="GL32" s="356"/>
      <c r="GM32" s="356"/>
      <c r="GN32" s="356"/>
      <c r="GO32" s="356"/>
      <c r="GP32" s="356"/>
      <c r="GQ32" s="356"/>
      <c r="GR32" s="356"/>
      <c r="GS32" s="356"/>
      <c r="GT32" s="356"/>
      <c r="GU32" s="356"/>
      <c r="GV32" s="356"/>
      <c r="GW32" s="356"/>
      <c r="GX32" s="356"/>
      <c r="GY32" s="356"/>
      <c r="GZ32" s="356"/>
      <c r="HA32" s="356"/>
      <c r="HB32" s="356"/>
      <c r="HC32" s="356"/>
      <c r="HD32" s="356"/>
      <c r="HE32" s="356"/>
      <c r="HF32" s="356"/>
      <c r="HG32" s="356"/>
      <c r="HH32" s="356"/>
      <c r="HI32" s="356"/>
      <c r="HJ32" s="356"/>
      <c r="HK32" s="356"/>
      <c r="HL32" s="356"/>
      <c r="HM32" s="356"/>
      <c r="HN32" s="356"/>
      <c r="HO32" s="356"/>
      <c r="HP32" s="356"/>
      <c r="HQ32" s="356"/>
      <c r="HR32" s="356"/>
      <c r="HS32" s="356"/>
      <c r="HT32" s="356"/>
      <c r="HU32" s="356"/>
      <c r="HV32" s="356"/>
      <c r="HW32" s="356"/>
      <c r="HX32" s="356"/>
      <c r="HY32" s="356"/>
      <c r="HZ32" s="356"/>
      <c r="IA32" s="356"/>
      <c r="IB32" s="356"/>
      <c r="IC32" s="356"/>
      <c r="ID32" s="356"/>
      <c r="IE32" s="356"/>
      <c r="IF32" s="356"/>
      <c r="IG32" s="356"/>
      <c r="IH32" s="356"/>
      <c r="II32" s="356"/>
      <c r="IJ32" s="356"/>
      <c r="IK32" s="356"/>
      <c r="IL32" s="356"/>
      <c r="IM32" s="356"/>
      <c r="IN32" s="356"/>
      <c r="IO32" s="356"/>
      <c r="IP32" s="356"/>
      <c r="IQ32" s="356"/>
      <c r="IR32" s="356"/>
      <c r="IS32" s="356"/>
      <c r="IT32" s="356"/>
      <c r="IU32" s="356"/>
    </row>
    <row r="33" spans="1:255" s="365" customFormat="1" ht="19.5" customHeight="1">
      <c r="A33" s="348" t="s">
        <v>3712</v>
      </c>
      <c r="B33" s="363" t="s">
        <v>3713</v>
      </c>
      <c r="C33" s="350" t="s">
        <v>6</v>
      </c>
      <c r="D33" s="353">
        <v>11000</v>
      </c>
      <c r="E33" s="352">
        <v>1182</v>
      </c>
      <c r="F33" s="353">
        <v>11000</v>
      </c>
      <c r="G33" s="352">
        <v>915</v>
      </c>
      <c r="H33" s="353">
        <v>11000</v>
      </c>
      <c r="I33" s="352">
        <v>1258</v>
      </c>
      <c r="J33" s="353"/>
      <c r="K33" s="352"/>
      <c r="L33" s="353"/>
      <c r="M33" s="353"/>
      <c r="N33" s="353">
        <f>SMALL((D33,F33,H33,J33,L33),COUNTIF(D33:L33,0)+1)</f>
        <v>11000</v>
      </c>
      <c r="O33" s="354"/>
      <c r="P33" s="355"/>
      <c r="Q33" s="355"/>
      <c r="R33" s="355"/>
      <c r="S33" s="355"/>
      <c r="T33" s="355"/>
      <c r="U33" s="348"/>
      <c r="V33" s="424"/>
      <c r="W33" s="424"/>
      <c r="X33" s="424"/>
      <c r="Y33" s="356"/>
      <c r="Z33" s="356"/>
      <c r="AA33" s="640"/>
      <c r="AB33" s="361"/>
      <c r="AC33" s="361"/>
      <c r="AD33" s="356"/>
      <c r="AE33" s="356"/>
      <c r="AF33" s="356"/>
      <c r="AG33" s="356"/>
      <c r="AH33" s="356"/>
      <c r="AI33" s="356"/>
      <c r="AJ33" s="356"/>
      <c r="AK33" s="356"/>
      <c r="AL33" s="356"/>
      <c r="AM33" s="356"/>
      <c r="AN33" s="356"/>
      <c r="AO33" s="356"/>
      <c r="AP33" s="356"/>
      <c r="AQ33" s="356"/>
      <c r="AR33" s="356"/>
      <c r="AS33" s="356"/>
      <c r="AT33" s="356"/>
      <c r="AU33" s="356"/>
      <c r="AV33" s="356"/>
      <c r="AW33" s="356"/>
      <c r="AX33" s="356"/>
      <c r="AY33" s="356"/>
      <c r="AZ33" s="356"/>
      <c r="BA33" s="356"/>
      <c r="BB33" s="356"/>
      <c r="BC33" s="356"/>
      <c r="BD33" s="356"/>
      <c r="BE33" s="356"/>
      <c r="BF33" s="356"/>
      <c r="BG33" s="356"/>
      <c r="BH33" s="356"/>
      <c r="BI33" s="356"/>
      <c r="BJ33" s="356"/>
      <c r="BK33" s="356"/>
      <c r="BL33" s="356"/>
      <c r="BM33" s="356"/>
      <c r="BN33" s="356"/>
      <c r="BO33" s="356"/>
      <c r="BP33" s="356"/>
      <c r="BQ33" s="356"/>
      <c r="BR33" s="356"/>
      <c r="BS33" s="356"/>
      <c r="BT33" s="356"/>
      <c r="BU33" s="356"/>
      <c r="BV33" s="356"/>
      <c r="BW33" s="356"/>
      <c r="BX33" s="356"/>
      <c r="BY33" s="356"/>
      <c r="BZ33" s="356"/>
      <c r="CA33" s="356"/>
      <c r="CB33" s="356"/>
      <c r="CC33" s="356"/>
      <c r="CD33" s="356"/>
      <c r="CE33" s="356"/>
      <c r="CF33" s="356"/>
      <c r="CG33" s="356"/>
      <c r="CH33" s="356"/>
      <c r="CI33" s="356"/>
      <c r="CJ33" s="356"/>
      <c r="CK33" s="356"/>
      <c r="CL33" s="356"/>
      <c r="CM33" s="356"/>
      <c r="CN33" s="356"/>
      <c r="CO33" s="356"/>
      <c r="CP33" s="356"/>
      <c r="CQ33" s="356"/>
      <c r="CR33" s="356"/>
      <c r="CS33" s="356"/>
      <c r="CT33" s="356"/>
      <c r="CU33" s="356"/>
      <c r="CV33" s="356"/>
      <c r="CW33" s="356"/>
      <c r="CX33" s="356"/>
      <c r="CY33" s="356"/>
      <c r="CZ33" s="356"/>
      <c r="DA33" s="356"/>
      <c r="DB33" s="356"/>
      <c r="DC33" s="356"/>
      <c r="DD33" s="356"/>
      <c r="DE33" s="356"/>
      <c r="DF33" s="356"/>
      <c r="DG33" s="356"/>
      <c r="DH33" s="356"/>
      <c r="DI33" s="356"/>
      <c r="DJ33" s="356"/>
      <c r="DK33" s="356"/>
      <c r="DL33" s="356"/>
      <c r="DM33" s="356"/>
      <c r="DN33" s="356"/>
      <c r="DO33" s="356"/>
      <c r="DP33" s="356"/>
      <c r="DQ33" s="356"/>
      <c r="DR33" s="356"/>
      <c r="DS33" s="356"/>
      <c r="DT33" s="356"/>
      <c r="DU33" s="356"/>
      <c r="DV33" s="356"/>
      <c r="DW33" s="356"/>
      <c r="DX33" s="356"/>
      <c r="DY33" s="356"/>
      <c r="DZ33" s="356"/>
      <c r="EA33" s="356"/>
      <c r="EB33" s="356"/>
      <c r="EC33" s="356"/>
      <c r="ED33" s="356"/>
      <c r="EE33" s="356"/>
      <c r="EF33" s="356"/>
      <c r="EG33" s="356"/>
      <c r="EH33" s="356"/>
      <c r="EI33" s="356"/>
      <c r="EJ33" s="356"/>
      <c r="EK33" s="356"/>
      <c r="EL33" s="356"/>
      <c r="EM33" s="356"/>
      <c r="EN33" s="356"/>
      <c r="EO33" s="356"/>
      <c r="EP33" s="356"/>
      <c r="EQ33" s="356"/>
      <c r="ER33" s="356"/>
      <c r="ES33" s="356"/>
      <c r="ET33" s="356"/>
      <c r="EU33" s="356"/>
      <c r="EV33" s="356"/>
      <c r="EW33" s="356"/>
      <c r="EX33" s="356"/>
      <c r="EY33" s="356"/>
      <c r="EZ33" s="356"/>
      <c r="FA33" s="356"/>
      <c r="FB33" s="356"/>
      <c r="FC33" s="356"/>
      <c r="FD33" s="356"/>
      <c r="FE33" s="356"/>
      <c r="FF33" s="356"/>
      <c r="FG33" s="356"/>
      <c r="FH33" s="356"/>
      <c r="FI33" s="356"/>
      <c r="FJ33" s="356"/>
      <c r="FK33" s="356"/>
      <c r="FL33" s="356"/>
      <c r="FM33" s="356"/>
      <c r="FN33" s="356"/>
      <c r="FO33" s="356"/>
      <c r="FP33" s="356"/>
      <c r="FQ33" s="356"/>
      <c r="FR33" s="356"/>
      <c r="FS33" s="356"/>
      <c r="FT33" s="356"/>
      <c r="FU33" s="356"/>
      <c r="FV33" s="356"/>
      <c r="FW33" s="356"/>
      <c r="FX33" s="356"/>
      <c r="FY33" s="356"/>
      <c r="FZ33" s="356"/>
      <c r="GA33" s="356"/>
      <c r="GB33" s="356"/>
      <c r="GC33" s="356"/>
      <c r="GD33" s="356"/>
      <c r="GE33" s="356"/>
      <c r="GF33" s="356"/>
      <c r="GG33" s="356"/>
      <c r="GH33" s="356"/>
      <c r="GI33" s="356"/>
      <c r="GJ33" s="356"/>
      <c r="GK33" s="356"/>
      <c r="GL33" s="356"/>
      <c r="GM33" s="356"/>
      <c r="GN33" s="356"/>
      <c r="GO33" s="356"/>
      <c r="GP33" s="356"/>
      <c r="GQ33" s="356"/>
      <c r="GR33" s="356"/>
      <c r="GS33" s="356"/>
      <c r="GT33" s="356"/>
      <c r="GU33" s="356"/>
      <c r="GV33" s="356"/>
      <c r="GW33" s="356"/>
      <c r="GX33" s="356"/>
      <c r="GY33" s="356"/>
      <c r="GZ33" s="356"/>
      <c r="HA33" s="356"/>
      <c r="HB33" s="356"/>
      <c r="HC33" s="356"/>
      <c r="HD33" s="356"/>
      <c r="HE33" s="356"/>
      <c r="HF33" s="356"/>
      <c r="HG33" s="356"/>
      <c r="HH33" s="356"/>
      <c r="HI33" s="356"/>
      <c r="HJ33" s="356"/>
      <c r="HK33" s="356"/>
      <c r="HL33" s="356"/>
      <c r="HM33" s="356"/>
      <c r="HN33" s="356"/>
      <c r="HO33" s="356"/>
      <c r="HP33" s="356"/>
      <c r="HQ33" s="356"/>
      <c r="HR33" s="356"/>
      <c r="HS33" s="356"/>
      <c r="HT33" s="356"/>
      <c r="HU33" s="356"/>
      <c r="HV33" s="356"/>
      <c r="HW33" s="356"/>
      <c r="HX33" s="356"/>
      <c r="HY33" s="356"/>
      <c r="HZ33" s="356"/>
      <c r="IA33" s="356"/>
      <c r="IB33" s="356"/>
      <c r="IC33" s="356"/>
      <c r="ID33" s="356"/>
      <c r="IE33" s="356"/>
      <c r="IF33" s="356"/>
      <c r="IG33" s="356"/>
      <c r="IH33" s="356"/>
      <c r="II33" s="356"/>
      <c r="IJ33" s="356"/>
      <c r="IK33" s="356"/>
      <c r="IL33" s="356"/>
      <c r="IM33" s="356"/>
      <c r="IN33" s="356"/>
      <c r="IO33" s="356"/>
      <c r="IP33" s="356"/>
      <c r="IQ33" s="356"/>
      <c r="IR33" s="356"/>
      <c r="IS33" s="356"/>
      <c r="IT33" s="356"/>
      <c r="IU33" s="356"/>
    </row>
    <row r="34" spans="1:255" s="365" customFormat="1" ht="19.5" customHeight="1">
      <c r="A34" s="348" t="s">
        <v>3714</v>
      </c>
      <c r="B34" s="348" t="s">
        <v>3715</v>
      </c>
      <c r="C34" s="350" t="s">
        <v>6</v>
      </c>
      <c r="D34" s="367">
        <v>51000</v>
      </c>
      <c r="E34" s="352">
        <v>1182</v>
      </c>
      <c r="F34" s="367">
        <v>51000</v>
      </c>
      <c r="G34" s="352">
        <v>915</v>
      </c>
      <c r="H34" s="367">
        <v>51000</v>
      </c>
      <c r="I34" s="352">
        <v>1258</v>
      </c>
      <c r="J34" s="367"/>
      <c r="K34" s="352"/>
      <c r="L34" s="367"/>
      <c r="M34" s="367"/>
      <c r="N34" s="367">
        <f>SMALL((D34,F34,H34,J34,L34),COUNTIF(D34:L34,0)+1)</f>
        <v>51000</v>
      </c>
      <c r="O34" s="354"/>
      <c r="P34" s="355"/>
      <c r="Q34" s="355"/>
      <c r="R34" s="355"/>
      <c r="S34" s="355"/>
      <c r="T34" s="355"/>
      <c r="U34" s="348"/>
      <c r="V34" s="424"/>
      <c r="W34" s="424"/>
      <c r="X34" s="424"/>
      <c r="Y34" s="356"/>
      <c r="Z34" s="356"/>
      <c r="AA34" s="640"/>
      <c r="AB34" s="361"/>
      <c r="AC34" s="361"/>
      <c r="AD34" s="356"/>
      <c r="AE34" s="356"/>
      <c r="AF34" s="356"/>
      <c r="AG34" s="356"/>
      <c r="AH34" s="356"/>
      <c r="AI34" s="356"/>
      <c r="AJ34" s="356"/>
      <c r="AK34" s="356"/>
      <c r="AL34" s="356"/>
      <c r="AM34" s="356"/>
      <c r="AN34" s="356"/>
      <c r="AO34" s="356"/>
      <c r="AP34" s="356"/>
      <c r="AQ34" s="356"/>
      <c r="AR34" s="356"/>
      <c r="AS34" s="356"/>
      <c r="AT34" s="356"/>
      <c r="AU34" s="356"/>
      <c r="AV34" s="356"/>
      <c r="AW34" s="356"/>
      <c r="AX34" s="356"/>
      <c r="AY34" s="356"/>
      <c r="AZ34" s="356"/>
      <c r="BA34" s="356"/>
      <c r="BB34" s="356"/>
      <c r="BC34" s="356"/>
      <c r="BD34" s="356"/>
      <c r="BE34" s="356"/>
      <c r="BF34" s="356"/>
      <c r="BG34" s="356"/>
      <c r="BH34" s="356"/>
      <c r="BI34" s="356"/>
      <c r="BJ34" s="356"/>
      <c r="BK34" s="356"/>
      <c r="BL34" s="356"/>
      <c r="BM34" s="356"/>
      <c r="BN34" s="356"/>
      <c r="BO34" s="356"/>
      <c r="BP34" s="356"/>
      <c r="BQ34" s="356"/>
      <c r="BR34" s="356"/>
      <c r="BS34" s="356"/>
      <c r="BT34" s="356"/>
      <c r="BU34" s="356"/>
      <c r="BV34" s="356"/>
      <c r="BW34" s="356"/>
      <c r="BX34" s="356"/>
      <c r="BY34" s="356"/>
      <c r="BZ34" s="356"/>
      <c r="CA34" s="356"/>
      <c r="CB34" s="356"/>
      <c r="CC34" s="356"/>
      <c r="CD34" s="356"/>
      <c r="CE34" s="356"/>
      <c r="CF34" s="356"/>
      <c r="CG34" s="356"/>
      <c r="CH34" s="356"/>
      <c r="CI34" s="356"/>
      <c r="CJ34" s="356"/>
      <c r="CK34" s="356"/>
      <c r="CL34" s="356"/>
      <c r="CM34" s="356"/>
      <c r="CN34" s="356"/>
      <c r="CO34" s="356"/>
      <c r="CP34" s="356"/>
      <c r="CQ34" s="356"/>
      <c r="CR34" s="356"/>
      <c r="CS34" s="356"/>
      <c r="CT34" s="356"/>
      <c r="CU34" s="356"/>
      <c r="CV34" s="356"/>
      <c r="CW34" s="356"/>
      <c r="CX34" s="356"/>
      <c r="CY34" s="356"/>
      <c r="CZ34" s="356"/>
      <c r="DA34" s="356"/>
      <c r="DB34" s="356"/>
      <c r="DC34" s="356"/>
      <c r="DD34" s="356"/>
      <c r="DE34" s="356"/>
      <c r="DF34" s="356"/>
      <c r="DG34" s="356"/>
      <c r="DH34" s="356"/>
      <c r="DI34" s="356"/>
      <c r="DJ34" s="356"/>
      <c r="DK34" s="356"/>
      <c r="DL34" s="356"/>
      <c r="DM34" s="356"/>
      <c r="DN34" s="356"/>
      <c r="DO34" s="356"/>
      <c r="DP34" s="356"/>
      <c r="DQ34" s="356"/>
      <c r="DR34" s="356"/>
      <c r="DS34" s="356"/>
      <c r="DT34" s="356"/>
      <c r="DU34" s="356"/>
      <c r="DV34" s="356"/>
      <c r="DW34" s="356"/>
      <c r="DX34" s="356"/>
      <c r="DY34" s="356"/>
      <c r="DZ34" s="356"/>
      <c r="EA34" s="356"/>
      <c r="EB34" s="356"/>
      <c r="EC34" s="356"/>
      <c r="ED34" s="356"/>
      <c r="EE34" s="356"/>
      <c r="EF34" s="356"/>
      <c r="EG34" s="356"/>
      <c r="EH34" s="356"/>
      <c r="EI34" s="356"/>
      <c r="EJ34" s="356"/>
      <c r="EK34" s="356"/>
      <c r="EL34" s="356"/>
      <c r="EM34" s="356"/>
      <c r="EN34" s="356"/>
      <c r="EO34" s="356"/>
      <c r="EP34" s="356"/>
      <c r="EQ34" s="356"/>
      <c r="ER34" s="356"/>
      <c r="ES34" s="356"/>
      <c r="ET34" s="356"/>
      <c r="EU34" s="356"/>
      <c r="EV34" s="356"/>
      <c r="EW34" s="356"/>
      <c r="EX34" s="356"/>
      <c r="EY34" s="356"/>
      <c r="EZ34" s="356"/>
      <c r="FA34" s="356"/>
      <c r="FB34" s="356"/>
      <c r="FC34" s="356"/>
      <c r="FD34" s="356"/>
      <c r="FE34" s="356"/>
      <c r="FF34" s="356"/>
      <c r="FG34" s="356"/>
      <c r="FH34" s="356"/>
      <c r="FI34" s="356"/>
      <c r="FJ34" s="356"/>
      <c r="FK34" s="356"/>
      <c r="FL34" s="356"/>
      <c r="FM34" s="356"/>
      <c r="FN34" s="356"/>
      <c r="FO34" s="356"/>
      <c r="FP34" s="356"/>
      <c r="FQ34" s="356"/>
      <c r="FR34" s="356"/>
      <c r="FS34" s="356"/>
      <c r="FT34" s="356"/>
      <c r="FU34" s="356"/>
      <c r="FV34" s="356"/>
      <c r="FW34" s="356"/>
      <c r="FX34" s="356"/>
      <c r="FY34" s="356"/>
      <c r="FZ34" s="356"/>
      <c r="GA34" s="356"/>
      <c r="GB34" s="356"/>
      <c r="GC34" s="356"/>
      <c r="GD34" s="356"/>
      <c r="GE34" s="356"/>
      <c r="GF34" s="356"/>
      <c r="GG34" s="356"/>
      <c r="GH34" s="356"/>
      <c r="GI34" s="356"/>
      <c r="GJ34" s="356"/>
      <c r="GK34" s="356"/>
      <c r="GL34" s="356"/>
      <c r="GM34" s="356"/>
      <c r="GN34" s="356"/>
      <c r="GO34" s="356"/>
      <c r="GP34" s="356"/>
      <c r="GQ34" s="356"/>
      <c r="GR34" s="356"/>
      <c r="GS34" s="356"/>
      <c r="GT34" s="356"/>
      <c r="GU34" s="356"/>
      <c r="GV34" s="356"/>
      <c r="GW34" s="356"/>
      <c r="GX34" s="356"/>
      <c r="GY34" s="356"/>
      <c r="GZ34" s="356"/>
      <c r="HA34" s="356"/>
      <c r="HB34" s="356"/>
      <c r="HC34" s="356"/>
      <c r="HD34" s="356"/>
      <c r="HE34" s="356"/>
      <c r="HF34" s="356"/>
      <c r="HG34" s="356"/>
      <c r="HH34" s="356"/>
      <c r="HI34" s="356"/>
      <c r="HJ34" s="356"/>
      <c r="HK34" s="356"/>
      <c r="HL34" s="356"/>
      <c r="HM34" s="356"/>
      <c r="HN34" s="356"/>
      <c r="HO34" s="356"/>
      <c r="HP34" s="356"/>
      <c r="HQ34" s="356"/>
      <c r="HR34" s="356"/>
      <c r="HS34" s="356"/>
      <c r="HT34" s="356"/>
      <c r="HU34" s="356"/>
      <c r="HV34" s="356"/>
      <c r="HW34" s="356"/>
      <c r="HX34" s="356"/>
      <c r="HY34" s="356"/>
      <c r="HZ34" s="356"/>
      <c r="IA34" s="356"/>
      <c r="IB34" s="356"/>
      <c r="IC34" s="356"/>
      <c r="ID34" s="356"/>
      <c r="IE34" s="356"/>
      <c r="IF34" s="356"/>
      <c r="IG34" s="356"/>
      <c r="IH34" s="356"/>
      <c r="II34" s="356"/>
      <c r="IJ34" s="356"/>
      <c r="IK34" s="356"/>
      <c r="IL34" s="356"/>
      <c r="IM34" s="356"/>
      <c r="IN34" s="356"/>
      <c r="IO34" s="356"/>
      <c r="IP34" s="356"/>
      <c r="IQ34" s="356"/>
      <c r="IR34" s="356"/>
      <c r="IS34" s="356"/>
      <c r="IT34" s="356"/>
      <c r="IU34" s="356"/>
    </row>
    <row r="35" spans="1:255" s="365" customFormat="1" ht="19.5" customHeight="1">
      <c r="A35" s="348" t="s">
        <v>3819</v>
      </c>
      <c r="B35" s="348" t="s">
        <v>3739</v>
      </c>
      <c r="C35" s="350" t="s">
        <v>3820</v>
      </c>
      <c r="D35" s="351"/>
      <c r="E35" s="352"/>
      <c r="F35" s="353"/>
      <c r="G35" s="352"/>
      <c r="H35" s="353">
        <v>63000</v>
      </c>
      <c r="I35" s="352">
        <v>1257</v>
      </c>
      <c r="J35" s="353">
        <v>63000</v>
      </c>
      <c r="K35" s="352" t="s">
        <v>3821</v>
      </c>
      <c r="L35" s="353"/>
      <c r="M35" s="353"/>
      <c r="N35" s="353">
        <f>SMALL((D35,F35,H35,J35,L35),COUNTIF(D35:L35,0)+1)</f>
        <v>63000</v>
      </c>
      <c r="O35" s="354"/>
      <c r="P35" s="355"/>
      <c r="Q35" s="355"/>
      <c r="R35" s="355"/>
      <c r="S35" s="355"/>
      <c r="T35" s="355"/>
      <c r="U35" s="348"/>
      <c r="V35" s="424"/>
      <c r="W35" s="424"/>
      <c r="X35" s="424"/>
      <c r="Y35" s="356"/>
      <c r="Z35" s="356"/>
      <c r="AA35" s="640"/>
      <c r="AB35" s="361"/>
      <c r="AC35" s="361"/>
      <c r="AD35" s="356"/>
      <c r="AE35" s="356"/>
      <c r="AF35" s="356"/>
      <c r="AG35" s="356"/>
      <c r="AH35" s="356"/>
      <c r="AI35" s="356"/>
      <c r="AJ35" s="356"/>
      <c r="AK35" s="356"/>
      <c r="AL35" s="356"/>
      <c r="AM35" s="356"/>
      <c r="AN35" s="356"/>
      <c r="AO35" s="356"/>
      <c r="AP35" s="356"/>
      <c r="AQ35" s="356"/>
      <c r="AR35" s="356"/>
      <c r="AS35" s="356"/>
      <c r="AT35" s="356"/>
      <c r="AU35" s="356"/>
      <c r="AV35" s="356"/>
      <c r="AW35" s="356"/>
      <c r="AX35" s="356"/>
      <c r="AY35" s="356"/>
      <c r="AZ35" s="356"/>
      <c r="BA35" s="356"/>
      <c r="BB35" s="356"/>
      <c r="BC35" s="356"/>
      <c r="BD35" s="356"/>
      <c r="BE35" s="356"/>
      <c r="BF35" s="356"/>
      <c r="BG35" s="356"/>
      <c r="BH35" s="356"/>
      <c r="BI35" s="356"/>
      <c r="BJ35" s="356"/>
      <c r="BK35" s="356"/>
      <c r="BL35" s="356"/>
      <c r="BM35" s="356"/>
      <c r="BN35" s="356"/>
      <c r="BO35" s="356"/>
      <c r="BP35" s="356"/>
      <c r="BQ35" s="356"/>
      <c r="BR35" s="356"/>
      <c r="BS35" s="356"/>
      <c r="BT35" s="356"/>
      <c r="BU35" s="356"/>
      <c r="BV35" s="356"/>
      <c r="BW35" s="356"/>
      <c r="BX35" s="356"/>
      <c r="BY35" s="356"/>
      <c r="BZ35" s="356"/>
      <c r="CA35" s="356"/>
      <c r="CB35" s="356"/>
      <c r="CC35" s="356"/>
      <c r="CD35" s="356"/>
      <c r="CE35" s="356"/>
      <c r="CF35" s="356"/>
      <c r="CG35" s="356"/>
      <c r="CH35" s="356"/>
      <c r="CI35" s="356"/>
      <c r="CJ35" s="356"/>
      <c r="CK35" s="356"/>
      <c r="CL35" s="356"/>
      <c r="CM35" s="356"/>
      <c r="CN35" s="356"/>
      <c r="CO35" s="356"/>
      <c r="CP35" s="356"/>
      <c r="CQ35" s="356"/>
      <c r="CR35" s="356"/>
      <c r="CS35" s="356"/>
      <c r="CT35" s="356"/>
      <c r="CU35" s="356"/>
      <c r="CV35" s="356"/>
      <c r="CW35" s="356"/>
      <c r="CX35" s="356"/>
      <c r="CY35" s="356"/>
      <c r="CZ35" s="356"/>
      <c r="DA35" s="356"/>
      <c r="DB35" s="356"/>
      <c r="DC35" s="356"/>
      <c r="DD35" s="356"/>
      <c r="DE35" s="356"/>
      <c r="DF35" s="356"/>
      <c r="DG35" s="356"/>
      <c r="DH35" s="356"/>
      <c r="DI35" s="356"/>
      <c r="DJ35" s="356"/>
      <c r="DK35" s="356"/>
      <c r="DL35" s="356"/>
      <c r="DM35" s="356"/>
      <c r="DN35" s="356"/>
      <c r="DO35" s="356"/>
      <c r="DP35" s="356"/>
      <c r="DQ35" s="356"/>
      <c r="DR35" s="356"/>
      <c r="DS35" s="356"/>
      <c r="DT35" s="356"/>
      <c r="DU35" s="356"/>
      <c r="DV35" s="356"/>
      <c r="DW35" s="356"/>
      <c r="DX35" s="356"/>
      <c r="DY35" s="356"/>
      <c r="DZ35" s="356"/>
      <c r="EA35" s="356"/>
      <c r="EB35" s="356"/>
      <c r="EC35" s="356"/>
      <c r="ED35" s="356"/>
      <c r="EE35" s="356"/>
      <c r="EF35" s="356"/>
      <c r="EG35" s="356"/>
      <c r="EH35" s="356"/>
      <c r="EI35" s="356"/>
      <c r="EJ35" s="356"/>
      <c r="EK35" s="356"/>
      <c r="EL35" s="356"/>
      <c r="EM35" s="356"/>
      <c r="EN35" s="356"/>
      <c r="EO35" s="356"/>
      <c r="EP35" s="356"/>
      <c r="EQ35" s="356"/>
      <c r="ER35" s="356"/>
      <c r="ES35" s="356"/>
      <c r="ET35" s="356"/>
      <c r="EU35" s="356"/>
      <c r="EV35" s="356"/>
      <c r="EW35" s="356"/>
      <c r="EX35" s="356"/>
      <c r="EY35" s="356"/>
      <c r="EZ35" s="356"/>
      <c r="FA35" s="356"/>
      <c r="FB35" s="356"/>
      <c r="FC35" s="356"/>
      <c r="FD35" s="356"/>
      <c r="FE35" s="356"/>
      <c r="FF35" s="356"/>
      <c r="FG35" s="356"/>
      <c r="FH35" s="356"/>
      <c r="FI35" s="356"/>
      <c r="FJ35" s="356"/>
      <c r="FK35" s="356"/>
      <c r="FL35" s="356"/>
      <c r="FM35" s="356"/>
      <c r="FN35" s="356"/>
      <c r="FO35" s="356"/>
      <c r="FP35" s="356"/>
      <c r="FQ35" s="356"/>
      <c r="FR35" s="356"/>
      <c r="FS35" s="356"/>
      <c r="FT35" s="356"/>
      <c r="FU35" s="356"/>
      <c r="FV35" s="356"/>
      <c r="FW35" s="356"/>
      <c r="FX35" s="356"/>
      <c r="FY35" s="356"/>
      <c r="FZ35" s="356"/>
      <c r="GA35" s="356"/>
      <c r="GB35" s="356"/>
      <c r="GC35" s="356"/>
      <c r="GD35" s="356"/>
      <c r="GE35" s="356"/>
      <c r="GF35" s="356"/>
      <c r="GG35" s="356"/>
      <c r="GH35" s="356"/>
      <c r="GI35" s="356"/>
      <c r="GJ35" s="356"/>
      <c r="GK35" s="356"/>
      <c r="GL35" s="356"/>
      <c r="GM35" s="356"/>
      <c r="GN35" s="356"/>
      <c r="GO35" s="356"/>
      <c r="GP35" s="356"/>
      <c r="GQ35" s="356"/>
      <c r="GR35" s="356"/>
      <c r="GS35" s="356"/>
      <c r="GT35" s="356"/>
      <c r="GU35" s="356"/>
      <c r="GV35" s="356"/>
      <c r="GW35" s="356"/>
      <c r="GX35" s="356"/>
      <c r="GY35" s="356"/>
      <c r="GZ35" s="356"/>
      <c r="HA35" s="356"/>
      <c r="HB35" s="356"/>
      <c r="HC35" s="356"/>
      <c r="HD35" s="356"/>
      <c r="HE35" s="356"/>
      <c r="HF35" s="356"/>
      <c r="HG35" s="356"/>
      <c r="HH35" s="356"/>
      <c r="HI35" s="356"/>
      <c r="HJ35" s="356"/>
      <c r="HK35" s="356"/>
      <c r="HL35" s="356"/>
      <c r="HM35" s="356"/>
      <c r="HN35" s="356"/>
      <c r="HO35" s="356"/>
      <c r="HP35" s="356"/>
      <c r="HQ35" s="356"/>
      <c r="HR35" s="356"/>
      <c r="HS35" s="356"/>
      <c r="HT35" s="356"/>
      <c r="HU35" s="356"/>
      <c r="HV35" s="356"/>
      <c r="HW35" s="356"/>
      <c r="HX35" s="356"/>
      <c r="HY35" s="356"/>
      <c r="HZ35" s="356"/>
      <c r="IA35" s="356"/>
      <c r="IB35" s="356"/>
      <c r="IC35" s="356"/>
      <c r="ID35" s="356"/>
      <c r="IE35" s="356"/>
      <c r="IF35" s="356"/>
      <c r="IG35" s="356"/>
      <c r="IH35" s="356"/>
      <c r="II35" s="356"/>
      <c r="IJ35" s="356"/>
      <c r="IK35" s="356"/>
      <c r="IL35" s="356"/>
      <c r="IM35" s="356"/>
      <c r="IN35" s="356"/>
      <c r="IO35" s="356"/>
      <c r="IP35" s="356"/>
      <c r="IQ35" s="356"/>
      <c r="IR35" s="356"/>
      <c r="IS35" s="356"/>
      <c r="IT35" s="356"/>
      <c r="IU35" s="356"/>
    </row>
    <row r="36" spans="1:255" s="365" customFormat="1" ht="19.5" customHeight="1">
      <c r="A36" s="348" t="s">
        <v>3819</v>
      </c>
      <c r="B36" s="348" t="s">
        <v>3741</v>
      </c>
      <c r="C36" s="350" t="s">
        <v>3820</v>
      </c>
      <c r="D36" s="351"/>
      <c r="E36" s="352"/>
      <c r="F36" s="353"/>
      <c r="G36" s="352"/>
      <c r="H36" s="353">
        <v>126000</v>
      </c>
      <c r="I36" s="352">
        <v>1257</v>
      </c>
      <c r="J36" s="353">
        <v>126000</v>
      </c>
      <c r="K36" s="352" t="s">
        <v>3822</v>
      </c>
      <c r="L36" s="353"/>
      <c r="M36" s="353"/>
      <c r="N36" s="353">
        <f>SMALL((D36,F36,H36,J36,L36),COUNTIF(D36:L36,0)+1)</f>
        <v>126000</v>
      </c>
      <c r="O36" s="354"/>
      <c r="P36" s="355"/>
      <c r="Q36" s="355"/>
      <c r="R36" s="355"/>
      <c r="S36" s="355"/>
      <c r="T36" s="355"/>
      <c r="U36" s="348"/>
      <c r="V36" s="424"/>
      <c r="W36" s="424"/>
      <c r="X36" s="424"/>
      <c r="Y36" s="356"/>
      <c r="Z36" s="356"/>
      <c r="AA36" s="640"/>
      <c r="AB36" s="361"/>
      <c r="AC36" s="361"/>
      <c r="AD36" s="356"/>
      <c r="AE36" s="356"/>
      <c r="AF36" s="356"/>
      <c r="AG36" s="356"/>
      <c r="AH36" s="356"/>
      <c r="AI36" s="356"/>
      <c r="AJ36" s="356"/>
      <c r="AK36" s="356"/>
      <c r="AL36" s="356"/>
      <c r="AM36" s="356"/>
      <c r="AN36" s="356"/>
      <c r="AO36" s="356"/>
      <c r="AP36" s="356"/>
      <c r="AQ36" s="356"/>
      <c r="AR36" s="356"/>
      <c r="AS36" s="356"/>
      <c r="AT36" s="356"/>
      <c r="AU36" s="356"/>
      <c r="AV36" s="356"/>
      <c r="AW36" s="356"/>
      <c r="AX36" s="356"/>
      <c r="AY36" s="356"/>
      <c r="AZ36" s="356"/>
      <c r="BA36" s="356"/>
      <c r="BB36" s="356"/>
      <c r="BC36" s="356"/>
      <c r="BD36" s="356"/>
      <c r="BE36" s="356"/>
      <c r="BF36" s="356"/>
      <c r="BG36" s="356"/>
      <c r="BH36" s="356"/>
      <c r="BI36" s="356"/>
      <c r="BJ36" s="356"/>
      <c r="BK36" s="356"/>
      <c r="BL36" s="356"/>
      <c r="BM36" s="356"/>
      <c r="BN36" s="356"/>
      <c r="BO36" s="356"/>
      <c r="BP36" s="356"/>
      <c r="BQ36" s="356"/>
      <c r="BR36" s="356"/>
      <c r="BS36" s="356"/>
      <c r="BT36" s="356"/>
      <c r="BU36" s="356"/>
      <c r="BV36" s="356"/>
      <c r="BW36" s="356"/>
      <c r="BX36" s="356"/>
      <c r="BY36" s="356"/>
      <c r="BZ36" s="356"/>
      <c r="CA36" s="356"/>
      <c r="CB36" s="356"/>
      <c r="CC36" s="356"/>
      <c r="CD36" s="356"/>
      <c r="CE36" s="356"/>
      <c r="CF36" s="356"/>
      <c r="CG36" s="356"/>
      <c r="CH36" s="356"/>
      <c r="CI36" s="356"/>
      <c r="CJ36" s="356"/>
      <c r="CK36" s="356"/>
      <c r="CL36" s="356"/>
      <c r="CM36" s="356"/>
      <c r="CN36" s="356"/>
      <c r="CO36" s="356"/>
      <c r="CP36" s="356"/>
      <c r="CQ36" s="356"/>
      <c r="CR36" s="356"/>
      <c r="CS36" s="356"/>
      <c r="CT36" s="356"/>
      <c r="CU36" s="356"/>
      <c r="CV36" s="356"/>
      <c r="CW36" s="356"/>
      <c r="CX36" s="356"/>
      <c r="CY36" s="356"/>
      <c r="CZ36" s="356"/>
      <c r="DA36" s="356"/>
      <c r="DB36" s="356"/>
      <c r="DC36" s="356"/>
      <c r="DD36" s="356"/>
      <c r="DE36" s="356"/>
      <c r="DF36" s="356"/>
      <c r="DG36" s="356"/>
      <c r="DH36" s="356"/>
      <c r="DI36" s="356"/>
      <c r="DJ36" s="356"/>
      <c r="DK36" s="356"/>
      <c r="DL36" s="356"/>
      <c r="DM36" s="356"/>
      <c r="DN36" s="356"/>
      <c r="DO36" s="356"/>
      <c r="DP36" s="356"/>
      <c r="DQ36" s="356"/>
      <c r="DR36" s="356"/>
      <c r="DS36" s="356"/>
      <c r="DT36" s="356"/>
      <c r="DU36" s="356"/>
      <c r="DV36" s="356"/>
      <c r="DW36" s="356"/>
      <c r="DX36" s="356"/>
      <c r="DY36" s="356"/>
      <c r="DZ36" s="356"/>
      <c r="EA36" s="356"/>
      <c r="EB36" s="356"/>
      <c r="EC36" s="356"/>
      <c r="ED36" s="356"/>
      <c r="EE36" s="356"/>
      <c r="EF36" s="356"/>
      <c r="EG36" s="356"/>
      <c r="EH36" s="356"/>
      <c r="EI36" s="356"/>
      <c r="EJ36" s="356"/>
      <c r="EK36" s="356"/>
      <c r="EL36" s="356"/>
      <c r="EM36" s="356"/>
      <c r="EN36" s="356"/>
      <c r="EO36" s="356"/>
      <c r="EP36" s="356"/>
      <c r="EQ36" s="356"/>
      <c r="ER36" s="356"/>
      <c r="ES36" s="356"/>
      <c r="ET36" s="356"/>
      <c r="EU36" s="356"/>
      <c r="EV36" s="356"/>
      <c r="EW36" s="356"/>
      <c r="EX36" s="356"/>
      <c r="EY36" s="356"/>
      <c r="EZ36" s="356"/>
      <c r="FA36" s="356"/>
      <c r="FB36" s="356"/>
      <c r="FC36" s="356"/>
      <c r="FD36" s="356"/>
      <c r="FE36" s="356"/>
      <c r="FF36" s="356"/>
      <c r="FG36" s="356"/>
      <c r="FH36" s="356"/>
      <c r="FI36" s="356"/>
      <c r="FJ36" s="356"/>
      <c r="FK36" s="356"/>
      <c r="FL36" s="356"/>
      <c r="FM36" s="356"/>
      <c r="FN36" s="356"/>
      <c r="FO36" s="356"/>
      <c r="FP36" s="356"/>
      <c r="FQ36" s="356"/>
      <c r="FR36" s="356"/>
      <c r="FS36" s="356"/>
      <c r="FT36" s="356"/>
      <c r="FU36" s="356"/>
      <c r="FV36" s="356"/>
      <c r="FW36" s="356"/>
      <c r="FX36" s="356"/>
      <c r="FY36" s="356"/>
      <c r="FZ36" s="356"/>
      <c r="GA36" s="356"/>
      <c r="GB36" s="356"/>
      <c r="GC36" s="356"/>
      <c r="GD36" s="356"/>
      <c r="GE36" s="356"/>
      <c r="GF36" s="356"/>
      <c r="GG36" s="356"/>
      <c r="GH36" s="356"/>
      <c r="GI36" s="356"/>
      <c r="GJ36" s="356"/>
      <c r="GK36" s="356"/>
      <c r="GL36" s="356"/>
      <c r="GM36" s="356"/>
      <c r="GN36" s="356"/>
      <c r="GO36" s="356"/>
      <c r="GP36" s="356"/>
      <c r="GQ36" s="356"/>
      <c r="GR36" s="356"/>
      <c r="GS36" s="356"/>
      <c r="GT36" s="356"/>
      <c r="GU36" s="356"/>
      <c r="GV36" s="356"/>
      <c r="GW36" s="356"/>
      <c r="GX36" s="356"/>
      <c r="GY36" s="356"/>
      <c r="GZ36" s="356"/>
      <c r="HA36" s="356"/>
      <c r="HB36" s="356"/>
      <c r="HC36" s="356"/>
      <c r="HD36" s="356"/>
      <c r="HE36" s="356"/>
      <c r="HF36" s="356"/>
      <c r="HG36" s="356"/>
      <c r="HH36" s="356"/>
      <c r="HI36" s="356"/>
      <c r="HJ36" s="356"/>
      <c r="HK36" s="356"/>
      <c r="HL36" s="356"/>
      <c r="HM36" s="356"/>
      <c r="HN36" s="356"/>
      <c r="HO36" s="356"/>
      <c r="HP36" s="356"/>
      <c r="HQ36" s="356"/>
      <c r="HR36" s="356"/>
      <c r="HS36" s="356"/>
      <c r="HT36" s="356"/>
      <c r="HU36" s="356"/>
      <c r="HV36" s="356"/>
      <c r="HW36" s="356"/>
      <c r="HX36" s="356"/>
      <c r="HY36" s="356"/>
      <c r="HZ36" s="356"/>
      <c r="IA36" s="356"/>
      <c r="IB36" s="356"/>
      <c r="IC36" s="356"/>
      <c r="ID36" s="356"/>
      <c r="IE36" s="356"/>
      <c r="IF36" s="356"/>
      <c r="IG36" s="356"/>
      <c r="IH36" s="356"/>
      <c r="II36" s="356"/>
      <c r="IJ36" s="356"/>
      <c r="IK36" s="356"/>
      <c r="IL36" s="356"/>
      <c r="IM36" s="356"/>
      <c r="IN36" s="356"/>
      <c r="IO36" s="356"/>
      <c r="IP36" s="356"/>
      <c r="IQ36" s="356"/>
      <c r="IR36" s="356"/>
      <c r="IS36" s="356"/>
      <c r="IT36" s="356"/>
      <c r="IU36" s="356"/>
    </row>
    <row r="37" spans="1:255" s="365" customFormat="1" ht="19.5" customHeight="1">
      <c r="A37" s="348" t="s">
        <v>3819</v>
      </c>
      <c r="B37" s="348" t="s">
        <v>3823</v>
      </c>
      <c r="C37" s="350" t="s">
        <v>3824</v>
      </c>
      <c r="D37" s="351"/>
      <c r="E37" s="352"/>
      <c r="F37" s="353"/>
      <c r="G37" s="352"/>
      <c r="H37" s="353">
        <v>379000</v>
      </c>
      <c r="I37" s="352">
        <v>1257</v>
      </c>
      <c r="J37" s="353">
        <v>379000</v>
      </c>
      <c r="K37" s="352" t="s">
        <v>3825</v>
      </c>
      <c r="L37" s="353"/>
      <c r="M37" s="353"/>
      <c r="N37" s="353">
        <f>SMALL((D37,F37,H37,J37,L37),COUNTIF(D37:L37,0)+1)</f>
        <v>379000</v>
      </c>
      <c r="O37" s="354"/>
      <c r="P37" s="355"/>
      <c r="Q37" s="355"/>
      <c r="R37" s="355"/>
      <c r="S37" s="355"/>
      <c r="T37" s="355"/>
      <c r="U37" s="348"/>
      <c r="V37" s="424"/>
      <c r="W37" s="424"/>
      <c r="X37" s="424"/>
      <c r="Y37" s="356"/>
      <c r="Z37" s="356"/>
      <c r="AA37" s="640"/>
      <c r="AB37" s="361"/>
      <c r="AC37" s="361"/>
      <c r="AD37" s="356"/>
      <c r="AE37" s="356"/>
      <c r="AF37" s="356"/>
      <c r="AG37" s="356"/>
      <c r="AH37" s="356"/>
      <c r="AI37" s="356"/>
      <c r="AJ37" s="356"/>
      <c r="AK37" s="356"/>
      <c r="AL37" s="356"/>
      <c r="AM37" s="356"/>
      <c r="AN37" s="356"/>
      <c r="AO37" s="356"/>
      <c r="AP37" s="356"/>
      <c r="AQ37" s="356"/>
      <c r="AR37" s="356"/>
      <c r="AS37" s="356"/>
      <c r="AT37" s="356"/>
      <c r="AU37" s="356"/>
      <c r="AV37" s="356"/>
      <c r="AW37" s="356"/>
      <c r="AX37" s="356"/>
      <c r="AY37" s="356"/>
      <c r="AZ37" s="356"/>
      <c r="BA37" s="356"/>
      <c r="BB37" s="356"/>
      <c r="BC37" s="356"/>
      <c r="BD37" s="356"/>
      <c r="BE37" s="356"/>
      <c r="BF37" s="356"/>
      <c r="BG37" s="356"/>
      <c r="BH37" s="356"/>
      <c r="BI37" s="356"/>
      <c r="BJ37" s="356"/>
      <c r="BK37" s="356"/>
      <c r="BL37" s="356"/>
      <c r="BM37" s="356"/>
      <c r="BN37" s="356"/>
      <c r="BO37" s="356"/>
      <c r="BP37" s="356"/>
      <c r="BQ37" s="356"/>
      <c r="BR37" s="356"/>
      <c r="BS37" s="356"/>
      <c r="BT37" s="356"/>
      <c r="BU37" s="356"/>
      <c r="BV37" s="356"/>
      <c r="BW37" s="356"/>
      <c r="BX37" s="356"/>
      <c r="BY37" s="356"/>
      <c r="BZ37" s="356"/>
      <c r="CA37" s="356"/>
      <c r="CB37" s="356"/>
      <c r="CC37" s="356"/>
      <c r="CD37" s="356"/>
      <c r="CE37" s="356"/>
      <c r="CF37" s="356"/>
      <c r="CG37" s="356"/>
      <c r="CH37" s="356"/>
      <c r="CI37" s="356"/>
      <c r="CJ37" s="356"/>
      <c r="CK37" s="356"/>
      <c r="CL37" s="356"/>
      <c r="CM37" s="356"/>
      <c r="CN37" s="356"/>
      <c r="CO37" s="356"/>
      <c r="CP37" s="356"/>
      <c r="CQ37" s="356"/>
      <c r="CR37" s="356"/>
      <c r="CS37" s="356"/>
      <c r="CT37" s="356"/>
      <c r="CU37" s="356"/>
      <c r="CV37" s="356"/>
      <c r="CW37" s="356"/>
      <c r="CX37" s="356"/>
      <c r="CY37" s="356"/>
      <c r="CZ37" s="356"/>
      <c r="DA37" s="356"/>
      <c r="DB37" s="356"/>
      <c r="DC37" s="356"/>
      <c r="DD37" s="356"/>
      <c r="DE37" s="356"/>
      <c r="DF37" s="356"/>
      <c r="DG37" s="356"/>
      <c r="DH37" s="356"/>
      <c r="DI37" s="356"/>
      <c r="DJ37" s="356"/>
      <c r="DK37" s="356"/>
      <c r="DL37" s="356"/>
      <c r="DM37" s="356"/>
      <c r="DN37" s="356"/>
      <c r="DO37" s="356"/>
      <c r="DP37" s="356"/>
      <c r="DQ37" s="356"/>
      <c r="DR37" s="356"/>
      <c r="DS37" s="356"/>
      <c r="DT37" s="356"/>
      <c r="DU37" s="356"/>
      <c r="DV37" s="356"/>
      <c r="DW37" s="356"/>
      <c r="DX37" s="356"/>
      <c r="DY37" s="356"/>
      <c r="DZ37" s="356"/>
      <c r="EA37" s="356"/>
      <c r="EB37" s="356"/>
      <c r="EC37" s="356"/>
      <c r="ED37" s="356"/>
      <c r="EE37" s="356"/>
      <c r="EF37" s="356"/>
      <c r="EG37" s="356"/>
      <c r="EH37" s="356"/>
      <c r="EI37" s="356"/>
      <c r="EJ37" s="356"/>
      <c r="EK37" s="356"/>
      <c r="EL37" s="356"/>
      <c r="EM37" s="356"/>
      <c r="EN37" s="356"/>
      <c r="EO37" s="356"/>
      <c r="EP37" s="356"/>
      <c r="EQ37" s="356"/>
      <c r="ER37" s="356"/>
      <c r="ES37" s="356"/>
      <c r="ET37" s="356"/>
      <c r="EU37" s="356"/>
      <c r="EV37" s="356"/>
      <c r="EW37" s="356"/>
      <c r="EX37" s="356"/>
      <c r="EY37" s="356"/>
      <c r="EZ37" s="356"/>
      <c r="FA37" s="356"/>
      <c r="FB37" s="356"/>
      <c r="FC37" s="356"/>
      <c r="FD37" s="356"/>
      <c r="FE37" s="356"/>
      <c r="FF37" s="356"/>
      <c r="FG37" s="356"/>
      <c r="FH37" s="356"/>
      <c r="FI37" s="356"/>
      <c r="FJ37" s="356"/>
      <c r="FK37" s="356"/>
      <c r="FL37" s="356"/>
      <c r="FM37" s="356"/>
      <c r="FN37" s="356"/>
      <c r="FO37" s="356"/>
      <c r="FP37" s="356"/>
      <c r="FQ37" s="356"/>
      <c r="FR37" s="356"/>
      <c r="FS37" s="356"/>
      <c r="FT37" s="356"/>
      <c r="FU37" s="356"/>
      <c r="FV37" s="356"/>
      <c r="FW37" s="356"/>
      <c r="FX37" s="356"/>
      <c r="FY37" s="356"/>
      <c r="FZ37" s="356"/>
      <c r="GA37" s="356"/>
      <c r="GB37" s="356"/>
      <c r="GC37" s="356"/>
      <c r="GD37" s="356"/>
      <c r="GE37" s="356"/>
      <c r="GF37" s="356"/>
      <c r="GG37" s="356"/>
      <c r="GH37" s="356"/>
      <c r="GI37" s="356"/>
      <c r="GJ37" s="356"/>
      <c r="GK37" s="356"/>
      <c r="GL37" s="356"/>
      <c r="GM37" s="356"/>
      <c r="GN37" s="356"/>
      <c r="GO37" s="356"/>
      <c r="GP37" s="356"/>
      <c r="GQ37" s="356"/>
      <c r="GR37" s="356"/>
      <c r="GS37" s="356"/>
      <c r="GT37" s="356"/>
      <c r="GU37" s="356"/>
      <c r="GV37" s="356"/>
      <c r="GW37" s="356"/>
      <c r="GX37" s="356"/>
      <c r="GY37" s="356"/>
      <c r="GZ37" s="356"/>
      <c r="HA37" s="356"/>
      <c r="HB37" s="356"/>
      <c r="HC37" s="356"/>
      <c r="HD37" s="356"/>
      <c r="HE37" s="356"/>
      <c r="HF37" s="356"/>
      <c r="HG37" s="356"/>
      <c r="HH37" s="356"/>
      <c r="HI37" s="356"/>
      <c r="HJ37" s="356"/>
      <c r="HK37" s="356"/>
      <c r="HL37" s="356"/>
      <c r="HM37" s="356"/>
      <c r="HN37" s="356"/>
      <c r="HO37" s="356"/>
      <c r="HP37" s="356"/>
      <c r="HQ37" s="356"/>
      <c r="HR37" s="356"/>
      <c r="HS37" s="356"/>
      <c r="HT37" s="356"/>
      <c r="HU37" s="356"/>
      <c r="HV37" s="356"/>
      <c r="HW37" s="356"/>
      <c r="HX37" s="356"/>
      <c r="HY37" s="356"/>
      <c r="HZ37" s="356"/>
      <c r="IA37" s="356"/>
      <c r="IB37" s="356"/>
      <c r="IC37" s="356"/>
      <c r="ID37" s="356"/>
      <c r="IE37" s="356"/>
      <c r="IF37" s="356"/>
      <c r="IG37" s="356"/>
      <c r="IH37" s="356"/>
      <c r="II37" s="356"/>
      <c r="IJ37" s="356"/>
      <c r="IK37" s="356"/>
      <c r="IL37" s="356"/>
      <c r="IM37" s="356"/>
      <c r="IN37" s="356"/>
      <c r="IO37" s="356"/>
      <c r="IP37" s="356"/>
      <c r="IQ37" s="356"/>
      <c r="IR37" s="356"/>
      <c r="IS37" s="356"/>
      <c r="IT37" s="356"/>
      <c r="IU37" s="356"/>
    </row>
    <row r="38" spans="1:255" s="365" customFormat="1" ht="19.5" customHeight="1">
      <c r="A38" s="404" t="s">
        <v>3716</v>
      </c>
      <c r="B38" s="363" t="s">
        <v>3717</v>
      </c>
      <c r="C38" s="350" t="s">
        <v>6</v>
      </c>
      <c r="D38" s="383"/>
      <c r="E38" s="352"/>
      <c r="F38" s="367"/>
      <c r="G38" s="352"/>
      <c r="H38" s="367">
        <v>280000</v>
      </c>
      <c r="I38" s="352">
        <v>1264</v>
      </c>
      <c r="J38" s="367">
        <v>220000</v>
      </c>
      <c r="K38" s="352" t="s">
        <v>3718</v>
      </c>
      <c r="L38" s="367"/>
      <c r="M38" s="367"/>
      <c r="N38" s="367">
        <f>SMALL((D38,F38,H38,J38,L38),COUNTIF(D38:L38,0)+1)</f>
        <v>220000</v>
      </c>
      <c r="O38" s="354"/>
      <c r="P38" s="355"/>
      <c r="Q38" s="355"/>
      <c r="R38" s="355"/>
      <c r="S38" s="355"/>
      <c r="T38" s="355"/>
      <c r="U38" s="348"/>
      <c r="V38" s="424"/>
      <c r="W38" s="424"/>
      <c r="X38" s="424"/>
      <c r="Y38" s="356"/>
      <c r="Z38" s="356"/>
      <c r="AA38" s="640"/>
      <c r="AB38" s="361"/>
      <c r="AC38" s="361"/>
      <c r="AD38" s="356"/>
      <c r="AE38" s="356"/>
      <c r="AF38" s="356"/>
      <c r="AG38" s="356"/>
      <c r="AH38" s="356"/>
      <c r="AI38" s="356"/>
      <c r="AJ38" s="356"/>
      <c r="AK38" s="356"/>
      <c r="AL38" s="356"/>
      <c r="AM38" s="356"/>
      <c r="AN38" s="356"/>
      <c r="AO38" s="356"/>
      <c r="AP38" s="356"/>
      <c r="AQ38" s="356"/>
      <c r="AR38" s="356"/>
      <c r="AS38" s="356"/>
      <c r="AT38" s="356"/>
      <c r="AU38" s="356"/>
      <c r="AV38" s="356"/>
      <c r="AW38" s="356"/>
      <c r="AX38" s="356"/>
      <c r="AY38" s="356"/>
      <c r="AZ38" s="356"/>
      <c r="BA38" s="356"/>
      <c r="BB38" s="356"/>
      <c r="BC38" s="356"/>
      <c r="BD38" s="356"/>
      <c r="BE38" s="356"/>
      <c r="BF38" s="356"/>
      <c r="BG38" s="356"/>
      <c r="BH38" s="356"/>
      <c r="BI38" s="356"/>
      <c r="BJ38" s="356"/>
      <c r="BK38" s="356"/>
      <c r="BL38" s="356"/>
      <c r="BM38" s="356"/>
      <c r="BN38" s="356"/>
      <c r="BO38" s="356"/>
      <c r="BP38" s="356"/>
      <c r="BQ38" s="356"/>
      <c r="BR38" s="356"/>
      <c r="BS38" s="356"/>
      <c r="BT38" s="356"/>
      <c r="BU38" s="356"/>
      <c r="BV38" s="356"/>
      <c r="BW38" s="356"/>
      <c r="BX38" s="356"/>
      <c r="BY38" s="356"/>
      <c r="BZ38" s="356"/>
      <c r="CA38" s="356"/>
      <c r="CB38" s="356"/>
      <c r="CC38" s="356"/>
      <c r="CD38" s="356"/>
      <c r="CE38" s="356"/>
      <c r="CF38" s="356"/>
      <c r="CG38" s="356"/>
      <c r="CH38" s="356"/>
      <c r="CI38" s="356"/>
      <c r="CJ38" s="356"/>
      <c r="CK38" s="356"/>
      <c r="CL38" s="356"/>
      <c r="CM38" s="356"/>
      <c r="CN38" s="356"/>
      <c r="CO38" s="356"/>
      <c r="CP38" s="356"/>
      <c r="CQ38" s="356"/>
      <c r="CR38" s="356"/>
      <c r="CS38" s="356"/>
      <c r="CT38" s="356"/>
      <c r="CU38" s="356"/>
      <c r="CV38" s="356"/>
      <c r="CW38" s="356"/>
      <c r="CX38" s="356"/>
      <c r="CY38" s="356"/>
      <c r="CZ38" s="356"/>
      <c r="DA38" s="356"/>
      <c r="DB38" s="356"/>
      <c r="DC38" s="356"/>
      <c r="DD38" s="356"/>
      <c r="DE38" s="356"/>
      <c r="DF38" s="356"/>
      <c r="DG38" s="356"/>
      <c r="DH38" s="356"/>
      <c r="DI38" s="356"/>
      <c r="DJ38" s="356"/>
      <c r="DK38" s="356"/>
      <c r="DL38" s="356"/>
      <c r="DM38" s="356"/>
      <c r="DN38" s="356"/>
      <c r="DO38" s="356"/>
      <c r="DP38" s="356"/>
      <c r="DQ38" s="356"/>
      <c r="DR38" s="356"/>
      <c r="DS38" s="356"/>
      <c r="DT38" s="356"/>
      <c r="DU38" s="356"/>
      <c r="DV38" s="356"/>
      <c r="DW38" s="356"/>
      <c r="DX38" s="356"/>
      <c r="DY38" s="356"/>
      <c r="DZ38" s="356"/>
      <c r="EA38" s="356"/>
      <c r="EB38" s="356"/>
      <c r="EC38" s="356"/>
      <c r="ED38" s="356"/>
      <c r="EE38" s="356"/>
      <c r="EF38" s="356"/>
      <c r="EG38" s="356"/>
      <c r="EH38" s="356"/>
      <c r="EI38" s="356"/>
      <c r="EJ38" s="356"/>
      <c r="EK38" s="356"/>
      <c r="EL38" s="356"/>
      <c r="EM38" s="356"/>
      <c r="EN38" s="356"/>
      <c r="EO38" s="356"/>
      <c r="EP38" s="356"/>
      <c r="EQ38" s="356"/>
      <c r="ER38" s="356"/>
      <c r="ES38" s="356"/>
      <c r="ET38" s="356"/>
      <c r="EU38" s="356"/>
      <c r="EV38" s="356"/>
      <c r="EW38" s="356"/>
      <c r="EX38" s="356"/>
      <c r="EY38" s="356"/>
      <c r="EZ38" s="356"/>
      <c r="FA38" s="356"/>
      <c r="FB38" s="356"/>
      <c r="FC38" s="356"/>
      <c r="FD38" s="356"/>
      <c r="FE38" s="356"/>
      <c r="FF38" s="356"/>
      <c r="FG38" s="356"/>
      <c r="FH38" s="356"/>
      <c r="FI38" s="356"/>
      <c r="FJ38" s="356"/>
      <c r="FK38" s="356"/>
      <c r="FL38" s="356"/>
      <c r="FM38" s="356"/>
      <c r="FN38" s="356"/>
      <c r="FO38" s="356"/>
      <c r="FP38" s="356"/>
      <c r="FQ38" s="356"/>
      <c r="FR38" s="356"/>
      <c r="FS38" s="356"/>
      <c r="FT38" s="356"/>
      <c r="FU38" s="356"/>
      <c r="FV38" s="356"/>
      <c r="FW38" s="356"/>
      <c r="FX38" s="356"/>
      <c r="FY38" s="356"/>
      <c r="FZ38" s="356"/>
      <c r="GA38" s="356"/>
      <c r="GB38" s="356"/>
      <c r="GC38" s="356"/>
      <c r="GD38" s="356"/>
      <c r="GE38" s="356"/>
      <c r="GF38" s="356"/>
      <c r="GG38" s="356"/>
      <c r="GH38" s="356"/>
      <c r="GI38" s="356"/>
      <c r="GJ38" s="356"/>
      <c r="GK38" s="356"/>
      <c r="GL38" s="356"/>
      <c r="GM38" s="356"/>
      <c r="GN38" s="356"/>
      <c r="GO38" s="356"/>
      <c r="GP38" s="356"/>
      <c r="GQ38" s="356"/>
      <c r="GR38" s="356"/>
      <c r="GS38" s="356"/>
      <c r="GT38" s="356"/>
      <c r="GU38" s="356"/>
      <c r="GV38" s="356"/>
      <c r="GW38" s="356"/>
      <c r="GX38" s="356"/>
      <c r="GY38" s="356"/>
      <c r="GZ38" s="356"/>
      <c r="HA38" s="356"/>
      <c r="HB38" s="356"/>
      <c r="HC38" s="356"/>
      <c r="HD38" s="356"/>
      <c r="HE38" s="356"/>
      <c r="HF38" s="356"/>
      <c r="HG38" s="356"/>
      <c r="HH38" s="356"/>
      <c r="HI38" s="356"/>
      <c r="HJ38" s="356"/>
      <c r="HK38" s="356"/>
      <c r="HL38" s="356"/>
      <c r="HM38" s="356"/>
      <c r="HN38" s="356"/>
      <c r="HO38" s="356"/>
      <c r="HP38" s="356"/>
      <c r="HQ38" s="356"/>
      <c r="HR38" s="356"/>
      <c r="HS38" s="356"/>
      <c r="HT38" s="356"/>
      <c r="HU38" s="356"/>
      <c r="HV38" s="356"/>
      <c r="HW38" s="356"/>
      <c r="HX38" s="356"/>
      <c r="HY38" s="356"/>
      <c r="HZ38" s="356"/>
      <c r="IA38" s="356"/>
      <c r="IB38" s="356"/>
      <c r="IC38" s="356"/>
      <c r="ID38" s="356"/>
      <c r="IE38" s="356"/>
      <c r="IF38" s="356"/>
      <c r="IG38" s="356"/>
      <c r="IH38" s="356"/>
      <c r="II38" s="356"/>
      <c r="IJ38" s="356"/>
      <c r="IK38" s="356"/>
      <c r="IL38" s="356"/>
      <c r="IM38" s="356"/>
      <c r="IN38" s="356"/>
      <c r="IO38" s="356"/>
      <c r="IP38" s="356"/>
      <c r="IQ38" s="356"/>
      <c r="IR38" s="356"/>
      <c r="IS38" s="356"/>
      <c r="IT38" s="356"/>
      <c r="IU38" s="356"/>
    </row>
    <row r="39" spans="1:255" s="365" customFormat="1" ht="19.5" customHeight="1">
      <c r="A39" s="404" t="s">
        <v>3720</v>
      </c>
      <c r="B39" s="363" t="s">
        <v>3721</v>
      </c>
      <c r="C39" s="350" t="s">
        <v>6</v>
      </c>
      <c r="D39" s="383"/>
      <c r="E39" s="352"/>
      <c r="F39" s="367"/>
      <c r="G39" s="352"/>
      <c r="H39" s="367">
        <v>160000</v>
      </c>
      <c r="I39" s="352">
        <v>1252</v>
      </c>
      <c r="J39" s="367">
        <v>150000</v>
      </c>
      <c r="K39" s="352" t="s">
        <v>3719</v>
      </c>
      <c r="L39" s="367"/>
      <c r="M39" s="367"/>
      <c r="N39" s="367">
        <f>SMALL((D39,F39,H39,J39,L39),COUNTIF(D39:L39,0)+1)</f>
        <v>150000</v>
      </c>
      <c r="O39" s="354"/>
      <c r="P39" s="355"/>
      <c r="Q39" s="355"/>
      <c r="R39" s="355"/>
      <c r="S39" s="355"/>
      <c r="T39" s="355"/>
      <c r="U39" s="348"/>
      <c r="V39" s="424"/>
      <c r="W39" s="424"/>
      <c r="X39" s="424"/>
      <c r="Y39" s="356"/>
      <c r="Z39" s="356"/>
      <c r="AA39" s="640"/>
      <c r="AB39" s="361"/>
      <c r="AC39" s="361"/>
      <c r="AD39" s="356"/>
      <c r="AE39" s="356"/>
      <c r="AF39" s="356"/>
      <c r="AG39" s="356"/>
      <c r="AH39" s="356"/>
      <c r="AI39" s="356"/>
      <c r="AJ39" s="356"/>
      <c r="AK39" s="356"/>
      <c r="AL39" s="356"/>
      <c r="AM39" s="356"/>
      <c r="AN39" s="356"/>
      <c r="AO39" s="356"/>
      <c r="AP39" s="356"/>
      <c r="AQ39" s="356"/>
      <c r="AR39" s="356"/>
      <c r="AS39" s="356"/>
      <c r="AT39" s="356"/>
      <c r="AU39" s="356"/>
      <c r="AV39" s="356"/>
      <c r="AW39" s="356"/>
      <c r="AX39" s="356"/>
      <c r="AY39" s="356"/>
      <c r="AZ39" s="356"/>
      <c r="BA39" s="356"/>
      <c r="BB39" s="356"/>
      <c r="BC39" s="356"/>
      <c r="BD39" s="356"/>
      <c r="BE39" s="356"/>
      <c r="BF39" s="356"/>
      <c r="BG39" s="356"/>
      <c r="BH39" s="356"/>
      <c r="BI39" s="356"/>
      <c r="BJ39" s="356"/>
      <c r="BK39" s="356"/>
      <c r="BL39" s="356"/>
      <c r="BM39" s="356"/>
      <c r="BN39" s="356"/>
      <c r="BO39" s="356"/>
      <c r="BP39" s="356"/>
      <c r="BQ39" s="356"/>
      <c r="BR39" s="356"/>
      <c r="BS39" s="356"/>
      <c r="BT39" s="356"/>
      <c r="BU39" s="356"/>
      <c r="BV39" s="356"/>
      <c r="BW39" s="356"/>
      <c r="BX39" s="356"/>
      <c r="BY39" s="356"/>
      <c r="BZ39" s="356"/>
      <c r="CA39" s="356"/>
      <c r="CB39" s="356"/>
      <c r="CC39" s="356"/>
      <c r="CD39" s="356"/>
      <c r="CE39" s="356"/>
      <c r="CF39" s="356"/>
      <c r="CG39" s="356"/>
      <c r="CH39" s="356"/>
      <c r="CI39" s="356"/>
      <c r="CJ39" s="356"/>
      <c r="CK39" s="356"/>
      <c r="CL39" s="356"/>
      <c r="CM39" s="356"/>
      <c r="CN39" s="356"/>
      <c r="CO39" s="356"/>
      <c r="CP39" s="356"/>
      <c r="CQ39" s="356"/>
      <c r="CR39" s="356"/>
      <c r="CS39" s="356"/>
      <c r="CT39" s="356"/>
      <c r="CU39" s="356"/>
      <c r="CV39" s="356"/>
      <c r="CW39" s="356"/>
      <c r="CX39" s="356"/>
      <c r="CY39" s="356"/>
      <c r="CZ39" s="356"/>
      <c r="DA39" s="356"/>
      <c r="DB39" s="356"/>
      <c r="DC39" s="356"/>
      <c r="DD39" s="356"/>
      <c r="DE39" s="356"/>
      <c r="DF39" s="356"/>
      <c r="DG39" s="356"/>
      <c r="DH39" s="356"/>
      <c r="DI39" s="356"/>
      <c r="DJ39" s="356"/>
      <c r="DK39" s="356"/>
      <c r="DL39" s="356"/>
      <c r="DM39" s="356"/>
      <c r="DN39" s="356"/>
      <c r="DO39" s="356"/>
      <c r="DP39" s="356"/>
      <c r="DQ39" s="356"/>
      <c r="DR39" s="356"/>
      <c r="DS39" s="356"/>
      <c r="DT39" s="356"/>
      <c r="DU39" s="356"/>
      <c r="DV39" s="356"/>
      <c r="DW39" s="356"/>
      <c r="DX39" s="356"/>
      <c r="DY39" s="356"/>
      <c r="DZ39" s="356"/>
      <c r="EA39" s="356"/>
      <c r="EB39" s="356"/>
      <c r="EC39" s="356"/>
      <c r="ED39" s="356"/>
      <c r="EE39" s="356"/>
      <c r="EF39" s="356"/>
      <c r="EG39" s="356"/>
      <c r="EH39" s="356"/>
      <c r="EI39" s="356"/>
      <c r="EJ39" s="356"/>
      <c r="EK39" s="356"/>
      <c r="EL39" s="356"/>
      <c r="EM39" s="356"/>
      <c r="EN39" s="356"/>
      <c r="EO39" s="356"/>
      <c r="EP39" s="356"/>
      <c r="EQ39" s="356"/>
      <c r="ER39" s="356"/>
      <c r="ES39" s="356"/>
      <c r="ET39" s="356"/>
      <c r="EU39" s="356"/>
      <c r="EV39" s="356"/>
      <c r="EW39" s="356"/>
      <c r="EX39" s="356"/>
      <c r="EY39" s="356"/>
      <c r="EZ39" s="356"/>
      <c r="FA39" s="356"/>
      <c r="FB39" s="356"/>
      <c r="FC39" s="356"/>
      <c r="FD39" s="356"/>
      <c r="FE39" s="356"/>
      <c r="FF39" s="356"/>
      <c r="FG39" s="356"/>
      <c r="FH39" s="356"/>
      <c r="FI39" s="356"/>
      <c r="FJ39" s="356"/>
      <c r="FK39" s="356"/>
      <c r="FL39" s="356"/>
      <c r="FM39" s="356"/>
      <c r="FN39" s="356"/>
      <c r="FO39" s="356"/>
      <c r="FP39" s="356"/>
      <c r="FQ39" s="356"/>
      <c r="FR39" s="356"/>
      <c r="FS39" s="356"/>
      <c r="FT39" s="356"/>
      <c r="FU39" s="356"/>
      <c r="FV39" s="356"/>
      <c r="FW39" s="356"/>
      <c r="FX39" s="356"/>
      <c r="FY39" s="356"/>
      <c r="FZ39" s="356"/>
      <c r="GA39" s="356"/>
      <c r="GB39" s="356"/>
      <c r="GC39" s="356"/>
      <c r="GD39" s="356"/>
      <c r="GE39" s="356"/>
      <c r="GF39" s="356"/>
      <c r="GG39" s="356"/>
      <c r="GH39" s="356"/>
      <c r="GI39" s="356"/>
      <c r="GJ39" s="356"/>
      <c r="GK39" s="356"/>
      <c r="GL39" s="356"/>
      <c r="GM39" s="356"/>
      <c r="GN39" s="356"/>
      <c r="GO39" s="356"/>
      <c r="GP39" s="356"/>
      <c r="GQ39" s="356"/>
      <c r="GR39" s="356"/>
      <c r="GS39" s="356"/>
      <c r="GT39" s="356"/>
      <c r="GU39" s="356"/>
      <c r="GV39" s="356"/>
      <c r="GW39" s="356"/>
      <c r="GX39" s="356"/>
      <c r="GY39" s="356"/>
      <c r="GZ39" s="356"/>
      <c r="HA39" s="356"/>
      <c r="HB39" s="356"/>
      <c r="HC39" s="356"/>
      <c r="HD39" s="356"/>
      <c r="HE39" s="356"/>
      <c r="HF39" s="356"/>
      <c r="HG39" s="356"/>
      <c r="HH39" s="356"/>
      <c r="HI39" s="356"/>
      <c r="HJ39" s="356"/>
      <c r="HK39" s="356"/>
      <c r="HL39" s="356"/>
      <c r="HM39" s="356"/>
      <c r="HN39" s="356"/>
      <c r="HO39" s="356"/>
      <c r="HP39" s="356"/>
      <c r="HQ39" s="356"/>
      <c r="HR39" s="356"/>
      <c r="HS39" s="356"/>
      <c r="HT39" s="356"/>
      <c r="HU39" s="356"/>
      <c r="HV39" s="356"/>
      <c r="HW39" s="356"/>
      <c r="HX39" s="356"/>
      <c r="HY39" s="356"/>
      <c r="HZ39" s="356"/>
      <c r="IA39" s="356"/>
      <c r="IB39" s="356"/>
      <c r="IC39" s="356"/>
      <c r="ID39" s="356"/>
      <c r="IE39" s="356"/>
      <c r="IF39" s="356"/>
      <c r="IG39" s="356"/>
      <c r="IH39" s="356"/>
      <c r="II39" s="356"/>
      <c r="IJ39" s="356"/>
      <c r="IK39" s="356"/>
      <c r="IL39" s="356"/>
      <c r="IM39" s="356"/>
      <c r="IN39" s="356"/>
      <c r="IO39" s="356"/>
      <c r="IP39" s="356"/>
      <c r="IQ39" s="356"/>
      <c r="IR39" s="356"/>
      <c r="IS39" s="356"/>
      <c r="IT39" s="356"/>
      <c r="IU39" s="356"/>
    </row>
    <row r="40" spans="1:255" s="365" customFormat="1" ht="19.5" customHeight="1">
      <c r="A40" s="404" t="s">
        <v>3722</v>
      </c>
      <c r="B40" s="363" t="s">
        <v>3723</v>
      </c>
      <c r="C40" s="350" t="s">
        <v>6</v>
      </c>
      <c r="D40" s="367">
        <v>270000</v>
      </c>
      <c r="E40" s="352">
        <v>1201</v>
      </c>
      <c r="F40" s="367"/>
      <c r="G40" s="352"/>
      <c r="H40" s="367">
        <v>220000</v>
      </c>
      <c r="I40" s="352">
        <v>1248</v>
      </c>
      <c r="J40" s="367"/>
      <c r="K40" s="352"/>
      <c r="L40" s="367"/>
      <c r="M40" s="367"/>
      <c r="N40" s="367">
        <f>SMALL((D40,F40,H40,J40,L40),COUNTIF(D40:L40,0)+1)</f>
        <v>220000</v>
      </c>
      <c r="O40" s="354"/>
      <c r="P40" s="355"/>
      <c r="Q40" s="355"/>
      <c r="R40" s="355"/>
      <c r="S40" s="355"/>
      <c r="T40" s="355"/>
      <c r="U40" s="348"/>
      <c r="V40" s="424"/>
      <c r="W40" s="424"/>
      <c r="X40" s="424"/>
      <c r="Y40" s="356"/>
      <c r="Z40" s="356"/>
      <c r="AA40" s="640"/>
      <c r="AB40" s="361"/>
      <c r="AC40" s="361"/>
      <c r="AD40" s="356"/>
      <c r="AE40" s="356"/>
      <c r="AF40" s="356"/>
      <c r="AG40" s="356"/>
      <c r="AH40" s="356"/>
      <c r="AI40" s="356"/>
      <c r="AJ40" s="356"/>
      <c r="AK40" s="356"/>
      <c r="AL40" s="356"/>
      <c r="AM40" s="356"/>
      <c r="AN40" s="356"/>
      <c r="AO40" s="356"/>
      <c r="AP40" s="356"/>
      <c r="AQ40" s="356"/>
      <c r="AR40" s="356"/>
      <c r="AS40" s="356"/>
      <c r="AT40" s="356"/>
      <c r="AU40" s="356"/>
      <c r="AV40" s="356"/>
      <c r="AW40" s="356"/>
      <c r="AX40" s="356"/>
      <c r="AY40" s="356"/>
      <c r="AZ40" s="356"/>
      <c r="BA40" s="356"/>
      <c r="BB40" s="356"/>
      <c r="BC40" s="356"/>
      <c r="BD40" s="356"/>
      <c r="BE40" s="356"/>
      <c r="BF40" s="356"/>
      <c r="BG40" s="356"/>
      <c r="BH40" s="356"/>
      <c r="BI40" s="356"/>
      <c r="BJ40" s="356"/>
      <c r="BK40" s="356"/>
      <c r="BL40" s="356"/>
      <c r="BM40" s="356"/>
      <c r="BN40" s="356"/>
      <c r="BO40" s="356"/>
      <c r="BP40" s="356"/>
      <c r="BQ40" s="356"/>
      <c r="BR40" s="356"/>
      <c r="BS40" s="356"/>
      <c r="BT40" s="356"/>
      <c r="BU40" s="356"/>
      <c r="BV40" s="356"/>
      <c r="BW40" s="356"/>
      <c r="BX40" s="356"/>
      <c r="BY40" s="356"/>
      <c r="BZ40" s="356"/>
      <c r="CA40" s="356"/>
      <c r="CB40" s="356"/>
      <c r="CC40" s="356"/>
      <c r="CD40" s="356"/>
      <c r="CE40" s="356"/>
      <c r="CF40" s="356"/>
      <c r="CG40" s="356"/>
      <c r="CH40" s="356"/>
      <c r="CI40" s="356"/>
      <c r="CJ40" s="356"/>
      <c r="CK40" s="356"/>
      <c r="CL40" s="356"/>
      <c r="CM40" s="356"/>
      <c r="CN40" s="356"/>
      <c r="CO40" s="356"/>
      <c r="CP40" s="356"/>
      <c r="CQ40" s="356"/>
      <c r="CR40" s="356"/>
      <c r="CS40" s="356"/>
      <c r="CT40" s="356"/>
      <c r="CU40" s="356"/>
      <c r="CV40" s="356"/>
      <c r="CW40" s="356"/>
      <c r="CX40" s="356"/>
      <c r="CY40" s="356"/>
      <c r="CZ40" s="356"/>
      <c r="DA40" s="356"/>
      <c r="DB40" s="356"/>
      <c r="DC40" s="356"/>
      <c r="DD40" s="356"/>
      <c r="DE40" s="356"/>
      <c r="DF40" s="356"/>
      <c r="DG40" s="356"/>
      <c r="DH40" s="356"/>
      <c r="DI40" s="356"/>
      <c r="DJ40" s="356"/>
      <c r="DK40" s="356"/>
      <c r="DL40" s="356"/>
      <c r="DM40" s="356"/>
      <c r="DN40" s="356"/>
      <c r="DO40" s="356"/>
      <c r="DP40" s="356"/>
      <c r="DQ40" s="356"/>
      <c r="DR40" s="356"/>
      <c r="DS40" s="356"/>
      <c r="DT40" s="356"/>
      <c r="DU40" s="356"/>
      <c r="DV40" s="356"/>
      <c r="DW40" s="356"/>
      <c r="DX40" s="356"/>
      <c r="DY40" s="356"/>
      <c r="DZ40" s="356"/>
      <c r="EA40" s="356"/>
      <c r="EB40" s="356"/>
      <c r="EC40" s="356"/>
      <c r="ED40" s="356"/>
      <c r="EE40" s="356"/>
      <c r="EF40" s="356"/>
      <c r="EG40" s="356"/>
      <c r="EH40" s="356"/>
      <c r="EI40" s="356"/>
      <c r="EJ40" s="356"/>
      <c r="EK40" s="356"/>
      <c r="EL40" s="356"/>
      <c r="EM40" s="356"/>
      <c r="EN40" s="356"/>
      <c r="EO40" s="356"/>
      <c r="EP40" s="356"/>
      <c r="EQ40" s="356"/>
      <c r="ER40" s="356"/>
      <c r="ES40" s="356"/>
      <c r="ET40" s="356"/>
      <c r="EU40" s="356"/>
      <c r="EV40" s="356"/>
      <c r="EW40" s="356"/>
      <c r="EX40" s="356"/>
      <c r="EY40" s="356"/>
      <c r="EZ40" s="356"/>
      <c r="FA40" s="356"/>
      <c r="FB40" s="356"/>
      <c r="FC40" s="356"/>
      <c r="FD40" s="356"/>
      <c r="FE40" s="356"/>
      <c r="FF40" s="356"/>
      <c r="FG40" s="356"/>
      <c r="FH40" s="356"/>
      <c r="FI40" s="356"/>
      <c r="FJ40" s="356"/>
      <c r="FK40" s="356"/>
      <c r="FL40" s="356"/>
      <c r="FM40" s="356"/>
      <c r="FN40" s="356"/>
      <c r="FO40" s="356"/>
      <c r="FP40" s="356"/>
      <c r="FQ40" s="356"/>
      <c r="FR40" s="356"/>
      <c r="FS40" s="356"/>
      <c r="FT40" s="356"/>
      <c r="FU40" s="356"/>
      <c r="FV40" s="356"/>
      <c r="FW40" s="356"/>
      <c r="FX40" s="356"/>
      <c r="FY40" s="356"/>
      <c r="FZ40" s="356"/>
      <c r="GA40" s="356"/>
      <c r="GB40" s="356"/>
      <c r="GC40" s="356"/>
      <c r="GD40" s="356"/>
      <c r="GE40" s="356"/>
      <c r="GF40" s="356"/>
      <c r="GG40" s="356"/>
      <c r="GH40" s="356"/>
      <c r="GI40" s="356"/>
      <c r="GJ40" s="356"/>
      <c r="GK40" s="356"/>
      <c r="GL40" s="356"/>
      <c r="GM40" s="356"/>
      <c r="GN40" s="356"/>
      <c r="GO40" s="356"/>
      <c r="GP40" s="356"/>
      <c r="GQ40" s="356"/>
      <c r="GR40" s="356"/>
      <c r="GS40" s="356"/>
      <c r="GT40" s="356"/>
      <c r="GU40" s="356"/>
      <c r="GV40" s="356"/>
      <c r="GW40" s="356"/>
      <c r="GX40" s="356"/>
      <c r="GY40" s="356"/>
      <c r="GZ40" s="356"/>
      <c r="HA40" s="356"/>
      <c r="HB40" s="356"/>
      <c r="HC40" s="356"/>
      <c r="HD40" s="356"/>
      <c r="HE40" s="356"/>
      <c r="HF40" s="356"/>
      <c r="HG40" s="356"/>
      <c r="HH40" s="356"/>
      <c r="HI40" s="356"/>
      <c r="HJ40" s="356"/>
      <c r="HK40" s="356"/>
      <c r="HL40" s="356"/>
      <c r="HM40" s="356"/>
      <c r="HN40" s="356"/>
      <c r="HO40" s="356"/>
      <c r="HP40" s="356"/>
      <c r="HQ40" s="356"/>
      <c r="HR40" s="356"/>
      <c r="HS40" s="356"/>
      <c r="HT40" s="356"/>
      <c r="HU40" s="356"/>
      <c r="HV40" s="356"/>
      <c r="HW40" s="356"/>
      <c r="HX40" s="356"/>
      <c r="HY40" s="356"/>
      <c r="HZ40" s="356"/>
      <c r="IA40" s="356"/>
      <c r="IB40" s="356"/>
      <c r="IC40" s="356"/>
      <c r="ID40" s="356"/>
      <c r="IE40" s="356"/>
      <c r="IF40" s="356"/>
      <c r="IG40" s="356"/>
      <c r="IH40" s="356"/>
      <c r="II40" s="356"/>
      <c r="IJ40" s="356"/>
      <c r="IK40" s="356"/>
      <c r="IL40" s="356"/>
      <c r="IM40" s="356"/>
      <c r="IN40" s="356"/>
      <c r="IO40" s="356"/>
      <c r="IP40" s="356"/>
      <c r="IQ40" s="356"/>
      <c r="IR40" s="356"/>
      <c r="IS40" s="356"/>
      <c r="IT40" s="356"/>
      <c r="IU40" s="356"/>
    </row>
    <row r="41" spans="1:255" s="365" customFormat="1" ht="19.5" customHeight="1">
      <c r="A41" s="404" t="s">
        <v>3826</v>
      </c>
      <c r="B41" s="397" t="s">
        <v>3742</v>
      </c>
      <c r="C41" s="350" t="s">
        <v>6</v>
      </c>
      <c r="D41" s="383"/>
      <c r="E41" s="352"/>
      <c r="F41" s="367"/>
      <c r="G41" s="352"/>
      <c r="H41" s="367"/>
      <c r="I41" s="352"/>
      <c r="J41" s="367">
        <v>13700</v>
      </c>
      <c r="K41" s="352" t="s">
        <v>3827</v>
      </c>
      <c r="L41" s="367"/>
      <c r="M41" s="367"/>
      <c r="N41" s="367">
        <f>SMALL((D41,F41,H41,J41,L41),COUNTIF(D41:L41,0)+1)</f>
        <v>13700</v>
      </c>
      <c r="O41" s="354"/>
      <c r="P41" s="355"/>
      <c r="Q41" s="355"/>
      <c r="R41" s="355"/>
      <c r="S41" s="355"/>
      <c r="T41" s="355"/>
      <c r="U41" s="348"/>
      <c r="V41" s="424"/>
      <c r="W41" s="424"/>
      <c r="X41" s="424"/>
      <c r="Y41" s="356"/>
      <c r="Z41" s="356"/>
      <c r="AA41" s="640"/>
      <c r="AB41" s="361"/>
      <c r="AC41" s="361"/>
      <c r="AD41" s="356"/>
      <c r="AE41" s="356"/>
      <c r="AF41" s="356"/>
      <c r="AG41" s="356"/>
      <c r="AH41" s="356"/>
      <c r="AI41" s="356"/>
      <c r="AJ41" s="356"/>
      <c r="AK41" s="356"/>
      <c r="AL41" s="356"/>
      <c r="AM41" s="356"/>
      <c r="AN41" s="356"/>
      <c r="AO41" s="356"/>
      <c r="AP41" s="356"/>
      <c r="AQ41" s="356"/>
      <c r="AR41" s="356"/>
      <c r="AS41" s="356"/>
      <c r="AT41" s="356"/>
      <c r="AU41" s="356"/>
      <c r="AV41" s="356"/>
      <c r="AW41" s="356"/>
      <c r="AX41" s="356"/>
      <c r="AY41" s="356"/>
      <c r="AZ41" s="356"/>
      <c r="BA41" s="356"/>
      <c r="BB41" s="356"/>
      <c r="BC41" s="356"/>
      <c r="BD41" s="356"/>
      <c r="BE41" s="356"/>
      <c r="BF41" s="356"/>
      <c r="BG41" s="356"/>
      <c r="BH41" s="356"/>
      <c r="BI41" s="356"/>
      <c r="BJ41" s="356"/>
      <c r="BK41" s="356"/>
      <c r="BL41" s="356"/>
      <c r="BM41" s="356"/>
      <c r="BN41" s="356"/>
      <c r="BO41" s="356"/>
      <c r="BP41" s="356"/>
      <c r="BQ41" s="356"/>
      <c r="BR41" s="356"/>
      <c r="BS41" s="356"/>
      <c r="BT41" s="356"/>
      <c r="BU41" s="356"/>
      <c r="BV41" s="356"/>
      <c r="BW41" s="356"/>
      <c r="BX41" s="356"/>
      <c r="BY41" s="356"/>
      <c r="BZ41" s="356"/>
      <c r="CA41" s="356"/>
      <c r="CB41" s="356"/>
      <c r="CC41" s="356"/>
      <c r="CD41" s="356"/>
      <c r="CE41" s="356"/>
      <c r="CF41" s="356"/>
      <c r="CG41" s="356"/>
      <c r="CH41" s="356"/>
      <c r="CI41" s="356"/>
      <c r="CJ41" s="356"/>
      <c r="CK41" s="356"/>
      <c r="CL41" s="356"/>
      <c r="CM41" s="356"/>
      <c r="CN41" s="356"/>
      <c r="CO41" s="356"/>
      <c r="CP41" s="356"/>
      <c r="CQ41" s="356"/>
      <c r="CR41" s="356"/>
      <c r="CS41" s="356"/>
      <c r="CT41" s="356"/>
      <c r="CU41" s="356"/>
      <c r="CV41" s="356"/>
      <c r="CW41" s="356"/>
      <c r="CX41" s="356"/>
      <c r="CY41" s="356"/>
      <c r="CZ41" s="356"/>
      <c r="DA41" s="356"/>
      <c r="DB41" s="356"/>
      <c r="DC41" s="356"/>
      <c r="DD41" s="356"/>
      <c r="DE41" s="356"/>
      <c r="DF41" s="356"/>
      <c r="DG41" s="356"/>
      <c r="DH41" s="356"/>
      <c r="DI41" s="356"/>
      <c r="DJ41" s="356"/>
      <c r="DK41" s="356"/>
      <c r="DL41" s="356"/>
      <c r="DM41" s="356"/>
      <c r="DN41" s="356"/>
      <c r="DO41" s="356"/>
      <c r="DP41" s="356"/>
      <c r="DQ41" s="356"/>
      <c r="DR41" s="356"/>
      <c r="DS41" s="356"/>
      <c r="DT41" s="356"/>
      <c r="DU41" s="356"/>
      <c r="DV41" s="356"/>
      <c r="DW41" s="356"/>
      <c r="DX41" s="356"/>
      <c r="DY41" s="356"/>
      <c r="DZ41" s="356"/>
      <c r="EA41" s="356"/>
      <c r="EB41" s="356"/>
      <c r="EC41" s="356"/>
      <c r="ED41" s="356"/>
      <c r="EE41" s="356"/>
      <c r="EF41" s="356"/>
      <c r="EG41" s="356"/>
      <c r="EH41" s="356"/>
      <c r="EI41" s="356"/>
      <c r="EJ41" s="356"/>
      <c r="EK41" s="356"/>
      <c r="EL41" s="356"/>
      <c r="EM41" s="356"/>
      <c r="EN41" s="356"/>
      <c r="EO41" s="356"/>
      <c r="EP41" s="356"/>
      <c r="EQ41" s="356"/>
      <c r="ER41" s="356"/>
      <c r="ES41" s="356"/>
      <c r="ET41" s="356"/>
      <c r="EU41" s="356"/>
      <c r="EV41" s="356"/>
      <c r="EW41" s="356"/>
      <c r="EX41" s="356"/>
      <c r="EY41" s="356"/>
      <c r="EZ41" s="356"/>
      <c r="FA41" s="356"/>
      <c r="FB41" s="356"/>
      <c r="FC41" s="356"/>
      <c r="FD41" s="356"/>
      <c r="FE41" s="356"/>
      <c r="FF41" s="356"/>
      <c r="FG41" s="356"/>
      <c r="FH41" s="356"/>
      <c r="FI41" s="356"/>
      <c r="FJ41" s="356"/>
      <c r="FK41" s="356"/>
      <c r="FL41" s="356"/>
      <c r="FM41" s="356"/>
      <c r="FN41" s="356"/>
      <c r="FO41" s="356"/>
      <c r="FP41" s="356"/>
      <c r="FQ41" s="356"/>
      <c r="FR41" s="356"/>
      <c r="FS41" s="356"/>
      <c r="FT41" s="356"/>
      <c r="FU41" s="356"/>
      <c r="FV41" s="356"/>
      <c r="FW41" s="356"/>
      <c r="FX41" s="356"/>
      <c r="FY41" s="356"/>
      <c r="FZ41" s="356"/>
      <c r="GA41" s="356"/>
      <c r="GB41" s="356"/>
      <c r="GC41" s="356"/>
      <c r="GD41" s="356"/>
      <c r="GE41" s="356"/>
      <c r="GF41" s="356"/>
      <c r="GG41" s="356"/>
      <c r="GH41" s="356"/>
      <c r="GI41" s="356"/>
      <c r="GJ41" s="356"/>
      <c r="GK41" s="356"/>
      <c r="GL41" s="356"/>
      <c r="GM41" s="356"/>
      <c r="GN41" s="356"/>
      <c r="GO41" s="356"/>
      <c r="GP41" s="356"/>
      <c r="GQ41" s="356"/>
      <c r="GR41" s="356"/>
      <c r="GS41" s="356"/>
      <c r="GT41" s="356"/>
      <c r="GU41" s="356"/>
      <c r="GV41" s="356"/>
      <c r="GW41" s="356"/>
      <c r="GX41" s="356"/>
      <c r="GY41" s="356"/>
      <c r="GZ41" s="356"/>
      <c r="HA41" s="356"/>
      <c r="HB41" s="356"/>
      <c r="HC41" s="356"/>
      <c r="HD41" s="356"/>
      <c r="HE41" s="356"/>
      <c r="HF41" s="356"/>
      <c r="HG41" s="356"/>
      <c r="HH41" s="356"/>
      <c r="HI41" s="356"/>
      <c r="HJ41" s="356"/>
      <c r="HK41" s="356"/>
      <c r="HL41" s="356"/>
      <c r="HM41" s="356"/>
      <c r="HN41" s="356"/>
      <c r="HO41" s="356"/>
      <c r="HP41" s="356"/>
      <c r="HQ41" s="356"/>
      <c r="HR41" s="356"/>
      <c r="HS41" s="356"/>
      <c r="HT41" s="356"/>
      <c r="HU41" s="356"/>
      <c r="HV41" s="356"/>
      <c r="HW41" s="356"/>
      <c r="HX41" s="356"/>
      <c r="HY41" s="356"/>
      <c r="HZ41" s="356"/>
      <c r="IA41" s="356"/>
      <c r="IB41" s="356"/>
      <c r="IC41" s="356"/>
      <c r="ID41" s="356"/>
      <c r="IE41" s="356"/>
      <c r="IF41" s="356"/>
      <c r="IG41" s="356"/>
      <c r="IH41" s="356"/>
      <c r="II41" s="356"/>
      <c r="IJ41" s="356"/>
      <c r="IK41" s="356"/>
      <c r="IL41" s="356"/>
      <c r="IM41" s="356"/>
      <c r="IN41" s="356"/>
      <c r="IO41" s="356"/>
      <c r="IP41" s="356"/>
      <c r="IQ41" s="356"/>
      <c r="IR41" s="356"/>
      <c r="IS41" s="356"/>
      <c r="IT41" s="356"/>
      <c r="IU41" s="356"/>
    </row>
    <row r="42" spans="1:255" s="365" customFormat="1" ht="19.5" customHeight="1">
      <c r="A42" s="404"/>
      <c r="B42" s="363"/>
      <c r="C42" s="350"/>
      <c r="D42" s="367"/>
      <c r="E42" s="352"/>
      <c r="F42" s="367"/>
      <c r="G42" s="352"/>
      <c r="H42" s="367"/>
      <c r="I42" s="352"/>
      <c r="J42" s="367"/>
      <c r="K42" s="352"/>
      <c r="L42" s="367"/>
      <c r="M42" s="367"/>
      <c r="N42" s="367"/>
      <c r="O42" s="354"/>
      <c r="P42" s="355"/>
      <c r="Q42" s="355"/>
      <c r="R42" s="355"/>
      <c r="S42" s="355"/>
      <c r="T42" s="355"/>
      <c r="U42" s="348"/>
      <c r="V42" s="424"/>
      <c r="W42" s="424"/>
      <c r="X42" s="424"/>
      <c r="Y42" s="356"/>
      <c r="Z42" s="356"/>
      <c r="AA42" s="640"/>
      <c r="AB42" s="361"/>
      <c r="AC42" s="361"/>
      <c r="AD42" s="356"/>
      <c r="AE42" s="356"/>
      <c r="AF42" s="356"/>
      <c r="AG42" s="356"/>
      <c r="AH42" s="356"/>
      <c r="AI42" s="356"/>
      <c r="AJ42" s="356"/>
      <c r="AK42" s="356"/>
      <c r="AL42" s="356"/>
      <c r="AM42" s="356"/>
      <c r="AN42" s="356"/>
      <c r="AO42" s="356"/>
      <c r="AP42" s="356"/>
      <c r="AQ42" s="356"/>
      <c r="AR42" s="356"/>
      <c r="AS42" s="356"/>
      <c r="AT42" s="356"/>
      <c r="AU42" s="356"/>
      <c r="AV42" s="356"/>
      <c r="AW42" s="356"/>
      <c r="AX42" s="356"/>
      <c r="AY42" s="356"/>
      <c r="AZ42" s="356"/>
      <c r="BA42" s="356"/>
      <c r="BB42" s="356"/>
      <c r="BC42" s="356"/>
      <c r="BD42" s="356"/>
      <c r="BE42" s="356"/>
      <c r="BF42" s="356"/>
      <c r="BG42" s="356"/>
      <c r="BH42" s="356"/>
      <c r="BI42" s="356"/>
      <c r="BJ42" s="356"/>
      <c r="BK42" s="356"/>
      <c r="BL42" s="356"/>
      <c r="BM42" s="356"/>
      <c r="BN42" s="356"/>
      <c r="BO42" s="356"/>
      <c r="BP42" s="356"/>
      <c r="BQ42" s="356"/>
      <c r="BR42" s="356"/>
      <c r="BS42" s="356"/>
      <c r="BT42" s="356"/>
      <c r="BU42" s="356"/>
      <c r="BV42" s="356"/>
      <c r="BW42" s="356"/>
      <c r="BX42" s="356"/>
      <c r="BY42" s="356"/>
      <c r="BZ42" s="356"/>
      <c r="CA42" s="356"/>
      <c r="CB42" s="356"/>
      <c r="CC42" s="356"/>
      <c r="CD42" s="356"/>
      <c r="CE42" s="356"/>
      <c r="CF42" s="356"/>
      <c r="CG42" s="356"/>
      <c r="CH42" s="356"/>
      <c r="CI42" s="356"/>
      <c r="CJ42" s="356"/>
      <c r="CK42" s="356"/>
      <c r="CL42" s="356"/>
      <c r="CM42" s="356"/>
      <c r="CN42" s="356"/>
      <c r="CO42" s="356"/>
      <c r="CP42" s="356"/>
      <c r="CQ42" s="356"/>
      <c r="CR42" s="356"/>
      <c r="CS42" s="356"/>
      <c r="CT42" s="356"/>
      <c r="CU42" s="356"/>
      <c r="CV42" s="356"/>
      <c r="CW42" s="356"/>
      <c r="CX42" s="356"/>
      <c r="CY42" s="356"/>
      <c r="CZ42" s="356"/>
      <c r="DA42" s="356"/>
      <c r="DB42" s="356"/>
      <c r="DC42" s="356"/>
      <c r="DD42" s="356"/>
      <c r="DE42" s="356"/>
      <c r="DF42" s="356"/>
      <c r="DG42" s="356"/>
      <c r="DH42" s="356"/>
      <c r="DI42" s="356"/>
      <c r="DJ42" s="356"/>
      <c r="DK42" s="356"/>
      <c r="DL42" s="356"/>
      <c r="DM42" s="356"/>
      <c r="DN42" s="356"/>
      <c r="DO42" s="356"/>
      <c r="DP42" s="356"/>
      <c r="DQ42" s="356"/>
      <c r="DR42" s="356"/>
      <c r="DS42" s="356"/>
      <c r="DT42" s="356"/>
      <c r="DU42" s="356"/>
      <c r="DV42" s="356"/>
      <c r="DW42" s="356"/>
      <c r="DX42" s="356"/>
      <c r="DY42" s="356"/>
      <c r="DZ42" s="356"/>
      <c r="EA42" s="356"/>
      <c r="EB42" s="356"/>
      <c r="EC42" s="356"/>
      <c r="ED42" s="356"/>
      <c r="EE42" s="356"/>
      <c r="EF42" s="356"/>
      <c r="EG42" s="356"/>
      <c r="EH42" s="356"/>
      <c r="EI42" s="356"/>
      <c r="EJ42" s="356"/>
      <c r="EK42" s="356"/>
      <c r="EL42" s="356"/>
      <c r="EM42" s="356"/>
      <c r="EN42" s="356"/>
      <c r="EO42" s="356"/>
      <c r="EP42" s="356"/>
      <c r="EQ42" s="356"/>
      <c r="ER42" s="356"/>
      <c r="ES42" s="356"/>
      <c r="ET42" s="356"/>
      <c r="EU42" s="356"/>
      <c r="EV42" s="356"/>
      <c r="EW42" s="356"/>
      <c r="EX42" s="356"/>
      <c r="EY42" s="356"/>
      <c r="EZ42" s="356"/>
      <c r="FA42" s="356"/>
      <c r="FB42" s="356"/>
      <c r="FC42" s="356"/>
      <c r="FD42" s="356"/>
      <c r="FE42" s="356"/>
      <c r="FF42" s="356"/>
      <c r="FG42" s="356"/>
      <c r="FH42" s="356"/>
      <c r="FI42" s="356"/>
      <c r="FJ42" s="356"/>
      <c r="FK42" s="356"/>
      <c r="FL42" s="356"/>
      <c r="FM42" s="356"/>
      <c r="FN42" s="356"/>
      <c r="FO42" s="356"/>
      <c r="FP42" s="356"/>
      <c r="FQ42" s="356"/>
      <c r="FR42" s="356"/>
      <c r="FS42" s="356"/>
      <c r="FT42" s="356"/>
      <c r="FU42" s="356"/>
      <c r="FV42" s="356"/>
      <c r="FW42" s="356"/>
      <c r="FX42" s="356"/>
      <c r="FY42" s="356"/>
      <c r="FZ42" s="356"/>
      <c r="GA42" s="356"/>
      <c r="GB42" s="356"/>
      <c r="GC42" s="356"/>
      <c r="GD42" s="356"/>
      <c r="GE42" s="356"/>
      <c r="GF42" s="356"/>
      <c r="GG42" s="356"/>
      <c r="GH42" s="356"/>
      <c r="GI42" s="356"/>
      <c r="GJ42" s="356"/>
      <c r="GK42" s="356"/>
      <c r="GL42" s="356"/>
      <c r="GM42" s="356"/>
      <c r="GN42" s="356"/>
      <c r="GO42" s="356"/>
      <c r="GP42" s="356"/>
      <c r="GQ42" s="356"/>
      <c r="GR42" s="356"/>
      <c r="GS42" s="356"/>
      <c r="GT42" s="356"/>
      <c r="GU42" s="356"/>
      <c r="GV42" s="356"/>
      <c r="GW42" s="356"/>
      <c r="GX42" s="356"/>
      <c r="GY42" s="356"/>
      <c r="GZ42" s="356"/>
      <c r="HA42" s="356"/>
      <c r="HB42" s="356"/>
      <c r="HC42" s="356"/>
      <c r="HD42" s="356"/>
      <c r="HE42" s="356"/>
      <c r="HF42" s="356"/>
      <c r="HG42" s="356"/>
      <c r="HH42" s="356"/>
      <c r="HI42" s="356"/>
      <c r="HJ42" s="356"/>
      <c r="HK42" s="356"/>
      <c r="HL42" s="356"/>
      <c r="HM42" s="356"/>
      <c r="HN42" s="356"/>
      <c r="HO42" s="356"/>
      <c r="HP42" s="356"/>
      <c r="HQ42" s="356"/>
      <c r="HR42" s="356"/>
      <c r="HS42" s="356"/>
      <c r="HT42" s="356"/>
      <c r="HU42" s="356"/>
      <c r="HV42" s="356"/>
      <c r="HW42" s="356"/>
      <c r="HX42" s="356"/>
      <c r="HY42" s="356"/>
      <c r="HZ42" s="356"/>
      <c r="IA42" s="356"/>
      <c r="IB42" s="356"/>
      <c r="IC42" s="356"/>
      <c r="ID42" s="356"/>
      <c r="IE42" s="356"/>
      <c r="IF42" s="356"/>
      <c r="IG42" s="356"/>
      <c r="IH42" s="356"/>
      <c r="II42" s="356"/>
      <c r="IJ42" s="356"/>
      <c r="IK42" s="356"/>
      <c r="IL42" s="356"/>
      <c r="IM42" s="356"/>
      <c r="IN42" s="356"/>
      <c r="IO42" s="356"/>
      <c r="IP42" s="356"/>
      <c r="IQ42" s="356"/>
      <c r="IR42" s="356"/>
      <c r="IS42" s="356"/>
      <c r="IT42" s="356"/>
      <c r="IU42" s="356"/>
    </row>
    <row r="43" spans="1:255" s="454" customFormat="1" ht="19.5" customHeight="1">
      <c r="A43" s="348" t="s">
        <v>592</v>
      </c>
      <c r="B43" s="363"/>
      <c r="C43" s="417"/>
      <c r="D43" s="351"/>
      <c r="E43" s="352"/>
      <c r="F43" s="353"/>
      <c r="G43" s="352"/>
      <c r="H43" s="353"/>
      <c r="I43" s="352"/>
      <c r="J43" s="353"/>
      <c r="K43" s="352"/>
      <c r="L43" s="353"/>
      <c r="M43" s="353"/>
      <c r="N43" s="353"/>
      <c r="O43" s="354"/>
      <c r="P43" s="355"/>
      <c r="Q43" s="355"/>
      <c r="R43" s="355"/>
      <c r="S43" s="355"/>
      <c r="T43" s="355"/>
      <c r="U43" s="416"/>
      <c r="V43" s="424"/>
      <c r="W43" s="424"/>
      <c r="X43" s="424"/>
      <c r="Y43" s="356"/>
      <c r="Z43" s="357"/>
      <c r="AA43" s="361"/>
    </row>
    <row r="44" spans="1:255" s="359" customFormat="1" ht="19.5" customHeight="1">
      <c r="A44" s="348" t="s">
        <v>593</v>
      </c>
      <c r="B44" s="349" t="s">
        <v>594</v>
      </c>
      <c r="C44" s="350" t="s">
        <v>595</v>
      </c>
      <c r="D44" s="351"/>
      <c r="E44" s="352"/>
      <c r="F44" s="353"/>
      <c r="G44" s="352"/>
      <c r="H44" s="353">
        <v>26566000</v>
      </c>
      <c r="I44" s="352">
        <v>1417</v>
      </c>
      <c r="J44" s="353">
        <v>37800000</v>
      </c>
      <c r="K44" s="352" t="s">
        <v>596</v>
      </c>
      <c r="L44" s="353"/>
      <c r="M44" s="353"/>
      <c r="N44" s="353">
        <f>SMALL((D44,F44,H44,J44,L44),COUNTIF(D44:L44,0)+1)</f>
        <v>26566000</v>
      </c>
      <c r="O44" s="354"/>
      <c r="P44" s="355"/>
      <c r="Q44" s="355"/>
      <c r="R44" s="355"/>
      <c r="S44" s="355"/>
      <c r="T44" s="355"/>
      <c r="U44" s="348"/>
      <c r="V44" s="356"/>
      <c r="W44" s="357">
        <v>37800000</v>
      </c>
      <c r="X44" s="358">
        <f>N44-W44</f>
        <v>-11234000</v>
      </c>
      <c r="Z44" s="357">
        <v>26566000</v>
      </c>
    </row>
    <row r="45" spans="1:255" s="362" customFormat="1" ht="19.5" customHeight="1">
      <c r="A45" s="348" t="s">
        <v>597</v>
      </c>
      <c r="B45" s="349" t="s">
        <v>598</v>
      </c>
      <c r="C45" s="350"/>
      <c r="D45" s="351"/>
      <c r="E45" s="352"/>
      <c r="F45" s="353"/>
      <c r="G45" s="352"/>
      <c r="H45" s="353"/>
      <c r="I45" s="352"/>
      <c r="J45" s="353">
        <v>1540000</v>
      </c>
      <c r="K45" s="352">
        <v>23907053</v>
      </c>
      <c r="L45" s="353"/>
      <c r="M45" s="353"/>
      <c r="N45" s="353">
        <f>SMALL((D45,F45,H45,J45,L45),COUNTIF(D45:L45,0)+1)</f>
        <v>1540000</v>
      </c>
      <c r="O45" s="354"/>
      <c r="P45" s="355"/>
      <c r="Q45" s="355"/>
      <c r="R45" s="355"/>
      <c r="S45" s="355"/>
      <c r="T45" s="355"/>
      <c r="U45" s="348" t="s">
        <v>428</v>
      </c>
      <c r="V45" s="356"/>
      <c r="W45" s="360"/>
      <c r="X45" s="361"/>
      <c r="Z45" s="357">
        <v>1540000</v>
      </c>
    </row>
    <row r="46" spans="1:255" s="362" customFormat="1" ht="19.5" customHeight="1">
      <c r="A46" s="348" t="s">
        <v>599</v>
      </c>
      <c r="B46" s="349" t="s">
        <v>540</v>
      </c>
      <c r="C46" s="350"/>
      <c r="D46" s="351"/>
      <c r="E46" s="352"/>
      <c r="F46" s="353"/>
      <c r="G46" s="352"/>
      <c r="H46" s="353"/>
      <c r="I46" s="352"/>
      <c r="J46" s="353">
        <v>1050000</v>
      </c>
      <c r="K46" s="352">
        <v>23499978</v>
      </c>
      <c r="L46" s="353"/>
      <c r="M46" s="353"/>
      <c r="N46" s="353">
        <f>SMALL((D46,F46,H46,J46,L46),COUNTIF(D46:L46,0)+1)</f>
        <v>1050000</v>
      </c>
      <c r="O46" s="354"/>
      <c r="P46" s="355"/>
      <c r="Q46" s="355"/>
      <c r="R46" s="355"/>
      <c r="S46" s="355"/>
      <c r="T46" s="355"/>
      <c r="U46" s="348" t="s">
        <v>428</v>
      </c>
      <c r="V46" s="356"/>
      <c r="W46" s="360"/>
      <c r="X46" s="361"/>
      <c r="Z46" s="357">
        <v>1050000</v>
      </c>
    </row>
    <row r="47" spans="1:255" s="362" customFormat="1" ht="19.5" customHeight="1">
      <c r="A47" s="348" t="s">
        <v>541</v>
      </c>
      <c r="B47" s="355" t="s">
        <v>429</v>
      </c>
      <c r="C47" s="350" t="s">
        <v>600</v>
      </c>
      <c r="D47" s="351"/>
      <c r="E47" s="352"/>
      <c r="F47" s="353"/>
      <c r="G47" s="352"/>
      <c r="H47" s="353">
        <v>480000</v>
      </c>
      <c r="I47" s="352">
        <v>1417</v>
      </c>
      <c r="J47" s="353">
        <v>430000</v>
      </c>
      <c r="K47" s="352">
        <v>23499976</v>
      </c>
      <c r="L47" s="353"/>
      <c r="M47" s="353"/>
      <c r="N47" s="353">
        <f>SMALL((D47,F47,H47,J47,L47),COUNTIF(D47:L47,0)+1)</f>
        <v>430000</v>
      </c>
      <c r="O47" s="354"/>
      <c r="P47" s="355"/>
      <c r="Q47" s="355"/>
      <c r="R47" s="355"/>
      <c r="S47" s="355"/>
      <c r="T47" s="355"/>
      <c r="U47" s="348" t="s">
        <v>428</v>
      </c>
      <c r="V47" s="356"/>
      <c r="W47" s="360">
        <v>480000</v>
      </c>
      <c r="X47" s="361"/>
      <c r="Z47" s="357">
        <v>430000</v>
      </c>
    </row>
    <row r="48" spans="1:255" s="365" customFormat="1" ht="19.5" customHeight="1">
      <c r="A48" s="348" t="s">
        <v>180</v>
      </c>
      <c r="B48" s="363"/>
      <c r="C48" s="417"/>
      <c r="D48" s="351"/>
      <c r="E48" s="352"/>
      <c r="F48" s="353"/>
      <c r="G48" s="352"/>
      <c r="H48" s="354"/>
      <c r="I48" s="352"/>
      <c r="J48" s="354"/>
      <c r="K48" s="352"/>
      <c r="L48" s="364"/>
      <c r="M48" s="352"/>
      <c r="N48" s="425"/>
      <c r="O48" s="354"/>
      <c r="P48" s="355"/>
      <c r="Q48" s="355"/>
      <c r="R48" s="355"/>
      <c r="S48" s="355"/>
      <c r="T48" s="355"/>
      <c r="U48" s="416"/>
      <c r="V48" s="424"/>
      <c r="W48" s="424"/>
      <c r="X48" s="424"/>
      <c r="Y48" s="356"/>
      <c r="Z48" s="360"/>
      <c r="AA48" s="361"/>
      <c r="AB48" s="361"/>
      <c r="AC48" s="356"/>
      <c r="AD48" s="356"/>
      <c r="AE48" s="356"/>
      <c r="AF48" s="356"/>
      <c r="AG48" s="356"/>
      <c r="AH48" s="356"/>
      <c r="AI48" s="356"/>
      <c r="AJ48" s="356"/>
      <c r="AK48" s="356"/>
      <c r="AL48" s="356"/>
      <c r="AM48" s="356"/>
      <c r="AN48" s="356"/>
      <c r="AO48" s="356"/>
      <c r="AP48" s="356"/>
      <c r="AQ48" s="356"/>
      <c r="AR48" s="356"/>
      <c r="AS48" s="356"/>
      <c r="AT48" s="356"/>
      <c r="AU48" s="356"/>
      <c r="AV48" s="356"/>
      <c r="AW48" s="356"/>
      <c r="AX48" s="356"/>
      <c r="AY48" s="356"/>
      <c r="AZ48" s="356"/>
      <c r="BA48" s="356"/>
      <c r="BB48" s="356"/>
      <c r="BC48" s="356"/>
      <c r="BD48" s="356"/>
      <c r="BE48" s="356"/>
      <c r="BF48" s="356"/>
      <c r="BG48" s="356"/>
      <c r="BH48" s="356"/>
      <c r="BI48" s="356"/>
      <c r="BJ48" s="356"/>
      <c r="BK48" s="356"/>
      <c r="BL48" s="356"/>
      <c r="BM48" s="356"/>
      <c r="BN48" s="356"/>
      <c r="BO48" s="356"/>
      <c r="BP48" s="356"/>
      <c r="BQ48" s="356"/>
      <c r="BR48" s="356"/>
      <c r="BS48" s="356"/>
      <c r="BT48" s="356"/>
      <c r="BU48" s="356"/>
      <c r="BV48" s="356"/>
      <c r="BW48" s="356"/>
      <c r="BX48" s="356"/>
      <c r="BY48" s="356"/>
      <c r="BZ48" s="356"/>
      <c r="CA48" s="356"/>
      <c r="CB48" s="356"/>
      <c r="CC48" s="356"/>
      <c r="CD48" s="356"/>
      <c r="CE48" s="356"/>
      <c r="CF48" s="356"/>
      <c r="CG48" s="356"/>
      <c r="CH48" s="356"/>
      <c r="CI48" s="356"/>
      <c r="CJ48" s="356"/>
      <c r="CK48" s="356"/>
      <c r="CL48" s="356"/>
      <c r="CM48" s="356"/>
      <c r="CN48" s="356"/>
      <c r="CO48" s="356"/>
      <c r="CP48" s="356"/>
      <c r="CQ48" s="356"/>
      <c r="CR48" s="356"/>
      <c r="CS48" s="356"/>
      <c r="CT48" s="356"/>
      <c r="CU48" s="356"/>
      <c r="CV48" s="356"/>
      <c r="CW48" s="356"/>
      <c r="CX48" s="356"/>
      <c r="CY48" s="356"/>
      <c r="CZ48" s="356"/>
      <c r="DA48" s="356"/>
      <c r="DB48" s="356"/>
      <c r="DC48" s="356"/>
      <c r="DD48" s="356"/>
      <c r="DE48" s="356"/>
      <c r="DF48" s="356"/>
      <c r="DG48" s="356"/>
      <c r="DH48" s="356"/>
      <c r="DI48" s="356"/>
      <c r="DJ48" s="356"/>
      <c r="DK48" s="356"/>
      <c r="DL48" s="356"/>
      <c r="DM48" s="356"/>
      <c r="DN48" s="356"/>
      <c r="DO48" s="356"/>
      <c r="DP48" s="356"/>
      <c r="DQ48" s="356"/>
      <c r="DR48" s="356"/>
      <c r="DS48" s="356"/>
      <c r="DT48" s="356"/>
      <c r="DU48" s="356"/>
      <c r="DV48" s="356"/>
      <c r="DW48" s="356"/>
      <c r="DX48" s="356"/>
      <c r="DY48" s="356"/>
      <c r="DZ48" s="356"/>
      <c r="EA48" s="356"/>
      <c r="EB48" s="356"/>
      <c r="EC48" s="356"/>
      <c r="ED48" s="356"/>
      <c r="EE48" s="356"/>
      <c r="EF48" s="356"/>
      <c r="EG48" s="356"/>
      <c r="EH48" s="356"/>
      <c r="EI48" s="356"/>
      <c r="EJ48" s="356"/>
      <c r="EK48" s="356"/>
      <c r="EL48" s="356"/>
      <c r="EM48" s="356"/>
      <c r="EN48" s="356"/>
      <c r="EO48" s="356"/>
      <c r="EP48" s="356"/>
      <c r="EQ48" s="356"/>
      <c r="ER48" s="356"/>
      <c r="ES48" s="356"/>
      <c r="ET48" s="356"/>
      <c r="EU48" s="356"/>
      <c r="EV48" s="356"/>
      <c r="EW48" s="356"/>
      <c r="EX48" s="356"/>
      <c r="EY48" s="356"/>
      <c r="EZ48" s="356"/>
      <c r="FA48" s="356"/>
      <c r="FB48" s="356"/>
      <c r="FC48" s="356"/>
      <c r="FD48" s="356"/>
      <c r="FE48" s="356"/>
      <c r="FF48" s="356"/>
      <c r="FG48" s="356"/>
      <c r="FH48" s="356"/>
      <c r="FI48" s="356"/>
      <c r="FJ48" s="356"/>
      <c r="FK48" s="356"/>
      <c r="FL48" s="356"/>
      <c r="FM48" s="356"/>
      <c r="FN48" s="356"/>
      <c r="FO48" s="356"/>
      <c r="FP48" s="356"/>
      <c r="FQ48" s="356"/>
      <c r="FR48" s="356"/>
      <c r="FS48" s="356"/>
      <c r="FT48" s="356"/>
      <c r="FU48" s="356"/>
      <c r="FV48" s="356"/>
      <c r="FW48" s="356"/>
      <c r="FX48" s="356"/>
      <c r="FY48" s="356"/>
      <c r="FZ48" s="356"/>
      <c r="GA48" s="356"/>
      <c r="GB48" s="356"/>
      <c r="GC48" s="356"/>
      <c r="GD48" s="356"/>
      <c r="GE48" s="356"/>
      <c r="GF48" s="356"/>
      <c r="GG48" s="356"/>
      <c r="GH48" s="356"/>
      <c r="GI48" s="356"/>
      <c r="GJ48" s="356"/>
      <c r="GK48" s="356"/>
      <c r="GL48" s="356"/>
      <c r="GM48" s="356"/>
      <c r="GN48" s="356"/>
      <c r="GO48" s="356"/>
      <c r="GP48" s="356"/>
      <c r="GQ48" s="356"/>
      <c r="GR48" s="356"/>
      <c r="GS48" s="356"/>
      <c r="GT48" s="356"/>
      <c r="GU48" s="356"/>
      <c r="GV48" s="356"/>
      <c r="GW48" s="356"/>
      <c r="GX48" s="356"/>
      <c r="GY48" s="356"/>
      <c r="GZ48" s="356"/>
      <c r="HA48" s="356"/>
      <c r="HB48" s="356"/>
      <c r="HC48" s="356"/>
      <c r="HD48" s="356"/>
      <c r="HE48" s="356"/>
      <c r="HF48" s="356"/>
      <c r="HG48" s="356"/>
      <c r="HH48" s="356"/>
      <c r="HI48" s="356"/>
      <c r="HJ48" s="356"/>
      <c r="HK48" s="356"/>
      <c r="HL48" s="356"/>
      <c r="HM48" s="356"/>
      <c r="HN48" s="356"/>
      <c r="HO48" s="356"/>
      <c r="HP48" s="356"/>
      <c r="HQ48" s="356"/>
      <c r="HR48" s="356"/>
      <c r="HS48" s="356"/>
      <c r="HT48" s="356"/>
      <c r="HU48" s="356"/>
      <c r="HV48" s="356"/>
      <c r="HW48" s="356"/>
      <c r="HX48" s="356"/>
      <c r="HY48" s="356"/>
      <c r="HZ48" s="356"/>
      <c r="IA48" s="356"/>
      <c r="IB48" s="356"/>
      <c r="IC48" s="356"/>
      <c r="ID48" s="356"/>
      <c r="IE48" s="356"/>
      <c r="IF48" s="356"/>
      <c r="IG48" s="356"/>
      <c r="IH48" s="356"/>
      <c r="II48" s="356"/>
      <c r="IJ48" s="356"/>
      <c r="IK48" s="356"/>
      <c r="IL48" s="356"/>
      <c r="IM48" s="356"/>
      <c r="IN48" s="356"/>
      <c r="IO48" s="356"/>
      <c r="IP48" s="356"/>
      <c r="IQ48" s="356"/>
      <c r="IR48" s="356"/>
      <c r="IS48" s="356"/>
      <c r="IT48" s="356"/>
    </row>
    <row r="49" spans="1:256" s="359" customFormat="1" ht="19.5" customHeight="1">
      <c r="A49" s="160" t="s">
        <v>542</v>
      </c>
      <c r="B49" s="366" t="s">
        <v>601</v>
      </c>
      <c r="C49" s="350" t="s">
        <v>595</v>
      </c>
      <c r="D49" s="383">
        <v>5175000</v>
      </c>
      <c r="E49" s="352">
        <v>1269</v>
      </c>
      <c r="F49" s="367">
        <v>6500000</v>
      </c>
      <c r="G49" s="352">
        <v>1068</v>
      </c>
      <c r="H49" s="367">
        <v>5175000</v>
      </c>
      <c r="I49" s="352">
        <v>1412</v>
      </c>
      <c r="J49" s="367"/>
      <c r="K49" s="352"/>
      <c r="L49" s="367"/>
      <c r="M49" s="367"/>
      <c r="N49" s="367">
        <f>SMALL((D49,F49,H49,J49,L49),COUNTIF(D49:L49,0)+1)</f>
        <v>5175000</v>
      </c>
      <c r="O49" s="368"/>
      <c r="P49" s="369"/>
      <c r="Q49" s="369"/>
      <c r="R49" s="369"/>
      <c r="S49" s="369"/>
      <c r="T49" s="369"/>
      <c r="U49" s="370"/>
      <c r="V49" s="356"/>
      <c r="W49" s="371">
        <v>6850000</v>
      </c>
      <c r="X49" s="358">
        <f t="shared" ref="X49:X72" si="2">N49-W49</f>
        <v>-1675000</v>
      </c>
      <c r="Z49" s="371">
        <v>4500000</v>
      </c>
    </row>
    <row r="50" spans="1:256" s="359" customFormat="1" ht="19.5" customHeight="1">
      <c r="A50" s="160" t="s">
        <v>542</v>
      </c>
      <c r="B50" s="366" t="s">
        <v>602</v>
      </c>
      <c r="C50" s="350" t="s">
        <v>522</v>
      </c>
      <c r="D50" s="383">
        <v>14490000</v>
      </c>
      <c r="E50" s="352">
        <v>1269</v>
      </c>
      <c r="F50" s="367">
        <v>9600000</v>
      </c>
      <c r="G50" s="352">
        <v>1068</v>
      </c>
      <c r="H50" s="367">
        <v>14490000</v>
      </c>
      <c r="I50" s="352">
        <v>1412</v>
      </c>
      <c r="J50" s="367"/>
      <c r="K50" s="352"/>
      <c r="L50" s="367"/>
      <c r="M50" s="367"/>
      <c r="N50" s="367">
        <f>SMALL((D50,F50,H50,J50,L50),COUNTIF(D50:L50,0)+1)</f>
        <v>9600000</v>
      </c>
      <c r="O50" s="368"/>
      <c r="P50" s="369"/>
      <c r="Q50" s="369"/>
      <c r="R50" s="369"/>
      <c r="S50" s="369"/>
      <c r="T50" s="369"/>
      <c r="U50" s="370" t="s">
        <v>603</v>
      </c>
      <c r="V50" s="356"/>
      <c r="W50" s="371">
        <v>9920000</v>
      </c>
      <c r="X50" s="358">
        <f t="shared" si="2"/>
        <v>-320000</v>
      </c>
      <c r="Z50" s="371">
        <v>8100000</v>
      </c>
    </row>
    <row r="51" spans="1:256" s="359" customFormat="1" ht="18.95" customHeight="1">
      <c r="A51" s="160" t="s">
        <v>542</v>
      </c>
      <c r="B51" s="366" t="s">
        <v>604</v>
      </c>
      <c r="C51" s="350" t="s">
        <v>595</v>
      </c>
      <c r="D51" s="383">
        <v>18873000</v>
      </c>
      <c r="E51" s="352">
        <v>1269</v>
      </c>
      <c r="F51" s="367">
        <v>27000000</v>
      </c>
      <c r="G51" s="352">
        <v>1068</v>
      </c>
      <c r="H51" s="367">
        <v>18873000</v>
      </c>
      <c r="I51" s="352">
        <v>1412</v>
      </c>
      <c r="J51" s="367"/>
      <c r="K51" s="352"/>
      <c r="L51" s="367"/>
      <c r="M51" s="367"/>
      <c r="N51" s="367">
        <f>SMALL((D51,F51,H51,J51,L51),COUNTIF(D51:L51,0)+1)</f>
        <v>18873000</v>
      </c>
      <c r="O51" s="368"/>
      <c r="P51" s="369"/>
      <c r="Q51" s="369"/>
      <c r="R51" s="369"/>
      <c r="S51" s="369"/>
      <c r="T51" s="369"/>
      <c r="U51" s="370"/>
      <c r="V51" s="356"/>
      <c r="W51" s="371">
        <v>6850000</v>
      </c>
      <c r="X51" s="358">
        <f t="shared" si="2"/>
        <v>12023000</v>
      </c>
      <c r="Z51" s="371">
        <v>12000000</v>
      </c>
    </row>
    <row r="52" spans="1:256" s="165" customFormat="1" ht="19.5" customHeight="1">
      <c r="A52" s="160" t="s">
        <v>605</v>
      </c>
      <c r="B52" s="137" t="s">
        <v>606</v>
      </c>
      <c r="C52" s="164" t="s">
        <v>531</v>
      </c>
      <c r="D52" s="132"/>
      <c r="E52" s="82"/>
      <c r="F52" s="135"/>
      <c r="G52" s="82"/>
      <c r="H52" s="135">
        <v>1251000</v>
      </c>
      <c r="I52" s="82">
        <v>1413</v>
      </c>
      <c r="J52" s="135"/>
      <c r="K52" s="82"/>
      <c r="L52" s="135"/>
      <c r="M52" s="135"/>
      <c r="N52" s="135">
        <f>SMALL((D52,F52,H52,J52,L52),COUNTIF(D52:L52,0)+1)</f>
        <v>1251000</v>
      </c>
      <c r="O52" s="88"/>
      <c r="P52" s="88"/>
      <c r="Q52" s="88"/>
      <c r="R52" s="88"/>
      <c r="S52" s="88"/>
      <c r="T52" s="88"/>
      <c r="U52" s="84"/>
      <c r="V52" s="81"/>
      <c r="W52" s="135">
        <v>6850000</v>
      </c>
      <c r="X52" s="136">
        <f>N52-W52</f>
        <v>-5599000</v>
      </c>
      <c r="Y52" s="316"/>
      <c r="Z52" s="316">
        <v>1056000</v>
      </c>
      <c r="AA52" s="316"/>
      <c r="AB52" s="316"/>
      <c r="AC52" s="316"/>
      <c r="AD52" s="316"/>
      <c r="AE52" s="316"/>
      <c r="AF52" s="316"/>
      <c r="AG52" s="316"/>
      <c r="AH52" s="316"/>
      <c r="AI52" s="316"/>
      <c r="AJ52" s="316"/>
      <c r="AK52" s="316"/>
      <c r="AL52" s="316"/>
      <c r="AM52" s="316"/>
      <c r="AN52" s="316"/>
      <c r="AO52" s="316"/>
      <c r="AP52" s="316"/>
      <c r="AQ52" s="316"/>
      <c r="AR52" s="316"/>
      <c r="AS52" s="316"/>
      <c r="AT52" s="316"/>
      <c r="AU52" s="316"/>
      <c r="AV52" s="316"/>
      <c r="AW52" s="316"/>
      <c r="AX52" s="316"/>
      <c r="AY52" s="316"/>
      <c r="AZ52" s="316"/>
      <c r="BA52" s="316"/>
      <c r="BB52" s="316"/>
      <c r="BC52" s="316"/>
      <c r="BD52" s="316"/>
      <c r="BE52" s="316"/>
      <c r="BF52" s="316"/>
      <c r="BG52" s="316"/>
      <c r="BH52" s="316"/>
      <c r="BI52" s="316"/>
      <c r="BJ52" s="316"/>
      <c r="BK52" s="316"/>
      <c r="BL52" s="316"/>
      <c r="BM52" s="316"/>
      <c r="BN52" s="316"/>
      <c r="BO52" s="316"/>
      <c r="BP52" s="316"/>
      <c r="BQ52" s="316"/>
      <c r="BR52" s="316"/>
      <c r="BS52" s="316"/>
      <c r="BT52" s="316"/>
      <c r="BU52" s="316"/>
      <c r="BV52" s="316"/>
      <c r="BW52" s="316"/>
      <c r="BX52" s="316"/>
      <c r="BY52" s="316"/>
      <c r="BZ52" s="316"/>
      <c r="CA52" s="316"/>
      <c r="CB52" s="316"/>
      <c r="CC52" s="316"/>
      <c r="CD52" s="316"/>
      <c r="CE52" s="316"/>
      <c r="CF52" s="316"/>
      <c r="CG52" s="316"/>
      <c r="CH52" s="316"/>
      <c r="CI52" s="316"/>
      <c r="CJ52" s="316"/>
      <c r="CK52" s="316"/>
      <c r="CL52" s="316"/>
      <c r="CM52" s="316"/>
      <c r="CN52" s="316"/>
      <c r="CO52" s="316"/>
      <c r="CP52" s="316"/>
      <c r="CQ52" s="316"/>
      <c r="CR52" s="316"/>
      <c r="CS52" s="316"/>
      <c r="CT52" s="316"/>
      <c r="CU52" s="316"/>
      <c r="CV52" s="316"/>
      <c r="CW52" s="316"/>
      <c r="CX52" s="316"/>
      <c r="CY52" s="316"/>
      <c r="CZ52" s="316"/>
      <c r="DA52" s="316"/>
      <c r="DB52" s="316"/>
      <c r="DC52" s="316"/>
      <c r="DD52" s="316"/>
      <c r="DE52" s="316"/>
      <c r="DF52" s="316"/>
      <c r="DG52" s="316"/>
      <c r="DH52" s="316"/>
      <c r="DI52" s="316"/>
      <c r="DJ52" s="316"/>
      <c r="DK52" s="316"/>
      <c r="DL52" s="316"/>
      <c r="DM52" s="316"/>
      <c r="DN52" s="316"/>
      <c r="DO52" s="316"/>
      <c r="DP52" s="316"/>
      <c r="DQ52" s="316"/>
      <c r="DR52" s="316"/>
      <c r="DS52" s="316"/>
      <c r="DT52" s="316"/>
      <c r="DU52" s="316"/>
      <c r="DV52" s="316"/>
      <c r="DW52" s="316"/>
      <c r="DX52" s="316"/>
      <c r="DY52" s="316"/>
      <c r="DZ52" s="316"/>
      <c r="EA52" s="316"/>
      <c r="EB52" s="316"/>
      <c r="EC52" s="316"/>
      <c r="ED52" s="316"/>
      <c r="EE52" s="316"/>
      <c r="EF52" s="316"/>
      <c r="EG52" s="316"/>
      <c r="EH52" s="316"/>
      <c r="EI52" s="316"/>
      <c r="EJ52" s="316"/>
      <c r="EK52" s="316"/>
      <c r="EL52" s="316"/>
      <c r="EM52" s="316"/>
      <c r="EN52" s="316"/>
      <c r="EO52" s="316"/>
      <c r="EP52" s="316"/>
      <c r="EQ52" s="316"/>
      <c r="ER52" s="316"/>
      <c r="ES52" s="316"/>
      <c r="ET52" s="316"/>
      <c r="EU52" s="316"/>
      <c r="EV52" s="316"/>
      <c r="EW52" s="316"/>
      <c r="EX52" s="316"/>
      <c r="EY52" s="316"/>
      <c r="EZ52" s="316"/>
      <c r="FA52" s="316"/>
      <c r="FB52" s="316"/>
      <c r="FC52" s="316"/>
      <c r="FD52" s="316"/>
      <c r="FE52" s="316"/>
      <c r="FF52" s="316"/>
      <c r="FG52" s="316"/>
      <c r="FH52" s="316"/>
      <c r="FI52" s="316"/>
      <c r="FJ52" s="316"/>
      <c r="FK52" s="316"/>
      <c r="FL52" s="316"/>
      <c r="FM52" s="316"/>
      <c r="FN52" s="316"/>
      <c r="FO52" s="316"/>
      <c r="FP52" s="316"/>
      <c r="FQ52" s="316"/>
      <c r="FR52" s="316"/>
      <c r="FS52" s="316"/>
      <c r="FT52" s="316"/>
      <c r="FU52" s="316"/>
      <c r="FV52" s="316"/>
      <c r="FW52" s="316"/>
      <c r="FX52" s="316"/>
      <c r="FY52" s="316"/>
      <c r="FZ52" s="316"/>
      <c r="GA52" s="316"/>
      <c r="GB52" s="316"/>
      <c r="GC52" s="316"/>
      <c r="GD52" s="316"/>
      <c r="GE52" s="316"/>
      <c r="GF52" s="316"/>
      <c r="GG52" s="316"/>
      <c r="GH52" s="316"/>
      <c r="GI52" s="316"/>
      <c r="GJ52" s="316"/>
      <c r="GK52" s="316"/>
      <c r="GL52" s="316"/>
      <c r="GM52" s="316"/>
      <c r="GN52" s="316"/>
      <c r="GO52" s="316"/>
      <c r="GP52" s="316"/>
      <c r="GQ52" s="316"/>
      <c r="GR52" s="316"/>
      <c r="GS52" s="316"/>
      <c r="GT52" s="316"/>
      <c r="GU52" s="316"/>
      <c r="GV52" s="316"/>
      <c r="GW52" s="316"/>
      <c r="GX52" s="316"/>
      <c r="GY52" s="316"/>
      <c r="GZ52" s="316"/>
      <c r="HA52" s="316"/>
      <c r="HB52" s="316"/>
      <c r="HC52" s="316"/>
      <c r="HD52" s="316"/>
      <c r="HE52" s="316"/>
      <c r="HF52" s="316"/>
      <c r="HG52" s="316"/>
      <c r="HH52" s="316"/>
      <c r="HI52" s="316"/>
      <c r="HJ52" s="316"/>
      <c r="HK52" s="316"/>
      <c r="HL52" s="316"/>
      <c r="HM52" s="316"/>
      <c r="HN52" s="316"/>
      <c r="HO52" s="316"/>
      <c r="HP52" s="316"/>
      <c r="HQ52" s="316"/>
      <c r="HR52" s="316"/>
      <c r="HS52" s="316"/>
      <c r="HT52" s="316"/>
      <c r="HU52" s="316"/>
      <c r="HV52" s="316"/>
      <c r="HW52" s="316"/>
      <c r="HX52" s="316"/>
      <c r="HY52" s="316"/>
      <c r="HZ52" s="316"/>
      <c r="IA52" s="316"/>
      <c r="IB52" s="316"/>
      <c r="IC52" s="316"/>
      <c r="ID52" s="316"/>
      <c r="IE52" s="316"/>
      <c r="IF52" s="316"/>
      <c r="IG52" s="316"/>
      <c r="IH52" s="316"/>
      <c r="II52" s="316"/>
      <c r="IJ52" s="316"/>
      <c r="IK52" s="316"/>
      <c r="IL52" s="316"/>
      <c r="IM52" s="316"/>
      <c r="IN52" s="316"/>
      <c r="IO52" s="316"/>
      <c r="IP52" s="316"/>
      <c r="IQ52" s="316"/>
      <c r="IR52" s="316"/>
      <c r="IS52" s="316"/>
      <c r="IT52" s="316"/>
      <c r="IU52" s="316"/>
      <c r="IV52" s="316"/>
    </row>
    <row r="53" spans="1:256" s="359" customFormat="1" ht="19.5" customHeight="1">
      <c r="A53" s="372" t="s">
        <v>430</v>
      </c>
      <c r="B53" s="373" t="s">
        <v>543</v>
      </c>
      <c r="C53" s="350" t="s">
        <v>522</v>
      </c>
      <c r="D53" s="383">
        <v>2034000</v>
      </c>
      <c r="E53" s="352">
        <v>1268</v>
      </c>
      <c r="F53" s="383">
        <v>1980000</v>
      </c>
      <c r="G53" s="352">
        <v>1071</v>
      </c>
      <c r="H53" s="383">
        <v>2034000</v>
      </c>
      <c r="I53" s="352">
        <v>1412</v>
      </c>
      <c r="J53" s="367"/>
      <c r="K53" s="374"/>
      <c r="L53" s="367"/>
      <c r="M53" s="367"/>
      <c r="N53" s="367">
        <f>SMALL((D53,F53,H53,J53,L53),COUNTIF(D53:L53,0)+1)</f>
        <v>1980000</v>
      </c>
      <c r="O53" s="368"/>
      <c r="P53" s="369"/>
      <c r="Q53" s="369"/>
      <c r="R53" s="369"/>
      <c r="S53" s="369"/>
      <c r="T53" s="369"/>
      <c r="U53" s="370"/>
      <c r="V53" s="356"/>
      <c r="W53" s="371">
        <v>3000000</v>
      </c>
      <c r="X53" s="358">
        <f t="shared" si="2"/>
        <v>-1020000</v>
      </c>
      <c r="Z53" s="371">
        <v>1848000</v>
      </c>
    </row>
    <row r="54" spans="1:256" s="379" customFormat="1" ht="19.5" customHeight="1">
      <c r="A54" s="372" t="s">
        <v>509</v>
      </c>
      <c r="B54" s="373" t="s">
        <v>607</v>
      </c>
      <c r="C54" s="375" t="s">
        <v>105</v>
      </c>
      <c r="D54" s="383">
        <v>2001000</v>
      </c>
      <c r="E54" s="352">
        <v>1268</v>
      </c>
      <c r="F54" s="383">
        <v>1818000</v>
      </c>
      <c r="G54" s="352">
        <v>1071</v>
      </c>
      <c r="H54" s="383">
        <v>2001000</v>
      </c>
      <c r="I54" s="352">
        <v>1412</v>
      </c>
      <c r="J54" s="367"/>
      <c r="K54" s="374"/>
      <c r="L54" s="367"/>
      <c r="M54" s="367"/>
      <c r="N54" s="367">
        <f>SMALL((D54,F54,H54,J54,L54),COUNTIF(D54:L54,0)+1)</f>
        <v>1818000</v>
      </c>
      <c r="O54" s="368"/>
      <c r="P54" s="369"/>
      <c r="Q54" s="369"/>
      <c r="R54" s="369"/>
      <c r="S54" s="369"/>
      <c r="T54" s="369"/>
      <c r="U54" s="376"/>
      <c r="V54" s="377"/>
      <c r="W54" s="378">
        <v>1920000</v>
      </c>
      <c r="X54" s="358">
        <f t="shared" si="2"/>
        <v>-102000</v>
      </c>
      <c r="Y54" s="377"/>
      <c r="Z54" s="371">
        <v>1818000</v>
      </c>
      <c r="AA54" s="359"/>
      <c r="AB54" s="359"/>
    </row>
    <row r="55" spans="1:256" s="381" customFormat="1" ht="19.5" customHeight="1">
      <c r="A55" s="372" t="s">
        <v>544</v>
      </c>
      <c r="B55" s="380" t="s">
        <v>457</v>
      </c>
      <c r="C55" s="375" t="s">
        <v>105</v>
      </c>
      <c r="D55" s="383">
        <v>5589000</v>
      </c>
      <c r="E55" s="352">
        <v>1267</v>
      </c>
      <c r="F55" s="383">
        <v>5082000</v>
      </c>
      <c r="G55" s="352">
        <v>1071</v>
      </c>
      <c r="H55" s="383">
        <v>5589000</v>
      </c>
      <c r="I55" s="352">
        <v>1411</v>
      </c>
      <c r="J55" s="367"/>
      <c r="K55" s="374"/>
      <c r="L55" s="367"/>
      <c r="M55" s="367"/>
      <c r="N55" s="367">
        <f>SMALL((D55,F55,H55,J55,L55),COUNTIF(D55:L55,0)+1)</f>
        <v>5082000</v>
      </c>
      <c r="O55" s="368"/>
      <c r="P55" s="369"/>
      <c r="Q55" s="369"/>
      <c r="R55" s="369"/>
      <c r="S55" s="369"/>
      <c r="T55" s="369"/>
      <c r="U55" s="376"/>
      <c r="V55" s="356"/>
      <c r="W55" s="371">
        <v>3200000</v>
      </c>
      <c r="X55" s="358">
        <f t="shared" si="2"/>
        <v>1882000</v>
      </c>
      <c r="Y55" s="356"/>
      <c r="Z55" s="371">
        <v>5082000</v>
      </c>
      <c r="AA55" s="359"/>
      <c r="AB55" s="359"/>
    </row>
    <row r="56" spans="1:256" s="359" customFormat="1" ht="19.5" customHeight="1">
      <c r="A56" s="382" t="s">
        <v>229</v>
      </c>
      <c r="B56" s="380" t="s">
        <v>608</v>
      </c>
      <c r="C56" s="350" t="s">
        <v>105</v>
      </c>
      <c r="D56" s="383"/>
      <c r="E56" s="352"/>
      <c r="F56" s="367"/>
      <c r="G56" s="352"/>
      <c r="H56" s="367"/>
      <c r="I56" s="352"/>
      <c r="J56" s="367">
        <v>5346000</v>
      </c>
      <c r="K56" s="374" t="s">
        <v>545</v>
      </c>
      <c r="L56" s="367"/>
      <c r="M56" s="367"/>
      <c r="N56" s="367">
        <f>SMALL((D56,F56,H56,J56,L56),COUNTIF(D56:L56,0)+1)</f>
        <v>5346000</v>
      </c>
      <c r="O56" s="368"/>
      <c r="P56" s="369"/>
      <c r="Q56" s="369"/>
      <c r="R56" s="369"/>
      <c r="S56" s="369"/>
      <c r="T56" s="369"/>
      <c r="U56" s="370"/>
      <c r="V56" s="356"/>
      <c r="W56" s="371">
        <v>3800000</v>
      </c>
      <c r="X56" s="358">
        <f t="shared" si="2"/>
        <v>1546000</v>
      </c>
      <c r="Z56" s="371">
        <v>4860000</v>
      </c>
    </row>
    <row r="57" spans="1:256" s="359" customFormat="1" ht="19.5" customHeight="1">
      <c r="A57" s="382" t="s">
        <v>229</v>
      </c>
      <c r="B57" s="380" t="s">
        <v>546</v>
      </c>
      <c r="C57" s="350" t="s">
        <v>105</v>
      </c>
      <c r="D57" s="383"/>
      <c r="E57" s="352"/>
      <c r="F57" s="367"/>
      <c r="G57" s="352"/>
      <c r="H57" s="367"/>
      <c r="I57" s="352"/>
      <c r="J57" s="367">
        <v>5500000</v>
      </c>
      <c r="K57" s="374" t="s">
        <v>181</v>
      </c>
      <c r="L57" s="367"/>
      <c r="M57" s="367"/>
      <c r="N57" s="367">
        <f>SMALL((D57,F57,H57,J57,L57),COUNTIF(D57:L57,0)+1)</f>
        <v>5500000</v>
      </c>
      <c r="O57" s="368"/>
      <c r="P57" s="369"/>
      <c r="Q57" s="369"/>
      <c r="R57" s="369"/>
      <c r="S57" s="369"/>
      <c r="T57" s="369"/>
      <c r="U57" s="370"/>
      <c r="V57" s="356"/>
      <c r="W57" s="371">
        <v>3800000</v>
      </c>
      <c r="X57" s="358">
        <f t="shared" si="2"/>
        <v>1700000</v>
      </c>
      <c r="Z57" s="371">
        <v>5500000</v>
      </c>
    </row>
    <row r="58" spans="1:256" s="359" customFormat="1" ht="19.5" customHeight="1">
      <c r="A58" s="382" t="s">
        <v>547</v>
      </c>
      <c r="B58" s="380" t="s">
        <v>302</v>
      </c>
      <c r="C58" s="350" t="s">
        <v>522</v>
      </c>
      <c r="D58" s="383"/>
      <c r="E58" s="352"/>
      <c r="F58" s="367"/>
      <c r="G58" s="352"/>
      <c r="H58" s="367"/>
      <c r="I58" s="374"/>
      <c r="J58" s="367">
        <v>1452000</v>
      </c>
      <c r="K58" s="374" t="s">
        <v>182</v>
      </c>
      <c r="L58" s="367"/>
      <c r="M58" s="367"/>
      <c r="N58" s="367">
        <f>SMALL((D58,F58,H58,J58,L58),COUNTIF(D58:L58,0)+1)</f>
        <v>1452000</v>
      </c>
      <c r="O58" s="368"/>
      <c r="P58" s="369"/>
      <c r="Q58" s="369"/>
      <c r="R58" s="369"/>
      <c r="S58" s="369"/>
      <c r="T58" s="369"/>
      <c r="U58" s="370"/>
      <c r="V58" s="356"/>
      <c r="W58" s="371">
        <v>1400000</v>
      </c>
      <c r="X58" s="358">
        <f t="shared" si="2"/>
        <v>52000</v>
      </c>
      <c r="Z58" s="371">
        <v>1320000</v>
      </c>
    </row>
    <row r="59" spans="1:256" s="359" customFormat="1" ht="19.5" customHeight="1">
      <c r="A59" s="382" t="s">
        <v>159</v>
      </c>
      <c r="B59" s="380" t="s">
        <v>303</v>
      </c>
      <c r="C59" s="350" t="s">
        <v>522</v>
      </c>
      <c r="D59" s="383"/>
      <c r="E59" s="352"/>
      <c r="F59" s="367"/>
      <c r="G59" s="352"/>
      <c r="H59" s="367"/>
      <c r="I59" s="374"/>
      <c r="J59" s="367">
        <v>1584000</v>
      </c>
      <c r="K59" s="374" t="s">
        <v>183</v>
      </c>
      <c r="L59" s="367"/>
      <c r="M59" s="367"/>
      <c r="N59" s="367">
        <f>SMALL((D59,F59,H59,J59,L59),COUNTIF(D59:L59,0)+1)</f>
        <v>1584000</v>
      </c>
      <c r="O59" s="368"/>
      <c r="P59" s="369"/>
      <c r="Q59" s="369"/>
      <c r="R59" s="369"/>
      <c r="S59" s="369"/>
      <c r="T59" s="369"/>
      <c r="U59" s="370"/>
      <c r="V59" s="356"/>
      <c r="W59" s="371">
        <v>1220000</v>
      </c>
      <c r="X59" s="358">
        <f t="shared" si="2"/>
        <v>364000</v>
      </c>
      <c r="Z59" s="371">
        <v>1200000</v>
      </c>
    </row>
    <row r="60" spans="1:256" s="359" customFormat="1" ht="19.5" customHeight="1">
      <c r="A60" s="382" t="s">
        <v>184</v>
      </c>
      <c r="B60" s="366" t="s">
        <v>185</v>
      </c>
      <c r="C60" s="350" t="s">
        <v>6</v>
      </c>
      <c r="D60" s="383">
        <v>150000</v>
      </c>
      <c r="E60" s="352">
        <v>1261</v>
      </c>
      <c r="F60" s="367"/>
      <c r="G60" s="352"/>
      <c r="H60" s="367">
        <v>160000</v>
      </c>
      <c r="I60" s="352">
        <v>1418</v>
      </c>
      <c r="J60" s="367"/>
      <c r="K60" s="374"/>
      <c r="L60" s="367"/>
      <c r="M60" s="367"/>
      <c r="N60" s="367">
        <f>SMALL((D60,F60,H60,J60,L60),COUNTIF(D60:L60,0)+1)</f>
        <v>150000</v>
      </c>
      <c r="O60" s="368"/>
      <c r="P60" s="369"/>
      <c r="Q60" s="369"/>
      <c r="R60" s="369"/>
      <c r="S60" s="369"/>
      <c r="T60" s="369"/>
      <c r="U60" s="370"/>
      <c r="V60" s="356"/>
      <c r="W60" s="371">
        <v>145000</v>
      </c>
      <c r="X60" s="358">
        <f t="shared" si="2"/>
        <v>5000</v>
      </c>
      <c r="Z60" s="371">
        <v>145000</v>
      </c>
    </row>
    <row r="61" spans="1:256" s="359" customFormat="1" ht="19.5" customHeight="1">
      <c r="A61" s="382" t="s">
        <v>186</v>
      </c>
      <c r="B61" s="363" t="s">
        <v>609</v>
      </c>
      <c r="C61" s="350" t="s">
        <v>6</v>
      </c>
      <c r="D61" s="383"/>
      <c r="E61" s="352"/>
      <c r="F61" s="367"/>
      <c r="G61" s="352"/>
      <c r="H61" s="367"/>
      <c r="I61" s="352"/>
      <c r="J61" s="455">
        <v>1200000</v>
      </c>
      <c r="K61" s="374" t="s">
        <v>510</v>
      </c>
      <c r="L61" s="367"/>
      <c r="M61" s="367"/>
      <c r="N61" s="367">
        <f>SMALL((D61,F61,H61,J61,L61),COUNTIF(D61:L61,0)+1)</f>
        <v>1200000</v>
      </c>
      <c r="O61" s="368"/>
      <c r="P61" s="369"/>
      <c r="Q61" s="369"/>
      <c r="R61" s="369"/>
      <c r="S61" s="369"/>
      <c r="T61" s="369"/>
      <c r="U61" s="370"/>
      <c r="V61" s="356"/>
      <c r="W61" s="371">
        <v>1000000</v>
      </c>
      <c r="X61" s="358">
        <f t="shared" si="2"/>
        <v>200000</v>
      </c>
      <c r="Z61" s="371">
        <v>1125000</v>
      </c>
    </row>
    <row r="62" spans="1:256" s="381" customFormat="1" ht="19.5" customHeight="1">
      <c r="A62" s="382" t="s">
        <v>186</v>
      </c>
      <c r="B62" s="363" t="s">
        <v>610</v>
      </c>
      <c r="C62" s="375" t="s">
        <v>6</v>
      </c>
      <c r="D62" s="383"/>
      <c r="E62" s="352"/>
      <c r="F62" s="367"/>
      <c r="G62" s="352"/>
      <c r="H62" s="367"/>
      <c r="I62" s="352"/>
      <c r="J62" s="367"/>
      <c r="K62" s="374"/>
      <c r="L62" s="367">
        <v>700000</v>
      </c>
      <c r="M62" s="367"/>
      <c r="N62" s="367">
        <f>SMALL((D62,F62,H62,J62,L62),COUNTIF(D62:L62,0)+1)</f>
        <v>700000</v>
      </c>
      <c r="O62" s="368"/>
      <c r="P62" s="369"/>
      <c r="Q62" s="369"/>
      <c r="R62" s="369"/>
      <c r="S62" s="369"/>
      <c r="T62" s="369"/>
      <c r="U62" s="376"/>
      <c r="V62" s="356"/>
      <c r="W62" s="371">
        <v>500000</v>
      </c>
      <c r="X62" s="358">
        <f t="shared" si="2"/>
        <v>200000</v>
      </c>
      <c r="Y62" s="356"/>
      <c r="Z62" s="371">
        <v>700000</v>
      </c>
      <c r="AA62" s="359"/>
      <c r="AB62" s="359"/>
    </row>
    <row r="63" spans="1:256" s="359" customFormat="1" ht="19.5" customHeight="1">
      <c r="A63" s="382" t="s">
        <v>611</v>
      </c>
      <c r="B63" s="363" t="s">
        <v>548</v>
      </c>
      <c r="C63" s="350" t="s">
        <v>6</v>
      </c>
      <c r="D63" s="383"/>
      <c r="E63" s="352"/>
      <c r="F63" s="367"/>
      <c r="G63" s="352"/>
      <c r="H63" s="367"/>
      <c r="I63" s="374"/>
      <c r="J63" s="367"/>
      <c r="K63" s="374"/>
      <c r="L63" s="383">
        <v>460000</v>
      </c>
      <c r="M63" s="367"/>
      <c r="N63" s="367">
        <f>SMALL((D63,F63,H63,J63,L63),COUNTIF(D63:L63,0)+1)</f>
        <v>460000</v>
      </c>
      <c r="O63" s="368"/>
      <c r="P63" s="369"/>
      <c r="Q63" s="369"/>
      <c r="R63" s="369"/>
      <c r="S63" s="369"/>
      <c r="T63" s="369"/>
      <c r="U63" s="370"/>
      <c r="V63" s="356"/>
      <c r="W63" s="371">
        <v>450000</v>
      </c>
      <c r="X63" s="358">
        <f t="shared" si="2"/>
        <v>10000</v>
      </c>
      <c r="Z63" s="371">
        <v>450000</v>
      </c>
    </row>
    <row r="64" spans="1:256" s="359" customFormat="1" ht="19.5" customHeight="1">
      <c r="A64" s="382" t="s">
        <v>511</v>
      </c>
      <c r="B64" s="363" t="s">
        <v>238</v>
      </c>
      <c r="C64" s="350" t="s">
        <v>20</v>
      </c>
      <c r="D64" s="383"/>
      <c r="E64" s="352"/>
      <c r="F64" s="367"/>
      <c r="G64" s="352"/>
      <c r="H64" s="367"/>
      <c r="I64" s="352"/>
      <c r="J64" s="367">
        <v>850000</v>
      </c>
      <c r="K64" s="374" t="s">
        <v>549</v>
      </c>
      <c r="L64" s="367"/>
      <c r="M64" s="367"/>
      <c r="N64" s="367">
        <f>SMALL((D64,F64,H64,J64,L64),COUNTIF(D64:L64,0)+1)</f>
        <v>850000</v>
      </c>
      <c r="O64" s="368"/>
      <c r="P64" s="369"/>
      <c r="Q64" s="369"/>
      <c r="R64" s="369"/>
      <c r="S64" s="369"/>
      <c r="T64" s="369"/>
      <c r="U64" s="370"/>
      <c r="V64" s="356"/>
      <c r="W64" s="371">
        <v>800000</v>
      </c>
      <c r="X64" s="358">
        <f t="shared" si="2"/>
        <v>50000</v>
      </c>
      <c r="Z64" s="371">
        <v>800000</v>
      </c>
    </row>
    <row r="65" spans="1:251" s="359" customFormat="1" ht="19.5" customHeight="1">
      <c r="A65" s="382" t="s">
        <v>511</v>
      </c>
      <c r="B65" s="363" t="s">
        <v>431</v>
      </c>
      <c r="C65" s="350" t="s">
        <v>20</v>
      </c>
      <c r="D65" s="383"/>
      <c r="E65" s="352"/>
      <c r="F65" s="367"/>
      <c r="G65" s="352"/>
      <c r="H65" s="367"/>
      <c r="I65" s="352"/>
      <c r="J65" s="367">
        <v>1254000</v>
      </c>
      <c r="K65" s="374" t="s">
        <v>550</v>
      </c>
      <c r="L65" s="367"/>
      <c r="M65" s="367"/>
      <c r="N65" s="367">
        <f>SMALL((D65,F65,H65,J65,L65),COUNTIF(D65:L65,0)+1)</f>
        <v>1254000</v>
      </c>
      <c r="O65" s="368"/>
      <c r="P65" s="369"/>
      <c r="Q65" s="369"/>
      <c r="R65" s="369"/>
      <c r="S65" s="369"/>
      <c r="T65" s="369"/>
      <c r="U65" s="370"/>
      <c r="V65" s="356"/>
      <c r="W65" s="371">
        <v>1200000</v>
      </c>
      <c r="X65" s="358">
        <f t="shared" si="2"/>
        <v>54000</v>
      </c>
      <c r="Z65" s="371">
        <v>1000000</v>
      </c>
    </row>
    <row r="66" spans="1:251" s="359" customFormat="1" ht="19.5" customHeight="1">
      <c r="A66" s="382" t="s">
        <v>179</v>
      </c>
      <c r="B66" s="363" t="s">
        <v>178</v>
      </c>
      <c r="C66" s="350" t="s">
        <v>6</v>
      </c>
      <c r="D66" s="383">
        <v>300000</v>
      </c>
      <c r="E66" s="352">
        <v>1263</v>
      </c>
      <c r="F66" s="367">
        <v>360000</v>
      </c>
      <c r="G66" s="352">
        <v>1064</v>
      </c>
      <c r="H66" s="367"/>
      <c r="I66" s="374"/>
      <c r="J66" s="367"/>
      <c r="K66" s="374"/>
      <c r="L66" s="367"/>
      <c r="M66" s="367"/>
      <c r="N66" s="367">
        <f>SMALL((D66,F66,H66,J66,L66),COUNTIF(D66:L66,0)+1)</f>
        <v>300000</v>
      </c>
      <c r="O66" s="368"/>
      <c r="P66" s="369"/>
      <c r="Q66" s="369"/>
      <c r="R66" s="369"/>
      <c r="S66" s="369"/>
      <c r="T66" s="369"/>
      <c r="U66" s="370"/>
      <c r="V66" s="356"/>
      <c r="W66" s="371">
        <v>300000</v>
      </c>
      <c r="X66" s="358">
        <f t="shared" si="2"/>
        <v>0</v>
      </c>
      <c r="Z66" s="371">
        <v>300000</v>
      </c>
    </row>
    <row r="67" spans="1:251" s="359" customFormat="1" ht="19.5" customHeight="1">
      <c r="A67" s="382" t="s">
        <v>499</v>
      </c>
      <c r="B67" s="363" t="s">
        <v>519</v>
      </c>
      <c r="C67" s="350" t="s">
        <v>6</v>
      </c>
      <c r="D67" s="383">
        <v>260000</v>
      </c>
      <c r="E67" s="352">
        <v>1263</v>
      </c>
      <c r="F67" s="367">
        <v>320000</v>
      </c>
      <c r="G67" s="352">
        <v>1064</v>
      </c>
      <c r="H67" s="367"/>
      <c r="I67" s="374"/>
      <c r="J67" s="367"/>
      <c r="K67" s="374"/>
      <c r="L67" s="367"/>
      <c r="M67" s="367"/>
      <c r="N67" s="367">
        <f>SMALL((D67,F67,H67,J67,L67),COUNTIF(D67:L67,0)+1)</f>
        <v>260000</v>
      </c>
      <c r="O67" s="368"/>
      <c r="P67" s="369"/>
      <c r="Q67" s="369"/>
      <c r="R67" s="369"/>
      <c r="S67" s="369"/>
      <c r="T67" s="369"/>
      <c r="U67" s="370"/>
      <c r="V67" s="356"/>
      <c r="W67" s="371">
        <v>260000</v>
      </c>
      <c r="X67" s="358">
        <f t="shared" si="2"/>
        <v>0</v>
      </c>
      <c r="Z67" s="371">
        <v>260000</v>
      </c>
    </row>
    <row r="68" spans="1:251" s="359" customFormat="1" ht="19.5" customHeight="1">
      <c r="A68" s="382" t="s">
        <v>499</v>
      </c>
      <c r="B68" s="363" t="s">
        <v>241</v>
      </c>
      <c r="C68" s="350" t="s">
        <v>6</v>
      </c>
      <c r="D68" s="383">
        <v>750000</v>
      </c>
      <c r="E68" s="352">
        <v>1263</v>
      </c>
      <c r="F68" s="367">
        <v>700000</v>
      </c>
      <c r="G68" s="352">
        <v>1064</v>
      </c>
      <c r="H68" s="367"/>
      <c r="I68" s="374"/>
      <c r="J68" s="367"/>
      <c r="K68" s="374"/>
      <c r="L68" s="367"/>
      <c r="M68" s="367"/>
      <c r="N68" s="367">
        <f>SMALL((D68,F68,H68,J68,L68),COUNTIF(D68:L68,0)+1)</f>
        <v>700000</v>
      </c>
      <c r="O68" s="368"/>
      <c r="P68" s="369"/>
      <c r="Q68" s="369"/>
      <c r="R68" s="369"/>
      <c r="S68" s="369"/>
      <c r="T68" s="369"/>
      <c r="U68" s="370"/>
      <c r="V68" s="356"/>
      <c r="W68" s="371">
        <v>750000</v>
      </c>
      <c r="X68" s="358">
        <f t="shared" si="2"/>
        <v>-50000</v>
      </c>
      <c r="Z68" s="371">
        <v>700000</v>
      </c>
    </row>
    <row r="69" spans="1:251" s="359" customFormat="1" ht="19.5" customHeight="1">
      <c r="A69" s="382" t="s">
        <v>506</v>
      </c>
      <c r="B69" s="363" t="s">
        <v>187</v>
      </c>
      <c r="C69" s="350" t="s">
        <v>6</v>
      </c>
      <c r="D69" s="383"/>
      <c r="E69" s="352"/>
      <c r="F69" s="367"/>
      <c r="G69" s="352"/>
      <c r="H69" s="367"/>
      <c r="I69" s="352"/>
      <c r="J69" s="367"/>
      <c r="K69" s="352"/>
      <c r="L69" s="383">
        <v>180000</v>
      </c>
      <c r="M69" s="367"/>
      <c r="N69" s="367">
        <f>SMALL((D69,F69,H69,J69,L69),COUNTIF(D69:L69,0)+1)</f>
        <v>180000</v>
      </c>
      <c r="O69" s="368"/>
      <c r="P69" s="369"/>
      <c r="Q69" s="369"/>
      <c r="R69" s="369"/>
      <c r="S69" s="369"/>
      <c r="T69" s="369"/>
      <c r="U69" s="370"/>
      <c r="V69" s="356"/>
      <c r="W69" s="371">
        <v>180000</v>
      </c>
      <c r="X69" s="358">
        <f t="shared" si="2"/>
        <v>0</v>
      </c>
      <c r="Z69" s="371">
        <v>180000</v>
      </c>
    </row>
    <row r="70" spans="1:251" s="359" customFormat="1" ht="19.5" customHeight="1">
      <c r="A70" s="369" t="s">
        <v>612</v>
      </c>
      <c r="B70" s="384" t="s">
        <v>188</v>
      </c>
      <c r="C70" s="350" t="s">
        <v>522</v>
      </c>
      <c r="D70" s="383"/>
      <c r="E70" s="352"/>
      <c r="F70" s="367">
        <v>1750000</v>
      </c>
      <c r="G70" s="352">
        <v>1068</v>
      </c>
      <c r="H70" s="367"/>
      <c r="I70" s="352"/>
      <c r="J70" s="367">
        <v>1500000</v>
      </c>
      <c r="K70" s="352" t="s">
        <v>613</v>
      </c>
      <c r="L70" s="367"/>
      <c r="M70" s="367"/>
      <c r="N70" s="367">
        <f>SMALL((D70,F70,H70,J70,L70),COUNTIF(D70:L70,0)+1)</f>
        <v>1500000</v>
      </c>
      <c r="O70" s="364"/>
      <c r="P70" s="385"/>
      <c r="Q70" s="385"/>
      <c r="R70" s="385"/>
      <c r="S70" s="385"/>
      <c r="T70" s="385"/>
      <c r="U70" s="348"/>
      <c r="V70" s="361"/>
      <c r="W70" s="371">
        <v>1500000</v>
      </c>
      <c r="X70" s="358">
        <f t="shared" si="2"/>
        <v>0</v>
      </c>
      <c r="Z70" s="371">
        <v>1500000</v>
      </c>
    </row>
    <row r="71" spans="1:251" s="394" customFormat="1" ht="19.5" customHeight="1">
      <c r="A71" s="386" t="s">
        <v>459</v>
      </c>
      <c r="B71" s="387" t="s">
        <v>460</v>
      </c>
      <c r="C71" s="350" t="s">
        <v>6</v>
      </c>
      <c r="D71" s="408">
        <v>40000</v>
      </c>
      <c r="E71" s="352">
        <v>1275</v>
      </c>
      <c r="F71" s="388">
        <v>40000</v>
      </c>
      <c r="G71" s="352">
        <v>1076</v>
      </c>
      <c r="H71" s="388"/>
      <c r="I71" s="352"/>
      <c r="J71" s="388"/>
      <c r="K71" s="389"/>
      <c r="L71" s="388"/>
      <c r="M71" s="388"/>
      <c r="N71" s="367">
        <f>SMALL((D71,F71,H71,J71,L71),COUNTIF(D71:L71,0)+1)</f>
        <v>40000</v>
      </c>
      <c r="O71" s="390"/>
      <c r="P71" s="391"/>
      <c r="Q71" s="391"/>
      <c r="R71" s="391"/>
      <c r="S71" s="391"/>
      <c r="T71" s="391"/>
      <c r="U71" s="392"/>
      <c r="V71" s="361"/>
      <c r="W71" s="393"/>
      <c r="X71" s="358"/>
      <c r="Z71" s="371">
        <v>40000</v>
      </c>
    </row>
    <row r="72" spans="1:251" s="359" customFormat="1" ht="19.5" customHeight="1">
      <c r="A72" s="382" t="s">
        <v>297</v>
      </c>
      <c r="B72" s="395"/>
      <c r="C72" s="350" t="s">
        <v>6</v>
      </c>
      <c r="D72" s="408"/>
      <c r="E72" s="352"/>
      <c r="F72" s="388"/>
      <c r="G72" s="389"/>
      <c r="H72" s="388">
        <v>360700</v>
      </c>
      <c r="I72" s="352">
        <v>1299</v>
      </c>
      <c r="J72" s="388"/>
      <c r="K72" s="389"/>
      <c r="L72" s="388"/>
      <c r="M72" s="388"/>
      <c r="N72" s="388">
        <f>SMALL((D72,F72,H72,J72,L72),COUNTIF(D72:L72,0)+1)</f>
        <v>360700</v>
      </c>
      <c r="O72" s="396"/>
      <c r="P72" s="397"/>
      <c r="Q72" s="397"/>
      <c r="R72" s="397"/>
      <c r="S72" s="397"/>
      <c r="T72" s="397"/>
      <c r="U72" s="398"/>
      <c r="V72" s="356"/>
      <c r="W72" s="393">
        <v>380000</v>
      </c>
      <c r="X72" s="358">
        <f t="shared" si="2"/>
        <v>-19300</v>
      </c>
      <c r="Z72" s="393">
        <v>360000</v>
      </c>
    </row>
    <row r="73" spans="1:251" ht="19.5" customHeight="1">
      <c r="A73" s="149" t="s">
        <v>551</v>
      </c>
      <c r="B73" s="83"/>
      <c r="C73" s="140"/>
      <c r="D73" s="85"/>
      <c r="E73" s="93"/>
      <c r="F73" s="93"/>
      <c r="G73" s="82"/>
      <c r="H73" s="93"/>
      <c r="I73" s="82"/>
      <c r="J73" s="93"/>
      <c r="K73" s="82"/>
      <c r="L73" s="87"/>
      <c r="M73" s="82"/>
      <c r="N73" s="131"/>
      <c r="O73" s="93"/>
      <c r="P73" s="93"/>
      <c r="Q73" s="93"/>
      <c r="R73" s="93"/>
      <c r="S73" s="93"/>
      <c r="T73" s="93"/>
      <c r="U73" s="139"/>
      <c r="V73" s="80"/>
      <c r="W73" s="80"/>
      <c r="X73" s="80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/>
      <c r="BF73" s="81"/>
      <c r="BG73" s="81"/>
      <c r="BH73" s="81"/>
      <c r="BI73" s="81"/>
      <c r="BJ73" s="81"/>
      <c r="BK73" s="81"/>
      <c r="BL73" s="81"/>
      <c r="BM73" s="81"/>
      <c r="BN73" s="81"/>
      <c r="BO73" s="81"/>
      <c r="BP73" s="81"/>
      <c r="BQ73" s="81"/>
      <c r="BR73" s="81"/>
      <c r="BS73" s="81"/>
      <c r="BT73" s="81"/>
      <c r="BU73" s="81"/>
      <c r="BV73" s="81"/>
      <c r="BW73" s="81"/>
      <c r="BX73" s="81"/>
      <c r="BY73" s="81"/>
      <c r="BZ73" s="81"/>
      <c r="CA73" s="81"/>
      <c r="CB73" s="81"/>
      <c r="CC73" s="81"/>
      <c r="CD73" s="81"/>
      <c r="CE73" s="81"/>
      <c r="CF73" s="81"/>
      <c r="CG73" s="81"/>
      <c r="CH73" s="81"/>
      <c r="CI73" s="81"/>
      <c r="CJ73" s="81"/>
      <c r="CK73" s="81"/>
      <c r="CL73" s="81"/>
      <c r="CM73" s="81"/>
      <c r="CN73" s="81"/>
      <c r="CO73" s="81"/>
      <c r="CP73" s="81"/>
      <c r="CQ73" s="81"/>
      <c r="CR73" s="81"/>
      <c r="CS73" s="81"/>
      <c r="CT73" s="81"/>
      <c r="CU73" s="81"/>
      <c r="CV73" s="81"/>
      <c r="CW73" s="81"/>
      <c r="CX73" s="81"/>
      <c r="CY73" s="81"/>
      <c r="CZ73" s="81"/>
      <c r="DA73" s="81"/>
      <c r="DB73" s="81"/>
      <c r="DC73" s="81"/>
      <c r="DD73" s="81"/>
      <c r="DE73" s="81"/>
      <c r="DF73" s="81"/>
      <c r="DG73" s="81"/>
      <c r="DH73" s="81"/>
      <c r="DI73" s="81"/>
      <c r="DJ73" s="81"/>
      <c r="DK73" s="81"/>
      <c r="DL73" s="81"/>
      <c r="DM73" s="81"/>
      <c r="DN73" s="81"/>
      <c r="DO73" s="81"/>
      <c r="DP73" s="81"/>
      <c r="DQ73" s="81"/>
      <c r="DR73" s="81"/>
      <c r="DS73" s="81"/>
      <c r="DT73" s="81"/>
      <c r="DU73" s="81"/>
      <c r="DV73" s="81"/>
      <c r="DW73" s="81"/>
      <c r="DX73" s="81"/>
      <c r="DY73" s="81"/>
      <c r="DZ73" s="81"/>
      <c r="EA73" s="81"/>
      <c r="EB73" s="81"/>
      <c r="EC73" s="81"/>
      <c r="ED73" s="81"/>
      <c r="EE73" s="81"/>
      <c r="EF73" s="81"/>
      <c r="EG73" s="81"/>
      <c r="EH73" s="81"/>
      <c r="EI73" s="81"/>
      <c r="EJ73" s="81"/>
      <c r="EK73" s="81"/>
      <c r="EL73" s="81"/>
      <c r="EM73" s="81"/>
      <c r="EN73" s="81"/>
      <c r="EO73" s="81"/>
      <c r="EP73" s="81"/>
      <c r="EQ73" s="81"/>
      <c r="ER73" s="81"/>
      <c r="ES73" s="81"/>
      <c r="ET73" s="81"/>
      <c r="EU73" s="81"/>
      <c r="EV73" s="81"/>
      <c r="EW73" s="81"/>
      <c r="EX73" s="81"/>
      <c r="EY73" s="81"/>
      <c r="EZ73" s="81"/>
      <c r="FA73" s="81"/>
      <c r="FB73" s="81"/>
      <c r="FC73" s="81"/>
      <c r="FD73" s="81"/>
      <c r="FE73" s="81"/>
      <c r="FF73" s="81"/>
      <c r="FG73" s="81"/>
      <c r="FH73" s="81"/>
      <c r="FI73" s="81"/>
      <c r="FJ73" s="81"/>
      <c r="FK73" s="81"/>
      <c r="FL73" s="81"/>
      <c r="FM73" s="81"/>
      <c r="FN73" s="81"/>
      <c r="FO73" s="81"/>
      <c r="FP73" s="81"/>
      <c r="FQ73" s="81"/>
      <c r="FR73" s="81"/>
      <c r="FS73" s="81"/>
      <c r="FT73" s="81"/>
      <c r="FU73" s="81"/>
      <c r="FV73" s="81"/>
      <c r="FW73" s="81"/>
      <c r="FX73" s="81"/>
      <c r="FY73" s="81"/>
      <c r="FZ73" s="81"/>
      <c r="GA73" s="81"/>
      <c r="GB73" s="81"/>
      <c r="GC73" s="81"/>
      <c r="GD73" s="81"/>
      <c r="GE73" s="81"/>
      <c r="GF73" s="81"/>
      <c r="GG73" s="81"/>
      <c r="GH73" s="81"/>
      <c r="GI73" s="81"/>
      <c r="GJ73" s="81"/>
      <c r="GK73" s="81"/>
      <c r="GL73" s="81"/>
      <c r="GM73" s="81"/>
      <c r="GN73" s="81"/>
      <c r="GO73" s="81"/>
      <c r="GP73" s="81"/>
      <c r="GQ73" s="81"/>
      <c r="GR73" s="81"/>
      <c r="GS73" s="81"/>
      <c r="GT73" s="81"/>
      <c r="GU73" s="81"/>
      <c r="GV73" s="81"/>
      <c r="GW73" s="81"/>
      <c r="GX73" s="81"/>
      <c r="GY73" s="81"/>
      <c r="GZ73" s="81"/>
      <c r="HA73" s="81"/>
      <c r="HB73" s="81"/>
      <c r="HC73" s="81"/>
      <c r="HD73" s="81"/>
      <c r="HE73" s="81"/>
      <c r="HF73" s="81"/>
      <c r="HG73" s="81"/>
      <c r="HH73" s="81"/>
      <c r="HI73" s="81"/>
      <c r="HJ73" s="81"/>
      <c r="HK73" s="81"/>
      <c r="HL73" s="81"/>
      <c r="HM73" s="81"/>
      <c r="HN73" s="81"/>
      <c r="HO73" s="81"/>
      <c r="HP73" s="81"/>
      <c r="HQ73" s="81"/>
      <c r="HR73" s="81"/>
      <c r="HS73" s="81"/>
      <c r="HT73" s="81"/>
      <c r="HU73" s="81"/>
      <c r="HV73" s="81"/>
      <c r="HW73" s="81"/>
      <c r="HX73" s="81"/>
      <c r="HY73" s="81"/>
      <c r="HZ73" s="81"/>
      <c r="IA73" s="81"/>
      <c r="IB73" s="81"/>
      <c r="IC73" s="81"/>
      <c r="ID73" s="81"/>
      <c r="IE73" s="81"/>
      <c r="IF73" s="81"/>
      <c r="IG73" s="81"/>
      <c r="IH73" s="81"/>
      <c r="II73" s="81"/>
      <c r="IJ73" s="81"/>
      <c r="IK73" s="81"/>
      <c r="IL73" s="81"/>
      <c r="IM73" s="81"/>
      <c r="IN73" s="81"/>
      <c r="IO73" s="81"/>
      <c r="IP73" s="81"/>
      <c r="IQ73" s="81"/>
    </row>
    <row r="74" spans="1:251" s="359" customFormat="1" ht="19.5" customHeight="1">
      <c r="A74" s="363" t="s">
        <v>614</v>
      </c>
      <c r="B74" s="363" t="s">
        <v>615</v>
      </c>
      <c r="C74" s="399" t="s">
        <v>616</v>
      </c>
      <c r="D74" s="383"/>
      <c r="E74" s="352"/>
      <c r="F74" s="367"/>
      <c r="G74" s="352"/>
      <c r="H74" s="367"/>
      <c r="I74" s="374"/>
      <c r="J74" s="367">
        <v>2305</v>
      </c>
      <c r="K74" s="352" t="s">
        <v>617</v>
      </c>
      <c r="L74" s="367"/>
      <c r="M74" s="367"/>
      <c r="N74" s="367">
        <f>SMALL((D74,F74,H74,J74,L74),COUNTIF(D74:L74,0)+1)</f>
        <v>2305</v>
      </c>
      <c r="O74" s="368"/>
      <c r="P74" s="369"/>
      <c r="Q74" s="369"/>
      <c r="R74" s="369"/>
      <c r="S74" s="369"/>
      <c r="T74" s="369"/>
      <c r="U74" s="456"/>
      <c r="V74" s="356"/>
      <c r="W74" s="371">
        <v>1880</v>
      </c>
      <c r="X74" s="358">
        <f t="shared" ref="X74:X137" si="3">N74-W74</f>
        <v>425</v>
      </c>
      <c r="Z74" s="371">
        <v>2138</v>
      </c>
    </row>
    <row r="75" spans="1:251" s="359" customFormat="1" ht="19.5" customHeight="1">
      <c r="A75" s="363" t="s">
        <v>618</v>
      </c>
      <c r="B75" s="363" t="s">
        <v>619</v>
      </c>
      <c r="C75" s="399" t="s">
        <v>620</v>
      </c>
      <c r="D75" s="383"/>
      <c r="E75" s="352"/>
      <c r="F75" s="367"/>
      <c r="G75" s="352"/>
      <c r="H75" s="367"/>
      <c r="I75" s="374"/>
      <c r="J75" s="367">
        <v>3101</v>
      </c>
      <c r="K75" s="352" t="s">
        <v>230</v>
      </c>
      <c r="L75" s="367"/>
      <c r="M75" s="367"/>
      <c r="N75" s="367">
        <f>SMALL((D75,F75,H75,J75,L75),COUNTIF(D75:L75,0)+1)</f>
        <v>3101</v>
      </c>
      <c r="O75" s="368"/>
      <c r="P75" s="369"/>
      <c r="Q75" s="369"/>
      <c r="R75" s="369"/>
      <c r="S75" s="369"/>
      <c r="T75" s="369"/>
      <c r="U75" s="456"/>
      <c r="V75" s="356"/>
      <c r="W75" s="371">
        <v>2416</v>
      </c>
      <c r="X75" s="358">
        <f t="shared" si="3"/>
        <v>685</v>
      </c>
      <c r="Z75" s="371">
        <v>2892</v>
      </c>
    </row>
    <row r="76" spans="1:251" s="359" customFormat="1" ht="19.5" customHeight="1">
      <c r="A76" s="363" t="s">
        <v>107</v>
      </c>
      <c r="B76" s="363" t="s">
        <v>621</v>
      </c>
      <c r="C76" s="399" t="s">
        <v>539</v>
      </c>
      <c r="D76" s="383"/>
      <c r="E76" s="352"/>
      <c r="F76" s="367"/>
      <c r="G76" s="352"/>
      <c r="H76" s="367"/>
      <c r="I76" s="374"/>
      <c r="J76" s="367">
        <v>1697</v>
      </c>
      <c r="K76" s="352" t="s">
        <v>106</v>
      </c>
      <c r="L76" s="367"/>
      <c r="M76" s="367"/>
      <c r="N76" s="367">
        <f>SMALL((D76,F76,H76,J76,L76),COUNTIF(D76:L76,0)+1)</f>
        <v>1697</v>
      </c>
      <c r="O76" s="368"/>
      <c r="P76" s="369"/>
      <c r="Q76" s="369"/>
      <c r="R76" s="369"/>
      <c r="S76" s="369"/>
      <c r="T76" s="369"/>
      <c r="U76" s="370"/>
      <c r="V76" s="356"/>
      <c r="W76" s="371">
        <v>1316</v>
      </c>
      <c r="X76" s="358">
        <f t="shared" si="3"/>
        <v>381</v>
      </c>
      <c r="Z76" s="371">
        <v>1539</v>
      </c>
    </row>
    <row r="77" spans="1:251" s="359" customFormat="1" ht="19.5" customHeight="1">
      <c r="A77" s="363" t="s">
        <v>109</v>
      </c>
      <c r="B77" s="363" t="s">
        <v>622</v>
      </c>
      <c r="C77" s="399" t="s">
        <v>539</v>
      </c>
      <c r="D77" s="383"/>
      <c r="E77" s="352"/>
      <c r="F77" s="367"/>
      <c r="G77" s="352"/>
      <c r="H77" s="367"/>
      <c r="I77" s="374"/>
      <c r="J77" s="367">
        <v>2275</v>
      </c>
      <c r="K77" s="352" t="s">
        <v>108</v>
      </c>
      <c r="L77" s="367"/>
      <c r="M77" s="367"/>
      <c r="N77" s="367">
        <f>SMALL((D77,F77,H77,J77,L77),COUNTIF(D77:L77,0)+1)</f>
        <v>2275</v>
      </c>
      <c r="O77" s="368"/>
      <c r="P77" s="369"/>
      <c r="Q77" s="369"/>
      <c r="R77" s="369"/>
      <c r="S77" s="369"/>
      <c r="T77" s="369"/>
      <c r="U77" s="370"/>
      <c r="V77" s="356"/>
      <c r="W77" s="371">
        <v>1790</v>
      </c>
      <c r="X77" s="358">
        <f t="shared" si="3"/>
        <v>485</v>
      </c>
      <c r="Z77" s="371">
        <v>2001</v>
      </c>
    </row>
    <row r="78" spans="1:251" s="359" customFormat="1" ht="19.5" customHeight="1">
      <c r="A78" s="363" t="s">
        <v>111</v>
      </c>
      <c r="B78" s="363" t="s">
        <v>112</v>
      </c>
      <c r="C78" s="399" t="s">
        <v>539</v>
      </c>
      <c r="D78" s="383"/>
      <c r="E78" s="352"/>
      <c r="F78" s="367"/>
      <c r="G78" s="352"/>
      <c r="H78" s="367"/>
      <c r="I78" s="374"/>
      <c r="J78" s="367">
        <v>3165</v>
      </c>
      <c r="K78" s="352" t="s">
        <v>110</v>
      </c>
      <c r="L78" s="367"/>
      <c r="M78" s="367"/>
      <c r="N78" s="367">
        <f>SMALL((D78,F78,H78,J78,L78),COUNTIF(D78:L78,0)+1)</f>
        <v>3165</v>
      </c>
      <c r="O78" s="368"/>
      <c r="P78" s="369"/>
      <c r="Q78" s="369"/>
      <c r="R78" s="369"/>
      <c r="S78" s="369"/>
      <c r="T78" s="369"/>
      <c r="U78" s="370"/>
      <c r="V78" s="356"/>
      <c r="W78" s="371">
        <v>2642</v>
      </c>
      <c r="X78" s="358">
        <f t="shared" si="3"/>
        <v>523</v>
      </c>
      <c r="Z78" s="371">
        <v>2831</v>
      </c>
    </row>
    <row r="79" spans="1:251" s="359" customFormat="1" ht="19.5" customHeight="1">
      <c r="A79" s="363" t="s">
        <v>111</v>
      </c>
      <c r="B79" s="363" t="s">
        <v>623</v>
      </c>
      <c r="C79" s="399" t="s">
        <v>624</v>
      </c>
      <c r="D79" s="383"/>
      <c r="E79" s="352"/>
      <c r="F79" s="367"/>
      <c r="G79" s="352"/>
      <c r="H79" s="367"/>
      <c r="I79" s="374"/>
      <c r="J79" s="367">
        <v>4308</v>
      </c>
      <c r="K79" s="352" t="s">
        <v>113</v>
      </c>
      <c r="L79" s="367"/>
      <c r="M79" s="367"/>
      <c r="N79" s="367">
        <f>SMALL((D79,F79,H79,J79,L79),COUNTIF(D79:L79,0)+1)</f>
        <v>4308</v>
      </c>
      <c r="O79" s="368"/>
      <c r="P79" s="369"/>
      <c r="Q79" s="369"/>
      <c r="R79" s="369"/>
      <c r="S79" s="369"/>
      <c r="T79" s="369"/>
      <c r="U79" s="370"/>
      <c r="V79" s="356"/>
      <c r="W79" s="371">
        <v>3601</v>
      </c>
      <c r="X79" s="358">
        <f t="shared" si="3"/>
        <v>707</v>
      </c>
      <c r="Z79" s="371">
        <v>3908</v>
      </c>
    </row>
    <row r="80" spans="1:251" s="359" customFormat="1" ht="19.5" customHeight="1">
      <c r="A80" s="363" t="s">
        <v>552</v>
      </c>
      <c r="B80" s="363" t="s">
        <v>625</v>
      </c>
      <c r="C80" s="399" t="s">
        <v>539</v>
      </c>
      <c r="D80" s="400"/>
      <c r="E80" s="352"/>
      <c r="F80" s="401"/>
      <c r="G80" s="352"/>
      <c r="H80" s="401"/>
      <c r="I80" s="374"/>
      <c r="J80" s="401">
        <v>5581</v>
      </c>
      <c r="K80" s="352" t="s">
        <v>293</v>
      </c>
      <c r="L80" s="401"/>
      <c r="M80" s="401"/>
      <c r="N80" s="401">
        <f>SMALL((D80,F80,H80,J80,L80),COUNTIF(D80:L80,0)+1)</f>
        <v>5581</v>
      </c>
      <c r="O80" s="368"/>
      <c r="P80" s="369"/>
      <c r="Q80" s="369"/>
      <c r="R80" s="369"/>
      <c r="S80" s="369"/>
      <c r="T80" s="369"/>
      <c r="U80" s="456"/>
      <c r="V80" s="356"/>
      <c r="W80" s="457">
        <v>4786</v>
      </c>
      <c r="X80" s="358">
        <f t="shared" si="3"/>
        <v>795</v>
      </c>
      <c r="Z80" s="457">
        <v>5031</v>
      </c>
    </row>
    <row r="81" spans="1:26" s="359" customFormat="1" ht="19.5" customHeight="1">
      <c r="A81" s="363" t="s">
        <v>614</v>
      </c>
      <c r="B81" s="363" t="s">
        <v>626</v>
      </c>
      <c r="C81" s="399" t="s">
        <v>539</v>
      </c>
      <c r="D81" s="383"/>
      <c r="E81" s="352"/>
      <c r="F81" s="367"/>
      <c r="G81" s="352"/>
      <c r="H81" s="367"/>
      <c r="I81" s="374"/>
      <c r="J81" s="367">
        <v>8995</v>
      </c>
      <c r="K81" s="352" t="s">
        <v>114</v>
      </c>
      <c r="L81" s="367"/>
      <c r="M81" s="367"/>
      <c r="N81" s="367">
        <f>SMALL((D81,F81,H81,J81,L81),COUNTIF(D81:L81,0)+1)</f>
        <v>8995</v>
      </c>
      <c r="O81" s="368"/>
      <c r="P81" s="369"/>
      <c r="Q81" s="369"/>
      <c r="R81" s="369"/>
      <c r="S81" s="369"/>
      <c r="T81" s="369"/>
      <c r="U81" s="456"/>
      <c r="V81" s="356"/>
      <c r="W81" s="371">
        <v>7681</v>
      </c>
      <c r="X81" s="358">
        <f t="shared" si="3"/>
        <v>1314</v>
      </c>
      <c r="Z81" s="371">
        <v>7985</v>
      </c>
    </row>
    <row r="82" spans="1:26" s="359" customFormat="1" ht="19.5" customHeight="1">
      <c r="A82" s="363" t="s">
        <v>614</v>
      </c>
      <c r="B82" s="363" t="s">
        <v>627</v>
      </c>
      <c r="C82" s="399" t="s">
        <v>539</v>
      </c>
      <c r="D82" s="383"/>
      <c r="E82" s="352"/>
      <c r="F82" s="367"/>
      <c r="G82" s="352"/>
      <c r="H82" s="367"/>
      <c r="I82" s="374"/>
      <c r="J82" s="367">
        <v>13153</v>
      </c>
      <c r="K82" s="352" t="s">
        <v>115</v>
      </c>
      <c r="L82" s="367"/>
      <c r="M82" s="367"/>
      <c r="N82" s="367">
        <f>SMALL((D82,F82,H82,J82,L82),COUNTIF(D82:L82,0)+1)</f>
        <v>13153</v>
      </c>
      <c r="O82" s="368"/>
      <c r="P82" s="369"/>
      <c r="Q82" s="369"/>
      <c r="R82" s="369"/>
      <c r="S82" s="369"/>
      <c r="T82" s="369"/>
      <c r="U82" s="456"/>
      <c r="V82" s="356"/>
      <c r="W82" s="371">
        <v>10097</v>
      </c>
      <c r="X82" s="358">
        <f t="shared" si="3"/>
        <v>3056</v>
      </c>
      <c r="Z82" s="371">
        <v>12843</v>
      </c>
    </row>
    <row r="83" spans="1:26" s="359" customFormat="1" ht="19.5" customHeight="1">
      <c r="A83" s="363" t="s">
        <v>124</v>
      </c>
      <c r="B83" s="363" t="s">
        <v>628</v>
      </c>
      <c r="C83" s="399" t="s">
        <v>539</v>
      </c>
      <c r="D83" s="383"/>
      <c r="E83" s="352"/>
      <c r="F83" s="367"/>
      <c r="G83" s="352"/>
      <c r="H83" s="367"/>
      <c r="I83" s="374"/>
      <c r="J83" s="367">
        <v>2414</v>
      </c>
      <c r="K83" s="352" t="s">
        <v>123</v>
      </c>
      <c r="L83" s="367"/>
      <c r="M83" s="367"/>
      <c r="N83" s="367">
        <f>SMALL((D83,F83,H83,J83,L83),COUNTIF(D83:L83,0)+1)</f>
        <v>2414</v>
      </c>
      <c r="O83" s="368"/>
      <c r="P83" s="369"/>
      <c r="Q83" s="369"/>
      <c r="R83" s="369"/>
      <c r="S83" s="369"/>
      <c r="T83" s="369"/>
      <c r="U83" s="370"/>
      <c r="V83" s="356"/>
      <c r="W83" s="371">
        <v>1974</v>
      </c>
      <c r="X83" s="358">
        <f t="shared" si="3"/>
        <v>440</v>
      </c>
      <c r="Z83" s="371">
        <v>2366</v>
      </c>
    </row>
    <row r="84" spans="1:26" s="359" customFormat="1" ht="19.5" customHeight="1">
      <c r="A84" s="363" t="s">
        <v>125</v>
      </c>
      <c r="B84" s="363" t="s">
        <v>629</v>
      </c>
      <c r="C84" s="399" t="s">
        <v>539</v>
      </c>
      <c r="D84" s="383"/>
      <c r="E84" s="352"/>
      <c r="F84" s="367"/>
      <c r="G84" s="352"/>
      <c r="H84" s="367"/>
      <c r="I84" s="374"/>
      <c r="J84" s="367">
        <v>2966</v>
      </c>
      <c r="K84" s="352" t="s">
        <v>231</v>
      </c>
      <c r="L84" s="367"/>
      <c r="M84" s="367"/>
      <c r="N84" s="367">
        <f>SMALL((D84,F84,H84,J84,L84),COUNTIF(D84:L84,0)+1)</f>
        <v>2966</v>
      </c>
      <c r="O84" s="368"/>
      <c r="P84" s="369"/>
      <c r="Q84" s="369"/>
      <c r="R84" s="369"/>
      <c r="S84" s="369"/>
      <c r="T84" s="369"/>
      <c r="U84" s="370"/>
      <c r="V84" s="356"/>
      <c r="W84" s="371">
        <v>2398</v>
      </c>
      <c r="X84" s="358">
        <f t="shared" si="3"/>
        <v>568</v>
      </c>
      <c r="Z84" s="371">
        <v>2840</v>
      </c>
    </row>
    <row r="85" spans="1:26" s="359" customFormat="1" ht="19.5" customHeight="1">
      <c r="A85" s="363" t="s">
        <v>127</v>
      </c>
      <c r="B85" s="363" t="s">
        <v>553</v>
      </c>
      <c r="C85" s="399" t="s">
        <v>539</v>
      </c>
      <c r="D85" s="383"/>
      <c r="E85" s="352"/>
      <c r="F85" s="367"/>
      <c r="G85" s="352"/>
      <c r="H85" s="367"/>
      <c r="I85" s="374"/>
      <c r="J85" s="367">
        <v>3969</v>
      </c>
      <c r="K85" s="352" t="s">
        <v>126</v>
      </c>
      <c r="L85" s="367"/>
      <c r="M85" s="367"/>
      <c r="N85" s="367">
        <f>SMALL((D85,F85,H85,J85,L85),COUNTIF(D85:L85,0)+1)</f>
        <v>3969</v>
      </c>
      <c r="O85" s="368"/>
      <c r="P85" s="369"/>
      <c r="Q85" s="369"/>
      <c r="R85" s="369"/>
      <c r="S85" s="369"/>
      <c r="T85" s="369"/>
      <c r="U85" s="370"/>
      <c r="V85" s="356"/>
      <c r="W85" s="371">
        <v>3287</v>
      </c>
      <c r="X85" s="358">
        <f t="shared" si="3"/>
        <v>682</v>
      </c>
      <c r="Z85" s="371">
        <v>3873</v>
      </c>
    </row>
    <row r="86" spans="1:26" s="359" customFormat="1" ht="19.5" customHeight="1">
      <c r="A86" s="363" t="s">
        <v>129</v>
      </c>
      <c r="B86" s="363" t="s">
        <v>461</v>
      </c>
      <c r="C86" s="399" t="s">
        <v>539</v>
      </c>
      <c r="D86" s="383"/>
      <c r="E86" s="352"/>
      <c r="F86" s="367"/>
      <c r="G86" s="352"/>
      <c r="H86" s="367"/>
      <c r="I86" s="374"/>
      <c r="J86" s="367">
        <v>5481</v>
      </c>
      <c r="K86" s="352" t="s">
        <v>128</v>
      </c>
      <c r="L86" s="367"/>
      <c r="M86" s="367"/>
      <c r="N86" s="367">
        <f>SMALL((D86,F86,H86,J86,L86),COUNTIF(D86:L86,0)+1)</f>
        <v>5481</v>
      </c>
      <c r="O86" s="368"/>
      <c r="P86" s="369"/>
      <c r="Q86" s="369"/>
      <c r="R86" s="369"/>
      <c r="S86" s="369"/>
      <c r="T86" s="369"/>
      <c r="U86" s="370"/>
      <c r="V86" s="356"/>
      <c r="W86" s="371">
        <v>4624</v>
      </c>
      <c r="X86" s="358">
        <f t="shared" si="3"/>
        <v>857</v>
      </c>
      <c r="Z86" s="371">
        <v>5349</v>
      </c>
    </row>
    <row r="87" spans="1:26" s="359" customFormat="1" ht="19.5" customHeight="1">
      <c r="A87" s="363" t="s">
        <v>131</v>
      </c>
      <c r="B87" s="363" t="s">
        <v>630</v>
      </c>
      <c r="C87" s="399" t="s">
        <v>539</v>
      </c>
      <c r="D87" s="383"/>
      <c r="E87" s="352"/>
      <c r="F87" s="367"/>
      <c r="G87" s="352"/>
      <c r="H87" s="367"/>
      <c r="I87" s="374"/>
      <c r="J87" s="367">
        <v>6956</v>
      </c>
      <c r="K87" s="352" t="s">
        <v>130</v>
      </c>
      <c r="L87" s="367"/>
      <c r="M87" s="367"/>
      <c r="N87" s="367">
        <f>SMALL((D87,F87,H87,J87,L87),COUNTIF(D87:L87,0)+1)</f>
        <v>6956</v>
      </c>
      <c r="O87" s="368"/>
      <c r="P87" s="369"/>
      <c r="Q87" s="369"/>
      <c r="R87" s="369"/>
      <c r="S87" s="369"/>
      <c r="T87" s="369"/>
      <c r="U87" s="370"/>
      <c r="V87" s="356"/>
      <c r="W87" s="371">
        <v>5833</v>
      </c>
      <c r="X87" s="358">
        <f t="shared" si="3"/>
        <v>1123</v>
      </c>
      <c r="Z87" s="371">
        <v>6789</v>
      </c>
    </row>
    <row r="88" spans="1:26" s="359" customFormat="1" ht="19.5" customHeight="1">
      <c r="A88" s="363" t="s">
        <v>133</v>
      </c>
      <c r="B88" s="363" t="s">
        <v>631</v>
      </c>
      <c r="C88" s="399" t="s">
        <v>539</v>
      </c>
      <c r="D88" s="383"/>
      <c r="E88" s="352"/>
      <c r="F88" s="367"/>
      <c r="G88" s="352"/>
      <c r="H88" s="367"/>
      <c r="I88" s="374"/>
      <c r="J88" s="367">
        <v>7827</v>
      </c>
      <c r="K88" s="352" t="s">
        <v>132</v>
      </c>
      <c r="L88" s="367"/>
      <c r="M88" s="367"/>
      <c r="N88" s="367">
        <f>SMALL((D88,F88,H88,J88,L88),COUNTIF(D88:L88,0)+1)</f>
        <v>7827</v>
      </c>
      <c r="O88" s="368"/>
      <c r="P88" s="369"/>
      <c r="Q88" s="369"/>
      <c r="R88" s="369"/>
      <c r="S88" s="369"/>
      <c r="T88" s="369"/>
      <c r="U88" s="370"/>
      <c r="V88" s="356"/>
      <c r="W88" s="371">
        <v>6603</v>
      </c>
      <c r="X88" s="358">
        <f t="shared" si="3"/>
        <v>1224</v>
      </c>
      <c r="Z88" s="371">
        <v>7639</v>
      </c>
    </row>
    <row r="89" spans="1:26" s="359" customFormat="1" ht="19.5" customHeight="1">
      <c r="A89" s="363" t="s">
        <v>135</v>
      </c>
      <c r="B89" s="363" t="s">
        <v>632</v>
      </c>
      <c r="C89" s="399" t="s">
        <v>539</v>
      </c>
      <c r="D89" s="383"/>
      <c r="E89" s="352"/>
      <c r="F89" s="367"/>
      <c r="G89" s="352"/>
      <c r="H89" s="367"/>
      <c r="I89" s="374"/>
      <c r="J89" s="367">
        <v>9337</v>
      </c>
      <c r="K89" s="352" t="s">
        <v>134</v>
      </c>
      <c r="L89" s="367"/>
      <c r="M89" s="367"/>
      <c r="N89" s="367">
        <f>SMALL((D89,F89,H89,J89,L89),COUNTIF(D89:L89,0)+1)</f>
        <v>9337</v>
      </c>
      <c r="O89" s="368"/>
      <c r="P89" s="369"/>
      <c r="Q89" s="369"/>
      <c r="R89" s="369"/>
      <c r="S89" s="369"/>
      <c r="T89" s="369"/>
      <c r="U89" s="370"/>
      <c r="V89" s="356"/>
      <c r="W89" s="371">
        <v>7876</v>
      </c>
      <c r="X89" s="358">
        <f t="shared" si="3"/>
        <v>1461</v>
      </c>
      <c r="Z89" s="371">
        <v>9112</v>
      </c>
    </row>
    <row r="90" spans="1:26" s="359" customFormat="1" ht="19.5" customHeight="1">
      <c r="A90" s="363" t="s">
        <v>116</v>
      </c>
      <c r="B90" s="363" t="s">
        <v>189</v>
      </c>
      <c r="C90" s="399" t="s">
        <v>624</v>
      </c>
      <c r="D90" s="383"/>
      <c r="E90" s="352"/>
      <c r="F90" s="367"/>
      <c r="G90" s="352"/>
      <c r="H90" s="367"/>
      <c r="I90" s="374"/>
      <c r="J90" s="367">
        <v>2032</v>
      </c>
      <c r="K90" s="352" t="s">
        <v>554</v>
      </c>
      <c r="L90" s="367"/>
      <c r="M90" s="367"/>
      <c r="N90" s="367">
        <f>SMALL((D90,F90,H90,J90,L90),COUNTIF(D90:L90,0)+1)</f>
        <v>2032</v>
      </c>
      <c r="O90" s="368"/>
      <c r="P90" s="369"/>
      <c r="Q90" s="369"/>
      <c r="R90" s="369"/>
      <c r="S90" s="369"/>
      <c r="T90" s="369"/>
      <c r="U90" s="370"/>
      <c r="V90" s="356"/>
      <c r="W90" s="371">
        <v>1661</v>
      </c>
      <c r="X90" s="358">
        <f t="shared" si="3"/>
        <v>371</v>
      </c>
      <c r="Z90" s="371">
        <v>1764</v>
      </c>
    </row>
    <row r="91" spans="1:26" s="359" customFormat="1" ht="19.5" customHeight="1">
      <c r="A91" s="363" t="s">
        <v>117</v>
      </c>
      <c r="B91" s="363" t="s">
        <v>190</v>
      </c>
      <c r="C91" s="399" t="s">
        <v>624</v>
      </c>
      <c r="D91" s="383"/>
      <c r="E91" s="352"/>
      <c r="F91" s="367"/>
      <c r="G91" s="352"/>
      <c r="H91" s="367"/>
      <c r="I91" s="374"/>
      <c r="J91" s="367">
        <v>2427</v>
      </c>
      <c r="K91" s="352" t="s">
        <v>555</v>
      </c>
      <c r="L91" s="367"/>
      <c r="M91" s="367"/>
      <c r="N91" s="367">
        <f>SMALL((D91,F91,H91,J91,L91),COUNTIF(D91:L91,0)+1)</f>
        <v>2427</v>
      </c>
      <c r="O91" s="368"/>
      <c r="P91" s="369"/>
      <c r="Q91" s="369"/>
      <c r="R91" s="369"/>
      <c r="S91" s="369"/>
      <c r="T91" s="369"/>
      <c r="U91" s="370"/>
      <c r="V91" s="356"/>
      <c r="W91" s="371">
        <v>2009</v>
      </c>
      <c r="X91" s="358">
        <f t="shared" si="3"/>
        <v>418</v>
      </c>
      <c r="Z91" s="371">
        <v>2128</v>
      </c>
    </row>
    <row r="92" spans="1:26" s="359" customFormat="1" ht="19.5" customHeight="1">
      <c r="A92" s="363" t="s">
        <v>118</v>
      </c>
      <c r="B92" s="363" t="s">
        <v>292</v>
      </c>
      <c r="C92" s="399" t="s">
        <v>539</v>
      </c>
      <c r="D92" s="383"/>
      <c r="E92" s="352"/>
      <c r="F92" s="367"/>
      <c r="G92" s="352"/>
      <c r="H92" s="367"/>
      <c r="I92" s="374"/>
      <c r="J92" s="367">
        <v>2731</v>
      </c>
      <c r="K92" s="352" t="s">
        <v>556</v>
      </c>
      <c r="L92" s="367"/>
      <c r="M92" s="367"/>
      <c r="N92" s="367">
        <f>SMALL((D92,F92,H92,J92,L92),COUNTIF(D92:L92,0)+1)</f>
        <v>2731</v>
      </c>
      <c r="O92" s="368"/>
      <c r="P92" s="369"/>
      <c r="Q92" s="369"/>
      <c r="R92" s="369"/>
      <c r="S92" s="369"/>
      <c r="T92" s="369"/>
      <c r="U92" s="370"/>
      <c r="V92" s="356"/>
      <c r="W92" s="371">
        <v>2233</v>
      </c>
      <c r="X92" s="358">
        <f t="shared" si="3"/>
        <v>498</v>
      </c>
      <c r="Z92" s="371">
        <v>2467</v>
      </c>
    </row>
    <row r="93" spans="1:26" s="359" customFormat="1" ht="19.5" customHeight="1">
      <c r="A93" s="363" t="s">
        <v>118</v>
      </c>
      <c r="B93" s="363" t="s">
        <v>191</v>
      </c>
      <c r="C93" s="399" t="s">
        <v>539</v>
      </c>
      <c r="D93" s="383"/>
      <c r="E93" s="352"/>
      <c r="F93" s="367"/>
      <c r="G93" s="352"/>
      <c r="H93" s="367"/>
      <c r="I93" s="374"/>
      <c r="J93" s="367">
        <v>3222</v>
      </c>
      <c r="K93" s="352" t="s">
        <v>557</v>
      </c>
      <c r="L93" s="367"/>
      <c r="M93" s="367"/>
      <c r="N93" s="367">
        <f>SMALL((D93,F93,H93,J93,L93),COUNTIF(D93:L93,0)+1)</f>
        <v>3222</v>
      </c>
      <c r="O93" s="368"/>
      <c r="P93" s="369"/>
      <c r="Q93" s="369"/>
      <c r="R93" s="369"/>
      <c r="S93" s="369"/>
      <c r="T93" s="369"/>
      <c r="U93" s="370"/>
      <c r="V93" s="356"/>
      <c r="W93" s="371">
        <v>2634</v>
      </c>
      <c r="X93" s="358">
        <f t="shared" si="3"/>
        <v>588</v>
      </c>
      <c r="Z93" s="371">
        <v>2871</v>
      </c>
    </row>
    <row r="94" spans="1:26" s="359" customFormat="1" ht="19.5" customHeight="1">
      <c r="A94" s="363" t="s">
        <v>119</v>
      </c>
      <c r="B94" s="363" t="s">
        <v>192</v>
      </c>
      <c r="C94" s="399" t="s">
        <v>539</v>
      </c>
      <c r="D94" s="383"/>
      <c r="E94" s="352"/>
      <c r="F94" s="367"/>
      <c r="G94" s="352"/>
      <c r="H94" s="367"/>
      <c r="I94" s="374"/>
      <c r="J94" s="367">
        <v>4315</v>
      </c>
      <c r="K94" s="352" t="s">
        <v>558</v>
      </c>
      <c r="L94" s="367"/>
      <c r="M94" s="367"/>
      <c r="N94" s="367">
        <f>SMALL((D94,F94,H94,J94,L94),COUNTIF(D94:L94,0)+1)</f>
        <v>4315</v>
      </c>
      <c r="O94" s="368"/>
      <c r="P94" s="369"/>
      <c r="Q94" s="369"/>
      <c r="R94" s="369"/>
      <c r="S94" s="369"/>
      <c r="T94" s="369"/>
      <c r="U94" s="370"/>
      <c r="V94" s="356"/>
      <c r="W94" s="371">
        <v>3587</v>
      </c>
      <c r="X94" s="358">
        <f t="shared" si="3"/>
        <v>728</v>
      </c>
      <c r="Z94" s="371">
        <v>3823</v>
      </c>
    </row>
    <row r="95" spans="1:26" s="359" customFormat="1" ht="19.5" customHeight="1">
      <c r="A95" s="363" t="s">
        <v>120</v>
      </c>
      <c r="B95" s="363" t="s">
        <v>193</v>
      </c>
      <c r="C95" s="399" t="s">
        <v>539</v>
      </c>
      <c r="D95" s="383"/>
      <c r="E95" s="352"/>
      <c r="F95" s="367"/>
      <c r="G95" s="352"/>
      <c r="H95" s="367"/>
      <c r="I95" s="374"/>
      <c r="J95" s="367">
        <v>5276</v>
      </c>
      <c r="K95" s="352" t="s">
        <v>559</v>
      </c>
      <c r="L95" s="367"/>
      <c r="M95" s="367"/>
      <c r="N95" s="367">
        <f>SMALL((D95,F95,H95,J95,L95),COUNTIF(D95:L95,0)+1)</f>
        <v>5276</v>
      </c>
      <c r="O95" s="368"/>
      <c r="P95" s="369"/>
      <c r="Q95" s="369"/>
      <c r="R95" s="369"/>
      <c r="S95" s="369"/>
      <c r="T95" s="369"/>
      <c r="U95" s="370"/>
      <c r="V95" s="356"/>
      <c r="W95" s="371">
        <v>4314</v>
      </c>
      <c r="X95" s="358">
        <f t="shared" si="3"/>
        <v>962</v>
      </c>
      <c r="Z95" s="371">
        <v>4820</v>
      </c>
    </row>
    <row r="96" spans="1:26" s="359" customFormat="1" ht="19.5" customHeight="1">
      <c r="A96" s="363" t="s">
        <v>121</v>
      </c>
      <c r="B96" s="363" t="s">
        <v>194</v>
      </c>
      <c r="C96" s="399" t="s">
        <v>539</v>
      </c>
      <c r="D96" s="383"/>
      <c r="E96" s="352"/>
      <c r="F96" s="367"/>
      <c r="G96" s="352"/>
      <c r="H96" s="367"/>
      <c r="I96" s="374"/>
      <c r="J96" s="367">
        <v>6085</v>
      </c>
      <c r="K96" s="352" t="s">
        <v>560</v>
      </c>
      <c r="L96" s="367"/>
      <c r="M96" s="367"/>
      <c r="N96" s="367">
        <f>SMALL((D96,F96,H96,J96,L96),COUNTIF(D96:L96,0)+1)</f>
        <v>6085</v>
      </c>
      <c r="O96" s="368"/>
      <c r="P96" s="369"/>
      <c r="Q96" s="369"/>
      <c r="R96" s="369"/>
      <c r="S96" s="369"/>
      <c r="T96" s="369"/>
      <c r="U96" s="370"/>
      <c r="V96" s="356"/>
      <c r="W96" s="371">
        <v>4996</v>
      </c>
      <c r="X96" s="358">
        <f t="shared" si="3"/>
        <v>1089</v>
      </c>
      <c r="Z96" s="371">
        <v>5413</v>
      </c>
    </row>
    <row r="97" spans="1:26" s="359" customFormat="1" ht="19.5" customHeight="1">
      <c r="A97" s="363" t="s">
        <v>122</v>
      </c>
      <c r="B97" s="363" t="s">
        <v>195</v>
      </c>
      <c r="C97" s="399" t="s">
        <v>539</v>
      </c>
      <c r="D97" s="383"/>
      <c r="E97" s="352"/>
      <c r="F97" s="367"/>
      <c r="G97" s="352"/>
      <c r="H97" s="367"/>
      <c r="I97" s="374"/>
      <c r="J97" s="367">
        <v>7060</v>
      </c>
      <c r="K97" s="352" t="s">
        <v>561</v>
      </c>
      <c r="L97" s="367"/>
      <c r="M97" s="367"/>
      <c r="N97" s="367">
        <f>SMALL((D97,F97,H97,J97,L97),COUNTIF(D97:L97,0)+1)</f>
        <v>7060</v>
      </c>
      <c r="O97" s="368"/>
      <c r="P97" s="369"/>
      <c r="Q97" s="369"/>
      <c r="R97" s="369"/>
      <c r="S97" s="369"/>
      <c r="T97" s="369"/>
      <c r="U97" s="370"/>
      <c r="V97" s="356"/>
      <c r="W97" s="371">
        <v>5956</v>
      </c>
      <c r="X97" s="358">
        <f t="shared" si="3"/>
        <v>1104</v>
      </c>
      <c r="Z97" s="371">
        <v>6444</v>
      </c>
    </row>
    <row r="98" spans="1:26" s="359" customFormat="1" ht="19.5" customHeight="1">
      <c r="A98" s="363" t="s">
        <v>240</v>
      </c>
      <c r="B98" s="363" t="s">
        <v>633</v>
      </c>
      <c r="C98" s="399" t="s">
        <v>539</v>
      </c>
      <c r="D98" s="383"/>
      <c r="E98" s="352"/>
      <c r="F98" s="367"/>
      <c r="G98" s="352"/>
      <c r="H98" s="367"/>
      <c r="I98" s="374"/>
      <c r="J98" s="367">
        <v>8839</v>
      </c>
      <c r="K98" s="352" t="s">
        <v>562</v>
      </c>
      <c r="L98" s="367"/>
      <c r="M98" s="367"/>
      <c r="N98" s="367">
        <f>SMALL((D98,F98,H98,J98,L98),COUNTIF(D98:L98,0)+1)</f>
        <v>8839</v>
      </c>
      <c r="O98" s="368"/>
      <c r="P98" s="369"/>
      <c r="Q98" s="369"/>
      <c r="R98" s="369"/>
      <c r="S98" s="369"/>
      <c r="T98" s="369"/>
      <c r="U98" s="370"/>
      <c r="V98" s="356"/>
      <c r="W98" s="371">
        <v>7457</v>
      </c>
      <c r="X98" s="358">
        <f t="shared" si="3"/>
        <v>1382</v>
      </c>
      <c r="Z98" s="371">
        <v>8025</v>
      </c>
    </row>
    <row r="99" spans="1:26" s="359" customFormat="1" ht="19.5" customHeight="1">
      <c r="A99" s="363" t="s">
        <v>634</v>
      </c>
      <c r="B99" s="363" t="s">
        <v>635</v>
      </c>
      <c r="C99" s="399" t="s">
        <v>539</v>
      </c>
      <c r="D99" s="383">
        <v>5022</v>
      </c>
      <c r="E99" s="352">
        <v>1076</v>
      </c>
      <c r="F99" s="367"/>
      <c r="G99" s="352"/>
      <c r="H99" s="367"/>
      <c r="I99" s="374"/>
      <c r="J99" s="367"/>
      <c r="K99" s="374"/>
      <c r="L99" s="367"/>
      <c r="M99" s="367"/>
      <c r="N99" s="367">
        <f>SMALL((D99,F99,H99,J99,L99),COUNTIF(D99:L99,0)+1)</f>
        <v>5022</v>
      </c>
      <c r="O99" s="368"/>
      <c r="P99" s="369"/>
      <c r="Q99" s="369"/>
      <c r="R99" s="369"/>
      <c r="S99" s="369"/>
      <c r="T99" s="369"/>
      <c r="U99" s="370"/>
      <c r="V99" s="356"/>
      <c r="W99" s="371">
        <v>3732</v>
      </c>
      <c r="X99" s="358">
        <f t="shared" si="3"/>
        <v>1290</v>
      </c>
      <c r="Z99" s="371">
        <v>4475</v>
      </c>
    </row>
    <row r="100" spans="1:26" s="359" customFormat="1" ht="19.5" customHeight="1">
      <c r="A100" s="363" t="s">
        <v>634</v>
      </c>
      <c r="B100" s="363" t="s">
        <v>636</v>
      </c>
      <c r="C100" s="399" t="s">
        <v>539</v>
      </c>
      <c r="D100" s="383">
        <v>7066</v>
      </c>
      <c r="E100" s="352">
        <v>1076</v>
      </c>
      <c r="F100" s="367"/>
      <c r="G100" s="352"/>
      <c r="H100" s="367"/>
      <c r="I100" s="374"/>
      <c r="J100" s="367"/>
      <c r="K100" s="374"/>
      <c r="L100" s="367"/>
      <c r="M100" s="367"/>
      <c r="N100" s="367">
        <f>SMALL((D100,F100,H100,J100,L100),COUNTIF(D100:L100,0)+1)</f>
        <v>7066</v>
      </c>
      <c r="O100" s="368"/>
      <c r="P100" s="369"/>
      <c r="Q100" s="369"/>
      <c r="R100" s="369"/>
      <c r="S100" s="369"/>
      <c r="T100" s="369"/>
      <c r="U100" s="370"/>
      <c r="V100" s="356"/>
      <c r="W100" s="371">
        <v>5252</v>
      </c>
      <c r="X100" s="358">
        <f t="shared" si="3"/>
        <v>1814</v>
      </c>
      <c r="Z100" s="371">
        <v>6298</v>
      </c>
    </row>
    <row r="101" spans="1:26" s="359" customFormat="1" ht="19.5" customHeight="1">
      <c r="A101" s="363" t="s">
        <v>634</v>
      </c>
      <c r="B101" s="363" t="s">
        <v>637</v>
      </c>
      <c r="C101" s="399" t="s">
        <v>539</v>
      </c>
      <c r="D101" s="383">
        <v>9175</v>
      </c>
      <c r="E101" s="352">
        <v>1076</v>
      </c>
      <c r="F101" s="367"/>
      <c r="G101" s="352"/>
      <c r="H101" s="367"/>
      <c r="I101" s="374"/>
      <c r="J101" s="367"/>
      <c r="K101" s="374"/>
      <c r="L101" s="367"/>
      <c r="M101" s="367"/>
      <c r="N101" s="367">
        <f>SMALL((D101,F101,H101,J101,L101),COUNTIF(D101:L101,0)+1)</f>
        <v>9175</v>
      </c>
      <c r="O101" s="368"/>
      <c r="P101" s="369"/>
      <c r="Q101" s="369"/>
      <c r="R101" s="369"/>
      <c r="S101" s="369"/>
      <c r="T101" s="369"/>
      <c r="U101" s="370"/>
      <c r="V101" s="356"/>
      <c r="W101" s="371">
        <v>6820</v>
      </c>
      <c r="X101" s="358">
        <f t="shared" si="3"/>
        <v>2355</v>
      </c>
      <c r="Z101" s="371">
        <v>8177</v>
      </c>
    </row>
    <row r="102" spans="1:26" s="359" customFormat="1" ht="19.5" customHeight="1">
      <c r="A102" s="363" t="s">
        <v>98</v>
      </c>
      <c r="B102" s="363" t="s">
        <v>196</v>
      </c>
      <c r="C102" s="399" t="s">
        <v>539</v>
      </c>
      <c r="D102" s="383"/>
      <c r="E102" s="352"/>
      <c r="F102" s="367"/>
      <c r="G102" s="352"/>
      <c r="H102" s="367"/>
      <c r="I102" s="374"/>
      <c r="J102" s="367">
        <v>454</v>
      </c>
      <c r="K102" s="374" t="s">
        <v>99</v>
      </c>
      <c r="L102" s="367"/>
      <c r="M102" s="367"/>
      <c r="N102" s="367">
        <f>SMALL((D102,F102,H102,J102,L102),COUNTIF(D102:L102,0)+1)</f>
        <v>454</v>
      </c>
      <c r="O102" s="368"/>
      <c r="P102" s="369"/>
      <c r="Q102" s="369"/>
      <c r="R102" s="369"/>
      <c r="S102" s="369"/>
      <c r="T102" s="369"/>
      <c r="U102" s="370"/>
      <c r="V102" s="356"/>
      <c r="W102" s="371">
        <v>300</v>
      </c>
      <c r="X102" s="358">
        <f t="shared" si="3"/>
        <v>154</v>
      </c>
      <c r="Z102" s="371">
        <v>423</v>
      </c>
    </row>
    <row r="103" spans="1:26" s="359" customFormat="1" ht="19.5" customHeight="1">
      <c r="A103" s="363" t="s">
        <v>197</v>
      </c>
      <c r="B103" s="363" t="s">
        <v>638</v>
      </c>
      <c r="C103" s="355" t="s">
        <v>5</v>
      </c>
      <c r="D103" s="383"/>
      <c r="E103" s="374"/>
      <c r="F103" s="367"/>
      <c r="G103" s="352"/>
      <c r="H103" s="367"/>
      <c r="I103" s="374"/>
      <c r="J103" s="367">
        <v>327</v>
      </c>
      <c r="K103" s="374" t="s">
        <v>639</v>
      </c>
      <c r="L103" s="367"/>
      <c r="M103" s="367"/>
      <c r="N103" s="367">
        <f>SMALL((D103,F103,H103,J103,L103),COUNTIF(D103:L103,0)+1)</f>
        <v>327</v>
      </c>
      <c r="O103" s="368"/>
      <c r="P103" s="369"/>
      <c r="Q103" s="369"/>
      <c r="R103" s="369"/>
      <c r="S103" s="369"/>
      <c r="T103" s="369"/>
      <c r="U103" s="370"/>
      <c r="V103" s="356"/>
      <c r="W103" s="371">
        <v>236</v>
      </c>
      <c r="X103" s="358">
        <f t="shared" si="3"/>
        <v>91</v>
      </c>
      <c r="Z103" s="371">
        <v>312</v>
      </c>
    </row>
    <row r="104" spans="1:26" s="359" customFormat="1" ht="19.5" customHeight="1">
      <c r="A104" s="363" t="s">
        <v>197</v>
      </c>
      <c r="B104" s="363" t="s">
        <v>512</v>
      </c>
      <c r="C104" s="355" t="s">
        <v>5</v>
      </c>
      <c r="D104" s="383"/>
      <c r="E104" s="374"/>
      <c r="F104" s="367"/>
      <c r="G104" s="352"/>
      <c r="H104" s="367"/>
      <c r="I104" s="374"/>
      <c r="J104" s="367">
        <v>524</v>
      </c>
      <c r="K104" s="374" t="s">
        <v>100</v>
      </c>
      <c r="L104" s="367"/>
      <c r="M104" s="367"/>
      <c r="N104" s="367">
        <f>SMALL((D104,F104,H104,J104,L104),COUNTIF(D104:L104,0)+1)</f>
        <v>524</v>
      </c>
      <c r="O104" s="368"/>
      <c r="P104" s="369"/>
      <c r="Q104" s="369"/>
      <c r="R104" s="369"/>
      <c r="S104" s="369"/>
      <c r="T104" s="369"/>
      <c r="U104" s="370"/>
      <c r="V104" s="356"/>
      <c r="W104" s="371">
        <v>382</v>
      </c>
      <c r="X104" s="358">
        <f t="shared" si="3"/>
        <v>142</v>
      </c>
      <c r="Z104" s="371">
        <v>507</v>
      </c>
    </row>
    <row r="105" spans="1:26" s="359" customFormat="1" ht="19.5" customHeight="1">
      <c r="A105" s="363" t="s">
        <v>197</v>
      </c>
      <c r="B105" s="363" t="s">
        <v>640</v>
      </c>
      <c r="C105" s="355" t="s">
        <v>5</v>
      </c>
      <c r="D105" s="383"/>
      <c r="E105" s="374"/>
      <c r="F105" s="367"/>
      <c r="G105" s="352"/>
      <c r="H105" s="367"/>
      <c r="I105" s="374"/>
      <c r="J105" s="367">
        <v>810</v>
      </c>
      <c r="K105" s="374" t="s">
        <v>101</v>
      </c>
      <c r="L105" s="367"/>
      <c r="M105" s="367"/>
      <c r="N105" s="367">
        <f>SMALL((D105,F105,H105,J105,L105),COUNTIF(D105:L105,0)+1)</f>
        <v>810</v>
      </c>
      <c r="O105" s="368"/>
      <c r="P105" s="369"/>
      <c r="Q105" s="369"/>
      <c r="R105" s="369"/>
      <c r="S105" s="369"/>
      <c r="T105" s="369"/>
      <c r="U105" s="370"/>
      <c r="V105" s="356"/>
      <c r="W105" s="371">
        <v>551</v>
      </c>
      <c r="X105" s="358">
        <f t="shared" si="3"/>
        <v>259</v>
      </c>
      <c r="Z105" s="371">
        <v>785</v>
      </c>
    </row>
    <row r="106" spans="1:26" s="359" customFormat="1" ht="19.5" customHeight="1">
      <c r="A106" s="363" t="s">
        <v>201</v>
      </c>
      <c r="B106" s="363" t="s">
        <v>641</v>
      </c>
      <c r="C106" s="355" t="s">
        <v>5</v>
      </c>
      <c r="D106" s="383"/>
      <c r="E106" s="374"/>
      <c r="F106" s="367">
        <v>1900</v>
      </c>
      <c r="G106" s="352">
        <v>845</v>
      </c>
      <c r="H106" s="367"/>
      <c r="I106" s="374"/>
      <c r="J106" s="367">
        <v>1370</v>
      </c>
      <c r="K106" s="352" t="s">
        <v>642</v>
      </c>
      <c r="L106" s="367"/>
      <c r="M106" s="367"/>
      <c r="N106" s="367">
        <f>SMALL((D106,F106,H106,J106,L106),COUNTIF(D106:L106,0)+1)</f>
        <v>1370</v>
      </c>
      <c r="O106" s="368"/>
      <c r="P106" s="369"/>
      <c r="Q106" s="369"/>
      <c r="R106" s="369"/>
      <c r="S106" s="369"/>
      <c r="T106" s="369"/>
      <c r="U106" s="370"/>
      <c r="V106" s="356"/>
      <c r="W106" s="371">
        <v>1100</v>
      </c>
      <c r="X106" s="358">
        <f t="shared" si="3"/>
        <v>270</v>
      </c>
      <c r="Z106" s="371">
        <v>1100</v>
      </c>
    </row>
    <row r="107" spans="1:26" s="359" customFormat="1" ht="19.5" customHeight="1">
      <c r="A107" s="363" t="s">
        <v>563</v>
      </c>
      <c r="B107" s="363" t="s">
        <v>176</v>
      </c>
      <c r="C107" s="399" t="s">
        <v>539</v>
      </c>
      <c r="D107" s="383"/>
      <c r="E107" s="374"/>
      <c r="F107" s="367">
        <v>7200</v>
      </c>
      <c r="G107" s="352">
        <v>845</v>
      </c>
      <c r="H107" s="367"/>
      <c r="I107" s="374"/>
      <c r="J107" s="367"/>
      <c r="K107" s="374"/>
      <c r="L107" s="367"/>
      <c r="M107" s="367"/>
      <c r="N107" s="367">
        <f>SMALL((D107,F107,H107,J107,L107),COUNTIF(D107:L107,0)+1)</f>
        <v>7200</v>
      </c>
      <c r="O107" s="368"/>
      <c r="P107" s="369"/>
      <c r="Q107" s="369"/>
      <c r="R107" s="369"/>
      <c r="S107" s="369"/>
      <c r="T107" s="369"/>
      <c r="U107" s="370"/>
      <c r="V107" s="356"/>
      <c r="W107" s="371">
        <v>9100</v>
      </c>
      <c r="X107" s="358">
        <f t="shared" si="3"/>
        <v>-1900</v>
      </c>
      <c r="Z107" s="371">
        <v>7200</v>
      </c>
    </row>
    <row r="108" spans="1:26" s="359" customFormat="1" ht="19.5" customHeight="1">
      <c r="A108" s="363" t="s">
        <v>59</v>
      </c>
      <c r="B108" s="363" t="s">
        <v>60</v>
      </c>
      <c r="C108" s="399" t="s">
        <v>539</v>
      </c>
      <c r="D108" s="383"/>
      <c r="E108" s="374"/>
      <c r="F108" s="367"/>
      <c r="G108" s="352"/>
      <c r="H108" s="367"/>
      <c r="I108" s="374"/>
      <c r="J108" s="367">
        <v>2830</v>
      </c>
      <c r="K108" s="374" t="s">
        <v>58</v>
      </c>
      <c r="L108" s="367"/>
      <c r="M108" s="367"/>
      <c r="N108" s="367">
        <f>SMALL((D108,F108,H108,J108,L108),COUNTIF(D108:L108,0)+1)</f>
        <v>2830</v>
      </c>
      <c r="O108" s="368"/>
      <c r="P108" s="369"/>
      <c r="Q108" s="369"/>
      <c r="R108" s="369"/>
      <c r="S108" s="369"/>
      <c r="T108" s="369"/>
      <c r="U108" s="370"/>
      <c r="V108" s="356"/>
      <c r="W108" s="371">
        <v>2830</v>
      </c>
      <c r="X108" s="358">
        <f t="shared" si="3"/>
        <v>0</v>
      </c>
      <c r="Z108" s="371">
        <v>2880</v>
      </c>
    </row>
    <row r="109" spans="1:26" s="359" customFormat="1" ht="19.5" customHeight="1">
      <c r="A109" s="363" t="s">
        <v>59</v>
      </c>
      <c r="B109" s="363" t="s">
        <v>62</v>
      </c>
      <c r="C109" s="399" t="s">
        <v>539</v>
      </c>
      <c r="D109" s="383"/>
      <c r="E109" s="374"/>
      <c r="F109" s="367"/>
      <c r="G109" s="352"/>
      <c r="H109" s="367"/>
      <c r="I109" s="374"/>
      <c r="J109" s="367">
        <v>3660</v>
      </c>
      <c r="K109" s="374" t="s">
        <v>61</v>
      </c>
      <c r="L109" s="367"/>
      <c r="M109" s="367"/>
      <c r="N109" s="367">
        <f>SMALL((D109,F109,H109,J109,L109),COUNTIF(D109:L109,0)+1)</f>
        <v>3660</v>
      </c>
      <c r="O109" s="368"/>
      <c r="P109" s="369"/>
      <c r="Q109" s="369"/>
      <c r="R109" s="369"/>
      <c r="S109" s="369"/>
      <c r="T109" s="369"/>
      <c r="U109" s="370"/>
      <c r="V109" s="356"/>
      <c r="W109" s="371">
        <v>3690</v>
      </c>
      <c r="X109" s="358">
        <f t="shared" si="3"/>
        <v>-30</v>
      </c>
      <c r="Z109" s="371">
        <v>3730</v>
      </c>
    </row>
    <row r="110" spans="1:26" s="359" customFormat="1" ht="19.5" customHeight="1">
      <c r="A110" s="363" t="s">
        <v>59</v>
      </c>
      <c r="B110" s="363" t="s">
        <v>64</v>
      </c>
      <c r="C110" s="399" t="s">
        <v>539</v>
      </c>
      <c r="D110" s="383"/>
      <c r="E110" s="374"/>
      <c r="F110" s="367"/>
      <c r="G110" s="352"/>
      <c r="H110" s="367"/>
      <c r="I110" s="374"/>
      <c r="J110" s="367">
        <v>4770</v>
      </c>
      <c r="K110" s="374" t="s">
        <v>63</v>
      </c>
      <c r="L110" s="367"/>
      <c r="M110" s="367"/>
      <c r="N110" s="367">
        <f>SMALL((D110,F110,H110,J110,L110),COUNTIF(D110:L110,0)+1)</f>
        <v>4770</v>
      </c>
      <c r="O110" s="368"/>
      <c r="P110" s="369"/>
      <c r="Q110" s="369"/>
      <c r="R110" s="369"/>
      <c r="S110" s="369"/>
      <c r="T110" s="369"/>
      <c r="U110" s="370"/>
      <c r="V110" s="356"/>
      <c r="W110" s="371">
        <v>4761</v>
      </c>
      <c r="X110" s="358">
        <f t="shared" si="3"/>
        <v>9</v>
      </c>
      <c r="Z110" s="371">
        <v>4860</v>
      </c>
    </row>
    <row r="111" spans="1:26" s="359" customFormat="1" ht="19.5" customHeight="1">
      <c r="A111" s="363" t="s">
        <v>59</v>
      </c>
      <c r="B111" s="363" t="s">
        <v>66</v>
      </c>
      <c r="C111" s="399" t="s">
        <v>539</v>
      </c>
      <c r="D111" s="383"/>
      <c r="E111" s="374"/>
      <c r="F111" s="367"/>
      <c r="G111" s="352"/>
      <c r="H111" s="367"/>
      <c r="I111" s="374"/>
      <c r="J111" s="367">
        <v>6100</v>
      </c>
      <c r="K111" s="374" t="s">
        <v>65</v>
      </c>
      <c r="L111" s="367"/>
      <c r="M111" s="367"/>
      <c r="N111" s="367">
        <f>SMALL((D111,F111,H111,J111,L111),COUNTIF(D111:L111,0)+1)</f>
        <v>6100</v>
      </c>
      <c r="O111" s="368"/>
      <c r="P111" s="369"/>
      <c r="Q111" s="369"/>
      <c r="R111" s="369"/>
      <c r="S111" s="369"/>
      <c r="T111" s="369"/>
      <c r="U111" s="370"/>
      <c r="V111" s="356"/>
      <c r="W111" s="371">
        <v>6010</v>
      </c>
      <c r="X111" s="358">
        <f t="shared" si="3"/>
        <v>90</v>
      </c>
      <c r="Z111" s="371">
        <v>6220</v>
      </c>
    </row>
    <row r="112" spans="1:26" s="359" customFormat="1" ht="19.5" customHeight="1">
      <c r="A112" s="363" t="s">
        <v>59</v>
      </c>
      <c r="B112" s="363" t="s">
        <v>67</v>
      </c>
      <c r="C112" s="399" t="s">
        <v>539</v>
      </c>
      <c r="D112" s="383"/>
      <c r="E112" s="374"/>
      <c r="F112" s="367"/>
      <c r="G112" s="352"/>
      <c r="H112" s="367"/>
      <c r="I112" s="374"/>
      <c r="J112" s="367">
        <v>7010</v>
      </c>
      <c r="K112" s="374" t="s">
        <v>643</v>
      </c>
      <c r="L112" s="367"/>
      <c r="M112" s="367"/>
      <c r="N112" s="367">
        <f>SMALL((D112,F112,H112,J112,L112),COUNTIF(D112:L112,0)+1)</f>
        <v>7010</v>
      </c>
      <c r="O112" s="368"/>
      <c r="P112" s="369"/>
      <c r="Q112" s="369"/>
      <c r="R112" s="369"/>
      <c r="S112" s="369"/>
      <c r="T112" s="369"/>
      <c r="U112" s="370"/>
      <c r="V112" s="356"/>
      <c r="W112" s="371">
        <v>6867</v>
      </c>
      <c r="X112" s="358">
        <f t="shared" si="3"/>
        <v>143</v>
      </c>
      <c r="Z112" s="371">
        <v>7150</v>
      </c>
    </row>
    <row r="113" spans="1:27" s="381" customFormat="1" ht="19.5" customHeight="1">
      <c r="A113" s="363" t="s">
        <v>59</v>
      </c>
      <c r="B113" s="402" t="s">
        <v>644</v>
      </c>
      <c r="C113" s="458" t="s">
        <v>624</v>
      </c>
      <c r="D113" s="383"/>
      <c r="E113" s="374"/>
      <c r="F113" s="367"/>
      <c r="G113" s="352"/>
      <c r="H113" s="367"/>
      <c r="I113" s="374"/>
      <c r="J113" s="367">
        <v>9850</v>
      </c>
      <c r="K113" s="374" t="s">
        <v>645</v>
      </c>
      <c r="L113" s="367"/>
      <c r="M113" s="367"/>
      <c r="N113" s="367">
        <f>SMALL((D113,F113,H113,J113,L113),COUNTIF(D113:L113,0)+1)</f>
        <v>9850</v>
      </c>
      <c r="O113" s="368"/>
      <c r="P113" s="369"/>
      <c r="Q113" s="369"/>
      <c r="R113" s="369"/>
      <c r="S113" s="369"/>
      <c r="T113" s="369"/>
      <c r="U113" s="376"/>
      <c r="V113" s="356"/>
      <c r="W113" s="371">
        <v>6867</v>
      </c>
      <c r="X113" s="358">
        <f t="shared" si="3"/>
        <v>2983</v>
      </c>
      <c r="Y113" s="356"/>
      <c r="Z113" s="371">
        <v>10040</v>
      </c>
      <c r="AA113" s="358"/>
    </row>
    <row r="114" spans="1:27" s="359" customFormat="1" ht="19.5" customHeight="1">
      <c r="A114" s="363" t="s">
        <v>294</v>
      </c>
      <c r="B114" s="363" t="s">
        <v>646</v>
      </c>
      <c r="C114" s="399" t="s">
        <v>539</v>
      </c>
      <c r="D114" s="383"/>
      <c r="E114" s="374"/>
      <c r="F114" s="367"/>
      <c r="G114" s="352"/>
      <c r="H114" s="367"/>
      <c r="I114" s="374"/>
      <c r="J114" s="367">
        <v>550</v>
      </c>
      <c r="K114" s="374" t="s">
        <v>295</v>
      </c>
      <c r="L114" s="367"/>
      <c r="M114" s="367"/>
      <c r="N114" s="367">
        <f>SMALL((D114,F114,H114,J114,L114),COUNTIF(D114:L114,0)+1)</f>
        <v>550</v>
      </c>
      <c r="O114" s="368"/>
      <c r="P114" s="369"/>
      <c r="Q114" s="369"/>
      <c r="R114" s="369"/>
      <c r="S114" s="369"/>
      <c r="T114" s="369"/>
      <c r="U114" s="370"/>
      <c r="V114" s="356"/>
      <c r="W114" s="371">
        <v>430</v>
      </c>
      <c r="X114" s="358">
        <f t="shared" si="3"/>
        <v>120</v>
      </c>
      <c r="Z114" s="371">
        <v>550</v>
      </c>
    </row>
    <row r="115" spans="1:27" s="359" customFormat="1" ht="19.5" customHeight="1">
      <c r="A115" s="363" t="s">
        <v>47</v>
      </c>
      <c r="B115" s="363" t="s">
        <v>48</v>
      </c>
      <c r="C115" s="399" t="s">
        <v>539</v>
      </c>
      <c r="D115" s="383"/>
      <c r="E115" s="374"/>
      <c r="F115" s="367"/>
      <c r="G115" s="352"/>
      <c r="H115" s="367"/>
      <c r="I115" s="374"/>
      <c r="J115" s="367">
        <v>730</v>
      </c>
      <c r="K115" s="374" t="s">
        <v>202</v>
      </c>
      <c r="L115" s="367"/>
      <c r="M115" s="367"/>
      <c r="N115" s="367">
        <f>SMALL((D115,F115,H115,J115,L115),COUNTIF(D115:L115,0)+1)</f>
        <v>730</v>
      </c>
      <c r="O115" s="368"/>
      <c r="P115" s="369"/>
      <c r="Q115" s="369"/>
      <c r="R115" s="369"/>
      <c r="S115" s="369"/>
      <c r="T115" s="369"/>
      <c r="U115" s="370"/>
      <c r="V115" s="356"/>
      <c r="W115" s="371">
        <v>620</v>
      </c>
      <c r="X115" s="358">
        <f t="shared" si="3"/>
        <v>110</v>
      </c>
      <c r="Z115" s="371">
        <v>730</v>
      </c>
    </row>
    <row r="116" spans="1:27" s="359" customFormat="1" ht="19.5" customHeight="1">
      <c r="A116" s="363" t="s">
        <v>47</v>
      </c>
      <c r="B116" s="363" t="s">
        <v>50</v>
      </c>
      <c r="C116" s="399" t="s">
        <v>539</v>
      </c>
      <c r="D116" s="383"/>
      <c r="E116" s="374"/>
      <c r="F116" s="367"/>
      <c r="G116" s="352"/>
      <c r="H116" s="367"/>
      <c r="I116" s="374"/>
      <c r="J116" s="367">
        <v>1090</v>
      </c>
      <c r="K116" s="374" t="s">
        <v>49</v>
      </c>
      <c r="L116" s="367"/>
      <c r="M116" s="367"/>
      <c r="N116" s="367">
        <f>SMALL((D116,F116,H116,J116,L116),COUNTIF(D116:L116,0)+1)</f>
        <v>1090</v>
      </c>
      <c r="O116" s="368"/>
      <c r="P116" s="369"/>
      <c r="Q116" s="369"/>
      <c r="R116" s="369"/>
      <c r="S116" s="369"/>
      <c r="T116" s="369"/>
      <c r="U116" s="370"/>
      <c r="V116" s="356"/>
      <c r="W116" s="371">
        <v>1260</v>
      </c>
      <c r="X116" s="358">
        <f t="shared" si="3"/>
        <v>-170</v>
      </c>
      <c r="Z116" s="371">
        <v>1450</v>
      </c>
    </row>
    <row r="117" spans="1:27" s="359" customFormat="1" ht="19.5" customHeight="1">
      <c r="A117" s="363" t="s">
        <v>47</v>
      </c>
      <c r="B117" s="363" t="s">
        <v>52</v>
      </c>
      <c r="C117" s="399" t="s">
        <v>539</v>
      </c>
      <c r="D117" s="383"/>
      <c r="E117" s="374"/>
      <c r="F117" s="367"/>
      <c r="G117" s="352"/>
      <c r="H117" s="367"/>
      <c r="I117" s="374"/>
      <c r="J117" s="367">
        <v>1450</v>
      </c>
      <c r="K117" s="374" t="s">
        <v>51</v>
      </c>
      <c r="L117" s="367"/>
      <c r="M117" s="367"/>
      <c r="N117" s="367">
        <f>SMALL((D117,F117,H117,J117,L117),COUNTIF(D117:L117,0)+1)</f>
        <v>1450</v>
      </c>
      <c r="O117" s="368"/>
      <c r="P117" s="369"/>
      <c r="Q117" s="369"/>
      <c r="R117" s="369"/>
      <c r="S117" s="369"/>
      <c r="T117" s="369"/>
      <c r="U117" s="370"/>
      <c r="V117" s="356"/>
      <c r="W117" s="371">
        <v>1720</v>
      </c>
      <c r="X117" s="358">
        <f t="shared" si="3"/>
        <v>-270</v>
      </c>
      <c r="Z117" s="371">
        <v>1980</v>
      </c>
    </row>
    <row r="118" spans="1:27" s="359" customFormat="1" ht="19.5" customHeight="1">
      <c r="A118" s="363" t="s">
        <v>647</v>
      </c>
      <c r="B118" s="363" t="s">
        <v>76</v>
      </c>
      <c r="C118" s="399" t="s">
        <v>539</v>
      </c>
      <c r="D118" s="383"/>
      <c r="E118" s="374"/>
      <c r="F118" s="367"/>
      <c r="G118" s="352"/>
      <c r="H118" s="367"/>
      <c r="I118" s="374"/>
      <c r="J118" s="367">
        <v>1380</v>
      </c>
      <c r="K118" s="374" t="s">
        <v>75</v>
      </c>
      <c r="L118" s="367"/>
      <c r="M118" s="367"/>
      <c r="N118" s="367">
        <f>SMALL((D118,F118,H118,J118,L118),COUNTIF(D118:L118,0)+1)</f>
        <v>1380</v>
      </c>
      <c r="O118" s="368"/>
      <c r="P118" s="369"/>
      <c r="Q118" s="369"/>
      <c r="R118" s="369"/>
      <c r="S118" s="369"/>
      <c r="T118" s="369"/>
      <c r="U118" s="370"/>
      <c r="V118" s="356"/>
      <c r="W118" s="371">
        <v>2450</v>
      </c>
      <c r="X118" s="358">
        <f t="shared" si="3"/>
        <v>-1070</v>
      </c>
      <c r="Z118" s="371">
        <v>1380</v>
      </c>
    </row>
    <row r="119" spans="1:27" s="359" customFormat="1" ht="19.5" customHeight="1">
      <c r="A119" s="363" t="s">
        <v>73</v>
      </c>
      <c r="B119" s="363" t="s">
        <v>78</v>
      </c>
      <c r="C119" s="399" t="s">
        <v>539</v>
      </c>
      <c r="D119" s="383"/>
      <c r="E119" s="374"/>
      <c r="F119" s="367"/>
      <c r="G119" s="352"/>
      <c r="H119" s="367"/>
      <c r="I119" s="374"/>
      <c r="J119" s="367">
        <v>1950</v>
      </c>
      <c r="K119" s="374" t="s">
        <v>77</v>
      </c>
      <c r="L119" s="367"/>
      <c r="M119" s="367"/>
      <c r="N119" s="367">
        <f>SMALL((D119,F119,H119,J119,L119),COUNTIF(D119:L119,0)+1)</f>
        <v>1950</v>
      </c>
      <c r="O119" s="368"/>
      <c r="P119" s="369"/>
      <c r="Q119" s="369"/>
      <c r="R119" s="369"/>
      <c r="S119" s="369"/>
      <c r="T119" s="369"/>
      <c r="U119" s="370"/>
      <c r="V119" s="356"/>
      <c r="W119" s="371">
        <v>2870</v>
      </c>
      <c r="X119" s="358">
        <f t="shared" si="3"/>
        <v>-920</v>
      </c>
      <c r="Z119" s="371">
        <v>1950</v>
      </c>
    </row>
    <row r="120" spans="1:27" s="359" customFormat="1" ht="19.5" customHeight="1">
      <c r="A120" s="363" t="s">
        <v>73</v>
      </c>
      <c r="B120" s="363" t="s">
        <v>80</v>
      </c>
      <c r="C120" s="399" t="s">
        <v>539</v>
      </c>
      <c r="D120" s="383"/>
      <c r="E120" s="374"/>
      <c r="F120" s="367"/>
      <c r="G120" s="352"/>
      <c r="H120" s="367"/>
      <c r="I120" s="374"/>
      <c r="J120" s="367">
        <v>2710</v>
      </c>
      <c r="K120" s="374" t="s">
        <v>79</v>
      </c>
      <c r="L120" s="367"/>
      <c r="M120" s="367"/>
      <c r="N120" s="367">
        <f>SMALL((D120,F120,H120,J120,L120),COUNTIF(D120:L120,0)+1)</f>
        <v>2710</v>
      </c>
      <c r="O120" s="368"/>
      <c r="P120" s="369"/>
      <c r="Q120" s="369"/>
      <c r="R120" s="369"/>
      <c r="S120" s="369"/>
      <c r="T120" s="369"/>
      <c r="U120" s="370"/>
      <c r="V120" s="356"/>
      <c r="W120" s="371">
        <v>4850</v>
      </c>
      <c r="X120" s="358">
        <f t="shared" si="3"/>
        <v>-2140</v>
      </c>
      <c r="Z120" s="371">
        <v>2710</v>
      </c>
    </row>
    <row r="121" spans="1:27" s="359" customFormat="1" ht="19.5" customHeight="1">
      <c r="A121" s="363" t="s">
        <v>73</v>
      </c>
      <c r="B121" s="363" t="s">
        <v>82</v>
      </c>
      <c r="C121" s="399" t="s">
        <v>539</v>
      </c>
      <c r="D121" s="383"/>
      <c r="E121" s="374"/>
      <c r="F121" s="367"/>
      <c r="G121" s="352"/>
      <c r="H121" s="367"/>
      <c r="I121" s="374"/>
      <c r="J121" s="367">
        <v>3570</v>
      </c>
      <c r="K121" s="374" t="s">
        <v>81</v>
      </c>
      <c r="L121" s="367"/>
      <c r="M121" s="367"/>
      <c r="N121" s="367">
        <f>SMALL((D121,F121,H121,J121,L121),COUNTIF(D121:L121,0)+1)</f>
        <v>3570</v>
      </c>
      <c r="O121" s="368"/>
      <c r="P121" s="369"/>
      <c r="Q121" s="369"/>
      <c r="R121" s="369"/>
      <c r="S121" s="369"/>
      <c r="T121" s="369"/>
      <c r="U121" s="370"/>
      <c r="V121" s="356"/>
      <c r="W121" s="371">
        <v>6650</v>
      </c>
      <c r="X121" s="358">
        <f t="shared" si="3"/>
        <v>-3080</v>
      </c>
      <c r="Z121" s="371">
        <v>3570</v>
      </c>
    </row>
    <row r="122" spans="1:27" s="359" customFormat="1" ht="19.5" customHeight="1">
      <c r="A122" s="363" t="s">
        <v>648</v>
      </c>
      <c r="B122" s="363" t="s">
        <v>84</v>
      </c>
      <c r="C122" s="355" t="s">
        <v>6</v>
      </c>
      <c r="D122" s="383"/>
      <c r="E122" s="374"/>
      <c r="F122" s="367"/>
      <c r="G122" s="352"/>
      <c r="H122" s="367"/>
      <c r="I122" s="374"/>
      <c r="J122" s="367">
        <v>1000</v>
      </c>
      <c r="K122" s="374" t="s">
        <v>83</v>
      </c>
      <c r="L122" s="367"/>
      <c r="M122" s="367"/>
      <c r="N122" s="367">
        <f>SMALL((D122,F122,H122,J122,L122),COUNTIF(D122:L122,0)+1)</f>
        <v>1000</v>
      </c>
      <c r="O122" s="368"/>
      <c r="P122" s="369"/>
      <c r="Q122" s="369"/>
      <c r="R122" s="369"/>
      <c r="S122" s="369"/>
      <c r="T122" s="369"/>
      <c r="U122" s="370"/>
      <c r="V122" s="356"/>
      <c r="W122" s="371">
        <v>1260</v>
      </c>
      <c r="X122" s="358">
        <f t="shared" si="3"/>
        <v>-260</v>
      </c>
      <c r="Z122" s="371">
        <v>1000</v>
      </c>
    </row>
    <row r="123" spans="1:27" s="359" customFormat="1" ht="19.5" customHeight="1">
      <c r="A123" s="363" t="s">
        <v>74</v>
      </c>
      <c r="B123" s="363" t="s">
        <v>86</v>
      </c>
      <c r="C123" s="355" t="s">
        <v>6</v>
      </c>
      <c r="D123" s="383"/>
      <c r="E123" s="374"/>
      <c r="F123" s="367"/>
      <c r="G123" s="352"/>
      <c r="H123" s="367"/>
      <c r="I123" s="374"/>
      <c r="J123" s="367">
        <v>1500</v>
      </c>
      <c r="K123" s="374" t="s">
        <v>85</v>
      </c>
      <c r="L123" s="367"/>
      <c r="M123" s="367"/>
      <c r="N123" s="367">
        <f>SMALL((D123,F123,H123,J123,L123),COUNTIF(D123:L123,0)+1)</f>
        <v>1500</v>
      </c>
      <c r="O123" s="368"/>
      <c r="P123" s="369"/>
      <c r="Q123" s="369"/>
      <c r="R123" s="369"/>
      <c r="S123" s="369"/>
      <c r="T123" s="369"/>
      <c r="U123" s="370"/>
      <c r="V123" s="356"/>
      <c r="W123" s="371">
        <v>1680</v>
      </c>
      <c r="X123" s="358">
        <f t="shared" si="3"/>
        <v>-180</v>
      </c>
      <c r="Z123" s="371">
        <v>1500</v>
      </c>
    </row>
    <row r="124" spans="1:27" s="359" customFormat="1" ht="19.5" customHeight="1">
      <c r="A124" s="363" t="s">
        <v>74</v>
      </c>
      <c r="B124" s="363" t="s">
        <v>88</v>
      </c>
      <c r="C124" s="355" t="s">
        <v>6</v>
      </c>
      <c r="D124" s="383"/>
      <c r="E124" s="374"/>
      <c r="F124" s="367"/>
      <c r="G124" s="352"/>
      <c r="H124" s="367"/>
      <c r="I124" s="374"/>
      <c r="J124" s="367">
        <v>1980</v>
      </c>
      <c r="K124" s="374" t="s">
        <v>87</v>
      </c>
      <c r="L124" s="367"/>
      <c r="M124" s="367"/>
      <c r="N124" s="367">
        <f>SMALL((D124,F124,H124,J124,L124),COUNTIF(D124:L124,0)+1)</f>
        <v>1980</v>
      </c>
      <c r="O124" s="368"/>
      <c r="P124" s="369"/>
      <c r="Q124" s="369"/>
      <c r="R124" s="369"/>
      <c r="S124" s="369"/>
      <c r="T124" s="369"/>
      <c r="U124" s="370"/>
      <c r="V124" s="356"/>
      <c r="W124" s="371">
        <v>2520</v>
      </c>
      <c r="X124" s="358">
        <f t="shared" si="3"/>
        <v>-540</v>
      </c>
      <c r="Z124" s="371">
        <v>1980</v>
      </c>
    </row>
    <row r="125" spans="1:27" s="359" customFormat="1" ht="19.5" customHeight="1">
      <c r="A125" s="363" t="s">
        <v>74</v>
      </c>
      <c r="B125" s="363" t="s">
        <v>90</v>
      </c>
      <c r="C125" s="355" t="s">
        <v>6</v>
      </c>
      <c r="D125" s="383"/>
      <c r="E125" s="374"/>
      <c r="F125" s="367"/>
      <c r="G125" s="352"/>
      <c r="H125" s="367"/>
      <c r="I125" s="374"/>
      <c r="J125" s="367">
        <v>2750</v>
      </c>
      <c r="K125" s="374" t="s">
        <v>89</v>
      </c>
      <c r="L125" s="367"/>
      <c r="M125" s="367"/>
      <c r="N125" s="367">
        <f>SMALL((D125,F125,H125,J125,L125),COUNTIF(D125:L125,0)+1)</f>
        <v>2750</v>
      </c>
      <c r="O125" s="368"/>
      <c r="P125" s="369"/>
      <c r="Q125" s="369"/>
      <c r="R125" s="369"/>
      <c r="S125" s="369"/>
      <c r="T125" s="369"/>
      <c r="U125" s="370"/>
      <c r="V125" s="356"/>
      <c r="W125" s="371">
        <v>3710</v>
      </c>
      <c r="X125" s="358">
        <f t="shared" si="3"/>
        <v>-960</v>
      </c>
      <c r="Z125" s="371">
        <v>2750</v>
      </c>
    </row>
    <row r="126" spans="1:27" s="359" customFormat="1" ht="19.5" customHeight="1">
      <c r="A126" s="363" t="s">
        <v>157</v>
      </c>
      <c r="B126" s="363" t="s">
        <v>232</v>
      </c>
      <c r="C126" s="399" t="s">
        <v>539</v>
      </c>
      <c r="D126" s="383"/>
      <c r="E126" s="374"/>
      <c r="F126" s="367"/>
      <c r="G126" s="352"/>
      <c r="H126" s="367"/>
      <c r="I126" s="374"/>
      <c r="J126" s="367">
        <v>19370</v>
      </c>
      <c r="K126" s="374" t="s">
        <v>649</v>
      </c>
      <c r="L126" s="367"/>
      <c r="M126" s="367"/>
      <c r="N126" s="367">
        <f>SMALL((D126,F126,H126,J126,L126),COUNTIF(D126:L126,0)+1)</f>
        <v>19370</v>
      </c>
      <c r="O126" s="368"/>
      <c r="P126" s="369"/>
      <c r="Q126" s="369"/>
      <c r="R126" s="369"/>
      <c r="S126" s="369"/>
      <c r="T126" s="369"/>
      <c r="U126" s="370"/>
      <c r="V126" s="356"/>
      <c r="W126" s="371">
        <v>9070</v>
      </c>
      <c r="X126" s="358">
        <f t="shared" si="3"/>
        <v>10300</v>
      </c>
      <c r="Z126" s="371">
        <v>11498</v>
      </c>
    </row>
    <row r="127" spans="1:27" s="359" customFormat="1" ht="19.5" customHeight="1">
      <c r="A127" s="363" t="s">
        <v>157</v>
      </c>
      <c r="B127" s="363" t="s">
        <v>158</v>
      </c>
      <c r="C127" s="399" t="s">
        <v>539</v>
      </c>
      <c r="D127" s="383"/>
      <c r="E127" s="374"/>
      <c r="F127" s="367"/>
      <c r="G127" s="352"/>
      <c r="H127" s="367"/>
      <c r="I127" s="374"/>
      <c r="J127" s="367">
        <v>21100</v>
      </c>
      <c r="K127" s="374" t="s">
        <v>650</v>
      </c>
      <c r="L127" s="367"/>
      <c r="M127" s="367"/>
      <c r="N127" s="367">
        <f>SMALL((D127,F127,H127,J127,L127),COUNTIF(D127:L127,0)+1)</f>
        <v>21100</v>
      </c>
      <c r="O127" s="368"/>
      <c r="P127" s="369"/>
      <c r="Q127" s="369"/>
      <c r="R127" s="369"/>
      <c r="S127" s="369"/>
      <c r="T127" s="369"/>
      <c r="U127" s="370"/>
      <c r="V127" s="356"/>
      <c r="W127" s="371">
        <v>11160</v>
      </c>
      <c r="X127" s="358">
        <f t="shared" si="3"/>
        <v>9940</v>
      </c>
      <c r="Z127" s="371">
        <v>17010</v>
      </c>
    </row>
    <row r="128" spans="1:27" s="359" customFormat="1" ht="19.5" customHeight="1">
      <c r="A128" s="363" t="s">
        <v>157</v>
      </c>
      <c r="B128" s="363" t="s">
        <v>203</v>
      </c>
      <c r="C128" s="399" t="s">
        <v>539</v>
      </c>
      <c r="D128" s="383"/>
      <c r="E128" s="374"/>
      <c r="F128" s="367"/>
      <c r="G128" s="352"/>
      <c r="H128" s="367"/>
      <c r="I128" s="374"/>
      <c r="J128" s="367">
        <v>22690</v>
      </c>
      <c r="K128" s="374" t="s">
        <v>651</v>
      </c>
      <c r="L128" s="367"/>
      <c r="M128" s="367"/>
      <c r="N128" s="367">
        <f>SMALL((D128,F128,H128,J128,L128),COUNTIF(D128:L128,0)+1)</f>
        <v>22690</v>
      </c>
      <c r="O128" s="368"/>
      <c r="P128" s="369"/>
      <c r="Q128" s="369"/>
      <c r="R128" s="369"/>
      <c r="S128" s="369"/>
      <c r="T128" s="369"/>
      <c r="U128" s="370"/>
      <c r="V128" s="356"/>
      <c r="W128" s="371">
        <v>12020</v>
      </c>
      <c r="X128" s="358">
        <f t="shared" si="3"/>
        <v>10670</v>
      </c>
      <c r="Z128" s="371">
        <v>18450</v>
      </c>
    </row>
    <row r="129" spans="1:26" s="359" customFormat="1" ht="19.5" customHeight="1">
      <c r="A129" s="363" t="s">
        <v>387</v>
      </c>
      <c r="B129" s="363" t="s">
        <v>652</v>
      </c>
      <c r="C129" s="355" t="s">
        <v>6</v>
      </c>
      <c r="D129" s="383"/>
      <c r="E129" s="374"/>
      <c r="F129" s="367"/>
      <c r="G129" s="352"/>
      <c r="H129" s="367"/>
      <c r="I129" s="374"/>
      <c r="J129" s="367">
        <v>3370</v>
      </c>
      <c r="K129" s="374" t="s">
        <v>653</v>
      </c>
      <c r="L129" s="367"/>
      <c r="M129" s="367"/>
      <c r="N129" s="367">
        <f>SMALL((D129,F129,H129,J129,L129),COUNTIF(D129:L129,0)+1)</f>
        <v>3370</v>
      </c>
      <c r="O129" s="368"/>
      <c r="P129" s="369"/>
      <c r="Q129" s="369"/>
      <c r="R129" s="369"/>
      <c r="S129" s="369"/>
      <c r="T129" s="369"/>
      <c r="U129" s="370"/>
      <c r="V129" s="356"/>
      <c r="W129" s="371">
        <v>2937</v>
      </c>
      <c r="X129" s="358">
        <f t="shared" si="3"/>
        <v>433</v>
      </c>
      <c r="Z129" s="371">
        <v>3370</v>
      </c>
    </row>
    <row r="130" spans="1:26" s="359" customFormat="1" ht="19.5" customHeight="1">
      <c r="A130" s="363" t="s">
        <v>387</v>
      </c>
      <c r="B130" s="363" t="s">
        <v>177</v>
      </c>
      <c r="C130" s="355" t="s">
        <v>6</v>
      </c>
      <c r="D130" s="383"/>
      <c r="E130" s="374"/>
      <c r="F130" s="367"/>
      <c r="G130" s="352"/>
      <c r="H130" s="367"/>
      <c r="I130" s="374"/>
      <c r="J130" s="367">
        <v>4730</v>
      </c>
      <c r="K130" s="374" t="s">
        <v>91</v>
      </c>
      <c r="L130" s="367"/>
      <c r="M130" s="367"/>
      <c r="N130" s="367">
        <f>SMALL((D130,F130,H130,J130,L130),COUNTIF(D130:L130,0)+1)</f>
        <v>4730</v>
      </c>
      <c r="O130" s="368"/>
      <c r="P130" s="369"/>
      <c r="Q130" s="369"/>
      <c r="R130" s="369"/>
      <c r="S130" s="369"/>
      <c r="T130" s="369"/>
      <c r="U130" s="370"/>
      <c r="V130" s="356"/>
      <c r="W130" s="371">
        <v>4378</v>
      </c>
      <c r="X130" s="358">
        <f t="shared" si="3"/>
        <v>352</v>
      </c>
      <c r="Z130" s="371">
        <v>4730</v>
      </c>
    </row>
    <row r="131" spans="1:26" s="359" customFormat="1" ht="19.5" customHeight="1">
      <c r="A131" s="363" t="s">
        <v>387</v>
      </c>
      <c r="B131" s="363" t="s">
        <v>93</v>
      </c>
      <c r="C131" s="355" t="s">
        <v>6</v>
      </c>
      <c r="D131" s="383"/>
      <c r="E131" s="374"/>
      <c r="F131" s="367"/>
      <c r="G131" s="352"/>
      <c r="H131" s="367"/>
      <c r="I131" s="374"/>
      <c r="J131" s="367">
        <v>11760</v>
      </c>
      <c r="K131" s="374" t="s">
        <v>92</v>
      </c>
      <c r="L131" s="367"/>
      <c r="M131" s="367"/>
      <c r="N131" s="367">
        <f>SMALL((D131,F131,H131,J131,L131),COUNTIF(D131:L131,0)+1)</f>
        <v>11760</v>
      </c>
      <c r="O131" s="368"/>
      <c r="P131" s="369"/>
      <c r="Q131" s="369"/>
      <c r="R131" s="369"/>
      <c r="S131" s="369"/>
      <c r="T131" s="369"/>
      <c r="U131" s="370"/>
      <c r="V131" s="356"/>
      <c r="W131" s="371">
        <v>10600</v>
      </c>
      <c r="X131" s="358">
        <f t="shared" si="3"/>
        <v>1160</v>
      </c>
      <c r="Z131" s="371">
        <v>11760</v>
      </c>
    </row>
    <row r="132" spans="1:26" s="359" customFormat="1" ht="19.5" customHeight="1">
      <c r="A132" s="363" t="s">
        <v>654</v>
      </c>
      <c r="B132" s="363" t="s">
        <v>655</v>
      </c>
      <c r="C132" s="355" t="s">
        <v>6</v>
      </c>
      <c r="D132" s="383"/>
      <c r="E132" s="374"/>
      <c r="F132" s="367"/>
      <c r="G132" s="352"/>
      <c r="H132" s="367"/>
      <c r="I132" s="374"/>
      <c r="J132" s="367"/>
      <c r="K132" s="374"/>
      <c r="L132" s="367">
        <v>21000</v>
      </c>
      <c r="M132" s="403"/>
      <c r="N132" s="367">
        <f>SMALL((D132,F132,H132,J132,L132),COUNTIF(D132:L132,0)+1)</f>
        <v>21000</v>
      </c>
      <c r="O132" s="368"/>
      <c r="P132" s="369"/>
      <c r="Q132" s="369"/>
      <c r="R132" s="369"/>
      <c r="S132" s="369"/>
      <c r="T132" s="369"/>
      <c r="U132" s="370" t="s">
        <v>427</v>
      </c>
      <c r="V132" s="356"/>
      <c r="W132" s="371">
        <v>21000</v>
      </c>
      <c r="X132" s="358">
        <f t="shared" si="3"/>
        <v>0</v>
      </c>
      <c r="Z132" s="371">
        <v>21000</v>
      </c>
    </row>
    <row r="133" spans="1:26" s="359" customFormat="1" ht="19.5" customHeight="1">
      <c r="A133" s="363" t="s">
        <v>654</v>
      </c>
      <c r="B133" s="363" t="s">
        <v>656</v>
      </c>
      <c r="C133" s="355" t="s">
        <v>6</v>
      </c>
      <c r="D133" s="383"/>
      <c r="E133" s="374"/>
      <c r="F133" s="367"/>
      <c r="G133" s="352"/>
      <c r="H133" s="367"/>
      <c r="I133" s="374"/>
      <c r="J133" s="367"/>
      <c r="K133" s="374"/>
      <c r="L133" s="367">
        <v>36000</v>
      </c>
      <c r="M133" s="403"/>
      <c r="N133" s="367">
        <f>SMALL((D133,F133,H133,J133,L133),COUNTIF(D133:L133,0)+1)</f>
        <v>36000</v>
      </c>
      <c r="O133" s="368"/>
      <c r="P133" s="369"/>
      <c r="Q133" s="369"/>
      <c r="R133" s="369"/>
      <c r="S133" s="369"/>
      <c r="T133" s="369"/>
      <c r="U133" s="370" t="s">
        <v>427</v>
      </c>
      <c r="V133" s="356"/>
      <c r="W133" s="371">
        <v>36000</v>
      </c>
      <c r="X133" s="358">
        <f t="shared" si="3"/>
        <v>0</v>
      </c>
      <c r="Z133" s="371">
        <v>36000</v>
      </c>
    </row>
    <row r="134" spans="1:26" s="359" customFormat="1" ht="19.5" customHeight="1">
      <c r="A134" s="363" t="s">
        <v>657</v>
      </c>
      <c r="B134" s="363" t="s">
        <v>658</v>
      </c>
      <c r="C134" s="355" t="s">
        <v>6</v>
      </c>
      <c r="D134" s="383"/>
      <c r="E134" s="374"/>
      <c r="F134" s="367"/>
      <c r="G134" s="374"/>
      <c r="H134" s="367">
        <v>22400</v>
      </c>
      <c r="I134" s="374">
        <v>1207</v>
      </c>
      <c r="J134" s="367"/>
      <c r="K134" s="352"/>
      <c r="L134" s="367"/>
      <c r="M134" s="367"/>
      <c r="N134" s="367">
        <f>SMALL((D134,F134,H134,J134,L134),COUNTIF(D134:L134,0)+1)</f>
        <v>22400</v>
      </c>
      <c r="O134" s="368"/>
      <c r="P134" s="369"/>
      <c r="Q134" s="369"/>
      <c r="R134" s="369"/>
      <c r="S134" s="369"/>
      <c r="T134" s="369"/>
      <c r="U134" s="370"/>
      <c r="V134" s="356"/>
      <c r="W134" s="371">
        <v>18300</v>
      </c>
      <c r="X134" s="358">
        <f t="shared" si="3"/>
        <v>4100</v>
      </c>
      <c r="Z134" s="371">
        <v>22400</v>
      </c>
    </row>
    <row r="135" spans="1:26" s="359" customFormat="1" ht="19.5" customHeight="1">
      <c r="A135" s="363" t="s">
        <v>657</v>
      </c>
      <c r="B135" s="363" t="s">
        <v>432</v>
      </c>
      <c r="C135" s="355" t="s">
        <v>6</v>
      </c>
      <c r="D135" s="383"/>
      <c r="E135" s="374"/>
      <c r="F135" s="367"/>
      <c r="G135" s="86"/>
      <c r="H135" s="367">
        <v>45600</v>
      </c>
      <c r="I135" s="374">
        <v>1207</v>
      </c>
      <c r="J135" s="367"/>
      <c r="K135" s="352"/>
      <c r="L135" s="367"/>
      <c r="M135" s="367"/>
      <c r="N135" s="367">
        <f>SMALL((D135,F135,H135,J135,L135),COUNTIF(D135:L135,0)+1)</f>
        <v>45600</v>
      </c>
      <c r="O135" s="368"/>
      <c r="P135" s="369"/>
      <c r="Q135" s="369"/>
      <c r="R135" s="369"/>
      <c r="S135" s="369"/>
      <c r="T135" s="369"/>
      <c r="U135" s="370"/>
      <c r="V135" s="356"/>
      <c r="W135" s="371">
        <v>28020</v>
      </c>
      <c r="X135" s="358">
        <f t="shared" si="3"/>
        <v>17580</v>
      </c>
      <c r="Z135" s="371">
        <v>45600</v>
      </c>
    </row>
    <row r="136" spans="1:26" s="359" customFormat="1" ht="19.5" customHeight="1">
      <c r="A136" s="363" t="s">
        <v>291</v>
      </c>
      <c r="B136" s="363" t="s">
        <v>296</v>
      </c>
      <c r="C136" s="355" t="s">
        <v>6</v>
      </c>
      <c r="D136" s="383"/>
      <c r="E136" s="374"/>
      <c r="F136" s="367"/>
      <c r="G136" s="374"/>
      <c r="H136" s="367"/>
      <c r="I136" s="352"/>
      <c r="J136" s="367">
        <v>450000</v>
      </c>
      <c r="K136" s="374" t="s">
        <v>564</v>
      </c>
      <c r="L136" s="367"/>
      <c r="M136" s="367"/>
      <c r="N136" s="367">
        <f>SMALL((D136,F136,H136,J136,L136),COUNTIF(D136:L136,0)+1)</f>
        <v>450000</v>
      </c>
      <c r="O136" s="368"/>
      <c r="P136" s="369"/>
      <c r="Q136" s="369"/>
      <c r="R136" s="369"/>
      <c r="S136" s="369"/>
      <c r="T136" s="369"/>
      <c r="U136" s="370"/>
      <c r="V136" s="356"/>
      <c r="W136" s="371">
        <v>200000</v>
      </c>
      <c r="X136" s="358">
        <f t="shared" si="3"/>
        <v>250000</v>
      </c>
      <c r="Z136" s="371">
        <v>300000</v>
      </c>
    </row>
    <row r="137" spans="1:26" s="359" customFormat="1" ht="19.5" customHeight="1">
      <c r="A137" s="363" t="s">
        <v>68</v>
      </c>
      <c r="B137" s="363" t="s">
        <v>70</v>
      </c>
      <c r="C137" s="355" t="s">
        <v>6</v>
      </c>
      <c r="D137" s="383"/>
      <c r="E137" s="374"/>
      <c r="F137" s="367"/>
      <c r="G137" s="352"/>
      <c r="H137" s="367"/>
      <c r="I137" s="352"/>
      <c r="J137" s="367">
        <v>3500</v>
      </c>
      <c r="K137" s="374" t="s">
        <v>69</v>
      </c>
      <c r="L137" s="367"/>
      <c r="M137" s="367"/>
      <c r="N137" s="367">
        <f>SMALL((D137,F137,H137,J137,L137),COUNTIF(D137:L137,0)+1)</f>
        <v>3500</v>
      </c>
      <c r="O137" s="368"/>
      <c r="P137" s="369"/>
      <c r="Q137" s="369"/>
      <c r="R137" s="369"/>
      <c r="S137" s="369"/>
      <c r="T137" s="369"/>
      <c r="U137" s="370"/>
      <c r="V137" s="356"/>
      <c r="W137" s="371">
        <v>3200</v>
      </c>
      <c r="X137" s="358">
        <f t="shared" si="3"/>
        <v>300</v>
      </c>
      <c r="Z137" s="371">
        <v>3500</v>
      </c>
    </row>
    <row r="138" spans="1:26" s="359" customFormat="1" ht="19.5" customHeight="1">
      <c r="A138" s="363" t="s">
        <v>68</v>
      </c>
      <c r="B138" s="363" t="s">
        <v>72</v>
      </c>
      <c r="C138" s="355" t="s">
        <v>6</v>
      </c>
      <c r="D138" s="383"/>
      <c r="E138" s="374"/>
      <c r="F138" s="367"/>
      <c r="G138" s="352"/>
      <c r="H138" s="367"/>
      <c r="I138" s="352"/>
      <c r="J138" s="367">
        <v>4930</v>
      </c>
      <c r="K138" s="374" t="s">
        <v>71</v>
      </c>
      <c r="L138" s="367"/>
      <c r="M138" s="367"/>
      <c r="N138" s="367">
        <f>SMALL((D138,F138,H138,J138,L138),COUNTIF(D138:L138,0)+1)</f>
        <v>4930</v>
      </c>
      <c r="O138" s="368"/>
      <c r="P138" s="369"/>
      <c r="Q138" s="369"/>
      <c r="R138" s="369"/>
      <c r="S138" s="369"/>
      <c r="T138" s="369"/>
      <c r="U138" s="370"/>
      <c r="V138" s="356"/>
      <c r="W138" s="371">
        <v>4500</v>
      </c>
      <c r="X138" s="358">
        <f t="shared" ref="X138:X166" si="4">N138-W138</f>
        <v>430</v>
      </c>
      <c r="Z138" s="371">
        <v>4930</v>
      </c>
    </row>
    <row r="139" spans="1:26" s="359" customFormat="1" ht="19.5" customHeight="1">
      <c r="A139" s="363" t="s">
        <v>56</v>
      </c>
      <c r="B139" s="363"/>
      <c r="C139" s="355" t="s">
        <v>6</v>
      </c>
      <c r="D139" s="383"/>
      <c r="E139" s="374"/>
      <c r="F139" s="367"/>
      <c r="G139" s="374"/>
      <c r="H139" s="367"/>
      <c r="I139" s="374"/>
      <c r="J139" s="367">
        <v>2704</v>
      </c>
      <c r="K139" s="374" t="s">
        <v>55</v>
      </c>
      <c r="L139" s="367"/>
      <c r="M139" s="367"/>
      <c r="N139" s="367">
        <f>SMALL((D139,F139,H139,J139,L139),COUNTIF(D139:L139,0)+1)</f>
        <v>2704</v>
      </c>
      <c r="O139" s="368"/>
      <c r="P139" s="369"/>
      <c r="Q139" s="369"/>
      <c r="R139" s="369"/>
      <c r="S139" s="369"/>
      <c r="T139" s="369"/>
      <c r="U139" s="370"/>
      <c r="V139" s="356"/>
      <c r="W139" s="371">
        <v>2640</v>
      </c>
      <c r="X139" s="358">
        <f t="shared" si="4"/>
        <v>64</v>
      </c>
      <c r="Z139" s="371">
        <v>2704</v>
      </c>
    </row>
    <row r="140" spans="1:26" s="359" customFormat="1" ht="19.5" customHeight="1">
      <c r="A140" s="363" t="s">
        <v>94</v>
      </c>
      <c r="B140" s="363" t="s">
        <v>96</v>
      </c>
      <c r="C140" s="355" t="s">
        <v>6</v>
      </c>
      <c r="D140" s="383"/>
      <c r="E140" s="374"/>
      <c r="F140" s="367"/>
      <c r="G140" s="374"/>
      <c r="H140" s="367"/>
      <c r="I140" s="374"/>
      <c r="J140" s="367">
        <v>140000</v>
      </c>
      <c r="K140" s="374" t="s">
        <v>95</v>
      </c>
      <c r="L140" s="367"/>
      <c r="M140" s="367"/>
      <c r="N140" s="367">
        <f>SMALL((D140,F140,H140,J140,L140),COUNTIF(D140:L140,0)+1)</f>
        <v>140000</v>
      </c>
      <c r="O140" s="368"/>
      <c r="P140" s="369"/>
      <c r="Q140" s="369"/>
      <c r="R140" s="369"/>
      <c r="S140" s="369"/>
      <c r="T140" s="369"/>
      <c r="U140" s="370"/>
      <c r="V140" s="356"/>
      <c r="W140" s="371">
        <v>200000</v>
      </c>
      <c r="X140" s="358">
        <f t="shared" si="4"/>
        <v>-60000</v>
      </c>
      <c r="Z140" s="371">
        <v>157319</v>
      </c>
    </row>
    <row r="141" spans="1:26" s="359" customFormat="1" ht="19.5" customHeight="1">
      <c r="A141" s="363" t="s">
        <v>565</v>
      </c>
      <c r="B141" s="363" t="s">
        <v>659</v>
      </c>
      <c r="C141" s="355" t="s">
        <v>6</v>
      </c>
      <c r="D141" s="383"/>
      <c r="E141" s="374"/>
      <c r="F141" s="367"/>
      <c r="G141" s="374"/>
      <c r="H141" s="367"/>
      <c r="I141" s="374"/>
      <c r="J141" s="367">
        <v>6900</v>
      </c>
      <c r="K141" s="374" t="s">
        <v>97</v>
      </c>
      <c r="L141" s="367"/>
      <c r="M141" s="367"/>
      <c r="N141" s="367">
        <f>SMALL((D141,F141,H141,J141,L141),COUNTIF(D141:L141,0)+1)</f>
        <v>6900</v>
      </c>
      <c r="O141" s="368"/>
      <c r="P141" s="369"/>
      <c r="Q141" s="369"/>
      <c r="R141" s="369"/>
      <c r="S141" s="369"/>
      <c r="T141" s="369"/>
      <c r="U141" s="370"/>
      <c r="V141" s="356"/>
      <c r="W141" s="371">
        <v>1580</v>
      </c>
      <c r="X141" s="358">
        <f t="shared" si="4"/>
        <v>5320</v>
      </c>
      <c r="Z141" s="371">
        <v>5023</v>
      </c>
    </row>
    <row r="142" spans="1:26" s="359" customFormat="1" ht="19.5" customHeight="1">
      <c r="A142" s="363" t="s">
        <v>304</v>
      </c>
      <c r="B142" s="363" t="s">
        <v>305</v>
      </c>
      <c r="C142" s="355" t="s">
        <v>6</v>
      </c>
      <c r="D142" s="383"/>
      <c r="E142" s="374"/>
      <c r="F142" s="367"/>
      <c r="G142" s="374"/>
      <c r="H142" s="367"/>
      <c r="I142" s="374"/>
      <c r="J142" s="367">
        <v>1580</v>
      </c>
      <c r="K142" s="374" t="s">
        <v>433</v>
      </c>
      <c r="L142" s="367"/>
      <c r="M142" s="367"/>
      <c r="N142" s="367">
        <f>SMALL((D142,F142,H142,J142,L142),COUNTIF(D142:L142,0)+1)</f>
        <v>1580</v>
      </c>
      <c r="O142" s="368"/>
      <c r="P142" s="369"/>
      <c r="Q142" s="369"/>
      <c r="R142" s="369"/>
      <c r="S142" s="369"/>
      <c r="T142" s="369"/>
      <c r="U142" s="370"/>
      <c r="V142" s="356"/>
      <c r="W142" s="371">
        <v>5250</v>
      </c>
      <c r="X142" s="358">
        <f t="shared" si="4"/>
        <v>-3670</v>
      </c>
      <c r="Z142" s="371">
        <v>1580</v>
      </c>
    </row>
    <row r="143" spans="1:26" s="359" customFormat="1" ht="19.5" customHeight="1">
      <c r="A143" s="363" t="s">
        <v>660</v>
      </c>
      <c r="B143" s="363" t="s">
        <v>204</v>
      </c>
      <c r="C143" s="355" t="s">
        <v>5</v>
      </c>
      <c r="D143" s="383"/>
      <c r="E143" s="374"/>
      <c r="F143" s="367"/>
      <c r="G143" s="352"/>
      <c r="H143" s="367"/>
      <c r="I143" s="374"/>
      <c r="J143" s="367">
        <v>1172</v>
      </c>
      <c r="K143" s="374" t="s">
        <v>136</v>
      </c>
      <c r="L143" s="367"/>
      <c r="M143" s="367"/>
      <c r="N143" s="367">
        <f>SMALL((D143,F143,H143,J143,L143),COUNTIF(D143:L143,0)+1)</f>
        <v>1172</v>
      </c>
      <c r="O143" s="368"/>
      <c r="P143" s="369"/>
      <c r="Q143" s="369"/>
      <c r="R143" s="369"/>
      <c r="S143" s="369"/>
      <c r="T143" s="369"/>
      <c r="U143" s="370"/>
      <c r="V143" s="356"/>
      <c r="W143" s="371">
        <v>636</v>
      </c>
      <c r="X143" s="358">
        <f t="shared" si="4"/>
        <v>536</v>
      </c>
      <c r="Z143" s="371">
        <v>1111</v>
      </c>
    </row>
    <row r="144" spans="1:26" s="359" customFormat="1" ht="19.5" customHeight="1">
      <c r="A144" s="363" t="s">
        <v>566</v>
      </c>
      <c r="B144" s="363" t="s">
        <v>661</v>
      </c>
      <c r="C144" s="355" t="s">
        <v>5</v>
      </c>
      <c r="D144" s="383"/>
      <c r="E144" s="374"/>
      <c r="F144" s="367"/>
      <c r="G144" s="352"/>
      <c r="H144" s="367"/>
      <c r="I144" s="374"/>
      <c r="J144" s="367">
        <v>1395</v>
      </c>
      <c r="K144" s="374" t="s">
        <v>136</v>
      </c>
      <c r="L144" s="367"/>
      <c r="M144" s="367"/>
      <c r="N144" s="367">
        <f>SMALL((D144,F144,H144,J144,L144),COUNTIF(D144:L144,0)+1)</f>
        <v>1395</v>
      </c>
      <c r="O144" s="368"/>
      <c r="P144" s="369"/>
      <c r="Q144" s="369"/>
      <c r="R144" s="369"/>
      <c r="S144" s="369"/>
      <c r="T144" s="369"/>
      <c r="U144" s="370"/>
      <c r="V144" s="356"/>
      <c r="W144" s="371">
        <v>752</v>
      </c>
      <c r="X144" s="358">
        <f t="shared" si="4"/>
        <v>643</v>
      </c>
      <c r="Z144" s="371">
        <v>1264</v>
      </c>
    </row>
    <row r="145" spans="1:28" s="359" customFormat="1" ht="19.5" customHeight="1">
      <c r="A145" s="363" t="s">
        <v>662</v>
      </c>
      <c r="B145" s="363" t="s">
        <v>663</v>
      </c>
      <c r="C145" s="355" t="s">
        <v>5</v>
      </c>
      <c r="D145" s="383"/>
      <c r="E145" s="374"/>
      <c r="F145" s="367"/>
      <c r="G145" s="352"/>
      <c r="H145" s="367"/>
      <c r="I145" s="374"/>
      <c r="J145" s="367">
        <v>3274</v>
      </c>
      <c r="K145" s="374" t="s">
        <v>137</v>
      </c>
      <c r="L145" s="367"/>
      <c r="M145" s="367"/>
      <c r="N145" s="367">
        <f>SMALL((D145,F145,H145,J145,L145),COUNTIF(D145:L145,0)+1)</f>
        <v>3274</v>
      </c>
      <c r="O145" s="368"/>
      <c r="P145" s="369"/>
      <c r="Q145" s="369"/>
      <c r="R145" s="369"/>
      <c r="S145" s="369"/>
      <c r="T145" s="369"/>
      <c r="U145" s="370"/>
      <c r="V145" s="356"/>
      <c r="W145" s="371">
        <v>1673</v>
      </c>
      <c r="X145" s="358">
        <f t="shared" si="4"/>
        <v>1601</v>
      </c>
      <c r="Z145" s="371">
        <v>2909</v>
      </c>
    </row>
    <row r="146" spans="1:28" s="359" customFormat="1" ht="19.5" customHeight="1">
      <c r="A146" s="363" t="s">
        <v>664</v>
      </c>
      <c r="B146" s="363" t="s">
        <v>205</v>
      </c>
      <c r="C146" s="355" t="s">
        <v>5</v>
      </c>
      <c r="D146" s="383"/>
      <c r="E146" s="374"/>
      <c r="F146" s="367"/>
      <c r="G146" s="352"/>
      <c r="H146" s="367"/>
      <c r="I146" s="374"/>
      <c r="J146" s="367">
        <v>4866</v>
      </c>
      <c r="K146" s="374" t="s">
        <v>138</v>
      </c>
      <c r="L146" s="367"/>
      <c r="M146" s="367"/>
      <c r="N146" s="367">
        <f>SMALL((D146,F146,H146,J146,L146),COUNTIF(D146:L146,0)+1)</f>
        <v>4866</v>
      </c>
      <c r="O146" s="368"/>
      <c r="P146" s="369"/>
      <c r="Q146" s="369"/>
      <c r="R146" s="369"/>
      <c r="S146" s="369"/>
      <c r="T146" s="369"/>
      <c r="U146" s="370"/>
      <c r="V146" s="356"/>
      <c r="W146" s="371">
        <v>2564</v>
      </c>
      <c r="X146" s="358">
        <f t="shared" si="4"/>
        <v>2302</v>
      </c>
      <c r="Z146" s="371">
        <v>4468</v>
      </c>
    </row>
    <row r="147" spans="1:28" s="359" customFormat="1" ht="19.5" customHeight="1">
      <c r="A147" s="363" t="s">
        <v>239</v>
      </c>
      <c r="B147" s="363" t="s">
        <v>665</v>
      </c>
      <c r="C147" s="355" t="s">
        <v>5</v>
      </c>
      <c r="D147" s="383"/>
      <c r="E147" s="374"/>
      <c r="F147" s="367"/>
      <c r="G147" s="352"/>
      <c r="H147" s="367"/>
      <c r="I147" s="374"/>
      <c r="J147" s="367">
        <v>9307</v>
      </c>
      <c r="K147" s="374" t="s">
        <v>139</v>
      </c>
      <c r="L147" s="367"/>
      <c r="M147" s="367"/>
      <c r="N147" s="367">
        <f>SMALL((D147,F147,H147,J147,L147),COUNTIF(D147:L147,0)+1)</f>
        <v>9307</v>
      </c>
      <c r="O147" s="368"/>
      <c r="P147" s="369"/>
      <c r="Q147" s="369"/>
      <c r="R147" s="369"/>
      <c r="S147" s="369"/>
      <c r="T147" s="369"/>
      <c r="U147" s="370"/>
      <c r="V147" s="356"/>
      <c r="W147" s="371">
        <v>4918</v>
      </c>
      <c r="X147" s="358">
        <f t="shared" si="4"/>
        <v>4389</v>
      </c>
      <c r="Z147" s="371">
        <v>8577</v>
      </c>
    </row>
    <row r="148" spans="1:28" s="359" customFormat="1" ht="19.5" customHeight="1">
      <c r="A148" s="363" t="s">
        <v>141</v>
      </c>
      <c r="B148" s="363" t="s">
        <v>666</v>
      </c>
      <c r="C148" s="355" t="s">
        <v>5</v>
      </c>
      <c r="D148" s="383"/>
      <c r="E148" s="374"/>
      <c r="F148" s="367"/>
      <c r="G148" s="352"/>
      <c r="H148" s="367"/>
      <c r="I148" s="374"/>
      <c r="J148" s="367">
        <v>13127</v>
      </c>
      <c r="K148" s="374" t="s">
        <v>140</v>
      </c>
      <c r="L148" s="367"/>
      <c r="M148" s="367"/>
      <c r="N148" s="367">
        <f>SMALL((D148,F148,H148,J148,L148),COUNTIF(D148:L148,0)+1)</f>
        <v>13127</v>
      </c>
      <c r="O148" s="368"/>
      <c r="P148" s="369"/>
      <c r="Q148" s="369"/>
      <c r="R148" s="369"/>
      <c r="S148" s="369"/>
      <c r="T148" s="369"/>
      <c r="U148" s="370"/>
      <c r="V148" s="356"/>
      <c r="W148" s="371">
        <v>6927</v>
      </c>
      <c r="X148" s="358">
        <f t="shared" si="4"/>
        <v>6200</v>
      </c>
      <c r="Z148" s="371">
        <v>12080</v>
      </c>
    </row>
    <row r="149" spans="1:28" s="359" customFormat="1" ht="19.5" customHeight="1">
      <c r="A149" s="363" t="s">
        <v>667</v>
      </c>
      <c r="B149" s="404" t="s">
        <v>668</v>
      </c>
      <c r="C149" s="399" t="s">
        <v>539</v>
      </c>
      <c r="D149" s="383"/>
      <c r="E149" s="374"/>
      <c r="F149" s="367"/>
      <c r="G149" s="374"/>
      <c r="H149" s="367"/>
      <c r="I149" s="374"/>
      <c r="J149" s="367">
        <v>2814</v>
      </c>
      <c r="K149" s="374" t="s">
        <v>102</v>
      </c>
      <c r="L149" s="367"/>
      <c r="M149" s="367"/>
      <c r="N149" s="367">
        <f>SMALL((D149,F149,H149,J149,L149),COUNTIF(D149:L149,0)+1)</f>
        <v>2814</v>
      </c>
      <c r="O149" s="368"/>
      <c r="P149" s="369"/>
      <c r="Q149" s="369"/>
      <c r="R149" s="369"/>
      <c r="S149" s="369"/>
      <c r="T149" s="369"/>
      <c r="U149" s="370"/>
      <c r="V149" s="356"/>
      <c r="W149" s="371">
        <v>2073</v>
      </c>
      <c r="X149" s="358">
        <f t="shared" si="4"/>
        <v>741</v>
      </c>
      <c r="Z149" s="371">
        <v>2310</v>
      </c>
    </row>
    <row r="150" spans="1:28" s="359" customFormat="1" ht="19.5" customHeight="1">
      <c r="A150" s="363" t="s">
        <v>667</v>
      </c>
      <c r="B150" s="404" t="s">
        <v>206</v>
      </c>
      <c r="C150" s="399" t="s">
        <v>539</v>
      </c>
      <c r="D150" s="383"/>
      <c r="E150" s="374"/>
      <c r="F150" s="367"/>
      <c r="G150" s="374"/>
      <c r="H150" s="367"/>
      <c r="I150" s="374"/>
      <c r="J150" s="367">
        <v>4420</v>
      </c>
      <c r="K150" s="374" t="s">
        <v>103</v>
      </c>
      <c r="L150" s="367"/>
      <c r="M150" s="367"/>
      <c r="N150" s="367">
        <f>SMALL((D150,F150,H150,J150,L150),COUNTIF(D150:L150,0)+1)</f>
        <v>4420</v>
      </c>
      <c r="O150" s="368"/>
      <c r="P150" s="369"/>
      <c r="Q150" s="369"/>
      <c r="R150" s="369"/>
      <c r="S150" s="369"/>
      <c r="T150" s="369"/>
      <c r="U150" s="370"/>
      <c r="V150" s="356"/>
      <c r="W150" s="371">
        <v>3318</v>
      </c>
      <c r="X150" s="358">
        <f t="shared" si="4"/>
        <v>1102</v>
      </c>
      <c r="Z150" s="371">
        <v>3592</v>
      </c>
    </row>
    <row r="151" spans="1:28" s="359" customFormat="1" ht="18.95" customHeight="1">
      <c r="A151" s="363" t="s">
        <v>667</v>
      </c>
      <c r="B151" s="404" t="s">
        <v>207</v>
      </c>
      <c r="C151" s="399" t="s">
        <v>539</v>
      </c>
      <c r="D151" s="383"/>
      <c r="E151" s="374"/>
      <c r="F151" s="367"/>
      <c r="G151" s="374"/>
      <c r="H151" s="367"/>
      <c r="I151" s="374"/>
      <c r="J151" s="367">
        <v>7956</v>
      </c>
      <c r="K151" s="374" t="s">
        <v>104</v>
      </c>
      <c r="L151" s="367"/>
      <c r="M151" s="367"/>
      <c r="N151" s="367">
        <f>SMALL((D151,F151,H151,J151,L151),COUNTIF(D151:L151,0)+1)</f>
        <v>7956</v>
      </c>
      <c r="O151" s="368"/>
      <c r="P151" s="369"/>
      <c r="Q151" s="369"/>
      <c r="R151" s="369"/>
      <c r="S151" s="369"/>
      <c r="T151" s="369"/>
      <c r="U151" s="370"/>
      <c r="V151" s="356"/>
      <c r="W151" s="371">
        <v>6618</v>
      </c>
      <c r="X151" s="358">
        <f t="shared" si="4"/>
        <v>1338</v>
      </c>
      <c r="Z151" s="371">
        <v>7165</v>
      </c>
    </row>
    <row r="152" spans="1:28" s="359" customFormat="1" ht="18.95" customHeight="1">
      <c r="A152" s="363" t="s">
        <v>667</v>
      </c>
      <c r="B152" s="404" t="s">
        <v>308</v>
      </c>
      <c r="C152" s="399" t="s">
        <v>539</v>
      </c>
      <c r="D152" s="383"/>
      <c r="E152" s="374"/>
      <c r="F152" s="367"/>
      <c r="G152" s="374"/>
      <c r="H152" s="367"/>
      <c r="I152" s="374"/>
      <c r="J152" s="367">
        <v>11450</v>
      </c>
      <c r="K152" s="374" t="s">
        <v>310</v>
      </c>
      <c r="L152" s="367"/>
      <c r="M152" s="367"/>
      <c r="N152" s="367">
        <f>SMALL((D152,F152,H152,J152,L152),COUNTIF(D152:L152,0)+1)</f>
        <v>11450</v>
      </c>
      <c r="O152" s="368"/>
      <c r="P152" s="369"/>
      <c r="Q152" s="369"/>
      <c r="R152" s="369"/>
      <c r="S152" s="369"/>
      <c r="T152" s="369"/>
      <c r="U152" s="370"/>
      <c r="V152" s="356"/>
      <c r="W152" s="371">
        <v>9107</v>
      </c>
      <c r="X152" s="358">
        <f t="shared" si="4"/>
        <v>2343</v>
      </c>
      <c r="Z152" s="371">
        <v>9859</v>
      </c>
    </row>
    <row r="153" spans="1:28" s="359" customFormat="1" ht="18.95" customHeight="1">
      <c r="A153" s="363" t="s">
        <v>54</v>
      </c>
      <c r="B153" s="363" t="s">
        <v>669</v>
      </c>
      <c r="C153" s="355" t="s">
        <v>6</v>
      </c>
      <c r="D153" s="383"/>
      <c r="E153" s="374"/>
      <c r="F153" s="367"/>
      <c r="G153" s="374"/>
      <c r="H153" s="367"/>
      <c r="I153" s="374"/>
      <c r="J153" s="367">
        <v>10500</v>
      </c>
      <c r="K153" s="374" t="s">
        <v>53</v>
      </c>
      <c r="L153" s="367"/>
      <c r="M153" s="367"/>
      <c r="N153" s="367">
        <f>SMALL((D153,F153,H153,J153,L153),COUNTIF(D153:L153,0)+1)</f>
        <v>10500</v>
      </c>
      <c r="O153" s="368"/>
      <c r="P153" s="369"/>
      <c r="Q153" s="369"/>
      <c r="R153" s="369"/>
      <c r="S153" s="369"/>
      <c r="T153" s="369"/>
      <c r="U153" s="370"/>
      <c r="V153" s="356"/>
      <c r="W153" s="371">
        <v>10500</v>
      </c>
      <c r="X153" s="358">
        <f t="shared" si="4"/>
        <v>0</v>
      </c>
      <c r="Z153" s="371">
        <v>10500</v>
      </c>
    </row>
    <row r="154" spans="1:28" s="359" customFormat="1" ht="18.95" customHeight="1">
      <c r="A154" s="363" t="s">
        <v>208</v>
      </c>
      <c r="B154" s="363" t="s">
        <v>209</v>
      </c>
      <c r="C154" s="355" t="s">
        <v>6</v>
      </c>
      <c r="D154" s="383"/>
      <c r="E154" s="374"/>
      <c r="F154" s="367"/>
      <c r="G154" s="374"/>
      <c r="H154" s="367"/>
      <c r="I154" s="374"/>
      <c r="J154" s="367">
        <v>110000</v>
      </c>
      <c r="K154" s="374" t="s">
        <v>210</v>
      </c>
      <c r="L154" s="367"/>
      <c r="M154" s="367"/>
      <c r="N154" s="367">
        <f>SMALL((D154,F154,H154,J154,L154),COUNTIF(D154:L154,0)+1)</f>
        <v>110000</v>
      </c>
      <c r="O154" s="368"/>
      <c r="P154" s="369"/>
      <c r="Q154" s="369"/>
      <c r="R154" s="369"/>
      <c r="S154" s="369"/>
      <c r="T154" s="369"/>
      <c r="U154" s="370"/>
      <c r="V154" s="356"/>
      <c r="W154" s="371">
        <v>85000</v>
      </c>
      <c r="X154" s="358">
        <f t="shared" si="4"/>
        <v>25000</v>
      </c>
      <c r="Z154" s="371">
        <v>110000</v>
      </c>
    </row>
    <row r="155" spans="1:28" s="359" customFormat="1" ht="18.95" customHeight="1">
      <c r="A155" s="363" t="s">
        <v>211</v>
      </c>
      <c r="B155" s="363" t="s">
        <v>670</v>
      </c>
      <c r="C155" s="355" t="s">
        <v>6</v>
      </c>
      <c r="D155" s="383"/>
      <c r="E155" s="374"/>
      <c r="F155" s="367"/>
      <c r="G155" s="374"/>
      <c r="H155" s="367"/>
      <c r="I155" s="374"/>
      <c r="J155" s="367">
        <v>370000</v>
      </c>
      <c r="K155" s="374" t="s">
        <v>567</v>
      </c>
      <c r="L155" s="367"/>
      <c r="M155" s="367"/>
      <c r="N155" s="367">
        <f>SMALL((D155,F155,H155,J155,L155),COUNTIF(D155:L155,0)+1)</f>
        <v>370000</v>
      </c>
      <c r="O155" s="368"/>
      <c r="P155" s="369"/>
      <c r="Q155" s="369"/>
      <c r="R155" s="369"/>
      <c r="S155" s="369"/>
      <c r="T155" s="369"/>
      <c r="U155" s="370"/>
      <c r="V155" s="356"/>
      <c r="W155" s="371">
        <v>275000</v>
      </c>
      <c r="X155" s="358">
        <f t="shared" si="4"/>
        <v>95000</v>
      </c>
      <c r="Z155" s="371">
        <v>370000</v>
      </c>
    </row>
    <row r="156" spans="1:28" s="359" customFormat="1" ht="18.95" customHeight="1">
      <c r="A156" s="363" t="s">
        <v>143</v>
      </c>
      <c r="B156" s="363" t="s">
        <v>144</v>
      </c>
      <c r="C156" s="399" t="s">
        <v>539</v>
      </c>
      <c r="D156" s="383"/>
      <c r="E156" s="374"/>
      <c r="F156" s="367"/>
      <c r="G156" s="374"/>
      <c r="H156" s="367"/>
      <c r="I156" s="374"/>
      <c r="J156" s="367">
        <v>27000</v>
      </c>
      <c r="K156" s="374" t="s">
        <v>142</v>
      </c>
      <c r="L156" s="367"/>
      <c r="M156" s="367"/>
      <c r="N156" s="367">
        <f>SMALL((D156,F156,H156,J156,L156),COUNTIF(D156:L156,0)+1)</f>
        <v>27000</v>
      </c>
      <c r="O156" s="368"/>
      <c r="P156" s="369"/>
      <c r="Q156" s="369"/>
      <c r="R156" s="369"/>
      <c r="S156" s="369"/>
      <c r="T156" s="369"/>
      <c r="U156" s="370"/>
      <c r="V156" s="356"/>
      <c r="W156" s="371">
        <v>27000</v>
      </c>
      <c r="X156" s="358">
        <f t="shared" si="4"/>
        <v>0</v>
      </c>
      <c r="Z156" s="371">
        <v>27000</v>
      </c>
    </row>
    <row r="157" spans="1:28" s="359" customFormat="1" ht="18.95" customHeight="1">
      <c r="A157" s="363" t="s">
        <v>212</v>
      </c>
      <c r="B157" s="363" t="s">
        <v>213</v>
      </c>
      <c r="C157" s="399" t="s">
        <v>539</v>
      </c>
      <c r="D157" s="383"/>
      <c r="E157" s="374"/>
      <c r="F157" s="367"/>
      <c r="G157" s="374"/>
      <c r="H157" s="367"/>
      <c r="I157" s="374"/>
      <c r="J157" s="367">
        <v>202</v>
      </c>
      <c r="K157" s="374" t="s">
        <v>57</v>
      </c>
      <c r="L157" s="367"/>
      <c r="M157" s="367"/>
      <c r="N157" s="367">
        <f>SMALL((D157,F157,H157,J157,L157),COUNTIF(D157:L157,0)+1)</f>
        <v>202</v>
      </c>
      <c r="O157" s="368"/>
      <c r="P157" s="369"/>
      <c r="Q157" s="369"/>
      <c r="R157" s="369"/>
      <c r="S157" s="369"/>
      <c r="T157" s="369"/>
      <c r="U157" s="370"/>
      <c r="V157" s="356"/>
      <c r="W157" s="371">
        <v>202</v>
      </c>
      <c r="X157" s="358">
        <f t="shared" si="4"/>
        <v>0</v>
      </c>
      <c r="Z157" s="371">
        <v>202</v>
      </c>
    </row>
    <row r="158" spans="1:28" s="359" customFormat="1" ht="18.95" customHeight="1">
      <c r="A158" s="363" t="s">
        <v>214</v>
      </c>
      <c r="B158" s="363" t="s">
        <v>146</v>
      </c>
      <c r="C158" s="355" t="s">
        <v>6</v>
      </c>
      <c r="D158" s="383"/>
      <c r="E158" s="374"/>
      <c r="F158" s="367"/>
      <c r="G158" s="374"/>
      <c r="H158" s="367"/>
      <c r="I158" s="374"/>
      <c r="J158" s="367">
        <v>3140</v>
      </c>
      <c r="K158" s="374" t="s">
        <v>145</v>
      </c>
      <c r="L158" s="367"/>
      <c r="M158" s="367"/>
      <c r="N158" s="367">
        <f>SMALL((D158,F158,H158,J158,L158),COUNTIF(D158:L158,0)+1)</f>
        <v>3140</v>
      </c>
      <c r="O158" s="368"/>
      <c r="P158" s="369"/>
      <c r="Q158" s="369"/>
      <c r="R158" s="369"/>
      <c r="S158" s="369"/>
      <c r="T158" s="369"/>
      <c r="U158" s="370"/>
      <c r="V158" s="356"/>
      <c r="W158" s="371">
        <v>3140</v>
      </c>
      <c r="X158" s="358">
        <f t="shared" si="4"/>
        <v>0</v>
      </c>
      <c r="Z158" s="371">
        <v>3140</v>
      </c>
    </row>
    <row r="159" spans="1:28" s="359" customFormat="1" ht="18.95" customHeight="1">
      <c r="A159" s="363" t="s">
        <v>214</v>
      </c>
      <c r="B159" s="363" t="s">
        <v>148</v>
      </c>
      <c r="C159" s="355" t="s">
        <v>6</v>
      </c>
      <c r="D159" s="383"/>
      <c r="E159" s="374"/>
      <c r="F159" s="367"/>
      <c r="G159" s="374"/>
      <c r="H159" s="367"/>
      <c r="I159" s="374"/>
      <c r="J159" s="367">
        <v>4780</v>
      </c>
      <c r="K159" s="374" t="s">
        <v>147</v>
      </c>
      <c r="L159" s="367"/>
      <c r="M159" s="367"/>
      <c r="N159" s="367">
        <f>SMALL((D159,F159,H159,J159,L159),COUNTIF(D159:L159,0)+1)</f>
        <v>4780</v>
      </c>
      <c r="O159" s="368"/>
      <c r="P159" s="369"/>
      <c r="Q159" s="369"/>
      <c r="R159" s="369"/>
      <c r="S159" s="369"/>
      <c r="T159" s="369"/>
      <c r="U159" s="370"/>
      <c r="V159" s="356"/>
      <c r="W159" s="371">
        <v>4780</v>
      </c>
      <c r="X159" s="358">
        <f t="shared" si="4"/>
        <v>0</v>
      </c>
      <c r="Z159" s="371">
        <v>4780</v>
      </c>
    </row>
    <row r="160" spans="1:28" s="381" customFormat="1" ht="18.95" customHeight="1">
      <c r="A160" s="363" t="s">
        <v>214</v>
      </c>
      <c r="B160" s="402" t="s">
        <v>671</v>
      </c>
      <c r="C160" s="459" t="s">
        <v>6</v>
      </c>
      <c r="D160" s="383"/>
      <c r="E160" s="374"/>
      <c r="F160" s="367"/>
      <c r="G160" s="374"/>
      <c r="H160" s="367"/>
      <c r="I160" s="374"/>
      <c r="J160" s="367">
        <v>5070</v>
      </c>
      <c r="K160" s="374" t="s">
        <v>434</v>
      </c>
      <c r="L160" s="367"/>
      <c r="M160" s="367"/>
      <c r="N160" s="367">
        <f>SMALL((D160,F160,H160,J160,L160),COUNTIF(D160:L160,0)+1)</f>
        <v>5070</v>
      </c>
      <c r="O160" s="368"/>
      <c r="P160" s="369"/>
      <c r="Q160" s="369"/>
      <c r="R160" s="369"/>
      <c r="S160" s="369"/>
      <c r="T160" s="369"/>
      <c r="U160" s="376"/>
      <c r="V160" s="356"/>
      <c r="W160" s="371">
        <v>5070</v>
      </c>
      <c r="X160" s="358">
        <f t="shared" si="4"/>
        <v>0</v>
      </c>
      <c r="Y160" s="356"/>
      <c r="Z160" s="371">
        <v>5070</v>
      </c>
      <c r="AA160" s="359"/>
      <c r="AB160" s="359"/>
    </row>
    <row r="161" spans="1:28" s="359" customFormat="1" ht="18.95" customHeight="1">
      <c r="A161" s="363" t="s">
        <v>306</v>
      </c>
      <c r="B161" s="363" t="s">
        <v>307</v>
      </c>
      <c r="C161" s="355" t="s">
        <v>5</v>
      </c>
      <c r="D161" s="383"/>
      <c r="E161" s="374"/>
      <c r="F161" s="367"/>
      <c r="G161" s="352"/>
      <c r="H161" s="367"/>
      <c r="I161" s="374"/>
      <c r="J161" s="367">
        <v>39856</v>
      </c>
      <c r="K161" s="374" t="s">
        <v>311</v>
      </c>
      <c r="L161" s="367"/>
      <c r="M161" s="367"/>
      <c r="N161" s="367">
        <f>SMALL((D161,F161,H161,J161,L161),COUNTIF(D161:L161,0)+1)</f>
        <v>39856</v>
      </c>
      <c r="O161" s="368"/>
      <c r="P161" s="369"/>
      <c r="Q161" s="369"/>
      <c r="R161" s="369"/>
      <c r="S161" s="369"/>
      <c r="T161" s="369"/>
      <c r="U161" s="370"/>
      <c r="V161" s="356"/>
      <c r="W161" s="371">
        <v>39856</v>
      </c>
      <c r="X161" s="358">
        <f t="shared" si="4"/>
        <v>0</v>
      </c>
      <c r="Z161" s="371">
        <v>39856</v>
      </c>
    </row>
    <row r="162" spans="1:28" s="359" customFormat="1" ht="18.95" customHeight="1">
      <c r="A162" s="363" t="s">
        <v>198</v>
      </c>
      <c r="B162" s="363" t="s">
        <v>199</v>
      </c>
      <c r="C162" s="355" t="s">
        <v>5</v>
      </c>
      <c r="D162" s="383">
        <v>2000</v>
      </c>
      <c r="E162" s="374">
        <v>1276</v>
      </c>
      <c r="F162" s="367">
        <v>1650</v>
      </c>
      <c r="G162" s="352">
        <v>1076</v>
      </c>
      <c r="H162" s="367">
        <v>1932</v>
      </c>
      <c r="I162" s="374">
        <v>1174</v>
      </c>
      <c r="J162" s="367">
        <v>1000</v>
      </c>
      <c r="K162" s="374" t="s">
        <v>200</v>
      </c>
      <c r="L162" s="367"/>
      <c r="M162" s="367"/>
      <c r="N162" s="367">
        <f>SMALL((D162,F162,H162,J162,L162),COUNTIF(D162:L162,0)+1)</f>
        <v>1000</v>
      </c>
      <c r="O162" s="368"/>
      <c r="P162" s="369"/>
      <c r="Q162" s="369"/>
      <c r="R162" s="369"/>
      <c r="S162" s="369"/>
      <c r="T162" s="369"/>
      <c r="U162" s="370"/>
      <c r="V162" s="356"/>
      <c r="W162" s="371">
        <v>800</v>
      </c>
      <c r="X162" s="358">
        <f t="shared" si="4"/>
        <v>200</v>
      </c>
      <c r="Z162" s="371">
        <v>1000</v>
      </c>
    </row>
    <row r="163" spans="1:28" s="359" customFormat="1" ht="18.95" customHeight="1">
      <c r="A163" s="363" t="s">
        <v>233</v>
      </c>
      <c r="B163" s="363" t="s">
        <v>672</v>
      </c>
      <c r="C163" s="355" t="s">
        <v>6</v>
      </c>
      <c r="D163" s="383"/>
      <c r="E163" s="374"/>
      <c r="F163" s="367">
        <v>280000</v>
      </c>
      <c r="G163" s="352">
        <v>1084</v>
      </c>
      <c r="H163" s="367">
        <v>250000</v>
      </c>
      <c r="I163" s="374">
        <v>1416</v>
      </c>
      <c r="J163" s="367"/>
      <c r="K163" s="352"/>
      <c r="L163" s="367"/>
      <c r="M163" s="367"/>
      <c r="N163" s="367">
        <f>SMALL((D163,F163,H163,J163,L163),COUNTIF(D163:L163,0)+1)</f>
        <v>250000</v>
      </c>
      <c r="O163" s="368"/>
      <c r="P163" s="369"/>
      <c r="Q163" s="369"/>
      <c r="R163" s="369"/>
      <c r="S163" s="369"/>
      <c r="T163" s="369"/>
      <c r="U163" s="370"/>
      <c r="V163" s="356"/>
      <c r="W163" s="371">
        <v>205000</v>
      </c>
      <c r="X163" s="358">
        <f t="shared" si="4"/>
        <v>45000</v>
      </c>
      <c r="Z163" s="371">
        <v>205000</v>
      </c>
    </row>
    <row r="164" spans="1:28" s="359" customFormat="1" ht="18.95" customHeight="1">
      <c r="A164" s="363" t="s">
        <v>233</v>
      </c>
      <c r="B164" s="363" t="s">
        <v>673</v>
      </c>
      <c r="C164" s="355" t="s">
        <v>6</v>
      </c>
      <c r="D164" s="383"/>
      <c r="E164" s="374"/>
      <c r="F164" s="367">
        <v>83000</v>
      </c>
      <c r="G164" s="352">
        <v>1084</v>
      </c>
      <c r="H164" s="439">
        <v>90000</v>
      </c>
      <c r="I164" s="374">
        <v>1416</v>
      </c>
      <c r="J164" s="367">
        <v>78000</v>
      </c>
      <c r="K164" s="374" t="s">
        <v>513</v>
      </c>
      <c r="L164" s="367"/>
      <c r="M164" s="367"/>
      <c r="N164" s="367">
        <f>SMALL((D164,F164,H164,J164,L164),COUNTIF(D164:L164,0)+1)</f>
        <v>78000</v>
      </c>
      <c r="O164" s="368"/>
      <c r="P164" s="369"/>
      <c r="Q164" s="369"/>
      <c r="R164" s="369"/>
      <c r="S164" s="369"/>
      <c r="T164" s="369"/>
      <c r="U164" s="370"/>
      <c r="V164" s="356"/>
      <c r="W164" s="371">
        <v>62000</v>
      </c>
      <c r="X164" s="358">
        <f t="shared" si="4"/>
        <v>16000</v>
      </c>
      <c r="Z164" s="371">
        <v>78000</v>
      </c>
    </row>
    <row r="165" spans="1:28" s="359" customFormat="1" ht="18.95" customHeight="1">
      <c r="A165" s="363" t="s">
        <v>234</v>
      </c>
      <c r="B165" s="363" t="s">
        <v>235</v>
      </c>
      <c r="C165" s="355" t="s">
        <v>6</v>
      </c>
      <c r="D165" s="383"/>
      <c r="E165" s="374"/>
      <c r="F165" s="367">
        <v>10000</v>
      </c>
      <c r="G165" s="352">
        <v>1064</v>
      </c>
      <c r="H165" s="439">
        <v>15000</v>
      </c>
      <c r="I165" s="374">
        <v>1416</v>
      </c>
      <c r="J165" s="367">
        <v>10000</v>
      </c>
      <c r="K165" s="374" t="s">
        <v>568</v>
      </c>
      <c r="L165" s="367"/>
      <c r="M165" s="367"/>
      <c r="N165" s="367">
        <f>SMALL((D165,F165,H165,J165,L165),COUNTIF(D165:L165,0)+1)</f>
        <v>10000</v>
      </c>
      <c r="O165" s="368"/>
      <c r="P165" s="369"/>
      <c r="Q165" s="369"/>
      <c r="R165" s="369"/>
      <c r="S165" s="369"/>
      <c r="T165" s="369"/>
      <c r="U165" s="370"/>
      <c r="V165" s="356"/>
      <c r="W165" s="371">
        <v>10000</v>
      </c>
      <c r="X165" s="358">
        <f t="shared" si="4"/>
        <v>0</v>
      </c>
      <c r="Z165" s="371">
        <v>10000</v>
      </c>
    </row>
    <row r="166" spans="1:28" s="359" customFormat="1" ht="18.95" customHeight="1">
      <c r="A166" s="363" t="s">
        <v>236</v>
      </c>
      <c r="B166" s="363" t="s">
        <v>237</v>
      </c>
      <c r="C166" s="355" t="s">
        <v>6</v>
      </c>
      <c r="D166" s="383"/>
      <c r="E166" s="374"/>
      <c r="F166" s="367">
        <v>190000</v>
      </c>
      <c r="G166" s="352">
        <v>1079</v>
      </c>
      <c r="H166" s="367">
        <v>200000</v>
      </c>
      <c r="I166" s="374">
        <v>1418</v>
      </c>
      <c r="J166" s="367">
        <v>127000</v>
      </c>
      <c r="K166" s="374" t="s">
        <v>569</v>
      </c>
      <c r="L166" s="367"/>
      <c r="M166" s="367"/>
      <c r="N166" s="367">
        <f>SMALL((D166,F166,H166,J166,L166),COUNTIF(D166:L166,0)+1)</f>
        <v>127000</v>
      </c>
      <c r="O166" s="368"/>
      <c r="P166" s="369"/>
      <c r="Q166" s="369"/>
      <c r="R166" s="369"/>
      <c r="S166" s="369"/>
      <c r="T166" s="369"/>
      <c r="U166" s="370"/>
      <c r="V166" s="356"/>
      <c r="W166" s="371">
        <v>175000</v>
      </c>
      <c r="X166" s="358">
        <f t="shared" si="4"/>
        <v>-48000</v>
      </c>
      <c r="Z166" s="371">
        <v>125000</v>
      </c>
    </row>
    <row r="167" spans="1:28" s="359" customFormat="1" ht="18.95" customHeight="1">
      <c r="A167" s="363" t="s">
        <v>674</v>
      </c>
      <c r="B167" s="402" t="s">
        <v>435</v>
      </c>
      <c r="C167" s="459" t="s">
        <v>675</v>
      </c>
      <c r="D167" s="383">
        <v>788000</v>
      </c>
      <c r="E167" s="374">
        <v>1424</v>
      </c>
      <c r="F167" s="367"/>
      <c r="G167" s="352"/>
      <c r="H167" s="367"/>
      <c r="I167" s="374"/>
      <c r="J167" s="367"/>
      <c r="K167" s="374"/>
      <c r="L167" s="367"/>
      <c r="M167" s="367"/>
      <c r="N167" s="367">
        <f>SMALL((D167,F167,H167,J167,L167),COUNTIF(D167:L167,0)+1)</f>
        <v>788000</v>
      </c>
      <c r="O167" s="368"/>
      <c r="P167" s="369"/>
      <c r="Q167" s="369"/>
      <c r="R167" s="369"/>
      <c r="S167" s="369"/>
      <c r="T167" s="369"/>
      <c r="U167" s="370"/>
      <c r="V167" s="356"/>
      <c r="W167" s="371"/>
      <c r="X167" s="358"/>
      <c r="Z167" s="371">
        <v>650000</v>
      </c>
    </row>
    <row r="168" spans="1:28" s="381" customFormat="1" ht="18.95" customHeight="1">
      <c r="A168" s="363" t="s">
        <v>674</v>
      </c>
      <c r="B168" s="402" t="s">
        <v>676</v>
      </c>
      <c r="C168" s="459" t="s">
        <v>675</v>
      </c>
      <c r="D168" s="383"/>
      <c r="E168" s="374"/>
      <c r="F168" s="367"/>
      <c r="G168" s="352"/>
      <c r="H168" s="367">
        <v>700000</v>
      </c>
      <c r="I168" s="374">
        <v>1003</v>
      </c>
      <c r="J168" s="367"/>
      <c r="K168" s="374"/>
      <c r="L168" s="367"/>
      <c r="M168" s="367"/>
      <c r="N168" s="367">
        <f>SMALL((D168,F168,H168,J168,L168),COUNTIF(D168:L168,0)+1)</f>
        <v>700000</v>
      </c>
      <c r="O168" s="368"/>
      <c r="P168" s="369"/>
      <c r="Q168" s="369"/>
      <c r="R168" s="369"/>
      <c r="S168" s="369"/>
      <c r="T168" s="369"/>
      <c r="U168" s="376"/>
      <c r="V168" s="356"/>
      <c r="W168" s="371">
        <v>742000</v>
      </c>
      <c r="X168" s="358">
        <f>N168-W168</f>
        <v>-42000</v>
      </c>
      <c r="Y168" s="356"/>
      <c r="Z168" s="371">
        <v>700000</v>
      </c>
      <c r="AA168" s="359"/>
      <c r="AB168" s="359"/>
    </row>
    <row r="169" spans="1:28" s="460" customFormat="1" ht="18.95" customHeight="1">
      <c r="A169" s="363" t="s">
        <v>674</v>
      </c>
      <c r="B169" s="402" t="s">
        <v>677</v>
      </c>
      <c r="C169" s="459" t="s">
        <v>675</v>
      </c>
      <c r="D169" s="383">
        <v>872000</v>
      </c>
      <c r="E169" s="374">
        <v>1424</v>
      </c>
      <c r="F169" s="367"/>
      <c r="G169" s="352"/>
      <c r="H169" s="367">
        <v>750000</v>
      </c>
      <c r="I169" s="374">
        <v>1004</v>
      </c>
      <c r="J169" s="367"/>
      <c r="K169" s="374"/>
      <c r="L169" s="367"/>
      <c r="M169" s="367"/>
      <c r="N169" s="367">
        <f>SMALL((D169,F169,H169,J169,L169),COUNTIF(D169:L169,0)+1)</f>
        <v>750000</v>
      </c>
      <c r="O169" s="368"/>
      <c r="P169" s="369"/>
      <c r="Q169" s="369"/>
      <c r="R169" s="369"/>
      <c r="S169" s="369"/>
      <c r="T169" s="369"/>
      <c r="U169" s="376"/>
      <c r="V169" s="405"/>
      <c r="W169" s="406">
        <v>720000</v>
      </c>
      <c r="X169" s="358">
        <f>N169-W169</f>
        <v>30000</v>
      </c>
      <c r="Y169" s="405"/>
      <c r="Z169" s="371">
        <v>720000</v>
      </c>
      <c r="AA169" s="359"/>
      <c r="AB169" s="359"/>
    </row>
    <row r="170" spans="1:28" s="381" customFormat="1" ht="18.95" customHeight="1">
      <c r="A170" s="363" t="s">
        <v>678</v>
      </c>
      <c r="B170" s="402" t="s">
        <v>679</v>
      </c>
      <c r="C170" s="459" t="s">
        <v>680</v>
      </c>
      <c r="D170" s="383">
        <v>392319</v>
      </c>
      <c r="E170" s="374">
        <v>422</v>
      </c>
      <c r="F170" s="367"/>
      <c r="G170" s="352"/>
      <c r="H170" s="367">
        <v>437265</v>
      </c>
      <c r="I170" s="374">
        <v>408</v>
      </c>
      <c r="J170" s="367"/>
      <c r="K170" s="374"/>
      <c r="L170" s="367"/>
      <c r="M170" s="367"/>
      <c r="N170" s="367">
        <f>SMALL((D170,F170,H170,J170,L170),COUNTIF(D170:L170,0)+1)</f>
        <v>392319</v>
      </c>
      <c r="O170" s="368"/>
      <c r="P170" s="369"/>
      <c r="Q170" s="369"/>
      <c r="R170" s="369"/>
      <c r="S170" s="369"/>
      <c r="T170" s="369"/>
      <c r="U170" s="376"/>
      <c r="V170" s="356"/>
      <c r="W170" s="371">
        <v>290000</v>
      </c>
      <c r="X170" s="358">
        <f>N170-W170</f>
        <v>102319</v>
      </c>
      <c r="Y170" s="356"/>
      <c r="Z170" s="371">
        <v>302727</v>
      </c>
      <c r="AA170" s="359"/>
      <c r="AB170" s="359"/>
    </row>
    <row r="171" spans="1:28" s="381" customFormat="1" ht="18.95" customHeight="1">
      <c r="A171" s="363" t="s">
        <v>681</v>
      </c>
      <c r="B171" s="402" t="s">
        <v>682</v>
      </c>
      <c r="C171" s="459" t="s">
        <v>538</v>
      </c>
      <c r="D171" s="383">
        <v>626684</v>
      </c>
      <c r="E171" s="374">
        <v>422</v>
      </c>
      <c r="F171" s="367"/>
      <c r="G171" s="352"/>
      <c r="H171" s="367">
        <v>803083</v>
      </c>
      <c r="I171" s="374">
        <v>408</v>
      </c>
      <c r="J171" s="367"/>
      <c r="K171" s="374"/>
      <c r="L171" s="367"/>
      <c r="M171" s="367"/>
      <c r="N171" s="367">
        <f>SMALL((D171,F171,H171,J171,L171),COUNTIF(D171:L171,0)+1)</f>
        <v>626684</v>
      </c>
      <c r="O171" s="368"/>
      <c r="P171" s="369"/>
      <c r="Q171" s="369"/>
      <c r="R171" s="369"/>
      <c r="S171" s="369"/>
      <c r="T171" s="369"/>
      <c r="U171" s="376"/>
      <c r="V171" s="356"/>
      <c r="W171" s="371">
        <v>280800</v>
      </c>
      <c r="X171" s="358">
        <f>N171-W171</f>
        <v>345884</v>
      </c>
      <c r="Y171" s="356"/>
      <c r="Z171" s="371">
        <v>626684</v>
      </c>
      <c r="AA171" s="359"/>
      <c r="AB171" s="359"/>
    </row>
    <row r="172" spans="1:28" s="381" customFormat="1" ht="18.95" customHeight="1">
      <c r="A172" s="363" t="s">
        <v>436</v>
      </c>
      <c r="B172" s="407" t="s">
        <v>437</v>
      </c>
      <c r="C172" s="399" t="s">
        <v>539</v>
      </c>
      <c r="D172" s="383">
        <v>166310</v>
      </c>
      <c r="E172" s="374">
        <v>761</v>
      </c>
      <c r="F172" s="367"/>
      <c r="G172" s="352"/>
      <c r="H172" s="367"/>
      <c r="I172" s="374"/>
      <c r="J172" s="367"/>
      <c r="K172" s="374"/>
      <c r="L172" s="367"/>
      <c r="M172" s="367"/>
      <c r="N172" s="367">
        <f>SMALL((D172,F172,H172,J172,L172),COUNTIF(D172:L172,0)+1)</f>
        <v>166310</v>
      </c>
      <c r="O172" s="368"/>
      <c r="P172" s="369"/>
      <c r="Q172" s="369"/>
      <c r="R172" s="369"/>
      <c r="S172" s="369"/>
      <c r="T172" s="369"/>
      <c r="U172" s="376"/>
      <c r="V172" s="356"/>
      <c r="W172" s="371"/>
      <c r="X172" s="358"/>
      <c r="Y172" s="356"/>
      <c r="Z172" s="371">
        <v>166310</v>
      </c>
      <c r="AA172" s="359"/>
      <c r="AB172" s="359"/>
    </row>
    <row r="173" spans="1:28" s="381" customFormat="1" ht="18.95" customHeight="1">
      <c r="A173" s="363" t="s">
        <v>438</v>
      </c>
      <c r="B173" s="407" t="s">
        <v>439</v>
      </c>
      <c r="C173" s="459" t="s">
        <v>675</v>
      </c>
      <c r="D173" s="383"/>
      <c r="E173" s="374"/>
      <c r="F173" s="367"/>
      <c r="G173" s="352"/>
      <c r="H173" s="367"/>
      <c r="I173" s="374"/>
      <c r="J173" s="367"/>
      <c r="K173" s="374"/>
      <c r="L173" s="367">
        <v>200000</v>
      </c>
      <c r="M173" s="367"/>
      <c r="N173" s="367">
        <f>SMALL((D173,F173,H173,J173,L173),COUNTIF(D173:L173,0)+1)</f>
        <v>200000</v>
      </c>
      <c r="O173" s="368"/>
      <c r="P173" s="369"/>
      <c r="Q173" s="369"/>
      <c r="R173" s="369"/>
      <c r="S173" s="369"/>
      <c r="T173" s="369"/>
      <c r="U173" s="376"/>
      <c r="V173" s="356"/>
      <c r="W173" s="371"/>
      <c r="X173" s="358"/>
      <c r="Y173" s="356"/>
      <c r="Z173" s="371">
        <v>200000</v>
      </c>
      <c r="AA173" s="359"/>
      <c r="AB173" s="359"/>
    </row>
    <row r="174" spans="1:28" s="381" customFormat="1" ht="18.95" customHeight="1">
      <c r="A174" s="363" t="s">
        <v>709</v>
      </c>
      <c r="B174" s="407" t="s">
        <v>716</v>
      </c>
      <c r="C174" s="459" t="s">
        <v>570</v>
      </c>
      <c r="D174" s="467"/>
      <c r="E174" s="468"/>
      <c r="F174" s="469"/>
      <c r="G174" s="470"/>
      <c r="H174" s="469">
        <v>86154</v>
      </c>
      <c r="I174" s="468" t="s">
        <v>710</v>
      </c>
      <c r="J174" s="469"/>
      <c r="K174" s="468"/>
      <c r="L174" s="469"/>
      <c r="M174" s="469"/>
      <c r="N174" s="469">
        <f>H174</f>
        <v>86154</v>
      </c>
      <c r="O174" s="368"/>
      <c r="P174" s="369"/>
      <c r="Q174" s="369"/>
      <c r="R174" s="369"/>
      <c r="S174" s="369"/>
      <c r="T174" s="369"/>
      <c r="U174" s="376"/>
      <c r="V174" s="356"/>
      <c r="W174" s="371"/>
      <c r="X174" s="358"/>
      <c r="Y174" s="356"/>
      <c r="Z174" s="371">
        <v>145000</v>
      </c>
      <c r="AA174" s="359"/>
      <c r="AB174" s="359"/>
    </row>
    <row r="175" spans="1:28" s="381" customFormat="1" ht="18.95" customHeight="1">
      <c r="A175" s="363" t="s">
        <v>711</v>
      </c>
      <c r="B175" s="407" t="s">
        <v>717</v>
      </c>
      <c r="C175" s="459" t="s">
        <v>712</v>
      </c>
      <c r="D175" s="467"/>
      <c r="E175" s="468"/>
      <c r="F175" s="469"/>
      <c r="G175" s="470"/>
      <c r="H175" s="469">
        <v>586879</v>
      </c>
      <c r="I175" s="468" t="s">
        <v>713</v>
      </c>
      <c r="J175" s="469"/>
      <c r="K175" s="468"/>
      <c r="L175" s="469"/>
      <c r="M175" s="469"/>
      <c r="N175" s="469">
        <f>SMALL((D175,F175,H175,J175,L175),COUNTIF(D175:L175,0)+1)</f>
        <v>586879</v>
      </c>
      <c r="O175" s="368"/>
      <c r="P175" s="369"/>
      <c r="Q175" s="369"/>
      <c r="R175" s="369"/>
      <c r="S175" s="369"/>
      <c r="T175" s="369"/>
      <c r="U175" s="376"/>
      <c r="V175" s="356"/>
      <c r="W175" s="411"/>
      <c r="X175" s="358"/>
      <c r="Y175" s="356"/>
      <c r="Z175" s="411"/>
      <c r="AA175" s="359"/>
      <c r="AB175" s="359"/>
    </row>
    <row r="176" spans="1:28" s="381" customFormat="1" ht="18.95" customHeight="1">
      <c r="A176" s="363" t="s">
        <v>714</v>
      </c>
      <c r="B176" s="407" t="s">
        <v>715</v>
      </c>
      <c r="C176" s="459" t="s">
        <v>712</v>
      </c>
      <c r="D176" s="467">
        <v>110200</v>
      </c>
      <c r="E176" s="468">
        <v>73</v>
      </c>
      <c r="F176" s="469"/>
      <c r="G176" s="470"/>
      <c r="H176" s="469"/>
      <c r="I176" s="468"/>
      <c r="J176" s="469"/>
      <c r="K176" s="468"/>
      <c r="L176" s="469"/>
      <c r="M176" s="469"/>
      <c r="N176" s="469">
        <f>SMALL((D176,F176,H176,J176,L176),COUNTIF(D176:L176,0)+1)</f>
        <v>110200</v>
      </c>
      <c r="O176" s="368"/>
      <c r="P176" s="369"/>
      <c r="Q176" s="369"/>
      <c r="R176" s="369"/>
      <c r="S176" s="369"/>
      <c r="T176" s="369"/>
      <c r="U176" s="376"/>
      <c r="V176" s="356"/>
      <c r="W176" s="411"/>
      <c r="X176" s="358"/>
      <c r="Y176" s="356"/>
      <c r="Z176" s="411"/>
      <c r="AA176" s="359"/>
      <c r="AB176" s="359"/>
    </row>
    <row r="177" spans="1:251" s="381" customFormat="1" ht="18.95" customHeight="1">
      <c r="A177" s="363"/>
      <c r="B177" s="407"/>
      <c r="C177" s="459"/>
      <c r="D177" s="383"/>
      <c r="E177" s="374"/>
      <c r="F177" s="367"/>
      <c r="G177" s="352"/>
      <c r="H177" s="367"/>
      <c r="I177" s="374"/>
      <c r="J177" s="367"/>
      <c r="K177" s="374"/>
      <c r="L177" s="367"/>
      <c r="M177" s="367"/>
      <c r="N177" s="367"/>
      <c r="O177" s="368"/>
      <c r="P177" s="369"/>
      <c r="Q177" s="369"/>
      <c r="R177" s="369"/>
      <c r="S177" s="369"/>
      <c r="T177" s="369"/>
      <c r="U177" s="376"/>
      <c r="V177" s="356"/>
      <c r="W177" s="411"/>
      <c r="X177" s="358"/>
      <c r="Y177" s="356"/>
      <c r="Z177" s="411"/>
      <c r="AA177" s="359"/>
      <c r="AB177" s="359"/>
    </row>
    <row r="178" spans="1:251" ht="19.5" customHeight="1">
      <c r="A178" s="82" t="s">
        <v>215</v>
      </c>
      <c r="B178" s="79"/>
      <c r="C178" s="79"/>
      <c r="D178" s="88"/>
      <c r="E178" s="88"/>
      <c r="F178" s="89"/>
      <c r="G178" s="84"/>
      <c r="H178" s="92"/>
      <c r="I178" s="82"/>
      <c r="J178" s="88"/>
      <c r="K178" s="84"/>
      <c r="L178" s="87"/>
      <c r="M178" s="82"/>
      <c r="N178" s="87"/>
      <c r="O178" s="88"/>
      <c r="P178" s="88"/>
      <c r="Q178" s="88"/>
      <c r="R178" s="88"/>
      <c r="S178" s="88"/>
      <c r="T178" s="88"/>
      <c r="U178" s="82"/>
      <c r="V178" s="81"/>
      <c r="W178" s="81"/>
      <c r="X178" s="81"/>
      <c r="Y178" s="81"/>
      <c r="Z178" s="81"/>
      <c r="AA178" s="81"/>
      <c r="AB178" s="81"/>
      <c r="AC178" s="81"/>
      <c r="AD178" s="81"/>
      <c r="AE178" s="81"/>
      <c r="AF178" s="81"/>
      <c r="AG178" s="81"/>
      <c r="AH178" s="81"/>
      <c r="AI178" s="81"/>
      <c r="AJ178" s="81"/>
      <c r="AK178" s="81"/>
      <c r="AL178" s="81"/>
      <c r="AM178" s="81"/>
      <c r="AN178" s="81"/>
      <c r="AO178" s="81"/>
      <c r="AP178" s="81"/>
      <c r="AQ178" s="81"/>
      <c r="AR178" s="81"/>
      <c r="AS178" s="81"/>
      <c r="AT178" s="81"/>
      <c r="AU178" s="81"/>
      <c r="AV178" s="81"/>
      <c r="AW178" s="81"/>
      <c r="AX178" s="81"/>
      <c r="AY178" s="81"/>
      <c r="AZ178" s="81"/>
      <c r="BA178" s="81"/>
      <c r="BB178" s="81"/>
      <c r="BC178" s="81"/>
      <c r="BD178" s="81"/>
      <c r="BE178" s="81"/>
      <c r="BF178" s="81"/>
      <c r="BG178" s="81"/>
      <c r="BH178" s="81"/>
      <c r="BI178" s="81"/>
      <c r="BJ178" s="81"/>
      <c r="BK178" s="81"/>
      <c r="BL178" s="81"/>
      <c r="BM178" s="81"/>
      <c r="BN178" s="81"/>
      <c r="BO178" s="81"/>
      <c r="BP178" s="81"/>
      <c r="BQ178" s="81"/>
      <c r="BR178" s="81"/>
      <c r="BS178" s="81"/>
      <c r="BT178" s="81"/>
      <c r="BU178" s="81"/>
      <c r="BV178" s="81"/>
      <c r="BW178" s="81"/>
      <c r="BX178" s="81"/>
      <c r="BY178" s="81"/>
      <c r="BZ178" s="81"/>
      <c r="CA178" s="81"/>
      <c r="CB178" s="81"/>
      <c r="CC178" s="81"/>
      <c r="CD178" s="81"/>
      <c r="CE178" s="81"/>
      <c r="CF178" s="81"/>
      <c r="CG178" s="81"/>
      <c r="CH178" s="81"/>
      <c r="CI178" s="81"/>
      <c r="CJ178" s="81"/>
      <c r="CK178" s="81"/>
      <c r="CL178" s="81"/>
      <c r="CM178" s="81"/>
      <c r="CN178" s="81"/>
      <c r="CO178" s="81"/>
      <c r="CP178" s="81"/>
      <c r="CQ178" s="81"/>
      <c r="CR178" s="81"/>
      <c r="CS178" s="81"/>
      <c r="CT178" s="81"/>
      <c r="CU178" s="81"/>
      <c r="CV178" s="81"/>
      <c r="CW178" s="81"/>
      <c r="CX178" s="81"/>
      <c r="CY178" s="81"/>
      <c r="CZ178" s="81"/>
      <c r="DA178" s="81"/>
      <c r="DB178" s="81"/>
      <c r="DC178" s="81"/>
      <c r="DD178" s="81"/>
      <c r="DE178" s="81"/>
      <c r="DF178" s="81"/>
      <c r="DG178" s="81"/>
      <c r="DH178" s="81"/>
      <c r="DI178" s="81"/>
      <c r="DJ178" s="81"/>
      <c r="DK178" s="81"/>
      <c r="DL178" s="81"/>
      <c r="DM178" s="81"/>
      <c r="DN178" s="81"/>
      <c r="DO178" s="81"/>
      <c r="DP178" s="81"/>
      <c r="DQ178" s="81"/>
      <c r="DR178" s="81"/>
      <c r="DS178" s="81"/>
      <c r="DT178" s="81"/>
      <c r="DU178" s="81"/>
      <c r="DV178" s="81"/>
      <c r="DW178" s="81"/>
      <c r="DX178" s="81"/>
      <c r="DY178" s="81"/>
      <c r="DZ178" s="81"/>
      <c r="EA178" s="81"/>
      <c r="EB178" s="81"/>
      <c r="EC178" s="81"/>
      <c r="ED178" s="81"/>
      <c r="EE178" s="81"/>
      <c r="EF178" s="81"/>
      <c r="EG178" s="81"/>
      <c r="EH178" s="81"/>
      <c r="EI178" s="81"/>
      <c r="EJ178" s="81"/>
      <c r="EK178" s="81"/>
      <c r="EL178" s="81"/>
      <c r="EM178" s="81"/>
      <c r="EN178" s="81"/>
      <c r="EO178" s="81"/>
      <c r="EP178" s="81"/>
      <c r="EQ178" s="81"/>
      <c r="ER178" s="81"/>
      <c r="ES178" s="81"/>
      <c r="ET178" s="81"/>
      <c r="EU178" s="81"/>
      <c r="EV178" s="81"/>
      <c r="EW178" s="81"/>
      <c r="EX178" s="81"/>
      <c r="EY178" s="81"/>
      <c r="EZ178" s="81"/>
      <c r="FA178" s="81"/>
      <c r="FB178" s="81"/>
      <c r="FC178" s="81"/>
      <c r="FD178" s="81"/>
      <c r="FE178" s="81"/>
      <c r="FF178" s="81"/>
      <c r="FG178" s="81"/>
      <c r="FH178" s="81"/>
      <c r="FI178" s="81"/>
      <c r="FJ178" s="81"/>
      <c r="FK178" s="81"/>
      <c r="FL178" s="81"/>
      <c r="FM178" s="81"/>
      <c r="FN178" s="81"/>
      <c r="FO178" s="81"/>
      <c r="FP178" s="81"/>
      <c r="FQ178" s="81"/>
      <c r="FR178" s="81"/>
      <c r="FS178" s="81"/>
      <c r="FT178" s="81"/>
      <c r="FU178" s="81"/>
      <c r="FV178" s="81"/>
      <c r="FW178" s="81"/>
      <c r="FX178" s="81"/>
      <c r="FY178" s="81"/>
      <c r="FZ178" s="81"/>
      <c r="GA178" s="81"/>
      <c r="GB178" s="81"/>
      <c r="GC178" s="81"/>
      <c r="GD178" s="81"/>
      <c r="GE178" s="81"/>
      <c r="GF178" s="81"/>
      <c r="GG178" s="81"/>
      <c r="GH178" s="81"/>
      <c r="GI178" s="81"/>
      <c r="GJ178" s="81"/>
      <c r="GK178" s="81"/>
      <c r="GL178" s="81"/>
      <c r="GM178" s="81"/>
      <c r="GN178" s="81"/>
      <c r="GO178" s="81"/>
      <c r="GP178" s="81"/>
      <c r="GQ178" s="81"/>
      <c r="GR178" s="81"/>
      <c r="GS178" s="81"/>
      <c r="GT178" s="81"/>
      <c r="GU178" s="81"/>
      <c r="GV178" s="81"/>
      <c r="GW178" s="81"/>
      <c r="GX178" s="81"/>
      <c r="GY178" s="81"/>
      <c r="GZ178" s="81"/>
      <c r="HA178" s="81"/>
      <c r="HB178" s="81"/>
      <c r="HC178" s="81"/>
      <c r="HD178" s="81"/>
      <c r="HE178" s="81"/>
      <c r="HF178" s="81"/>
      <c r="HG178" s="81"/>
      <c r="HH178" s="81"/>
      <c r="HI178" s="81"/>
      <c r="HJ178" s="81"/>
      <c r="HK178" s="81"/>
      <c r="HL178" s="81"/>
      <c r="HM178" s="81"/>
      <c r="HN178" s="81"/>
      <c r="HO178" s="81"/>
      <c r="HP178" s="81"/>
      <c r="HQ178" s="81"/>
      <c r="HR178" s="81"/>
      <c r="HS178" s="81"/>
      <c r="HT178" s="81"/>
      <c r="HU178" s="81"/>
      <c r="HV178" s="81"/>
      <c r="HW178" s="81"/>
      <c r="HX178" s="81"/>
      <c r="HY178" s="81"/>
      <c r="HZ178" s="81"/>
      <c r="IA178" s="81"/>
      <c r="IB178" s="81"/>
      <c r="IC178" s="81"/>
      <c r="ID178" s="81"/>
      <c r="IE178" s="81"/>
      <c r="IF178" s="81"/>
      <c r="IG178" s="81"/>
      <c r="IH178" s="81"/>
      <c r="II178" s="81"/>
      <c r="IJ178" s="81"/>
      <c r="IK178" s="81"/>
      <c r="IL178" s="81"/>
      <c r="IM178" s="81"/>
      <c r="IN178" s="81"/>
      <c r="IO178" s="81"/>
      <c r="IP178" s="81"/>
      <c r="IQ178" s="81"/>
    </row>
    <row r="179" spans="1:251" ht="19.5" customHeight="1">
      <c r="A179" s="427" t="s">
        <v>216</v>
      </c>
      <c r="B179" s="79" t="s">
        <v>217</v>
      </c>
      <c r="C179" s="428" t="s">
        <v>7</v>
      </c>
      <c r="D179" s="427"/>
      <c r="E179" s="88"/>
      <c r="F179" s="429"/>
      <c r="G179" s="84"/>
      <c r="H179" s="92"/>
      <c r="I179" s="82"/>
      <c r="J179" s="88"/>
      <c r="K179" s="84"/>
      <c r="L179" s="87"/>
      <c r="M179" s="82"/>
      <c r="N179" s="87"/>
      <c r="O179" s="449">
        <v>315288</v>
      </c>
      <c r="P179" s="369"/>
      <c r="Q179" s="369"/>
      <c r="R179" s="369"/>
      <c r="S179" s="369"/>
      <c r="T179" s="369"/>
      <c r="U179" s="355" t="s">
        <v>589</v>
      </c>
      <c r="V179" s="81"/>
      <c r="W179" s="81"/>
      <c r="X179" s="81"/>
      <c r="Y179" s="81"/>
      <c r="Z179" s="81"/>
      <c r="AA179" s="81"/>
      <c r="AB179" s="81"/>
      <c r="AC179" s="81"/>
      <c r="AD179" s="81"/>
      <c r="AE179" s="81"/>
      <c r="AF179" s="81"/>
      <c r="AG179" s="81"/>
      <c r="AH179" s="81"/>
      <c r="AI179" s="81"/>
      <c r="AJ179" s="81"/>
      <c r="AK179" s="81"/>
      <c r="AL179" s="81"/>
      <c r="AM179" s="81"/>
      <c r="AN179" s="81"/>
      <c r="AO179" s="81"/>
      <c r="AP179" s="81"/>
      <c r="AQ179" s="81"/>
      <c r="AR179" s="81"/>
      <c r="AS179" s="81"/>
      <c r="AT179" s="81"/>
      <c r="AU179" s="81"/>
      <c r="AV179" s="81"/>
      <c r="AW179" s="81"/>
      <c r="AX179" s="81"/>
      <c r="AY179" s="81"/>
      <c r="AZ179" s="81"/>
      <c r="BA179" s="81"/>
      <c r="BB179" s="81"/>
      <c r="BC179" s="81"/>
      <c r="BD179" s="81"/>
      <c r="BE179" s="81"/>
      <c r="BF179" s="81"/>
      <c r="BG179" s="81"/>
      <c r="BH179" s="81"/>
      <c r="BI179" s="81"/>
      <c r="BJ179" s="81"/>
      <c r="BK179" s="81"/>
      <c r="BL179" s="81"/>
      <c r="BM179" s="81"/>
      <c r="BN179" s="81"/>
      <c r="BO179" s="81"/>
      <c r="BP179" s="81"/>
      <c r="BQ179" s="81"/>
      <c r="BR179" s="81"/>
      <c r="BS179" s="81"/>
      <c r="BT179" s="81"/>
      <c r="BU179" s="81"/>
      <c r="BV179" s="81"/>
      <c r="BW179" s="81"/>
      <c r="BX179" s="81"/>
      <c r="BY179" s="81"/>
      <c r="BZ179" s="81"/>
      <c r="CA179" s="81"/>
      <c r="CB179" s="81"/>
      <c r="CC179" s="81"/>
      <c r="CD179" s="81"/>
      <c r="CE179" s="81"/>
      <c r="CF179" s="81"/>
      <c r="CG179" s="81"/>
      <c r="CH179" s="81"/>
      <c r="CI179" s="81"/>
      <c r="CJ179" s="81"/>
      <c r="CK179" s="81"/>
      <c r="CL179" s="81"/>
      <c r="CM179" s="81"/>
      <c r="CN179" s="81"/>
      <c r="CO179" s="81"/>
      <c r="CP179" s="81"/>
      <c r="CQ179" s="81"/>
      <c r="CR179" s="81"/>
      <c r="CS179" s="81"/>
      <c r="CT179" s="81"/>
      <c r="CU179" s="81"/>
      <c r="CV179" s="81"/>
      <c r="CW179" s="81"/>
      <c r="CX179" s="81"/>
      <c r="CY179" s="81"/>
      <c r="CZ179" s="81"/>
      <c r="DA179" s="81"/>
      <c r="DB179" s="81"/>
      <c r="DC179" s="81"/>
      <c r="DD179" s="81"/>
      <c r="DE179" s="81"/>
      <c r="DF179" s="81"/>
      <c r="DG179" s="81"/>
      <c r="DH179" s="81"/>
      <c r="DI179" s="81"/>
      <c r="DJ179" s="81"/>
      <c r="DK179" s="81"/>
      <c r="DL179" s="81"/>
      <c r="DM179" s="81"/>
      <c r="DN179" s="81"/>
      <c r="DO179" s="81"/>
      <c r="DP179" s="81"/>
      <c r="DQ179" s="81"/>
      <c r="DR179" s="81"/>
      <c r="DS179" s="81"/>
      <c r="DT179" s="81"/>
      <c r="DU179" s="81"/>
      <c r="DV179" s="81"/>
      <c r="DW179" s="81"/>
      <c r="DX179" s="81"/>
      <c r="DY179" s="81"/>
      <c r="DZ179" s="81"/>
      <c r="EA179" s="81"/>
      <c r="EB179" s="81"/>
      <c r="EC179" s="81"/>
      <c r="ED179" s="81"/>
      <c r="EE179" s="81"/>
      <c r="EF179" s="81"/>
      <c r="EG179" s="81"/>
      <c r="EH179" s="81"/>
      <c r="EI179" s="81"/>
      <c r="EJ179" s="81"/>
      <c r="EK179" s="81"/>
      <c r="EL179" s="81"/>
      <c r="EM179" s="81"/>
      <c r="EN179" s="81"/>
      <c r="EO179" s="81"/>
      <c r="EP179" s="81"/>
      <c r="EQ179" s="81"/>
      <c r="ER179" s="81"/>
      <c r="ES179" s="81"/>
      <c r="ET179" s="81"/>
      <c r="EU179" s="81"/>
      <c r="EV179" s="81"/>
      <c r="EW179" s="81"/>
      <c r="EX179" s="81"/>
      <c r="EY179" s="81"/>
      <c r="EZ179" s="81"/>
      <c r="FA179" s="81"/>
      <c r="FB179" s="81"/>
      <c r="FC179" s="81"/>
      <c r="FD179" s="81"/>
      <c r="FE179" s="81"/>
      <c r="FF179" s="81"/>
      <c r="FG179" s="81"/>
      <c r="FH179" s="81"/>
      <c r="FI179" s="81"/>
      <c r="FJ179" s="81"/>
      <c r="FK179" s="81"/>
      <c r="FL179" s="81"/>
      <c r="FM179" s="81"/>
      <c r="FN179" s="81"/>
      <c r="FO179" s="81"/>
      <c r="FP179" s="81"/>
      <c r="FQ179" s="81"/>
      <c r="FR179" s="81"/>
      <c r="FS179" s="81"/>
      <c r="FT179" s="81"/>
      <c r="FU179" s="81"/>
      <c r="FV179" s="81"/>
      <c r="FW179" s="81"/>
      <c r="FX179" s="81"/>
      <c r="FY179" s="81"/>
      <c r="FZ179" s="81"/>
      <c r="GA179" s="81"/>
      <c r="GB179" s="81"/>
      <c r="GC179" s="81"/>
      <c r="GD179" s="81"/>
      <c r="GE179" s="81"/>
      <c r="GF179" s="81"/>
      <c r="GG179" s="81"/>
      <c r="GH179" s="81"/>
      <c r="GI179" s="81"/>
      <c r="GJ179" s="81"/>
      <c r="GK179" s="81"/>
      <c r="GL179" s="81"/>
      <c r="GM179" s="81"/>
      <c r="GN179" s="81"/>
      <c r="GO179" s="81"/>
      <c r="GP179" s="81"/>
      <c r="GQ179" s="81"/>
      <c r="GR179" s="81"/>
      <c r="GS179" s="81"/>
      <c r="GT179" s="81"/>
      <c r="GU179" s="81"/>
      <c r="GV179" s="81"/>
      <c r="GW179" s="81"/>
      <c r="GX179" s="81"/>
      <c r="GY179" s="81"/>
      <c r="GZ179" s="81"/>
      <c r="HA179" s="81"/>
      <c r="HB179" s="81"/>
      <c r="HC179" s="81"/>
      <c r="HD179" s="81"/>
      <c r="HE179" s="81"/>
      <c r="HF179" s="81"/>
      <c r="HG179" s="81"/>
      <c r="HH179" s="81"/>
      <c r="HI179" s="81"/>
      <c r="HJ179" s="81"/>
      <c r="HK179" s="81"/>
      <c r="HL179" s="81"/>
      <c r="HM179" s="81"/>
      <c r="HN179" s="81"/>
      <c r="HO179" s="81"/>
      <c r="HP179" s="81"/>
      <c r="HQ179" s="81"/>
      <c r="HR179" s="81"/>
      <c r="HS179" s="81"/>
      <c r="HT179" s="81"/>
      <c r="HU179" s="81"/>
      <c r="HV179" s="81"/>
      <c r="HW179" s="81"/>
      <c r="HX179" s="81"/>
      <c r="HY179" s="81"/>
      <c r="HZ179" s="81"/>
      <c r="IA179" s="81"/>
      <c r="IB179" s="81"/>
      <c r="IC179" s="81"/>
      <c r="ID179" s="81"/>
      <c r="IE179" s="81"/>
      <c r="IF179" s="81"/>
      <c r="IG179" s="81"/>
      <c r="IH179" s="81"/>
      <c r="II179" s="81"/>
      <c r="IJ179" s="81"/>
      <c r="IK179" s="81"/>
      <c r="IL179" s="81"/>
      <c r="IM179" s="81"/>
      <c r="IN179" s="81"/>
      <c r="IO179" s="81"/>
      <c r="IP179" s="81"/>
      <c r="IQ179" s="81"/>
    </row>
    <row r="180" spans="1:251" ht="19.5" customHeight="1">
      <c r="A180" s="427" t="s">
        <v>218</v>
      </c>
      <c r="B180" s="79" t="s">
        <v>217</v>
      </c>
      <c r="C180" s="428" t="s">
        <v>7</v>
      </c>
      <c r="D180" s="427"/>
      <c r="E180" s="88"/>
      <c r="F180" s="429"/>
      <c r="G180" s="84"/>
      <c r="H180" s="92"/>
      <c r="I180" s="82"/>
      <c r="J180" s="88"/>
      <c r="K180" s="84"/>
      <c r="L180" s="87"/>
      <c r="M180" s="82"/>
      <c r="N180" s="87"/>
      <c r="O180" s="449">
        <v>283343</v>
      </c>
      <c r="P180" s="369"/>
      <c r="Q180" s="369"/>
      <c r="R180" s="369"/>
      <c r="S180" s="369"/>
      <c r="T180" s="369"/>
      <c r="U180" s="355" t="s">
        <v>589</v>
      </c>
      <c r="V180" s="81"/>
      <c r="W180" s="81"/>
      <c r="X180" s="81"/>
      <c r="Y180" s="81"/>
      <c r="Z180" s="81"/>
      <c r="AA180" s="81"/>
      <c r="AB180" s="81"/>
      <c r="AC180" s="81"/>
      <c r="AD180" s="81"/>
      <c r="AE180" s="81"/>
      <c r="AF180" s="81"/>
      <c r="AG180" s="81"/>
      <c r="AH180" s="81"/>
      <c r="AI180" s="81"/>
      <c r="AJ180" s="81"/>
      <c r="AK180" s="81"/>
      <c r="AL180" s="81"/>
      <c r="AM180" s="81"/>
      <c r="AN180" s="81"/>
      <c r="AO180" s="81"/>
      <c r="AP180" s="81"/>
      <c r="AQ180" s="81"/>
      <c r="AR180" s="81"/>
      <c r="AS180" s="81"/>
      <c r="AT180" s="81"/>
      <c r="AU180" s="81"/>
      <c r="AV180" s="81"/>
      <c r="AW180" s="81"/>
      <c r="AX180" s="81"/>
      <c r="AY180" s="81"/>
      <c r="AZ180" s="81"/>
      <c r="BA180" s="81"/>
      <c r="BB180" s="81"/>
      <c r="BC180" s="81"/>
      <c r="BD180" s="81"/>
      <c r="BE180" s="81"/>
      <c r="BF180" s="81"/>
      <c r="BG180" s="81"/>
      <c r="BH180" s="81"/>
      <c r="BI180" s="81"/>
      <c r="BJ180" s="81"/>
      <c r="BK180" s="81"/>
      <c r="BL180" s="81"/>
      <c r="BM180" s="81"/>
      <c r="BN180" s="81"/>
      <c r="BO180" s="81"/>
      <c r="BP180" s="81"/>
      <c r="BQ180" s="81"/>
      <c r="BR180" s="81"/>
      <c r="BS180" s="81"/>
      <c r="BT180" s="81"/>
      <c r="BU180" s="81"/>
      <c r="BV180" s="81"/>
      <c r="BW180" s="81"/>
      <c r="BX180" s="81"/>
      <c r="BY180" s="81"/>
      <c r="BZ180" s="81"/>
      <c r="CA180" s="81"/>
      <c r="CB180" s="81"/>
      <c r="CC180" s="81"/>
      <c r="CD180" s="81"/>
      <c r="CE180" s="81"/>
      <c r="CF180" s="81"/>
      <c r="CG180" s="81"/>
      <c r="CH180" s="81"/>
      <c r="CI180" s="81"/>
      <c r="CJ180" s="81"/>
      <c r="CK180" s="81"/>
      <c r="CL180" s="81"/>
      <c r="CM180" s="81"/>
      <c r="CN180" s="81"/>
      <c r="CO180" s="81"/>
      <c r="CP180" s="81"/>
      <c r="CQ180" s="81"/>
      <c r="CR180" s="81"/>
      <c r="CS180" s="81"/>
      <c r="CT180" s="81"/>
      <c r="CU180" s="81"/>
      <c r="CV180" s="81"/>
      <c r="CW180" s="81"/>
      <c r="CX180" s="81"/>
      <c r="CY180" s="81"/>
      <c r="CZ180" s="81"/>
      <c r="DA180" s="81"/>
      <c r="DB180" s="81"/>
      <c r="DC180" s="81"/>
      <c r="DD180" s="81"/>
      <c r="DE180" s="81"/>
      <c r="DF180" s="81"/>
      <c r="DG180" s="81"/>
      <c r="DH180" s="81"/>
      <c r="DI180" s="81"/>
      <c r="DJ180" s="81"/>
      <c r="DK180" s="81"/>
      <c r="DL180" s="81"/>
      <c r="DM180" s="81"/>
      <c r="DN180" s="81"/>
      <c r="DO180" s="81"/>
      <c r="DP180" s="81"/>
      <c r="DQ180" s="81"/>
      <c r="DR180" s="81"/>
      <c r="DS180" s="81"/>
      <c r="DT180" s="81"/>
      <c r="DU180" s="81"/>
      <c r="DV180" s="81"/>
      <c r="DW180" s="81"/>
      <c r="DX180" s="81"/>
      <c r="DY180" s="81"/>
      <c r="DZ180" s="81"/>
      <c r="EA180" s="81"/>
      <c r="EB180" s="81"/>
      <c r="EC180" s="81"/>
      <c r="ED180" s="81"/>
      <c r="EE180" s="81"/>
      <c r="EF180" s="81"/>
      <c r="EG180" s="81"/>
      <c r="EH180" s="81"/>
      <c r="EI180" s="81"/>
      <c r="EJ180" s="81"/>
      <c r="EK180" s="81"/>
      <c r="EL180" s="81"/>
      <c r="EM180" s="81"/>
      <c r="EN180" s="81"/>
      <c r="EO180" s="81"/>
      <c r="EP180" s="81"/>
      <c r="EQ180" s="81"/>
      <c r="ER180" s="81"/>
      <c r="ES180" s="81"/>
      <c r="ET180" s="81"/>
      <c r="EU180" s="81"/>
      <c r="EV180" s="81"/>
      <c r="EW180" s="81"/>
      <c r="EX180" s="81"/>
      <c r="EY180" s="81"/>
      <c r="EZ180" s="81"/>
      <c r="FA180" s="81"/>
      <c r="FB180" s="81"/>
      <c r="FC180" s="81"/>
      <c r="FD180" s="81"/>
      <c r="FE180" s="81"/>
      <c r="FF180" s="81"/>
      <c r="FG180" s="81"/>
      <c r="FH180" s="81"/>
      <c r="FI180" s="81"/>
      <c r="FJ180" s="81"/>
      <c r="FK180" s="81"/>
      <c r="FL180" s="81"/>
      <c r="FM180" s="81"/>
      <c r="FN180" s="81"/>
      <c r="FO180" s="81"/>
      <c r="FP180" s="81"/>
      <c r="FQ180" s="81"/>
      <c r="FR180" s="81"/>
      <c r="FS180" s="81"/>
      <c r="FT180" s="81"/>
      <c r="FU180" s="81"/>
      <c r="FV180" s="81"/>
      <c r="FW180" s="81"/>
      <c r="FX180" s="81"/>
      <c r="FY180" s="81"/>
      <c r="FZ180" s="81"/>
      <c r="GA180" s="81"/>
      <c r="GB180" s="81"/>
      <c r="GC180" s="81"/>
      <c r="GD180" s="81"/>
      <c r="GE180" s="81"/>
      <c r="GF180" s="81"/>
      <c r="GG180" s="81"/>
      <c r="GH180" s="81"/>
      <c r="GI180" s="81"/>
      <c r="GJ180" s="81"/>
      <c r="GK180" s="81"/>
      <c r="GL180" s="81"/>
      <c r="GM180" s="81"/>
      <c r="GN180" s="81"/>
      <c r="GO180" s="81"/>
      <c r="GP180" s="81"/>
      <c r="GQ180" s="81"/>
      <c r="GR180" s="81"/>
      <c r="GS180" s="81"/>
      <c r="GT180" s="81"/>
      <c r="GU180" s="81"/>
      <c r="GV180" s="81"/>
      <c r="GW180" s="81"/>
      <c r="GX180" s="81"/>
      <c r="GY180" s="81"/>
      <c r="GZ180" s="81"/>
      <c r="HA180" s="81"/>
      <c r="HB180" s="81"/>
      <c r="HC180" s="81"/>
      <c r="HD180" s="81"/>
      <c r="HE180" s="81"/>
      <c r="HF180" s="81"/>
      <c r="HG180" s="81"/>
      <c r="HH180" s="81"/>
      <c r="HI180" s="81"/>
      <c r="HJ180" s="81"/>
      <c r="HK180" s="81"/>
      <c r="HL180" s="81"/>
      <c r="HM180" s="81"/>
      <c r="HN180" s="81"/>
      <c r="HO180" s="81"/>
      <c r="HP180" s="81"/>
      <c r="HQ180" s="81"/>
      <c r="HR180" s="81"/>
      <c r="HS180" s="81"/>
      <c r="HT180" s="81"/>
      <c r="HU180" s="81"/>
      <c r="HV180" s="81"/>
      <c r="HW180" s="81"/>
      <c r="HX180" s="81"/>
      <c r="HY180" s="81"/>
      <c r="HZ180" s="81"/>
      <c r="IA180" s="81"/>
      <c r="IB180" s="81"/>
      <c r="IC180" s="81"/>
      <c r="ID180" s="81"/>
      <c r="IE180" s="81"/>
      <c r="IF180" s="81"/>
      <c r="IG180" s="81"/>
      <c r="IH180" s="81"/>
      <c r="II180" s="81"/>
      <c r="IJ180" s="81"/>
      <c r="IK180" s="81"/>
      <c r="IL180" s="81"/>
      <c r="IM180" s="81"/>
      <c r="IN180" s="81"/>
      <c r="IO180" s="81"/>
      <c r="IP180" s="81"/>
      <c r="IQ180" s="81"/>
    </row>
    <row r="181" spans="1:251" ht="19.5" customHeight="1">
      <c r="A181" s="427" t="s">
        <v>219</v>
      </c>
      <c r="B181" s="79" t="s">
        <v>217</v>
      </c>
      <c r="C181" s="428" t="s">
        <v>7</v>
      </c>
      <c r="D181" s="427"/>
      <c r="E181" s="88"/>
      <c r="F181" s="429"/>
      <c r="G181" s="84"/>
      <c r="H181" s="92"/>
      <c r="I181" s="82"/>
      <c r="J181" s="88"/>
      <c r="K181" s="84"/>
      <c r="L181" s="87"/>
      <c r="M181" s="82"/>
      <c r="N181" s="87"/>
      <c r="O181" s="449">
        <v>249574</v>
      </c>
      <c r="P181" s="369"/>
      <c r="Q181" s="369"/>
      <c r="R181" s="369"/>
      <c r="S181" s="369"/>
      <c r="T181" s="369"/>
      <c r="U181" s="355" t="s">
        <v>589</v>
      </c>
      <c r="V181" s="81"/>
      <c r="W181" s="81"/>
      <c r="X181" s="81"/>
      <c r="Y181" s="81"/>
      <c r="Z181" s="81"/>
      <c r="AA181" s="81"/>
      <c r="AB181" s="81"/>
      <c r="AC181" s="81"/>
      <c r="AD181" s="81"/>
      <c r="AE181" s="81"/>
      <c r="AF181" s="81"/>
      <c r="AG181" s="81"/>
      <c r="AH181" s="81"/>
      <c r="AI181" s="81"/>
      <c r="AJ181" s="81"/>
      <c r="AK181" s="81"/>
      <c r="AL181" s="81"/>
      <c r="AM181" s="81"/>
      <c r="AN181" s="81"/>
      <c r="AO181" s="81"/>
      <c r="AP181" s="81"/>
      <c r="AQ181" s="81"/>
      <c r="AR181" s="81"/>
      <c r="AS181" s="81"/>
      <c r="AT181" s="81"/>
      <c r="AU181" s="81"/>
      <c r="AV181" s="81"/>
      <c r="AW181" s="81"/>
      <c r="AX181" s="81"/>
      <c r="AY181" s="81"/>
      <c r="AZ181" s="81"/>
      <c r="BA181" s="81"/>
      <c r="BB181" s="81"/>
      <c r="BC181" s="81"/>
      <c r="BD181" s="81"/>
      <c r="BE181" s="81"/>
      <c r="BF181" s="81"/>
      <c r="BG181" s="81"/>
      <c r="BH181" s="81"/>
      <c r="BI181" s="81"/>
      <c r="BJ181" s="81"/>
      <c r="BK181" s="81"/>
      <c r="BL181" s="81"/>
      <c r="BM181" s="81"/>
      <c r="BN181" s="81"/>
      <c r="BO181" s="81"/>
      <c r="BP181" s="81"/>
      <c r="BQ181" s="81"/>
      <c r="BR181" s="81"/>
      <c r="BS181" s="81"/>
      <c r="BT181" s="81"/>
      <c r="BU181" s="81"/>
      <c r="BV181" s="81"/>
      <c r="BW181" s="81"/>
      <c r="BX181" s="81"/>
      <c r="BY181" s="81"/>
      <c r="BZ181" s="81"/>
      <c r="CA181" s="81"/>
      <c r="CB181" s="81"/>
      <c r="CC181" s="81"/>
      <c r="CD181" s="81"/>
      <c r="CE181" s="81"/>
      <c r="CF181" s="81"/>
      <c r="CG181" s="81"/>
      <c r="CH181" s="81"/>
      <c r="CI181" s="81"/>
      <c r="CJ181" s="81"/>
      <c r="CK181" s="81"/>
      <c r="CL181" s="81"/>
      <c r="CM181" s="81"/>
      <c r="CN181" s="81"/>
      <c r="CO181" s="81"/>
      <c r="CP181" s="81"/>
      <c r="CQ181" s="81"/>
      <c r="CR181" s="81"/>
      <c r="CS181" s="81"/>
      <c r="CT181" s="81"/>
      <c r="CU181" s="81"/>
      <c r="CV181" s="81"/>
      <c r="CW181" s="81"/>
      <c r="CX181" s="81"/>
      <c r="CY181" s="81"/>
      <c r="CZ181" s="81"/>
      <c r="DA181" s="81"/>
      <c r="DB181" s="81"/>
      <c r="DC181" s="81"/>
      <c r="DD181" s="81"/>
      <c r="DE181" s="81"/>
      <c r="DF181" s="81"/>
      <c r="DG181" s="81"/>
      <c r="DH181" s="81"/>
      <c r="DI181" s="81"/>
      <c r="DJ181" s="81"/>
      <c r="DK181" s="81"/>
      <c r="DL181" s="81"/>
      <c r="DM181" s="81"/>
      <c r="DN181" s="81"/>
      <c r="DO181" s="81"/>
      <c r="DP181" s="81"/>
      <c r="DQ181" s="81"/>
      <c r="DR181" s="81"/>
      <c r="DS181" s="81"/>
      <c r="DT181" s="81"/>
      <c r="DU181" s="81"/>
      <c r="DV181" s="81"/>
      <c r="DW181" s="81"/>
      <c r="DX181" s="81"/>
      <c r="DY181" s="81"/>
      <c r="DZ181" s="81"/>
      <c r="EA181" s="81"/>
      <c r="EB181" s="81"/>
      <c r="EC181" s="81"/>
      <c r="ED181" s="81"/>
      <c r="EE181" s="81"/>
      <c r="EF181" s="81"/>
      <c r="EG181" s="81"/>
      <c r="EH181" s="81"/>
      <c r="EI181" s="81"/>
      <c r="EJ181" s="81"/>
      <c r="EK181" s="81"/>
      <c r="EL181" s="81"/>
      <c r="EM181" s="81"/>
      <c r="EN181" s="81"/>
      <c r="EO181" s="81"/>
      <c r="EP181" s="81"/>
      <c r="EQ181" s="81"/>
      <c r="ER181" s="81"/>
      <c r="ES181" s="81"/>
      <c r="ET181" s="81"/>
      <c r="EU181" s="81"/>
      <c r="EV181" s="81"/>
      <c r="EW181" s="81"/>
      <c r="EX181" s="81"/>
      <c r="EY181" s="81"/>
      <c r="EZ181" s="81"/>
      <c r="FA181" s="81"/>
      <c r="FB181" s="81"/>
      <c r="FC181" s="81"/>
      <c r="FD181" s="81"/>
      <c r="FE181" s="81"/>
      <c r="FF181" s="81"/>
      <c r="FG181" s="81"/>
      <c r="FH181" s="81"/>
      <c r="FI181" s="81"/>
      <c r="FJ181" s="81"/>
      <c r="FK181" s="81"/>
      <c r="FL181" s="81"/>
      <c r="FM181" s="81"/>
      <c r="FN181" s="81"/>
      <c r="FO181" s="81"/>
      <c r="FP181" s="81"/>
      <c r="FQ181" s="81"/>
      <c r="FR181" s="81"/>
      <c r="FS181" s="81"/>
      <c r="FT181" s="81"/>
      <c r="FU181" s="81"/>
      <c r="FV181" s="81"/>
      <c r="FW181" s="81"/>
      <c r="FX181" s="81"/>
      <c r="FY181" s="81"/>
      <c r="FZ181" s="81"/>
      <c r="GA181" s="81"/>
      <c r="GB181" s="81"/>
      <c r="GC181" s="81"/>
      <c r="GD181" s="81"/>
      <c r="GE181" s="81"/>
      <c r="GF181" s="81"/>
      <c r="GG181" s="81"/>
      <c r="GH181" s="81"/>
      <c r="GI181" s="81"/>
      <c r="GJ181" s="81"/>
      <c r="GK181" s="81"/>
      <c r="GL181" s="81"/>
      <c r="GM181" s="81"/>
      <c r="GN181" s="81"/>
      <c r="GO181" s="81"/>
      <c r="GP181" s="81"/>
      <c r="GQ181" s="81"/>
      <c r="GR181" s="81"/>
      <c r="GS181" s="81"/>
      <c r="GT181" s="81"/>
      <c r="GU181" s="81"/>
      <c r="GV181" s="81"/>
      <c r="GW181" s="81"/>
      <c r="GX181" s="81"/>
      <c r="GY181" s="81"/>
      <c r="GZ181" s="81"/>
      <c r="HA181" s="81"/>
      <c r="HB181" s="81"/>
      <c r="HC181" s="81"/>
      <c r="HD181" s="81"/>
      <c r="HE181" s="81"/>
      <c r="HF181" s="81"/>
      <c r="HG181" s="81"/>
      <c r="HH181" s="81"/>
      <c r="HI181" s="81"/>
      <c r="HJ181" s="81"/>
      <c r="HK181" s="81"/>
      <c r="HL181" s="81"/>
      <c r="HM181" s="81"/>
      <c r="HN181" s="81"/>
      <c r="HO181" s="81"/>
      <c r="HP181" s="81"/>
      <c r="HQ181" s="81"/>
      <c r="HR181" s="81"/>
      <c r="HS181" s="81"/>
      <c r="HT181" s="81"/>
      <c r="HU181" s="81"/>
      <c r="HV181" s="81"/>
      <c r="HW181" s="81"/>
      <c r="HX181" s="81"/>
      <c r="HY181" s="81"/>
      <c r="HZ181" s="81"/>
      <c r="IA181" s="81"/>
      <c r="IB181" s="81"/>
      <c r="IC181" s="81"/>
      <c r="ID181" s="81"/>
      <c r="IE181" s="81"/>
      <c r="IF181" s="81"/>
      <c r="IG181" s="81"/>
      <c r="IH181" s="81"/>
      <c r="II181" s="81"/>
      <c r="IJ181" s="81"/>
      <c r="IK181" s="81"/>
      <c r="IL181" s="81"/>
      <c r="IM181" s="81"/>
      <c r="IN181" s="81"/>
      <c r="IO181" s="81"/>
      <c r="IP181" s="81"/>
      <c r="IQ181" s="81"/>
    </row>
    <row r="182" spans="1:251" ht="19.5" customHeight="1">
      <c r="A182" s="427" t="s">
        <v>220</v>
      </c>
      <c r="B182" s="79" t="s">
        <v>217</v>
      </c>
      <c r="C182" s="428" t="s">
        <v>7</v>
      </c>
      <c r="D182" s="427"/>
      <c r="E182" s="88"/>
      <c r="F182" s="429"/>
      <c r="G182" s="84"/>
      <c r="H182" s="92"/>
      <c r="I182" s="82"/>
      <c r="J182" s="88"/>
      <c r="K182" s="84"/>
      <c r="L182" s="87"/>
      <c r="M182" s="82"/>
      <c r="N182" s="87"/>
      <c r="O182" s="449">
        <v>234317</v>
      </c>
      <c r="P182" s="369"/>
      <c r="Q182" s="369"/>
      <c r="R182" s="369"/>
      <c r="S182" s="369"/>
      <c r="T182" s="369"/>
      <c r="U182" s="355" t="s">
        <v>589</v>
      </c>
      <c r="V182" s="81"/>
      <c r="W182" s="81"/>
      <c r="X182" s="81"/>
      <c r="Y182" s="81"/>
      <c r="Z182" s="81"/>
      <c r="AA182" s="81"/>
      <c r="AB182" s="81"/>
      <c r="AC182" s="81"/>
      <c r="AD182" s="81"/>
      <c r="AE182" s="81"/>
      <c r="AF182" s="81"/>
      <c r="AG182" s="81"/>
      <c r="AH182" s="81"/>
      <c r="AI182" s="81"/>
      <c r="AJ182" s="81"/>
      <c r="AK182" s="81"/>
      <c r="AL182" s="81"/>
      <c r="AM182" s="81"/>
      <c r="AN182" s="81"/>
      <c r="AO182" s="81"/>
      <c r="AP182" s="81"/>
      <c r="AQ182" s="81"/>
      <c r="AR182" s="81"/>
      <c r="AS182" s="81"/>
      <c r="AT182" s="81"/>
      <c r="AU182" s="81"/>
      <c r="AV182" s="81"/>
      <c r="AW182" s="81"/>
      <c r="AX182" s="81"/>
      <c r="AY182" s="81"/>
      <c r="AZ182" s="81"/>
      <c r="BA182" s="81"/>
      <c r="BB182" s="81"/>
      <c r="BC182" s="81"/>
      <c r="BD182" s="81"/>
      <c r="BE182" s="81"/>
      <c r="BF182" s="81"/>
      <c r="BG182" s="81"/>
      <c r="BH182" s="81"/>
      <c r="BI182" s="81"/>
      <c r="BJ182" s="81"/>
      <c r="BK182" s="81"/>
      <c r="BL182" s="81"/>
      <c r="BM182" s="81"/>
      <c r="BN182" s="81"/>
      <c r="BO182" s="81"/>
      <c r="BP182" s="81"/>
      <c r="BQ182" s="81"/>
      <c r="BR182" s="81"/>
      <c r="BS182" s="81"/>
      <c r="BT182" s="81"/>
      <c r="BU182" s="81"/>
      <c r="BV182" s="81"/>
      <c r="BW182" s="81"/>
      <c r="BX182" s="81"/>
      <c r="BY182" s="81"/>
      <c r="BZ182" s="81"/>
      <c r="CA182" s="81"/>
      <c r="CB182" s="81"/>
      <c r="CC182" s="81"/>
      <c r="CD182" s="81"/>
      <c r="CE182" s="81"/>
      <c r="CF182" s="81"/>
      <c r="CG182" s="81"/>
      <c r="CH182" s="81"/>
      <c r="CI182" s="81"/>
      <c r="CJ182" s="81"/>
      <c r="CK182" s="81"/>
      <c r="CL182" s="81"/>
      <c r="CM182" s="81"/>
      <c r="CN182" s="81"/>
      <c r="CO182" s="81"/>
      <c r="CP182" s="81"/>
      <c r="CQ182" s="81"/>
      <c r="CR182" s="81"/>
      <c r="CS182" s="81"/>
      <c r="CT182" s="81"/>
      <c r="CU182" s="81"/>
      <c r="CV182" s="81"/>
      <c r="CW182" s="81"/>
      <c r="CX182" s="81"/>
      <c r="CY182" s="81"/>
      <c r="CZ182" s="81"/>
      <c r="DA182" s="81"/>
      <c r="DB182" s="81"/>
      <c r="DC182" s="81"/>
      <c r="DD182" s="81"/>
      <c r="DE182" s="81"/>
      <c r="DF182" s="81"/>
      <c r="DG182" s="81"/>
      <c r="DH182" s="81"/>
      <c r="DI182" s="81"/>
      <c r="DJ182" s="81"/>
      <c r="DK182" s="81"/>
      <c r="DL182" s="81"/>
      <c r="DM182" s="81"/>
      <c r="DN182" s="81"/>
      <c r="DO182" s="81"/>
      <c r="DP182" s="81"/>
      <c r="DQ182" s="81"/>
      <c r="DR182" s="81"/>
      <c r="DS182" s="81"/>
      <c r="DT182" s="81"/>
      <c r="DU182" s="81"/>
      <c r="DV182" s="81"/>
      <c r="DW182" s="81"/>
      <c r="DX182" s="81"/>
      <c r="DY182" s="81"/>
      <c r="DZ182" s="81"/>
      <c r="EA182" s="81"/>
      <c r="EB182" s="81"/>
      <c r="EC182" s="81"/>
      <c r="ED182" s="81"/>
      <c r="EE182" s="81"/>
      <c r="EF182" s="81"/>
      <c r="EG182" s="81"/>
      <c r="EH182" s="81"/>
      <c r="EI182" s="81"/>
      <c r="EJ182" s="81"/>
      <c r="EK182" s="81"/>
      <c r="EL182" s="81"/>
      <c r="EM182" s="81"/>
      <c r="EN182" s="81"/>
      <c r="EO182" s="81"/>
      <c r="EP182" s="81"/>
      <c r="EQ182" s="81"/>
      <c r="ER182" s="81"/>
      <c r="ES182" s="81"/>
      <c r="ET182" s="81"/>
      <c r="EU182" s="81"/>
      <c r="EV182" s="81"/>
      <c r="EW182" s="81"/>
      <c r="EX182" s="81"/>
      <c r="EY182" s="81"/>
      <c r="EZ182" s="81"/>
      <c r="FA182" s="81"/>
      <c r="FB182" s="81"/>
      <c r="FC182" s="81"/>
      <c r="FD182" s="81"/>
      <c r="FE182" s="81"/>
      <c r="FF182" s="81"/>
      <c r="FG182" s="81"/>
      <c r="FH182" s="81"/>
      <c r="FI182" s="81"/>
      <c r="FJ182" s="81"/>
      <c r="FK182" s="81"/>
      <c r="FL182" s="81"/>
      <c r="FM182" s="81"/>
      <c r="FN182" s="81"/>
      <c r="FO182" s="81"/>
      <c r="FP182" s="81"/>
      <c r="FQ182" s="81"/>
      <c r="FR182" s="81"/>
      <c r="FS182" s="81"/>
      <c r="FT182" s="81"/>
      <c r="FU182" s="81"/>
      <c r="FV182" s="81"/>
      <c r="FW182" s="81"/>
      <c r="FX182" s="81"/>
      <c r="FY182" s="81"/>
      <c r="FZ182" s="81"/>
      <c r="GA182" s="81"/>
      <c r="GB182" s="81"/>
      <c r="GC182" s="81"/>
      <c r="GD182" s="81"/>
      <c r="GE182" s="81"/>
      <c r="GF182" s="81"/>
      <c r="GG182" s="81"/>
      <c r="GH182" s="81"/>
      <c r="GI182" s="81"/>
      <c r="GJ182" s="81"/>
      <c r="GK182" s="81"/>
      <c r="GL182" s="81"/>
      <c r="GM182" s="81"/>
      <c r="GN182" s="81"/>
      <c r="GO182" s="81"/>
      <c r="GP182" s="81"/>
      <c r="GQ182" s="81"/>
      <c r="GR182" s="81"/>
      <c r="GS182" s="81"/>
      <c r="GT182" s="81"/>
      <c r="GU182" s="81"/>
      <c r="GV182" s="81"/>
      <c r="GW182" s="81"/>
      <c r="GX182" s="81"/>
      <c r="GY182" s="81"/>
      <c r="GZ182" s="81"/>
      <c r="HA182" s="81"/>
      <c r="HB182" s="81"/>
      <c r="HC182" s="81"/>
      <c r="HD182" s="81"/>
      <c r="HE182" s="81"/>
      <c r="HF182" s="81"/>
      <c r="HG182" s="81"/>
      <c r="HH182" s="81"/>
      <c r="HI182" s="81"/>
      <c r="HJ182" s="81"/>
      <c r="HK182" s="81"/>
      <c r="HL182" s="81"/>
      <c r="HM182" s="81"/>
      <c r="HN182" s="81"/>
      <c r="HO182" s="81"/>
      <c r="HP182" s="81"/>
      <c r="HQ182" s="81"/>
      <c r="HR182" s="81"/>
      <c r="HS182" s="81"/>
      <c r="HT182" s="81"/>
      <c r="HU182" s="81"/>
      <c r="HV182" s="81"/>
      <c r="HW182" s="81"/>
      <c r="HX182" s="81"/>
      <c r="HY182" s="81"/>
      <c r="HZ182" s="81"/>
      <c r="IA182" s="81"/>
      <c r="IB182" s="81"/>
      <c r="IC182" s="81"/>
      <c r="ID182" s="81"/>
      <c r="IE182" s="81"/>
      <c r="IF182" s="81"/>
      <c r="IG182" s="81"/>
      <c r="IH182" s="81"/>
      <c r="II182" s="81"/>
      <c r="IJ182" s="81"/>
      <c r="IK182" s="81"/>
      <c r="IL182" s="81"/>
      <c r="IM182" s="81"/>
      <c r="IN182" s="81"/>
      <c r="IO182" s="81"/>
      <c r="IP182" s="81"/>
      <c r="IQ182" s="81"/>
    </row>
    <row r="183" spans="1:251" ht="19.5" customHeight="1">
      <c r="A183" s="430" t="s">
        <v>571</v>
      </c>
      <c r="B183" s="79" t="s">
        <v>572</v>
      </c>
      <c r="C183" s="428" t="s">
        <v>7</v>
      </c>
      <c r="D183" s="430"/>
      <c r="E183" s="84"/>
      <c r="F183" s="431"/>
      <c r="G183" s="82"/>
      <c r="H183" s="431"/>
      <c r="I183" s="84"/>
      <c r="J183" s="431"/>
      <c r="K183" s="82"/>
      <c r="L183" s="431"/>
      <c r="M183" s="431"/>
      <c r="N183" s="431"/>
      <c r="O183" s="450">
        <v>144458</v>
      </c>
      <c r="P183" s="369"/>
      <c r="Q183" s="369"/>
      <c r="R183" s="369"/>
      <c r="S183" s="369"/>
      <c r="T183" s="369"/>
      <c r="U183" s="355" t="s">
        <v>590</v>
      </c>
      <c r="V183" s="81"/>
      <c r="W183" s="81"/>
      <c r="X183" s="81"/>
      <c r="Y183" s="81"/>
      <c r="Z183" s="81"/>
      <c r="AA183" s="81"/>
      <c r="AB183" s="81"/>
      <c r="AC183" s="81"/>
      <c r="AD183" s="81"/>
      <c r="AE183" s="81"/>
      <c r="AF183" s="81"/>
      <c r="AG183" s="81"/>
      <c r="AH183" s="81"/>
      <c r="AI183" s="81"/>
      <c r="AJ183" s="81"/>
      <c r="AK183" s="81"/>
      <c r="AL183" s="81"/>
      <c r="AM183" s="81"/>
      <c r="AN183" s="81"/>
      <c r="AO183" s="81"/>
      <c r="AP183" s="81"/>
      <c r="AQ183" s="81"/>
      <c r="AR183" s="81"/>
      <c r="AS183" s="81"/>
      <c r="AT183" s="81"/>
      <c r="AU183" s="81"/>
      <c r="AV183" s="81"/>
      <c r="AW183" s="81"/>
      <c r="AX183" s="81"/>
      <c r="AY183" s="81"/>
      <c r="AZ183" s="81"/>
      <c r="BA183" s="81"/>
      <c r="BB183" s="81"/>
      <c r="BC183" s="81"/>
      <c r="BD183" s="81"/>
      <c r="BE183" s="81"/>
      <c r="BF183" s="81"/>
      <c r="BG183" s="81"/>
      <c r="BH183" s="81"/>
      <c r="BI183" s="81"/>
      <c r="BJ183" s="81"/>
      <c r="BK183" s="81"/>
      <c r="BL183" s="81"/>
      <c r="BM183" s="81"/>
      <c r="BN183" s="81"/>
      <c r="BO183" s="81"/>
      <c r="BP183" s="81"/>
      <c r="BQ183" s="81"/>
      <c r="BR183" s="81"/>
      <c r="BS183" s="81"/>
      <c r="BT183" s="81"/>
      <c r="BU183" s="81"/>
      <c r="BV183" s="81"/>
      <c r="BW183" s="81"/>
      <c r="BX183" s="81"/>
      <c r="BY183" s="81"/>
      <c r="BZ183" s="81"/>
      <c r="CA183" s="81"/>
      <c r="CB183" s="81"/>
      <c r="CC183" s="81"/>
      <c r="CD183" s="81"/>
      <c r="CE183" s="81"/>
      <c r="CF183" s="81"/>
      <c r="CG183" s="81"/>
      <c r="CH183" s="81"/>
      <c r="CI183" s="81"/>
      <c r="CJ183" s="81"/>
      <c r="CK183" s="81"/>
      <c r="CL183" s="81"/>
      <c r="CM183" s="81"/>
      <c r="CN183" s="81"/>
      <c r="CO183" s="81"/>
      <c r="CP183" s="81"/>
      <c r="CQ183" s="81"/>
      <c r="CR183" s="81"/>
      <c r="CS183" s="81"/>
      <c r="CT183" s="81"/>
      <c r="CU183" s="81"/>
      <c r="CV183" s="81"/>
      <c r="CW183" s="81"/>
      <c r="CX183" s="81"/>
      <c r="CY183" s="81"/>
      <c r="CZ183" s="81"/>
      <c r="DA183" s="81"/>
      <c r="DB183" s="81"/>
      <c r="DC183" s="81"/>
      <c r="DD183" s="81"/>
      <c r="DE183" s="81"/>
      <c r="DF183" s="81"/>
      <c r="DG183" s="81"/>
      <c r="DH183" s="81"/>
      <c r="DI183" s="81"/>
      <c r="DJ183" s="81"/>
      <c r="DK183" s="81"/>
      <c r="DL183" s="81"/>
      <c r="DM183" s="81"/>
      <c r="DN183" s="81"/>
      <c r="DO183" s="81"/>
      <c r="DP183" s="81"/>
      <c r="DQ183" s="81"/>
      <c r="DR183" s="81"/>
      <c r="DS183" s="81"/>
      <c r="DT183" s="81"/>
      <c r="DU183" s="81"/>
      <c r="DV183" s="81"/>
      <c r="DW183" s="81"/>
      <c r="DX183" s="81"/>
      <c r="DY183" s="81"/>
      <c r="DZ183" s="81"/>
      <c r="EA183" s="81"/>
      <c r="EB183" s="81"/>
      <c r="EC183" s="81"/>
      <c r="ED183" s="81"/>
      <c r="EE183" s="81"/>
      <c r="EF183" s="81"/>
      <c r="EG183" s="81"/>
      <c r="EH183" s="81"/>
      <c r="EI183" s="81"/>
      <c r="EJ183" s="81"/>
      <c r="EK183" s="81"/>
      <c r="EL183" s="81"/>
      <c r="EM183" s="81"/>
      <c r="EN183" s="81"/>
      <c r="EO183" s="81"/>
      <c r="EP183" s="81"/>
      <c r="EQ183" s="81"/>
      <c r="ER183" s="81"/>
      <c r="ES183" s="81"/>
      <c r="ET183" s="81"/>
      <c r="EU183" s="81"/>
      <c r="EV183" s="81"/>
      <c r="EW183" s="81"/>
      <c r="EX183" s="81"/>
      <c r="EY183" s="81"/>
      <c r="EZ183" s="81"/>
      <c r="FA183" s="81"/>
      <c r="FB183" s="81"/>
      <c r="FC183" s="81"/>
      <c r="FD183" s="81"/>
      <c r="FE183" s="81"/>
      <c r="FF183" s="81"/>
      <c r="FG183" s="81"/>
      <c r="FH183" s="81"/>
      <c r="FI183" s="81"/>
      <c r="FJ183" s="81"/>
      <c r="FK183" s="81"/>
      <c r="FL183" s="81"/>
      <c r="FM183" s="81"/>
      <c r="FN183" s="81"/>
      <c r="FO183" s="81"/>
      <c r="FP183" s="81"/>
      <c r="FQ183" s="81"/>
      <c r="FR183" s="81"/>
      <c r="FS183" s="81"/>
      <c r="FT183" s="81"/>
      <c r="FU183" s="81"/>
      <c r="FV183" s="81"/>
      <c r="FW183" s="81"/>
      <c r="FX183" s="81"/>
      <c r="FY183" s="81"/>
      <c r="FZ183" s="81"/>
      <c r="GA183" s="81"/>
      <c r="GB183" s="81"/>
      <c r="GC183" s="81"/>
      <c r="GD183" s="81"/>
      <c r="GE183" s="81"/>
      <c r="GF183" s="81"/>
      <c r="GG183" s="81"/>
      <c r="GH183" s="81"/>
      <c r="GI183" s="81"/>
      <c r="GJ183" s="81"/>
      <c r="GK183" s="81"/>
      <c r="GL183" s="81"/>
      <c r="GM183" s="81"/>
      <c r="GN183" s="81"/>
      <c r="GO183" s="81"/>
      <c r="GP183" s="81"/>
      <c r="GQ183" s="81"/>
      <c r="GR183" s="81"/>
      <c r="GS183" s="81"/>
      <c r="GT183" s="81"/>
      <c r="GU183" s="81"/>
      <c r="GV183" s="81"/>
      <c r="GW183" s="81"/>
      <c r="GX183" s="81"/>
      <c r="GY183" s="81"/>
      <c r="GZ183" s="81"/>
      <c r="HA183" s="81"/>
      <c r="HB183" s="81"/>
      <c r="HC183" s="81"/>
      <c r="HD183" s="81"/>
      <c r="HE183" s="81"/>
      <c r="HF183" s="81"/>
      <c r="HG183" s="81"/>
      <c r="HH183" s="81"/>
      <c r="HI183" s="81"/>
      <c r="HJ183" s="81"/>
      <c r="HK183" s="81"/>
      <c r="HL183" s="81"/>
      <c r="HM183" s="81"/>
      <c r="HN183" s="81"/>
      <c r="HO183" s="81"/>
      <c r="HP183" s="81"/>
      <c r="HQ183" s="81"/>
      <c r="HR183" s="81"/>
      <c r="HS183" s="81"/>
      <c r="HT183" s="81"/>
      <c r="HU183" s="81"/>
      <c r="HV183" s="81"/>
      <c r="HW183" s="81"/>
      <c r="HX183" s="81"/>
      <c r="HY183" s="81"/>
      <c r="HZ183" s="81"/>
      <c r="IA183" s="81"/>
      <c r="IB183" s="81"/>
      <c r="IC183" s="81"/>
      <c r="ID183" s="81"/>
      <c r="IE183" s="81"/>
      <c r="IF183" s="81"/>
      <c r="IG183" s="81"/>
      <c r="IH183" s="81"/>
      <c r="II183" s="81"/>
      <c r="IJ183" s="81"/>
      <c r="IK183" s="81"/>
      <c r="IL183" s="81"/>
      <c r="IM183" s="81"/>
      <c r="IN183" s="81"/>
      <c r="IO183" s="81"/>
      <c r="IP183" s="81"/>
      <c r="IQ183" s="81"/>
    </row>
    <row r="184" spans="1:251" ht="19.5" customHeight="1">
      <c r="A184" s="83" t="s">
        <v>573</v>
      </c>
      <c r="B184" s="79" t="s">
        <v>574</v>
      </c>
      <c r="C184" s="428" t="s">
        <v>7</v>
      </c>
      <c r="D184" s="427"/>
      <c r="E184" s="88"/>
      <c r="F184" s="429"/>
      <c r="G184" s="84"/>
      <c r="H184" s="92"/>
      <c r="I184" s="82"/>
      <c r="J184" s="88"/>
      <c r="K184" s="84"/>
      <c r="L184" s="87"/>
      <c r="M184" s="82"/>
      <c r="N184" s="87"/>
      <c r="O184" s="450">
        <v>100701</v>
      </c>
      <c r="P184" s="369"/>
      <c r="Q184" s="369"/>
      <c r="R184" s="369"/>
      <c r="S184" s="369"/>
      <c r="T184" s="369"/>
      <c r="U184" s="355" t="s">
        <v>590</v>
      </c>
      <c r="V184" s="81"/>
      <c r="W184" s="81"/>
      <c r="X184" s="81"/>
      <c r="Y184" s="81"/>
      <c r="Z184" s="81"/>
      <c r="AA184" s="81"/>
      <c r="AB184" s="81"/>
      <c r="AC184" s="81"/>
      <c r="AD184" s="81"/>
      <c r="AE184" s="81"/>
      <c r="AF184" s="81"/>
      <c r="AG184" s="81"/>
      <c r="AH184" s="81"/>
      <c r="AI184" s="81"/>
      <c r="AJ184" s="81"/>
      <c r="AK184" s="81"/>
      <c r="AL184" s="81"/>
      <c r="AM184" s="81"/>
      <c r="AN184" s="81"/>
      <c r="AO184" s="81"/>
      <c r="AP184" s="81"/>
      <c r="AQ184" s="81"/>
      <c r="AR184" s="81"/>
      <c r="AS184" s="81"/>
      <c r="AT184" s="81"/>
      <c r="AU184" s="81"/>
      <c r="AV184" s="81"/>
      <c r="AW184" s="81"/>
      <c r="AX184" s="81"/>
      <c r="AY184" s="81"/>
      <c r="AZ184" s="81"/>
      <c r="BA184" s="81"/>
      <c r="BB184" s="81"/>
      <c r="BC184" s="81"/>
      <c r="BD184" s="81"/>
      <c r="BE184" s="81"/>
      <c r="BF184" s="81"/>
      <c r="BG184" s="81"/>
      <c r="BH184" s="81"/>
      <c r="BI184" s="81"/>
      <c r="BJ184" s="81"/>
      <c r="BK184" s="81"/>
      <c r="BL184" s="81"/>
      <c r="BM184" s="81"/>
      <c r="BN184" s="81"/>
      <c r="BO184" s="81"/>
      <c r="BP184" s="81"/>
      <c r="BQ184" s="81"/>
      <c r="BR184" s="81"/>
      <c r="BS184" s="81"/>
      <c r="BT184" s="81"/>
      <c r="BU184" s="81"/>
      <c r="BV184" s="81"/>
      <c r="BW184" s="81"/>
      <c r="BX184" s="81"/>
      <c r="BY184" s="81"/>
      <c r="BZ184" s="81"/>
      <c r="CA184" s="81"/>
      <c r="CB184" s="81"/>
      <c r="CC184" s="81"/>
      <c r="CD184" s="81"/>
      <c r="CE184" s="81"/>
      <c r="CF184" s="81"/>
      <c r="CG184" s="81"/>
      <c r="CH184" s="81"/>
      <c r="CI184" s="81"/>
      <c r="CJ184" s="81"/>
      <c r="CK184" s="81"/>
      <c r="CL184" s="81"/>
      <c r="CM184" s="81"/>
      <c r="CN184" s="81"/>
      <c r="CO184" s="81"/>
      <c r="CP184" s="81"/>
      <c r="CQ184" s="81"/>
      <c r="CR184" s="81"/>
      <c r="CS184" s="81"/>
      <c r="CT184" s="81"/>
      <c r="CU184" s="81"/>
      <c r="CV184" s="81"/>
      <c r="CW184" s="81"/>
      <c r="CX184" s="81"/>
      <c r="CY184" s="81"/>
      <c r="CZ184" s="81"/>
      <c r="DA184" s="81"/>
      <c r="DB184" s="81"/>
      <c r="DC184" s="81"/>
      <c r="DD184" s="81"/>
      <c r="DE184" s="81"/>
      <c r="DF184" s="81"/>
      <c r="DG184" s="81"/>
      <c r="DH184" s="81"/>
      <c r="DI184" s="81"/>
      <c r="DJ184" s="81"/>
      <c r="DK184" s="81"/>
      <c r="DL184" s="81"/>
      <c r="DM184" s="81"/>
      <c r="DN184" s="81"/>
      <c r="DO184" s="81"/>
      <c r="DP184" s="81"/>
      <c r="DQ184" s="81"/>
      <c r="DR184" s="81"/>
      <c r="DS184" s="81"/>
      <c r="DT184" s="81"/>
      <c r="DU184" s="81"/>
      <c r="DV184" s="81"/>
      <c r="DW184" s="81"/>
      <c r="DX184" s="81"/>
      <c r="DY184" s="81"/>
      <c r="DZ184" s="81"/>
      <c r="EA184" s="81"/>
      <c r="EB184" s="81"/>
      <c r="EC184" s="81"/>
      <c r="ED184" s="81"/>
      <c r="EE184" s="81"/>
      <c r="EF184" s="81"/>
      <c r="EG184" s="81"/>
      <c r="EH184" s="81"/>
      <c r="EI184" s="81"/>
      <c r="EJ184" s="81"/>
      <c r="EK184" s="81"/>
      <c r="EL184" s="81"/>
      <c r="EM184" s="81"/>
      <c r="EN184" s="81"/>
      <c r="EO184" s="81"/>
      <c r="EP184" s="81"/>
      <c r="EQ184" s="81"/>
      <c r="ER184" s="81"/>
      <c r="ES184" s="81"/>
      <c r="ET184" s="81"/>
      <c r="EU184" s="81"/>
      <c r="EV184" s="81"/>
      <c r="EW184" s="81"/>
      <c r="EX184" s="81"/>
      <c r="EY184" s="81"/>
      <c r="EZ184" s="81"/>
      <c r="FA184" s="81"/>
      <c r="FB184" s="81"/>
      <c r="FC184" s="81"/>
      <c r="FD184" s="81"/>
      <c r="FE184" s="81"/>
      <c r="FF184" s="81"/>
      <c r="FG184" s="81"/>
      <c r="FH184" s="81"/>
      <c r="FI184" s="81"/>
      <c r="FJ184" s="81"/>
      <c r="FK184" s="81"/>
      <c r="FL184" s="81"/>
      <c r="FM184" s="81"/>
      <c r="FN184" s="81"/>
      <c r="FO184" s="81"/>
      <c r="FP184" s="81"/>
      <c r="FQ184" s="81"/>
      <c r="FR184" s="81"/>
      <c r="FS184" s="81"/>
      <c r="FT184" s="81"/>
      <c r="FU184" s="81"/>
      <c r="FV184" s="81"/>
      <c r="FW184" s="81"/>
      <c r="FX184" s="81"/>
      <c r="FY184" s="81"/>
      <c r="FZ184" s="81"/>
      <c r="GA184" s="81"/>
      <c r="GB184" s="81"/>
      <c r="GC184" s="81"/>
      <c r="GD184" s="81"/>
      <c r="GE184" s="81"/>
      <c r="GF184" s="81"/>
      <c r="GG184" s="81"/>
      <c r="GH184" s="81"/>
      <c r="GI184" s="81"/>
      <c r="GJ184" s="81"/>
      <c r="GK184" s="81"/>
      <c r="GL184" s="81"/>
      <c r="GM184" s="81"/>
      <c r="GN184" s="81"/>
      <c r="GO184" s="81"/>
      <c r="GP184" s="81"/>
      <c r="GQ184" s="81"/>
      <c r="GR184" s="81"/>
      <c r="GS184" s="81"/>
      <c r="GT184" s="81"/>
      <c r="GU184" s="81"/>
      <c r="GV184" s="81"/>
      <c r="GW184" s="81"/>
      <c r="GX184" s="81"/>
      <c r="GY184" s="81"/>
      <c r="GZ184" s="81"/>
      <c r="HA184" s="81"/>
      <c r="HB184" s="81"/>
      <c r="HC184" s="81"/>
      <c r="HD184" s="81"/>
      <c r="HE184" s="81"/>
      <c r="HF184" s="81"/>
      <c r="HG184" s="81"/>
      <c r="HH184" s="81"/>
      <c r="HI184" s="81"/>
      <c r="HJ184" s="81"/>
      <c r="HK184" s="81"/>
      <c r="HL184" s="81"/>
      <c r="HM184" s="81"/>
      <c r="HN184" s="81"/>
      <c r="HO184" s="81"/>
      <c r="HP184" s="81"/>
      <c r="HQ184" s="81"/>
      <c r="HR184" s="81"/>
      <c r="HS184" s="81"/>
      <c r="HT184" s="81"/>
      <c r="HU184" s="81"/>
      <c r="HV184" s="81"/>
      <c r="HW184" s="81"/>
      <c r="HX184" s="81"/>
      <c r="HY184" s="81"/>
      <c r="HZ184" s="81"/>
      <c r="IA184" s="81"/>
      <c r="IB184" s="81"/>
      <c r="IC184" s="81"/>
      <c r="ID184" s="81"/>
      <c r="IE184" s="81"/>
      <c r="IF184" s="81"/>
      <c r="IG184" s="81"/>
      <c r="IH184" s="81"/>
      <c r="II184" s="81"/>
      <c r="IJ184" s="81"/>
      <c r="IK184" s="81"/>
      <c r="IL184" s="81"/>
      <c r="IM184" s="81"/>
      <c r="IN184" s="81"/>
      <c r="IO184" s="81"/>
      <c r="IP184" s="81"/>
      <c r="IQ184" s="81"/>
    </row>
    <row r="185" spans="1:251" ht="19.5" customHeight="1">
      <c r="A185" s="83" t="s">
        <v>221</v>
      </c>
      <c r="B185" s="79" t="s">
        <v>173</v>
      </c>
      <c r="C185" s="428" t="s">
        <v>7</v>
      </c>
      <c r="D185" s="83"/>
      <c r="E185" s="83" t="s">
        <v>170</v>
      </c>
      <c r="F185" s="79"/>
      <c r="G185" s="82" t="s">
        <v>170</v>
      </c>
      <c r="H185" s="87"/>
      <c r="I185" s="82" t="s">
        <v>170</v>
      </c>
      <c r="J185" s="432"/>
      <c r="K185" s="82" t="s">
        <v>170</v>
      </c>
      <c r="L185" s="432"/>
      <c r="M185" s="82"/>
      <c r="N185" s="87"/>
      <c r="O185" s="450">
        <v>122522</v>
      </c>
      <c r="P185" s="385">
        <v>0</v>
      </c>
      <c r="Q185" s="385">
        <v>0</v>
      </c>
      <c r="R185" s="385">
        <v>0</v>
      </c>
      <c r="S185" s="385">
        <v>0</v>
      </c>
      <c r="T185" s="385">
        <v>0</v>
      </c>
      <c r="U185" s="355" t="s">
        <v>590</v>
      </c>
      <c r="V185" s="433" t="s">
        <v>575</v>
      </c>
      <c r="W185" s="433" t="s">
        <v>170</v>
      </c>
      <c r="X185" s="434"/>
      <c r="Y185" s="81"/>
      <c r="Z185" s="67"/>
      <c r="AA185" s="67"/>
      <c r="AB185" s="67"/>
      <c r="AC185" s="67"/>
      <c r="AD185" s="67"/>
      <c r="AE185" s="67"/>
      <c r="AF185" s="67"/>
      <c r="AG185" s="67"/>
      <c r="AH185" s="67"/>
      <c r="AI185" s="67"/>
      <c r="AJ185" s="67"/>
      <c r="AK185" s="67"/>
      <c r="AL185" s="67"/>
      <c r="AM185" s="67"/>
      <c r="AN185" s="67"/>
      <c r="AO185" s="67"/>
      <c r="AP185" s="67"/>
      <c r="AQ185" s="67"/>
      <c r="AR185" s="67"/>
      <c r="AS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  <c r="BD185" s="67"/>
      <c r="BE185" s="67"/>
      <c r="BF185" s="67"/>
      <c r="BG185" s="67"/>
      <c r="BH185" s="67"/>
      <c r="BI185" s="67"/>
      <c r="BJ185" s="67"/>
      <c r="BK185" s="67"/>
      <c r="BL185" s="67"/>
      <c r="BM185" s="67"/>
      <c r="BN185" s="67"/>
      <c r="BO185" s="67"/>
      <c r="BP185" s="67"/>
      <c r="BQ185" s="67"/>
      <c r="BR185" s="67"/>
      <c r="BS185" s="67"/>
      <c r="BT185" s="67"/>
      <c r="BU185" s="67"/>
      <c r="BV185" s="67"/>
      <c r="BW185" s="67"/>
      <c r="BX185" s="67"/>
      <c r="BY185" s="67"/>
      <c r="BZ185" s="67"/>
      <c r="CA185" s="67"/>
      <c r="CB185" s="67"/>
      <c r="CC185" s="67"/>
      <c r="CD185" s="67"/>
      <c r="CE185" s="67"/>
      <c r="CF185" s="67"/>
      <c r="CG185" s="67"/>
      <c r="CH185" s="67"/>
      <c r="CI185" s="67"/>
      <c r="CJ185" s="67"/>
      <c r="CK185" s="67"/>
      <c r="CL185" s="67"/>
      <c r="CM185" s="67"/>
      <c r="CN185" s="67"/>
      <c r="CO185" s="67"/>
      <c r="CP185" s="67"/>
      <c r="CQ185" s="67"/>
      <c r="CR185" s="67"/>
      <c r="CS185" s="67"/>
      <c r="CT185" s="67"/>
      <c r="CU185" s="67"/>
      <c r="CV185" s="67"/>
      <c r="CW185" s="67"/>
      <c r="CX185" s="67"/>
      <c r="CY185" s="67"/>
      <c r="CZ185" s="67"/>
      <c r="DA185" s="67"/>
      <c r="DB185" s="67"/>
      <c r="DC185" s="67"/>
      <c r="DD185" s="67"/>
      <c r="DE185" s="67"/>
      <c r="DF185" s="67"/>
      <c r="DG185" s="67"/>
      <c r="DH185" s="67"/>
      <c r="DI185" s="67"/>
      <c r="DJ185" s="67"/>
      <c r="DK185" s="67"/>
      <c r="DL185" s="67"/>
      <c r="DM185" s="67"/>
      <c r="DN185" s="67"/>
      <c r="DO185" s="67"/>
      <c r="DP185" s="67"/>
      <c r="DQ185" s="67"/>
      <c r="DR185" s="67"/>
      <c r="DS185" s="67"/>
      <c r="DT185" s="67"/>
      <c r="DU185" s="67"/>
      <c r="DV185" s="67"/>
      <c r="DW185" s="67"/>
      <c r="DX185" s="67"/>
      <c r="DY185" s="67"/>
      <c r="DZ185" s="67"/>
      <c r="EA185" s="67"/>
      <c r="EB185" s="67"/>
      <c r="EC185" s="67"/>
      <c r="ED185" s="67"/>
      <c r="EE185" s="67"/>
      <c r="EF185" s="67"/>
      <c r="EG185" s="67"/>
      <c r="EH185" s="67"/>
      <c r="EI185" s="67"/>
      <c r="EJ185" s="67"/>
      <c r="EK185" s="67"/>
      <c r="EL185" s="67"/>
      <c r="EM185" s="67"/>
      <c r="EN185" s="67"/>
      <c r="EO185" s="67"/>
      <c r="EP185" s="67"/>
      <c r="EQ185" s="67"/>
      <c r="ER185" s="67"/>
      <c r="ES185" s="67"/>
      <c r="ET185" s="67"/>
      <c r="EU185" s="67"/>
      <c r="EV185" s="67"/>
      <c r="EW185" s="67"/>
      <c r="EX185" s="67"/>
      <c r="EY185" s="67"/>
      <c r="EZ185" s="67"/>
      <c r="FA185" s="67"/>
      <c r="FB185" s="67"/>
      <c r="FC185" s="67"/>
      <c r="FD185" s="67"/>
      <c r="FE185" s="67"/>
      <c r="FF185" s="67"/>
      <c r="FG185" s="67"/>
      <c r="FH185" s="67"/>
      <c r="FI185" s="67"/>
      <c r="FJ185" s="67"/>
      <c r="FK185" s="67"/>
      <c r="FL185" s="67"/>
      <c r="FM185" s="67"/>
      <c r="FN185" s="67"/>
      <c r="FO185" s="67"/>
      <c r="FP185" s="67"/>
      <c r="FQ185" s="67"/>
      <c r="FR185" s="67"/>
      <c r="FS185" s="67"/>
      <c r="FT185" s="67"/>
      <c r="FU185" s="67"/>
      <c r="FV185" s="67"/>
      <c r="FW185" s="67"/>
      <c r="FX185" s="67"/>
      <c r="FY185" s="67"/>
      <c r="FZ185" s="67"/>
      <c r="GA185" s="67"/>
      <c r="GB185" s="67"/>
      <c r="GC185" s="67"/>
      <c r="GD185" s="67"/>
      <c r="GE185" s="67"/>
      <c r="GF185" s="67"/>
      <c r="GG185" s="67"/>
      <c r="GH185" s="67"/>
      <c r="GI185" s="67"/>
      <c r="GJ185" s="67"/>
      <c r="GK185" s="67"/>
      <c r="GL185" s="67"/>
      <c r="GM185" s="67"/>
      <c r="GN185" s="67"/>
      <c r="GO185" s="67"/>
      <c r="GP185" s="67"/>
      <c r="GQ185" s="67"/>
      <c r="GR185" s="67"/>
      <c r="GS185" s="67"/>
      <c r="GT185" s="67"/>
      <c r="GU185" s="67"/>
      <c r="GV185" s="67"/>
      <c r="GW185" s="67"/>
      <c r="GX185" s="67"/>
      <c r="GY185" s="67"/>
      <c r="GZ185" s="67"/>
      <c r="HA185" s="67"/>
      <c r="HB185" s="67"/>
      <c r="HC185" s="67"/>
      <c r="HD185" s="67"/>
      <c r="HE185" s="67"/>
      <c r="HF185" s="67"/>
      <c r="HG185" s="67"/>
      <c r="HH185" s="67"/>
      <c r="HI185" s="67"/>
      <c r="HJ185" s="67"/>
      <c r="HK185" s="67"/>
      <c r="HL185" s="67"/>
      <c r="HM185" s="67"/>
      <c r="HN185" s="67"/>
      <c r="HO185" s="67"/>
      <c r="HP185" s="67"/>
      <c r="HQ185" s="67"/>
      <c r="HR185" s="67"/>
      <c r="HS185" s="67"/>
      <c r="HT185" s="67"/>
      <c r="HU185" s="67"/>
      <c r="HV185" s="67"/>
      <c r="HW185" s="67"/>
      <c r="HX185" s="67"/>
      <c r="HY185" s="67"/>
      <c r="HZ185" s="67"/>
      <c r="IA185" s="67"/>
      <c r="IB185" s="67"/>
      <c r="IC185" s="67"/>
      <c r="ID185" s="67"/>
      <c r="IE185" s="67"/>
      <c r="IF185" s="67"/>
      <c r="IG185" s="67"/>
      <c r="IH185" s="67"/>
      <c r="II185" s="67"/>
      <c r="IJ185" s="67"/>
      <c r="IK185" s="67"/>
      <c r="IL185" s="67"/>
      <c r="IM185" s="67"/>
      <c r="IN185" s="67"/>
      <c r="IO185" s="67"/>
      <c r="IP185" s="67"/>
      <c r="IQ185" s="67"/>
    </row>
    <row r="186" spans="1:251" ht="19.5" customHeight="1">
      <c r="A186" s="83" t="s">
        <v>222</v>
      </c>
      <c r="B186" s="79" t="s">
        <v>440</v>
      </c>
      <c r="C186" s="428" t="s">
        <v>7</v>
      </c>
      <c r="D186" s="83"/>
      <c r="E186" s="83" t="s">
        <v>170</v>
      </c>
      <c r="F186" s="79"/>
      <c r="G186" s="82" t="s">
        <v>170</v>
      </c>
      <c r="H186" s="87"/>
      <c r="I186" s="82" t="s">
        <v>170</v>
      </c>
      <c r="J186" s="432"/>
      <c r="K186" s="82" t="s">
        <v>170</v>
      </c>
      <c r="L186" s="432"/>
      <c r="M186" s="82"/>
      <c r="N186" s="87"/>
      <c r="O186" s="451">
        <v>99248</v>
      </c>
      <c r="P186" s="385">
        <v>0</v>
      </c>
      <c r="Q186" s="385">
        <v>0</v>
      </c>
      <c r="R186" s="385">
        <v>0</v>
      </c>
      <c r="S186" s="385">
        <v>0</v>
      </c>
      <c r="T186" s="385">
        <v>0</v>
      </c>
      <c r="U186" s="355" t="s">
        <v>590</v>
      </c>
      <c r="V186" s="433" t="s">
        <v>575</v>
      </c>
      <c r="W186" s="433" t="s">
        <v>170</v>
      </c>
      <c r="X186" s="434"/>
      <c r="Y186" s="81"/>
      <c r="Z186" s="67"/>
      <c r="AA186" s="67"/>
      <c r="AB186" s="67"/>
      <c r="AC186" s="67"/>
      <c r="AD186" s="67"/>
      <c r="AE186" s="67"/>
      <c r="AF186" s="67"/>
      <c r="AG186" s="67"/>
      <c r="AH186" s="67"/>
      <c r="AI186" s="67"/>
      <c r="AJ186" s="67"/>
      <c r="AK186" s="67"/>
      <c r="AL186" s="67"/>
      <c r="AM186" s="67"/>
      <c r="AN186" s="67"/>
      <c r="AO186" s="67"/>
      <c r="AP186" s="67"/>
      <c r="AQ186" s="67"/>
      <c r="AR186" s="67"/>
      <c r="AS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/>
      <c r="BH186" s="67"/>
      <c r="BI186" s="67"/>
      <c r="BJ186" s="67"/>
      <c r="BK186" s="67"/>
      <c r="BL186" s="67"/>
      <c r="BM186" s="67"/>
      <c r="BN186" s="67"/>
      <c r="BO186" s="67"/>
      <c r="BP186" s="67"/>
      <c r="BQ186" s="67"/>
      <c r="BR186" s="67"/>
      <c r="BS186" s="67"/>
      <c r="BT186" s="67"/>
      <c r="BU186" s="67"/>
      <c r="BV186" s="67"/>
      <c r="BW186" s="67"/>
      <c r="BX186" s="67"/>
      <c r="BY186" s="67"/>
      <c r="BZ186" s="67"/>
      <c r="CA186" s="67"/>
      <c r="CB186" s="67"/>
      <c r="CC186" s="67"/>
      <c r="CD186" s="67"/>
      <c r="CE186" s="67"/>
      <c r="CF186" s="67"/>
      <c r="CG186" s="67"/>
      <c r="CH186" s="67"/>
      <c r="CI186" s="67"/>
      <c r="CJ186" s="67"/>
      <c r="CK186" s="67"/>
      <c r="CL186" s="67"/>
      <c r="CM186" s="67"/>
      <c r="CN186" s="67"/>
      <c r="CO186" s="67"/>
      <c r="CP186" s="67"/>
      <c r="CQ186" s="67"/>
      <c r="CR186" s="67"/>
      <c r="CS186" s="67"/>
      <c r="CT186" s="67"/>
      <c r="CU186" s="67"/>
      <c r="CV186" s="67"/>
      <c r="CW186" s="67"/>
      <c r="CX186" s="67"/>
      <c r="CY186" s="67"/>
      <c r="CZ186" s="67"/>
      <c r="DA186" s="67"/>
      <c r="DB186" s="67"/>
      <c r="DC186" s="67"/>
      <c r="DD186" s="67"/>
      <c r="DE186" s="67"/>
      <c r="DF186" s="67"/>
      <c r="DG186" s="67"/>
      <c r="DH186" s="67"/>
      <c r="DI186" s="67"/>
      <c r="DJ186" s="67"/>
      <c r="DK186" s="67"/>
      <c r="DL186" s="67"/>
      <c r="DM186" s="67"/>
      <c r="DN186" s="67"/>
      <c r="DO186" s="67"/>
      <c r="DP186" s="67"/>
      <c r="DQ186" s="67"/>
      <c r="DR186" s="67"/>
      <c r="DS186" s="67"/>
      <c r="DT186" s="67"/>
      <c r="DU186" s="67"/>
      <c r="DV186" s="67"/>
      <c r="DW186" s="67"/>
      <c r="DX186" s="67"/>
      <c r="DY186" s="67"/>
      <c r="DZ186" s="67"/>
      <c r="EA186" s="67"/>
      <c r="EB186" s="67"/>
      <c r="EC186" s="67"/>
      <c r="ED186" s="67"/>
      <c r="EE186" s="67"/>
      <c r="EF186" s="67"/>
      <c r="EG186" s="67"/>
      <c r="EH186" s="67"/>
      <c r="EI186" s="67"/>
      <c r="EJ186" s="67"/>
      <c r="EK186" s="67"/>
      <c r="EL186" s="67"/>
      <c r="EM186" s="67"/>
      <c r="EN186" s="67"/>
      <c r="EO186" s="67"/>
      <c r="EP186" s="67"/>
      <c r="EQ186" s="67"/>
      <c r="ER186" s="67"/>
      <c r="ES186" s="67"/>
      <c r="ET186" s="67"/>
      <c r="EU186" s="67"/>
      <c r="EV186" s="67"/>
      <c r="EW186" s="67"/>
      <c r="EX186" s="67"/>
      <c r="EY186" s="67"/>
      <c r="EZ186" s="67"/>
      <c r="FA186" s="67"/>
      <c r="FB186" s="67"/>
      <c r="FC186" s="67"/>
      <c r="FD186" s="67"/>
      <c r="FE186" s="67"/>
      <c r="FF186" s="67"/>
      <c r="FG186" s="67"/>
      <c r="FH186" s="67"/>
      <c r="FI186" s="67"/>
      <c r="FJ186" s="67"/>
      <c r="FK186" s="67"/>
      <c r="FL186" s="67"/>
      <c r="FM186" s="67"/>
      <c r="FN186" s="67"/>
      <c r="FO186" s="67"/>
      <c r="FP186" s="67"/>
      <c r="FQ186" s="67"/>
      <c r="FR186" s="67"/>
      <c r="FS186" s="67"/>
      <c r="FT186" s="67"/>
      <c r="FU186" s="67"/>
      <c r="FV186" s="67"/>
      <c r="FW186" s="67"/>
      <c r="FX186" s="67"/>
      <c r="FY186" s="67"/>
      <c r="FZ186" s="67"/>
      <c r="GA186" s="67"/>
      <c r="GB186" s="67"/>
      <c r="GC186" s="67"/>
      <c r="GD186" s="67"/>
      <c r="GE186" s="67"/>
      <c r="GF186" s="67"/>
      <c r="GG186" s="67"/>
      <c r="GH186" s="67"/>
      <c r="GI186" s="67"/>
      <c r="GJ186" s="67"/>
      <c r="GK186" s="67"/>
      <c r="GL186" s="67"/>
      <c r="GM186" s="67"/>
      <c r="GN186" s="67"/>
      <c r="GO186" s="67"/>
      <c r="GP186" s="67"/>
      <c r="GQ186" s="67"/>
      <c r="GR186" s="67"/>
      <c r="GS186" s="67"/>
      <c r="GT186" s="67"/>
      <c r="GU186" s="67"/>
      <c r="GV186" s="67"/>
      <c r="GW186" s="67"/>
      <c r="GX186" s="67"/>
      <c r="GY186" s="67"/>
      <c r="GZ186" s="67"/>
      <c r="HA186" s="67"/>
      <c r="HB186" s="67"/>
      <c r="HC186" s="67"/>
      <c r="HD186" s="67"/>
      <c r="HE186" s="67"/>
      <c r="HF186" s="67"/>
      <c r="HG186" s="67"/>
      <c r="HH186" s="67"/>
      <c r="HI186" s="67"/>
      <c r="HJ186" s="67"/>
      <c r="HK186" s="67"/>
      <c r="HL186" s="67"/>
      <c r="HM186" s="67"/>
      <c r="HN186" s="67"/>
      <c r="HO186" s="67"/>
      <c r="HP186" s="67"/>
      <c r="HQ186" s="67"/>
      <c r="HR186" s="67"/>
      <c r="HS186" s="67"/>
      <c r="HT186" s="67"/>
      <c r="HU186" s="67"/>
      <c r="HV186" s="67"/>
      <c r="HW186" s="67"/>
      <c r="HX186" s="67"/>
      <c r="HY186" s="67"/>
      <c r="HZ186" s="67"/>
      <c r="IA186" s="67"/>
      <c r="IB186" s="67"/>
      <c r="IC186" s="67"/>
      <c r="ID186" s="67"/>
      <c r="IE186" s="67"/>
      <c r="IF186" s="67"/>
      <c r="IG186" s="67"/>
      <c r="IH186" s="67"/>
      <c r="II186" s="67"/>
      <c r="IJ186" s="67"/>
      <c r="IK186" s="67"/>
      <c r="IL186" s="67"/>
      <c r="IM186" s="67"/>
      <c r="IN186" s="67"/>
      <c r="IO186" s="67"/>
      <c r="IP186" s="67"/>
      <c r="IQ186" s="67"/>
    </row>
    <row r="187" spans="1:251" ht="19.5" customHeight="1">
      <c r="A187" s="83" t="s">
        <v>223</v>
      </c>
      <c r="B187" s="79" t="s">
        <v>441</v>
      </c>
      <c r="C187" s="428" t="s">
        <v>7</v>
      </c>
      <c r="D187" s="83"/>
      <c r="E187" s="83"/>
      <c r="F187" s="87"/>
      <c r="G187" s="82"/>
      <c r="H187" s="87"/>
      <c r="I187" s="82"/>
      <c r="J187" s="432"/>
      <c r="K187" s="82"/>
      <c r="L187" s="432"/>
      <c r="M187" s="82"/>
      <c r="N187" s="87"/>
      <c r="O187" s="450">
        <v>90694</v>
      </c>
      <c r="P187" s="385"/>
      <c r="Q187" s="385"/>
      <c r="R187" s="385"/>
      <c r="S187" s="385"/>
      <c r="T187" s="385"/>
      <c r="U187" s="355" t="s">
        <v>590</v>
      </c>
      <c r="V187" s="433"/>
      <c r="W187" s="433"/>
      <c r="X187" s="434"/>
      <c r="Y187" s="81"/>
      <c r="Z187" s="67"/>
      <c r="AA187" s="67"/>
      <c r="AB187" s="67"/>
      <c r="AC187" s="67"/>
      <c r="AD187" s="67"/>
      <c r="AE187" s="67"/>
      <c r="AF187" s="67"/>
      <c r="AG187" s="67"/>
      <c r="AH187" s="67"/>
      <c r="AI187" s="67"/>
      <c r="AJ187" s="67"/>
      <c r="AK187" s="67"/>
      <c r="AL187" s="67"/>
      <c r="AM187" s="67"/>
      <c r="AN187" s="67"/>
      <c r="AO187" s="67"/>
      <c r="AP187" s="67"/>
      <c r="AQ187" s="67"/>
      <c r="AR187" s="67"/>
      <c r="AS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/>
      <c r="BH187" s="67"/>
      <c r="BI187" s="67"/>
      <c r="BJ187" s="67"/>
      <c r="BK187" s="67"/>
      <c r="BL187" s="67"/>
      <c r="BM187" s="67"/>
      <c r="BN187" s="67"/>
      <c r="BO187" s="67"/>
      <c r="BP187" s="67"/>
      <c r="BQ187" s="67"/>
      <c r="BR187" s="67"/>
      <c r="BS187" s="67"/>
      <c r="BT187" s="67"/>
      <c r="BU187" s="67"/>
      <c r="BV187" s="67"/>
      <c r="BW187" s="67"/>
      <c r="BX187" s="67"/>
      <c r="BY187" s="67"/>
      <c r="BZ187" s="67"/>
      <c r="CA187" s="67"/>
      <c r="CB187" s="67"/>
      <c r="CC187" s="67"/>
      <c r="CD187" s="67"/>
      <c r="CE187" s="67"/>
      <c r="CF187" s="67"/>
      <c r="CG187" s="67"/>
      <c r="CH187" s="67"/>
      <c r="CI187" s="67"/>
      <c r="CJ187" s="67"/>
      <c r="CK187" s="67"/>
      <c r="CL187" s="67"/>
      <c r="CM187" s="67"/>
      <c r="CN187" s="67"/>
      <c r="CO187" s="67"/>
      <c r="CP187" s="67"/>
      <c r="CQ187" s="67"/>
      <c r="CR187" s="67"/>
      <c r="CS187" s="67"/>
      <c r="CT187" s="67"/>
      <c r="CU187" s="67"/>
      <c r="CV187" s="67"/>
      <c r="CW187" s="67"/>
      <c r="CX187" s="67"/>
      <c r="CY187" s="67"/>
      <c r="CZ187" s="67"/>
      <c r="DA187" s="67"/>
      <c r="DB187" s="67"/>
      <c r="DC187" s="67"/>
      <c r="DD187" s="67"/>
      <c r="DE187" s="67"/>
      <c r="DF187" s="67"/>
      <c r="DG187" s="67"/>
      <c r="DH187" s="67"/>
      <c r="DI187" s="67"/>
      <c r="DJ187" s="67"/>
      <c r="DK187" s="67"/>
      <c r="DL187" s="67"/>
      <c r="DM187" s="67"/>
      <c r="DN187" s="67"/>
      <c r="DO187" s="67"/>
      <c r="DP187" s="67"/>
      <c r="DQ187" s="67"/>
      <c r="DR187" s="67"/>
      <c r="DS187" s="67"/>
      <c r="DT187" s="67"/>
      <c r="DU187" s="67"/>
      <c r="DV187" s="67"/>
      <c r="DW187" s="67"/>
      <c r="DX187" s="67"/>
      <c r="DY187" s="67"/>
      <c r="DZ187" s="67"/>
      <c r="EA187" s="67"/>
      <c r="EB187" s="67"/>
      <c r="EC187" s="67"/>
      <c r="ED187" s="67"/>
      <c r="EE187" s="67"/>
      <c r="EF187" s="67"/>
      <c r="EG187" s="67"/>
      <c r="EH187" s="67"/>
      <c r="EI187" s="67"/>
      <c r="EJ187" s="67"/>
      <c r="EK187" s="67"/>
      <c r="EL187" s="67"/>
      <c r="EM187" s="67"/>
      <c r="EN187" s="67"/>
      <c r="EO187" s="67"/>
      <c r="EP187" s="67"/>
      <c r="EQ187" s="67"/>
      <c r="ER187" s="67"/>
      <c r="ES187" s="67"/>
      <c r="ET187" s="67"/>
      <c r="EU187" s="67"/>
      <c r="EV187" s="67"/>
      <c r="EW187" s="67"/>
      <c r="EX187" s="67"/>
      <c r="EY187" s="67"/>
      <c r="EZ187" s="67"/>
      <c r="FA187" s="67"/>
      <c r="FB187" s="67"/>
      <c r="FC187" s="67"/>
      <c r="FD187" s="67"/>
      <c r="FE187" s="67"/>
      <c r="FF187" s="67"/>
      <c r="FG187" s="67"/>
      <c r="FH187" s="67"/>
      <c r="FI187" s="67"/>
      <c r="FJ187" s="67"/>
      <c r="FK187" s="67"/>
      <c r="FL187" s="67"/>
      <c r="FM187" s="67"/>
      <c r="FN187" s="67"/>
      <c r="FO187" s="67"/>
      <c r="FP187" s="67"/>
      <c r="FQ187" s="67"/>
      <c r="FR187" s="67"/>
      <c r="FS187" s="67"/>
      <c r="FT187" s="67"/>
      <c r="FU187" s="67"/>
      <c r="FV187" s="67"/>
      <c r="FW187" s="67"/>
      <c r="FX187" s="67"/>
      <c r="FY187" s="67"/>
      <c r="FZ187" s="67"/>
      <c r="GA187" s="67"/>
      <c r="GB187" s="67"/>
      <c r="GC187" s="67"/>
      <c r="GD187" s="67"/>
      <c r="GE187" s="67"/>
      <c r="GF187" s="67"/>
      <c r="GG187" s="67"/>
      <c r="GH187" s="67"/>
      <c r="GI187" s="67"/>
      <c r="GJ187" s="67"/>
      <c r="GK187" s="67"/>
      <c r="GL187" s="67"/>
      <c r="GM187" s="67"/>
      <c r="GN187" s="67"/>
      <c r="GO187" s="67"/>
      <c r="GP187" s="67"/>
      <c r="GQ187" s="67"/>
      <c r="GR187" s="67"/>
      <c r="GS187" s="67"/>
      <c r="GT187" s="67"/>
      <c r="GU187" s="67"/>
      <c r="GV187" s="67"/>
      <c r="GW187" s="67"/>
      <c r="GX187" s="67"/>
      <c r="GY187" s="67"/>
      <c r="GZ187" s="67"/>
      <c r="HA187" s="67"/>
      <c r="HB187" s="67"/>
      <c r="HC187" s="67"/>
      <c r="HD187" s="67"/>
      <c r="HE187" s="67"/>
      <c r="HF187" s="67"/>
      <c r="HG187" s="67"/>
      <c r="HH187" s="67"/>
      <c r="HI187" s="67"/>
      <c r="HJ187" s="67"/>
      <c r="HK187" s="67"/>
      <c r="HL187" s="67"/>
      <c r="HM187" s="67"/>
      <c r="HN187" s="67"/>
      <c r="HO187" s="67"/>
      <c r="HP187" s="67"/>
      <c r="HQ187" s="67"/>
      <c r="HR187" s="67"/>
      <c r="HS187" s="67"/>
      <c r="HT187" s="67"/>
      <c r="HU187" s="67"/>
      <c r="HV187" s="67"/>
      <c r="HW187" s="67"/>
      <c r="HX187" s="67"/>
      <c r="HY187" s="67"/>
      <c r="HZ187" s="67"/>
      <c r="IA187" s="67"/>
      <c r="IB187" s="67"/>
      <c r="IC187" s="67"/>
      <c r="ID187" s="67"/>
      <c r="IE187" s="67"/>
      <c r="IF187" s="67"/>
      <c r="IG187" s="67"/>
      <c r="IH187" s="67"/>
      <c r="II187" s="67"/>
      <c r="IJ187" s="67"/>
      <c r="IK187" s="67"/>
      <c r="IL187" s="67"/>
      <c r="IM187" s="67"/>
      <c r="IN187" s="67"/>
      <c r="IO187" s="67"/>
      <c r="IP187" s="67"/>
      <c r="IQ187" s="67"/>
    </row>
    <row r="188" spans="1:251" ht="19.5" customHeight="1">
      <c r="A188" s="83" t="s">
        <v>224</v>
      </c>
      <c r="B188" s="79" t="s">
        <v>442</v>
      </c>
      <c r="C188" s="428" t="s">
        <v>7</v>
      </c>
      <c r="D188" s="83"/>
      <c r="E188" s="83"/>
      <c r="F188" s="87"/>
      <c r="G188" s="82"/>
      <c r="H188" s="87"/>
      <c r="I188" s="82"/>
      <c r="J188" s="432"/>
      <c r="K188" s="82"/>
      <c r="L188" s="432"/>
      <c r="M188" s="82"/>
      <c r="N188" s="87"/>
      <c r="O188" s="450">
        <v>128638</v>
      </c>
      <c r="P188" s="385"/>
      <c r="Q188" s="385"/>
      <c r="R188" s="385"/>
      <c r="S188" s="385"/>
      <c r="T188" s="385"/>
      <c r="U188" s="355" t="s">
        <v>590</v>
      </c>
      <c r="V188" s="433"/>
      <c r="W188" s="433"/>
      <c r="X188" s="434"/>
      <c r="Y188" s="81"/>
      <c r="Z188" s="67"/>
      <c r="AA188" s="67"/>
      <c r="AB188" s="67"/>
      <c r="AC188" s="67"/>
      <c r="AD188" s="67"/>
      <c r="AE188" s="67"/>
      <c r="AF188" s="67"/>
      <c r="AG188" s="67"/>
      <c r="AH188" s="67"/>
      <c r="AI188" s="67"/>
      <c r="AJ188" s="67"/>
      <c r="AK188" s="67"/>
      <c r="AL188" s="67"/>
      <c r="AM188" s="67"/>
      <c r="AN188" s="67"/>
      <c r="AO188" s="67"/>
      <c r="AP188" s="67"/>
      <c r="AQ188" s="67"/>
      <c r="AR188" s="67"/>
      <c r="AS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  <c r="BD188" s="67"/>
      <c r="BE188" s="67"/>
      <c r="BF188" s="67"/>
      <c r="BG188" s="67"/>
      <c r="BH188" s="67"/>
      <c r="BI188" s="67"/>
      <c r="BJ188" s="67"/>
      <c r="BK188" s="67"/>
      <c r="BL188" s="67"/>
      <c r="BM188" s="67"/>
      <c r="BN188" s="67"/>
      <c r="BO188" s="67"/>
      <c r="BP188" s="67"/>
      <c r="BQ188" s="67"/>
      <c r="BR188" s="67"/>
      <c r="BS188" s="67"/>
      <c r="BT188" s="67"/>
      <c r="BU188" s="67"/>
      <c r="BV188" s="67"/>
      <c r="BW188" s="67"/>
      <c r="BX188" s="67"/>
      <c r="BY188" s="67"/>
      <c r="BZ188" s="67"/>
      <c r="CA188" s="67"/>
      <c r="CB188" s="67"/>
      <c r="CC188" s="67"/>
      <c r="CD188" s="67"/>
      <c r="CE188" s="67"/>
      <c r="CF188" s="67"/>
      <c r="CG188" s="67"/>
      <c r="CH188" s="67"/>
      <c r="CI188" s="67"/>
      <c r="CJ188" s="67"/>
      <c r="CK188" s="67"/>
      <c r="CL188" s="67"/>
      <c r="CM188" s="67"/>
      <c r="CN188" s="67"/>
      <c r="CO188" s="67"/>
      <c r="CP188" s="67"/>
      <c r="CQ188" s="67"/>
      <c r="CR188" s="67"/>
      <c r="CS188" s="67"/>
      <c r="CT188" s="67"/>
      <c r="CU188" s="67"/>
      <c r="CV188" s="67"/>
      <c r="CW188" s="67"/>
      <c r="CX188" s="67"/>
      <c r="CY188" s="67"/>
      <c r="CZ188" s="67"/>
      <c r="DA188" s="67"/>
      <c r="DB188" s="67"/>
      <c r="DC188" s="67"/>
      <c r="DD188" s="67"/>
      <c r="DE188" s="67"/>
      <c r="DF188" s="67"/>
      <c r="DG188" s="67"/>
      <c r="DH188" s="67"/>
      <c r="DI188" s="67"/>
      <c r="DJ188" s="67"/>
      <c r="DK188" s="67"/>
      <c r="DL188" s="67"/>
      <c r="DM188" s="67"/>
      <c r="DN188" s="67"/>
      <c r="DO188" s="67"/>
      <c r="DP188" s="67"/>
      <c r="DQ188" s="67"/>
      <c r="DR188" s="67"/>
      <c r="DS188" s="67"/>
      <c r="DT188" s="67"/>
      <c r="DU188" s="67"/>
      <c r="DV188" s="67"/>
      <c r="DW188" s="67"/>
      <c r="DX188" s="67"/>
      <c r="DY188" s="67"/>
      <c r="DZ188" s="67"/>
      <c r="EA188" s="67"/>
      <c r="EB188" s="67"/>
      <c r="EC188" s="67"/>
      <c r="ED188" s="67"/>
      <c r="EE188" s="67"/>
      <c r="EF188" s="67"/>
      <c r="EG188" s="67"/>
      <c r="EH188" s="67"/>
      <c r="EI188" s="67"/>
      <c r="EJ188" s="67"/>
      <c r="EK188" s="67"/>
      <c r="EL188" s="67"/>
      <c r="EM188" s="67"/>
      <c r="EN188" s="67"/>
      <c r="EO188" s="67"/>
      <c r="EP188" s="67"/>
      <c r="EQ188" s="67"/>
      <c r="ER188" s="67"/>
      <c r="ES188" s="67"/>
      <c r="ET188" s="67"/>
      <c r="EU188" s="67"/>
      <c r="EV188" s="67"/>
      <c r="EW188" s="67"/>
      <c r="EX188" s="67"/>
      <c r="EY188" s="67"/>
      <c r="EZ188" s="67"/>
      <c r="FA188" s="67"/>
      <c r="FB188" s="67"/>
      <c r="FC188" s="67"/>
      <c r="FD188" s="67"/>
      <c r="FE188" s="67"/>
      <c r="FF188" s="67"/>
      <c r="FG188" s="67"/>
      <c r="FH188" s="67"/>
      <c r="FI188" s="67"/>
      <c r="FJ188" s="67"/>
      <c r="FK188" s="67"/>
      <c r="FL188" s="67"/>
      <c r="FM188" s="67"/>
      <c r="FN188" s="67"/>
      <c r="FO188" s="67"/>
      <c r="FP188" s="67"/>
      <c r="FQ188" s="67"/>
      <c r="FR188" s="67"/>
      <c r="FS188" s="67"/>
      <c r="FT188" s="67"/>
      <c r="FU188" s="67"/>
      <c r="FV188" s="67"/>
      <c r="FW188" s="67"/>
      <c r="FX188" s="67"/>
      <c r="FY188" s="67"/>
      <c r="FZ188" s="67"/>
      <c r="GA188" s="67"/>
      <c r="GB188" s="67"/>
      <c r="GC188" s="67"/>
      <c r="GD188" s="67"/>
      <c r="GE188" s="67"/>
      <c r="GF188" s="67"/>
      <c r="GG188" s="67"/>
      <c r="GH188" s="67"/>
      <c r="GI188" s="67"/>
      <c r="GJ188" s="67"/>
      <c r="GK188" s="67"/>
      <c r="GL188" s="67"/>
      <c r="GM188" s="67"/>
      <c r="GN188" s="67"/>
      <c r="GO188" s="67"/>
      <c r="GP188" s="67"/>
      <c r="GQ188" s="67"/>
      <c r="GR188" s="67"/>
      <c r="GS188" s="67"/>
      <c r="GT188" s="67"/>
      <c r="GU188" s="67"/>
      <c r="GV188" s="67"/>
      <c r="GW188" s="67"/>
      <c r="GX188" s="67"/>
      <c r="GY188" s="67"/>
      <c r="GZ188" s="67"/>
      <c r="HA188" s="67"/>
      <c r="HB188" s="67"/>
      <c r="HC188" s="67"/>
      <c r="HD188" s="67"/>
      <c r="HE188" s="67"/>
      <c r="HF188" s="67"/>
      <c r="HG188" s="67"/>
      <c r="HH188" s="67"/>
      <c r="HI188" s="67"/>
      <c r="HJ188" s="67"/>
      <c r="HK188" s="67"/>
      <c r="HL188" s="67"/>
      <c r="HM188" s="67"/>
      <c r="HN188" s="67"/>
      <c r="HO188" s="67"/>
      <c r="HP188" s="67"/>
      <c r="HQ188" s="67"/>
      <c r="HR188" s="67"/>
      <c r="HS188" s="67"/>
      <c r="HT188" s="67"/>
      <c r="HU188" s="67"/>
      <c r="HV188" s="67"/>
      <c r="HW188" s="67"/>
      <c r="HX188" s="67"/>
      <c r="HY188" s="67"/>
      <c r="HZ188" s="67"/>
      <c r="IA188" s="67"/>
      <c r="IB188" s="67"/>
      <c r="IC188" s="67"/>
      <c r="ID188" s="67"/>
      <c r="IE188" s="67"/>
      <c r="IF188" s="67"/>
      <c r="IG188" s="67"/>
      <c r="IH188" s="67"/>
      <c r="II188" s="67"/>
      <c r="IJ188" s="67"/>
      <c r="IK188" s="67"/>
      <c r="IL188" s="67"/>
      <c r="IM188" s="67"/>
      <c r="IN188" s="67"/>
      <c r="IO188" s="67"/>
      <c r="IP188" s="67"/>
      <c r="IQ188" s="67"/>
    </row>
    <row r="189" spans="1:251" ht="19.5" customHeight="1">
      <c r="A189" s="83" t="s">
        <v>171</v>
      </c>
      <c r="B189" s="79" t="s">
        <v>443</v>
      </c>
      <c r="C189" s="428" t="s">
        <v>7</v>
      </c>
      <c r="D189" s="79"/>
      <c r="E189" s="83" t="s">
        <v>170</v>
      </c>
      <c r="F189" s="87"/>
      <c r="G189" s="82" t="s">
        <v>170</v>
      </c>
      <c r="H189" s="87"/>
      <c r="I189" s="82" t="s">
        <v>170</v>
      </c>
      <c r="J189" s="432"/>
      <c r="K189" s="82" t="s">
        <v>170</v>
      </c>
      <c r="L189" s="432"/>
      <c r="M189" s="82"/>
      <c r="N189" s="87"/>
      <c r="O189" s="452">
        <v>446358</v>
      </c>
      <c r="P189" s="385">
        <v>0</v>
      </c>
      <c r="Q189" s="385">
        <v>0</v>
      </c>
      <c r="R189" s="385">
        <v>0</v>
      </c>
      <c r="S189" s="385">
        <v>0</v>
      </c>
      <c r="T189" s="385">
        <v>0</v>
      </c>
      <c r="U189" s="355" t="s">
        <v>591</v>
      </c>
      <c r="V189" s="433" t="s">
        <v>575</v>
      </c>
      <c r="W189" s="433" t="s">
        <v>170</v>
      </c>
      <c r="X189" s="434"/>
      <c r="Y189" s="81"/>
      <c r="Z189" s="67"/>
      <c r="AA189" s="67"/>
      <c r="AB189" s="67"/>
      <c r="AC189" s="67"/>
      <c r="AD189" s="67"/>
      <c r="AE189" s="67"/>
      <c r="AF189" s="67"/>
      <c r="AG189" s="67"/>
      <c r="AH189" s="67"/>
      <c r="AI189" s="67"/>
      <c r="AJ189" s="67"/>
      <c r="AK189" s="67"/>
      <c r="AL189" s="67"/>
      <c r="AM189" s="67"/>
      <c r="AN189" s="67"/>
      <c r="AO189" s="67"/>
      <c r="AP189" s="67"/>
      <c r="AQ189" s="67"/>
      <c r="AR189" s="67"/>
      <c r="AS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/>
      <c r="BH189" s="67"/>
      <c r="BI189" s="67"/>
      <c r="BJ189" s="67"/>
      <c r="BK189" s="67"/>
      <c r="BL189" s="67"/>
      <c r="BM189" s="67"/>
      <c r="BN189" s="67"/>
      <c r="BO189" s="67"/>
      <c r="BP189" s="67"/>
      <c r="BQ189" s="67"/>
      <c r="BR189" s="67"/>
      <c r="BS189" s="67"/>
      <c r="BT189" s="67"/>
      <c r="BU189" s="67"/>
      <c r="BV189" s="67"/>
      <c r="BW189" s="67"/>
      <c r="BX189" s="67"/>
      <c r="BY189" s="67"/>
      <c r="BZ189" s="67"/>
      <c r="CA189" s="67"/>
      <c r="CB189" s="67"/>
      <c r="CC189" s="67"/>
      <c r="CD189" s="67"/>
      <c r="CE189" s="67"/>
      <c r="CF189" s="67"/>
      <c r="CG189" s="67"/>
      <c r="CH189" s="67"/>
      <c r="CI189" s="67"/>
      <c r="CJ189" s="67"/>
      <c r="CK189" s="67"/>
      <c r="CL189" s="67"/>
      <c r="CM189" s="67"/>
      <c r="CN189" s="67"/>
      <c r="CO189" s="67"/>
      <c r="CP189" s="67"/>
      <c r="CQ189" s="67"/>
      <c r="CR189" s="67"/>
      <c r="CS189" s="67"/>
      <c r="CT189" s="67"/>
      <c r="CU189" s="67"/>
      <c r="CV189" s="67"/>
      <c r="CW189" s="67"/>
      <c r="CX189" s="67"/>
      <c r="CY189" s="67"/>
      <c r="CZ189" s="67"/>
      <c r="DA189" s="67"/>
      <c r="DB189" s="67"/>
      <c r="DC189" s="67"/>
      <c r="DD189" s="67"/>
      <c r="DE189" s="67"/>
      <c r="DF189" s="67"/>
      <c r="DG189" s="67"/>
      <c r="DH189" s="67"/>
      <c r="DI189" s="67"/>
      <c r="DJ189" s="67"/>
      <c r="DK189" s="67"/>
      <c r="DL189" s="67"/>
      <c r="DM189" s="67"/>
      <c r="DN189" s="67"/>
      <c r="DO189" s="67"/>
      <c r="DP189" s="67"/>
      <c r="DQ189" s="67"/>
      <c r="DR189" s="67"/>
      <c r="DS189" s="67"/>
      <c r="DT189" s="67"/>
      <c r="DU189" s="67"/>
      <c r="DV189" s="67"/>
      <c r="DW189" s="67"/>
      <c r="DX189" s="67"/>
      <c r="DY189" s="67"/>
      <c r="DZ189" s="67"/>
      <c r="EA189" s="67"/>
      <c r="EB189" s="67"/>
      <c r="EC189" s="67"/>
      <c r="ED189" s="67"/>
      <c r="EE189" s="67"/>
      <c r="EF189" s="67"/>
      <c r="EG189" s="67"/>
      <c r="EH189" s="67"/>
      <c r="EI189" s="67"/>
      <c r="EJ189" s="67"/>
      <c r="EK189" s="67"/>
      <c r="EL189" s="67"/>
      <c r="EM189" s="67"/>
      <c r="EN189" s="67"/>
      <c r="EO189" s="67"/>
      <c r="EP189" s="67"/>
      <c r="EQ189" s="67"/>
      <c r="ER189" s="67"/>
      <c r="ES189" s="67"/>
      <c r="ET189" s="67"/>
      <c r="EU189" s="67"/>
      <c r="EV189" s="67"/>
      <c r="EW189" s="67"/>
      <c r="EX189" s="67"/>
      <c r="EY189" s="67"/>
      <c r="EZ189" s="67"/>
      <c r="FA189" s="67"/>
      <c r="FB189" s="67"/>
      <c r="FC189" s="67"/>
      <c r="FD189" s="67"/>
      <c r="FE189" s="67"/>
      <c r="FF189" s="67"/>
      <c r="FG189" s="67"/>
      <c r="FH189" s="67"/>
      <c r="FI189" s="67"/>
      <c r="FJ189" s="67"/>
      <c r="FK189" s="67"/>
      <c r="FL189" s="67"/>
      <c r="FM189" s="67"/>
      <c r="FN189" s="67"/>
      <c r="FO189" s="67"/>
      <c r="FP189" s="67"/>
      <c r="FQ189" s="67"/>
      <c r="FR189" s="67"/>
      <c r="FS189" s="67"/>
      <c r="FT189" s="67"/>
      <c r="FU189" s="67"/>
      <c r="FV189" s="67"/>
      <c r="FW189" s="67"/>
      <c r="FX189" s="67"/>
      <c r="FY189" s="67"/>
      <c r="FZ189" s="67"/>
      <c r="GA189" s="67"/>
      <c r="GB189" s="67"/>
      <c r="GC189" s="67"/>
      <c r="GD189" s="67"/>
      <c r="GE189" s="67"/>
      <c r="GF189" s="67"/>
      <c r="GG189" s="67"/>
      <c r="GH189" s="67"/>
      <c r="GI189" s="67"/>
      <c r="GJ189" s="67"/>
      <c r="GK189" s="67"/>
      <c r="GL189" s="67"/>
      <c r="GM189" s="67"/>
      <c r="GN189" s="67"/>
      <c r="GO189" s="67"/>
      <c r="GP189" s="67"/>
      <c r="GQ189" s="67"/>
      <c r="GR189" s="67"/>
      <c r="GS189" s="67"/>
      <c r="GT189" s="67"/>
      <c r="GU189" s="67"/>
      <c r="GV189" s="67"/>
      <c r="GW189" s="67"/>
      <c r="GX189" s="67"/>
      <c r="GY189" s="67"/>
      <c r="GZ189" s="67"/>
      <c r="HA189" s="67"/>
      <c r="HB189" s="67"/>
      <c r="HC189" s="67"/>
      <c r="HD189" s="67"/>
      <c r="HE189" s="67"/>
      <c r="HF189" s="67"/>
      <c r="HG189" s="67"/>
      <c r="HH189" s="67"/>
      <c r="HI189" s="67"/>
      <c r="HJ189" s="67"/>
      <c r="HK189" s="67"/>
      <c r="HL189" s="67"/>
      <c r="HM189" s="67"/>
      <c r="HN189" s="67"/>
      <c r="HO189" s="67"/>
      <c r="HP189" s="67"/>
      <c r="HQ189" s="67"/>
      <c r="HR189" s="67"/>
      <c r="HS189" s="67"/>
      <c r="HT189" s="67"/>
      <c r="HU189" s="67"/>
      <c r="HV189" s="67"/>
      <c r="HW189" s="67"/>
      <c r="HX189" s="67"/>
      <c r="HY189" s="67"/>
      <c r="HZ189" s="67"/>
      <c r="IA189" s="67"/>
      <c r="IB189" s="67"/>
      <c r="IC189" s="67"/>
      <c r="ID189" s="67"/>
      <c r="IE189" s="67"/>
      <c r="IF189" s="67"/>
      <c r="IG189" s="67"/>
      <c r="IH189" s="67"/>
      <c r="II189" s="67"/>
      <c r="IJ189" s="67"/>
      <c r="IK189" s="67"/>
      <c r="IL189" s="67"/>
      <c r="IM189" s="67"/>
      <c r="IN189" s="67"/>
      <c r="IO189" s="67"/>
      <c r="IP189" s="67"/>
      <c r="IQ189" s="67"/>
    </row>
    <row r="190" spans="1:251" ht="19.5" customHeight="1">
      <c r="A190" s="83" t="s">
        <v>171</v>
      </c>
      <c r="B190" s="79" t="s">
        <v>444</v>
      </c>
      <c r="C190" s="428" t="s">
        <v>7</v>
      </c>
      <c r="D190" s="79"/>
      <c r="E190" s="83" t="s">
        <v>170</v>
      </c>
      <c r="F190" s="87"/>
      <c r="G190" s="82" t="s">
        <v>170</v>
      </c>
      <c r="H190" s="87"/>
      <c r="I190" s="82" t="s">
        <v>170</v>
      </c>
      <c r="J190" s="432"/>
      <c r="K190" s="82" t="s">
        <v>170</v>
      </c>
      <c r="L190" s="432"/>
      <c r="M190" s="82"/>
      <c r="N190" s="87"/>
      <c r="O190" s="452">
        <v>393090</v>
      </c>
      <c r="P190" s="385">
        <v>0</v>
      </c>
      <c r="Q190" s="385">
        <v>0</v>
      </c>
      <c r="R190" s="385">
        <v>0</v>
      </c>
      <c r="S190" s="385">
        <v>0</v>
      </c>
      <c r="T190" s="385">
        <v>0</v>
      </c>
      <c r="U190" s="355" t="s">
        <v>591</v>
      </c>
      <c r="V190" s="433" t="s">
        <v>575</v>
      </c>
      <c r="W190" s="433" t="s">
        <v>170</v>
      </c>
      <c r="X190" s="434"/>
      <c r="Y190" s="81"/>
      <c r="Z190" s="67"/>
      <c r="AA190" s="67"/>
      <c r="AB190" s="67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/>
      <c r="BH190" s="67"/>
      <c r="BI190" s="67"/>
      <c r="BJ190" s="67"/>
      <c r="BK190" s="67"/>
      <c r="BL190" s="67"/>
      <c r="BM190" s="67"/>
      <c r="BN190" s="67"/>
      <c r="BO190" s="67"/>
      <c r="BP190" s="67"/>
      <c r="BQ190" s="67"/>
      <c r="BR190" s="67"/>
      <c r="BS190" s="67"/>
      <c r="BT190" s="67"/>
      <c r="BU190" s="67"/>
      <c r="BV190" s="67"/>
      <c r="BW190" s="67"/>
      <c r="BX190" s="67"/>
      <c r="BY190" s="67"/>
      <c r="BZ190" s="67"/>
      <c r="CA190" s="67"/>
      <c r="CB190" s="67"/>
      <c r="CC190" s="67"/>
      <c r="CD190" s="67"/>
      <c r="CE190" s="67"/>
      <c r="CF190" s="67"/>
      <c r="CG190" s="67"/>
      <c r="CH190" s="67"/>
      <c r="CI190" s="67"/>
      <c r="CJ190" s="67"/>
      <c r="CK190" s="67"/>
      <c r="CL190" s="67"/>
      <c r="CM190" s="67"/>
      <c r="CN190" s="67"/>
      <c r="CO190" s="67"/>
      <c r="CP190" s="67"/>
      <c r="CQ190" s="67"/>
      <c r="CR190" s="67"/>
      <c r="CS190" s="67"/>
      <c r="CT190" s="67"/>
      <c r="CU190" s="67"/>
      <c r="CV190" s="67"/>
      <c r="CW190" s="67"/>
      <c r="CX190" s="67"/>
      <c r="CY190" s="67"/>
      <c r="CZ190" s="67"/>
      <c r="DA190" s="67"/>
      <c r="DB190" s="67"/>
      <c r="DC190" s="67"/>
      <c r="DD190" s="67"/>
      <c r="DE190" s="67"/>
      <c r="DF190" s="67"/>
      <c r="DG190" s="67"/>
      <c r="DH190" s="67"/>
      <c r="DI190" s="67"/>
      <c r="DJ190" s="67"/>
      <c r="DK190" s="67"/>
      <c r="DL190" s="67"/>
      <c r="DM190" s="67"/>
      <c r="DN190" s="67"/>
      <c r="DO190" s="67"/>
      <c r="DP190" s="67"/>
      <c r="DQ190" s="67"/>
      <c r="DR190" s="67"/>
      <c r="DS190" s="67"/>
      <c r="DT190" s="67"/>
      <c r="DU190" s="67"/>
      <c r="DV190" s="67"/>
      <c r="DW190" s="67"/>
      <c r="DX190" s="67"/>
      <c r="DY190" s="67"/>
      <c r="DZ190" s="67"/>
      <c r="EA190" s="67"/>
      <c r="EB190" s="67"/>
      <c r="EC190" s="67"/>
      <c r="ED190" s="67"/>
      <c r="EE190" s="67"/>
      <c r="EF190" s="67"/>
      <c r="EG190" s="67"/>
      <c r="EH190" s="67"/>
      <c r="EI190" s="67"/>
      <c r="EJ190" s="67"/>
      <c r="EK190" s="67"/>
      <c r="EL190" s="67"/>
      <c r="EM190" s="67"/>
      <c r="EN190" s="67"/>
      <c r="EO190" s="67"/>
      <c r="EP190" s="67"/>
      <c r="EQ190" s="67"/>
      <c r="ER190" s="67"/>
      <c r="ES190" s="67"/>
      <c r="ET190" s="67"/>
      <c r="EU190" s="67"/>
      <c r="EV190" s="67"/>
      <c r="EW190" s="67"/>
      <c r="EX190" s="67"/>
      <c r="EY190" s="67"/>
      <c r="EZ190" s="67"/>
      <c r="FA190" s="67"/>
      <c r="FB190" s="67"/>
      <c r="FC190" s="67"/>
      <c r="FD190" s="67"/>
      <c r="FE190" s="67"/>
      <c r="FF190" s="67"/>
      <c r="FG190" s="67"/>
      <c r="FH190" s="67"/>
      <c r="FI190" s="67"/>
      <c r="FJ190" s="67"/>
      <c r="FK190" s="67"/>
      <c r="FL190" s="67"/>
      <c r="FM190" s="67"/>
      <c r="FN190" s="67"/>
      <c r="FO190" s="67"/>
      <c r="FP190" s="67"/>
      <c r="FQ190" s="67"/>
      <c r="FR190" s="67"/>
      <c r="FS190" s="67"/>
      <c r="FT190" s="67"/>
      <c r="FU190" s="67"/>
      <c r="FV190" s="67"/>
      <c r="FW190" s="67"/>
      <c r="FX190" s="67"/>
      <c r="FY190" s="67"/>
      <c r="FZ190" s="67"/>
      <c r="GA190" s="67"/>
      <c r="GB190" s="67"/>
      <c r="GC190" s="67"/>
      <c r="GD190" s="67"/>
      <c r="GE190" s="67"/>
      <c r="GF190" s="67"/>
      <c r="GG190" s="67"/>
      <c r="GH190" s="67"/>
      <c r="GI190" s="67"/>
      <c r="GJ190" s="67"/>
      <c r="GK190" s="67"/>
      <c r="GL190" s="67"/>
      <c r="GM190" s="67"/>
      <c r="GN190" s="67"/>
      <c r="GO190" s="67"/>
      <c r="GP190" s="67"/>
      <c r="GQ190" s="67"/>
      <c r="GR190" s="67"/>
      <c r="GS190" s="67"/>
      <c r="GT190" s="67"/>
      <c r="GU190" s="67"/>
      <c r="GV190" s="67"/>
      <c r="GW190" s="67"/>
      <c r="GX190" s="67"/>
      <c r="GY190" s="67"/>
      <c r="GZ190" s="67"/>
      <c r="HA190" s="67"/>
      <c r="HB190" s="67"/>
      <c r="HC190" s="67"/>
      <c r="HD190" s="67"/>
      <c r="HE190" s="67"/>
      <c r="HF190" s="67"/>
      <c r="HG190" s="67"/>
      <c r="HH190" s="67"/>
      <c r="HI190" s="67"/>
      <c r="HJ190" s="67"/>
      <c r="HK190" s="67"/>
      <c r="HL190" s="67"/>
      <c r="HM190" s="67"/>
      <c r="HN190" s="67"/>
      <c r="HO190" s="67"/>
      <c r="HP190" s="67"/>
      <c r="HQ190" s="67"/>
      <c r="HR190" s="67"/>
      <c r="HS190" s="67"/>
      <c r="HT190" s="67"/>
      <c r="HU190" s="67"/>
      <c r="HV190" s="67"/>
      <c r="HW190" s="67"/>
      <c r="HX190" s="67"/>
      <c r="HY190" s="67"/>
      <c r="HZ190" s="67"/>
      <c r="IA190" s="67"/>
      <c r="IB190" s="67"/>
      <c r="IC190" s="67"/>
      <c r="ID190" s="67"/>
      <c r="IE190" s="67"/>
      <c r="IF190" s="67"/>
      <c r="IG190" s="67"/>
      <c r="IH190" s="67"/>
      <c r="II190" s="67"/>
      <c r="IJ190" s="67"/>
      <c r="IK190" s="67"/>
      <c r="IL190" s="67"/>
      <c r="IM190" s="67"/>
      <c r="IN190" s="67"/>
      <c r="IO190" s="67"/>
      <c r="IP190" s="67"/>
      <c r="IQ190" s="67"/>
    </row>
    <row r="191" spans="1:251" ht="19.5" customHeight="1">
      <c r="A191" s="83" t="s">
        <v>171</v>
      </c>
      <c r="B191" s="79" t="s">
        <v>445</v>
      </c>
      <c r="C191" s="428" t="s">
        <v>7</v>
      </c>
      <c r="D191" s="79"/>
      <c r="E191" s="83" t="s">
        <v>170</v>
      </c>
      <c r="F191" s="87"/>
      <c r="G191" s="82" t="s">
        <v>170</v>
      </c>
      <c r="H191" s="87"/>
      <c r="I191" s="82" t="s">
        <v>170</v>
      </c>
      <c r="J191" s="432"/>
      <c r="K191" s="82" t="s">
        <v>170</v>
      </c>
      <c r="L191" s="432"/>
      <c r="M191" s="82"/>
      <c r="N191" s="87"/>
      <c r="O191" s="452">
        <v>320449</v>
      </c>
      <c r="P191" s="385">
        <v>0</v>
      </c>
      <c r="Q191" s="385">
        <v>0</v>
      </c>
      <c r="R191" s="385">
        <v>0</v>
      </c>
      <c r="S191" s="385">
        <v>0</v>
      </c>
      <c r="T191" s="385">
        <v>0</v>
      </c>
      <c r="U191" s="355" t="s">
        <v>591</v>
      </c>
      <c r="V191" s="433" t="s">
        <v>575</v>
      </c>
      <c r="W191" s="433" t="s">
        <v>170</v>
      </c>
      <c r="X191" s="434"/>
      <c r="Y191" s="81"/>
      <c r="Z191" s="67"/>
      <c r="AA191" s="67"/>
      <c r="AB191" s="67"/>
      <c r="AC191" s="67"/>
      <c r="AD191" s="67"/>
      <c r="AE191" s="67"/>
      <c r="AF191" s="67"/>
      <c r="AG191" s="67"/>
      <c r="AH191" s="67"/>
      <c r="AI191" s="67"/>
      <c r="AJ191" s="67"/>
      <c r="AK191" s="67"/>
      <c r="AL191" s="67"/>
      <c r="AM191" s="67"/>
      <c r="AN191" s="67"/>
      <c r="AO191" s="67"/>
      <c r="AP191" s="67"/>
      <c r="AQ191" s="67"/>
      <c r="AR191" s="67"/>
      <c r="AS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/>
      <c r="BH191" s="67"/>
      <c r="BI191" s="67"/>
      <c r="BJ191" s="67"/>
      <c r="BK191" s="67"/>
      <c r="BL191" s="67"/>
      <c r="BM191" s="67"/>
      <c r="BN191" s="67"/>
      <c r="BO191" s="67"/>
      <c r="BP191" s="67"/>
      <c r="BQ191" s="67"/>
      <c r="BR191" s="67"/>
      <c r="BS191" s="67"/>
      <c r="BT191" s="67"/>
      <c r="BU191" s="67"/>
      <c r="BV191" s="67"/>
      <c r="BW191" s="67"/>
      <c r="BX191" s="67"/>
      <c r="BY191" s="67"/>
      <c r="BZ191" s="67"/>
      <c r="CA191" s="67"/>
      <c r="CB191" s="67"/>
      <c r="CC191" s="67"/>
      <c r="CD191" s="67"/>
      <c r="CE191" s="67"/>
      <c r="CF191" s="67"/>
      <c r="CG191" s="67"/>
      <c r="CH191" s="67"/>
      <c r="CI191" s="67"/>
      <c r="CJ191" s="67"/>
      <c r="CK191" s="67"/>
      <c r="CL191" s="67"/>
      <c r="CM191" s="67"/>
      <c r="CN191" s="67"/>
      <c r="CO191" s="67"/>
      <c r="CP191" s="67"/>
      <c r="CQ191" s="67"/>
      <c r="CR191" s="67"/>
      <c r="CS191" s="67"/>
      <c r="CT191" s="67"/>
      <c r="CU191" s="67"/>
      <c r="CV191" s="67"/>
      <c r="CW191" s="67"/>
      <c r="CX191" s="67"/>
      <c r="CY191" s="67"/>
      <c r="CZ191" s="67"/>
      <c r="DA191" s="67"/>
      <c r="DB191" s="67"/>
      <c r="DC191" s="67"/>
      <c r="DD191" s="67"/>
      <c r="DE191" s="67"/>
      <c r="DF191" s="67"/>
      <c r="DG191" s="67"/>
      <c r="DH191" s="67"/>
      <c r="DI191" s="67"/>
      <c r="DJ191" s="67"/>
      <c r="DK191" s="67"/>
      <c r="DL191" s="67"/>
      <c r="DM191" s="67"/>
      <c r="DN191" s="67"/>
      <c r="DO191" s="67"/>
      <c r="DP191" s="67"/>
      <c r="DQ191" s="67"/>
      <c r="DR191" s="67"/>
      <c r="DS191" s="67"/>
      <c r="DT191" s="67"/>
      <c r="DU191" s="67"/>
      <c r="DV191" s="67"/>
      <c r="DW191" s="67"/>
      <c r="DX191" s="67"/>
      <c r="DY191" s="67"/>
      <c r="DZ191" s="67"/>
      <c r="EA191" s="67"/>
      <c r="EB191" s="67"/>
      <c r="EC191" s="67"/>
      <c r="ED191" s="67"/>
      <c r="EE191" s="67"/>
      <c r="EF191" s="67"/>
      <c r="EG191" s="67"/>
      <c r="EH191" s="67"/>
      <c r="EI191" s="67"/>
      <c r="EJ191" s="67"/>
      <c r="EK191" s="67"/>
      <c r="EL191" s="67"/>
      <c r="EM191" s="67"/>
      <c r="EN191" s="67"/>
      <c r="EO191" s="67"/>
      <c r="EP191" s="67"/>
      <c r="EQ191" s="67"/>
      <c r="ER191" s="67"/>
      <c r="ES191" s="67"/>
      <c r="ET191" s="67"/>
      <c r="EU191" s="67"/>
      <c r="EV191" s="67"/>
      <c r="EW191" s="67"/>
      <c r="EX191" s="67"/>
      <c r="EY191" s="67"/>
      <c r="EZ191" s="67"/>
      <c r="FA191" s="67"/>
      <c r="FB191" s="67"/>
      <c r="FC191" s="67"/>
      <c r="FD191" s="67"/>
      <c r="FE191" s="67"/>
      <c r="FF191" s="67"/>
      <c r="FG191" s="67"/>
      <c r="FH191" s="67"/>
      <c r="FI191" s="67"/>
      <c r="FJ191" s="67"/>
      <c r="FK191" s="67"/>
      <c r="FL191" s="67"/>
      <c r="FM191" s="67"/>
      <c r="FN191" s="67"/>
      <c r="FO191" s="67"/>
      <c r="FP191" s="67"/>
      <c r="FQ191" s="67"/>
      <c r="FR191" s="67"/>
      <c r="FS191" s="67"/>
      <c r="FT191" s="67"/>
      <c r="FU191" s="67"/>
      <c r="FV191" s="67"/>
      <c r="FW191" s="67"/>
      <c r="FX191" s="67"/>
      <c r="FY191" s="67"/>
      <c r="FZ191" s="67"/>
      <c r="GA191" s="67"/>
      <c r="GB191" s="67"/>
      <c r="GC191" s="67"/>
      <c r="GD191" s="67"/>
      <c r="GE191" s="67"/>
      <c r="GF191" s="67"/>
      <c r="GG191" s="67"/>
      <c r="GH191" s="67"/>
      <c r="GI191" s="67"/>
      <c r="GJ191" s="67"/>
      <c r="GK191" s="67"/>
      <c r="GL191" s="67"/>
      <c r="GM191" s="67"/>
      <c r="GN191" s="67"/>
      <c r="GO191" s="67"/>
      <c r="GP191" s="67"/>
      <c r="GQ191" s="67"/>
      <c r="GR191" s="67"/>
      <c r="GS191" s="67"/>
      <c r="GT191" s="67"/>
      <c r="GU191" s="67"/>
      <c r="GV191" s="67"/>
      <c r="GW191" s="67"/>
      <c r="GX191" s="67"/>
      <c r="GY191" s="67"/>
      <c r="GZ191" s="67"/>
      <c r="HA191" s="67"/>
      <c r="HB191" s="67"/>
      <c r="HC191" s="67"/>
      <c r="HD191" s="67"/>
      <c r="HE191" s="67"/>
      <c r="HF191" s="67"/>
      <c r="HG191" s="67"/>
      <c r="HH191" s="67"/>
      <c r="HI191" s="67"/>
      <c r="HJ191" s="67"/>
      <c r="HK191" s="67"/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/>
    </row>
    <row r="192" spans="1:251" ht="19.5" customHeight="1">
      <c r="A192" s="83" t="s">
        <v>171</v>
      </c>
      <c r="B192" s="79" t="s">
        <v>172</v>
      </c>
      <c r="C192" s="428" t="s">
        <v>7</v>
      </c>
      <c r="D192" s="79"/>
      <c r="E192" s="83" t="s">
        <v>170</v>
      </c>
      <c r="F192" s="87"/>
      <c r="G192" s="82" t="s">
        <v>170</v>
      </c>
      <c r="H192" s="87"/>
      <c r="I192" s="82" t="s">
        <v>170</v>
      </c>
      <c r="J192" s="432"/>
      <c r="K192" s="82" t="s">
        <v>170</v>
      </c>
      <c r="L192" s="432"/>
      <c r="M192" s="82"/>
      <c r="N192" s="87"/>
      <c r="O192" s="452">
        <v>304509</v>
      </c>
      <c r="P192" s="385">
        <v>0</v>
      </c>
      <c r="Q192" s="385">
        <v>0</v>
      </c>
      <c r="R192" s="385">
        <v>0</v>
      </c>
      <c r="S192" s="385">
        <v>0</v>
      </c>
      <c r="T192" s="385">
        <v>0</v>
      </c>
      <c r="U192" s="355" t="s">
        <v>591</v>
      </c>
      <c r="V192" s="433" t="s">
        <v>575</v>
      </c>
      <c r="W192" s="433" t="s">
        <v>170</v>
      </c>
      <c r="X192" s="434"/>
      <c r="Y192" s="81"/>
      <c r="Z192" s="67"/>
      <c r="AA192" s="67"/>
      <c r="AB192" s="67"/>
      <c r="AC192" s="67"/>
      <c r="AD192" s="67"/>
      <c r="AE192" s="67"/>
      <c r="AF192" s="67"/>
      <c r="AG192" s="67"/>
      <c r="AH192" s="67"/>
      <c r="AI192" s="67"/>
      <c r="AJ192" s="67"/>
      <c r="AK192" s="67"/>
      <c r="AL192" s="67"/>
      <c r="AM192" s="67"/>
      <c r="AN192" s="67"/>
      <c r="AO192" s="67"/>
      <c r="AP192" s="67"/>
      <c r="AQ192" s="67"/>
      <c r="AR192" s="67"/>
      <c r="AS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  <c r="BD192" s="67"/>
      <c r="BE192" s="67"/>
      <c r="BF192" s="67"/>
      <c r="BG192" s="67"/>
      <c r="BH192" s="67"/>
      <c r="BI192" s="67"/>
      <c r="BJ192" s="67"/>
      <c r="BK192" s="67"/>
      <c r="BL192" s="67"/>
      <c r="BM192" s="67"/>
      <c r="BN192" s="67"/>
      <c r="BO192" s="67"/>
      <c r="BP192" s="67"/>
      <c r="BQ192" s="67"/>
      <c r="BR192" s="67"/>
      <c r="BS192" s="67"/>
      <c r="BT192" s="67"/>
      <c r="BU192" s="67"/>
      <c r="BV192" s="67"/>
      <c r="BW192" s="67"/>
      <c r="BX192" s="67"/>
      <c r="BY192" s="67"/>
      <c r="BZ192" s="67"/>
      <c r="CA192" s="67"/>
      <c r="CB192" s="67"/>
      <c r="CC192" s="67"/>
      <c r="CD192" s="67"/>
      <c r="CE192" s="67"/>
      <c r="CF192" s="67"/>
      <c r="CG192" s="67"/>
      <c r="CH192" s="67"/>
      <c r="CI192" s="67"/>
      <c r="CJ192" s="67"/>
      <c r="CK192" s="67"/>
      <c r="CL192" s="67"/>
      <c r="CM192" s="67"/>
      <c r="CN192" s="67"/>
      <c r="CO192" s="67"/>
      <c r="CP192" s="67"/>
      <c r="CQ192" s="67"/>
      <c r="CR192" s="67"/>
      <c r="CS192" s="67"/>
      <c r="CT192" s="67"/>
      <c r="CU192" s="67"/>
      <c r="CV192" s="67"/>
      <c r="CW192" s="67"/>
      <c r="CX192" s="67"/>
      <c r="CY192" s="67"/>
      <c r="CZ192" s="67"/>
      <c r="DA192" s="67"/>
      <c r="DB192" s="67"/>
      <c r="DC192" s="67"/>
      <c r="DD192" s="67"/>
      <c r="DE192" s="67"/>
      <c r="DF192" s="67"/>
      <c r="DG192" s="67"/>
      <c r="DH192" s="67"/>
      <c r="DI192" s="67"/>
      <c r="DJ192" s="67"/>
      <c r="DK192" s="67"/>
      <c r="DL192" s="67"/>
      <c r="DM192" s="67"/>
      <c r="DN192" s="67"/>
      <c r="DO192" s="67"/>
      <c r="DP192" s="67"/>
      <c r="DQ192" s="67"/>
      <c r="DR192" s="67"/>
      <c r="DS192" s="67"/>
      <c r="DT192" s="67"/>
      <c r="DU192" s="67"/>
      <c r="DV192" s="67"/>
      <c r="DW192" s="67"/>
      <c r="DX192" s="67"/>
      <c r="DY192" s="67"/>
      <c r="DZ192" s="67"/>
      <c r="EA192" s="67"/>
      <c r="EB192" s="67"/>
      <c r="EC192" s="67"/>
      <c r="ED192" s="67"/>
      <c r="EE192" s="67"/>
      <c r="EF192" s="67"/>
      <c r="EG192" s="67"/>
      <c r="EH192" s="67"/>
      <c r="EI192" s="67"/>
      <c r="EJ192" s="67"/>
      <c r="EK192" s="67"/>
      <c r="EL192" s="67"/>
      <c r="EM192" s="67"/>
      <c r="EN192" s="67"/>
      <c r="EO192" s="67"/>
      <c r="EP192" s="67"/>
      <c r="EQ192" s="67"/>
      <c r="ER192" s="67"/>
      <c r="ES192" s="67"/>
      <c r="ET192" s="67"/>
      <c r="EU192" s="67"/>
      <c r="EV192" s="67"/>
      <c r="EW192" s="67"/>
      <c r="EX192" s="67"/>
      <c r="EY192" s="67"/>
      <c r="EZ192" s="67"/>
      <c r="FA192" s="67"/>
      <c r="FB192" s="67"/>
      <c r="FC192" s="67"/>
      <c r="FD192" s="67"/>
      <c r="FE192" s="67"/>
      <c r="FF192" s="67"/>
      <c r="FG192" s="67"/>
      <c r="FH192" s="67"/>
      <c r="FI192" s="67"/>
      <c r="FJ192" s="67"/>
      <c r="FK192" s="67"/>
      <c r="FL192" s="67"/>
      <c r="FM192" s="67"/>
      <c r="FN192" s="67"/>
      <c r="FO192" s="67"/>
      <c r="FP192" s="67"/>
      <c r="FQ192" s="67"/>
      <c r="FR192" s="67"/>
      <c r="FS192" s="67"/>
      <c r="FT192" s="67"/>
      <c r="FU192" s="67"/>
      <c r="FV192" s="67"/>
      <c r="FW192" s="67"/>
      <c r="FX192" s="67"/>
      <c r="FY192" s="67"/>
      <c r="FZ192" s="67"/>
      <c r="GA192" s="67"/>
      <c r="GB192" s="67"/>
      <c r="GC192" s="67"/>
      <c r="GD192" s="67"/>
      <c r="GE192" s="67"/>
      <c r="GF192" s="67"/>
      <c r="GG192" s="67"/>
      <c r="GH192" s="67"/>
      <c r="GI192" s="67"/>
      <c r="GJ192" s="67"/>
      <c r="GK192" s="67"/>
      <c r="GL192" s="67"/>
      <c r="GM192" s="67"/>
      <c r="GN192" s="67"/>
      <c r="GO192" s="67"/>
      <c r="GP192" s="67"/>
      <c r="GQ192" s="67"/>
      <c r="GR192" s="67"/>
      <c r="GS192" s="67"/>
      <c r="GT192" s="67"/>
      <c r="GU192" s="67"/>
      <c r="GV192" s="67"/>
      <c r="GW192" s="67"/>
      <c r="GX192" s="67"/>
      <c r="GY192" s="67"/>
      <c r="GZ192" s="67"/>
      <c r="HA192" s="67"/>
      <c r="HB192" s="67"/>
      <c r="HC192" s="67"/>
      <c r="HD192" s="67"/>
      <c r="HE192" s="67"/>
      <c r="HF192" s="67"/>
      <c r="HG192" s="67"/>
      <c r="HH192" s="67"/>
      <c r="HI192" s="67"/>
      <c r="HJ192" s="67"/>
      <c r="HK192" s="67"/>
      <c r="HL192" s="67"/>
      <c r="HM192" s="67"/>
      <c r="HN192" s="67"/>
      <c r="HO192" s="67"/>
      <c r="HP192" s="67"/>
      <c r="HQ192" s="67"/>
      <c r="HR192" s="67"/>
      <c r="HS192" s="67"/>
      <c r="HT192" s="67"/>
      <c r="HU192" s="67"/>
      <c r="HV192" s="67"/>
      <c r="HW192" s="67"/>
      <c r="HX192" s="67"/>
      <c r="HY192" s="67"/>
      <c r="HZ192" s="67"/>
      <c r="IA192" s="67"/>
      <c r="IB192" s="67"/>
      <c r="IC192" s="67"/>
      <c r="ID192" s="67"/>
      <c r="IE192" s="67"/>
      <c r="IF192" s="67"/>
      <c r="IG192" s="67"/>
      <c r="IH192" s="67"/>
      <c r="II192" s="67"/>
      <c r="IJ192" s="67"/>
      <c r="IK192" s="67"/>
      <c r="IL192" s="67"/>
      <c r="IM192" s="67"/>
      <c r="IN192" s="67"/>
      <c r="IO192" s="67"/>
      <c r="IP192" s="67"/>
      <c r="IQ192" s="67"/>
    </row>
    <row r="193" spans="1:251" ht="19.5" customHeight="1">
      <c r="A193" s="83" t="s">
        <v>171</v>
      </c>
      <c r="B193" s="79" t="s">
        <v>23</v>
      </c>
      <c r="C193" s="428" t="s">
        <v>7</v>
      </c>
      <c r="D193" s="79"/>
      <c r="E193" s="83" t="s">
        <v>170</v>
      </c>
      <c r="F193" s="87"/>
      <c r="G193" s="82" t="s">
        <v>170</v>
      </c>
      <c r="H193" s="87"/>
      <c r="I193" s="82" t="s">
        <v>170</v>
      </c>
      <c r="J193" s="432"/>
      <c r="K193" s="82" t="s">
        <v>170</v>
      </c>
      <c r="L193" s="432"/>
      <c r="M193" s="82"/>
      <c r="N193" s="87"/>
      <c r="O193" s="452">
        <v>315528</v>
      </c>
      <c r="P193" s="385">
        <v>0</v>
      </c>
      <c r="Q193" s="385">
        <v>0</v>
      </c>
      <c r="R193" s="385">
        <v>0</v>
      </c>
      <c r="S193" s="385">
        <v>0</v>
      </c>
      <c r="T193" s="385">
        <v>0</v>
      </c>
      <c r="U193" s="355" t="s">
        <v>591</v>
      </c>
      <c r="V193" s="433" t="s">
        <v>575</v>
      </c>
      <c r="W193" s="433" t="s">
        <v>170</v>
      </c>
      <c r="X193" s="434"/>
      <c r="Y193" s="81"/>
      <c r="Z193" s="67"/>
      <c r="AA193" s="67"/>
      <c r="AB193" s="67"/>
      <c r="AC193" s="67"/>
      <c r="AD193" s="67"/>
      <c r="AE193" s="67"/>
      <c r="AF193" s="67"/>
      <c r="AG193" s="67"/>
      <c r="AH193" s="67"/>
      <c r="AI193" s="67"/>
      <c r="AJ193" s="67"/>
      <c r="AK193" s="67"/>
      <c r="AL193" s="67"/>
      <c r="AM193" s="67"/>
      <c r="AN193" s="67"/>
      <c r="AO193" s="67"/>
      <c r="AP193" s="67"/>
      <c r="AQ193" s="67"/>
      <c r="AR193" s="67"/>
      <c r="AS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  <c r="BD193" s="67"/>
      <c r="BE193" s="67"/>
      <c r="BF193" s="67"/>
      <c r="BG193" s="67"/>
      <c r="BH193" s="67"/>
      <c r="BI193" s="67"/>
      <c r="BJ193" s="67"/>
      <c r="BK193" s="67"/>
      <c r="BL193" s="67"/>
      <c r="BM193" s="67"/>
      <c r="BN193" s="67"/>
      <c r="BO193" s="67"/>
      <c r="BP193" s="67"/>
      <c r="BQ193" s="67"/>
      <c r="BR193" s="67"/>
      <c r="BS193" s="67"/>
      <c r="BT193" s="67"/>
      <c r="BU193" s="67"/>
      <c r="BV193" s="67"/>
      <c r="BW193" s="67"/>
      <c r="BX193" s="67"/>
      <c r="BY193" s="67"/>
      <c r="BZ193" s="67"/>
      <c r="CA193" s="67"/>
      <c r="CB193" s="67"/>
      <c r="CC193" s="67"/>
      <c r="CD193" s="67"/>
      <c r="CE193" s="67"/>
      <c r="CF193" s="67"/>
      <c r="CG193" s="67"/>
      <c r="CH193" s="67"/>
      <c r="CI193" s="67"/>
      <c r="CJ193" s="67"/>
      <c r="CK193" s="67"/>
      <c r="CL193" s="67"/>
      <c r="CM193" s="67"/>
      <c r="CN193" s="67"/>
      <c r="CO193" s="67"/>
      <c r="CP193" s="67"/>
      <c r="CQ193" s="67"/>
      <c r="CR193" s="67"/>
      <c r="CS193" s="67"/>
      <c r="CT193" s="67"/>
      <c r="CU193" s="67"/>
      <c r="CV193" s="67"/>
      <c r="CW193" s="67"/>
      <c r="CX193" s="67"/>
      <c r="CY193" s="67"/>
      <c r="CZ193" s="67"/>
      <c r="DA193" s="67"/>
      <c r="DB193" s="67"/>
      <c r="DC193" s="67"/>
      <c r="DD193" s="67"/>
      <c r="DE193" s="67"/>
      <c r="DF193" s="67"/>
      <c r="DG193" s="67"/>
      <c r="DH193" s="67"/>
      <c r="DI193" s="67"/>
      <c r="DJ193" s="67"/>
      <c r="DK193" s="67"/>
      <c r="DL193" s="67"/>
      <c r="DM193" s="67"/>
      <c r="DN193" s="67"/>
      <c r="DO193" s="67"/>
      <c r="DP193" s="67"/>
      <c r="DQ193" s="67"/>
      <c r="DR193" s="67"/>
      <c r="DS193" s="67"/>
      <c r="DT193" s="67"/>
      <c r="DU193" s="67"/>
      <c r="DV193" s="67"/>
      <c r="DW193" s="67"/>
      <c r="DX193" s="67"/>
      <c r="DY193" s="67"/>
      <c r="DZ193" s="67"/>
      <c r="EA193" s="67"/>
      <c r="EB193" s="67"/>
      <c r="EC193" s="67"/>
      <c r="ED193" s="67"/>
      <c r="EE193" s="67"/>
      <c r="EF193" s="67"/>
      <c r="EG193" s="67"/>
      <c r="EH193" s="67"/>
      <c r="EI193" s="67"/>
      <c r="EJ193" s="67"/>
      <c r="EK193" s="67"/>
      <c r="EL193" s="67"/>
      <c r="EM193" s="67"/>
      <c r="EN193" s="67"/>
      <c r="EO193" s="67"/>
      <c r="EP193" s="67"/>
      <c r="EQ193" s="67"/>
      <c r="ER193" s="67"/>
      <c r="ES193" s="67"/>
      <c r="ET193" s="67"/>
      <c r="EU193" s="67"/>
      <c r="EV193" s="67"/>
      <c r="EW193" s="67"/>
      <c r="EX193" s="67"/>
      <c r="EY193" s="67"/>
      <c r="EZ193" s="67"/>
      <c r="FA193" s="67"/>
      <c r="FB193" s="67"/>
      <c r="FC193" s="67"/>
      <c r="FD193" s="67"/>
      <c r="FE193" s="67"/>
      <c r="FF193" s="67"/>
      <c r="FG193" s="67"/>
      <c r="FH193" s="67"/>
      <c r="FI193" s="67"/>
      <c r="FJ193" s="67"/>
      <c r="FK193" s="67"/>
      <c r="FL193" s="67"/>
      <c r="FM193" s="67"/>
      <c r="FN193" s="67"/>
      <c r="FO193" s="67"/>
      <c r="FP193" s="67"/>
      <c r="FQ193" s="67"/>
      <c r="FR193" s="67"/>
      <c r="FS193" s="67"/>
      <c r="FT193" s="67"/>
      <c r="FU193" s="67"/>
      <c r="FV193" s="67"/>
      <c r="FW193" s="67"/>
      <c r="FX193" s="67"/>
      <c r="FY193" s="67"/>
      <c r="FZ193" s="67"/>
      <c r="GA193" s="67"/>
      <c r="GB193" s="67"/>
      <c r="GC193" s="67"/>
      <c r="GD193" s="67"/>
      <c r="GE193" s="67"/>
      <c r="GF193" s="67"/>
      <c r="GG193" s="67"/>
      <c r="GH193" s="67"/>
      <c r="GI193" s="67"/>
      <c r="GJ193" s="67"/>
      <c r="GK193" s="67"/>
      <c r="GL193" s="67"/>
      <c r="GM193" s="67"/>
      <c r="GN193" s="67"/>
      <c r="GO193" s="67"/>
      <c r="GP193" s="67"/>
      <c r="GQ193" s="67"/>
      <c r="GR193" s="67"/>
      <c r="GS193" s="67"/>
      <c r="GT193" s="67"/>
      <c r="GU193" s="67"/>
      <c r="GV193" s="67"/>
      <c r="GW193" s="67"/>
      <c r="GX193" s="67"/>
      <c r="GY193" s="67"/>
      <c r="GZ193" s="67"/>
      <c r="HA193" s="67"/>
      <c r="HB193" s="67"/>
      <c r="HC193" s="67"/>
      <c r="HD193" s="67"/>
      <c r="HE193" s="67"/>
      <c r="HF193" s="67"/>
      <c r="HG193" s="67"/>
      <c r="HH193" s="67"/>
      <c r="HI193" s="67"/>
      <c r="HJ193" s="67"/>
      <c r="HK193" s="67"/>
      <c r="HL193" s="67"/>
      <c r="HM193" s="67"/>
      <c r="HN193" s="67"/>
      <c r="HO193" s="67"/>
      <c r="HP193" s="67"/>
      <c r="HQ193" s="67"/>
      <c r="HR193" s="67"/>
      <c r="HS193" s="67"/>
      <c r="HT193" s="67"/>
      <c r="HU193" s="67"/>
      <c r="HV193" s="67"/>
      <c r="HW193" s="67"/>
      <c r="HX193" s="67"/>
      <c r="HY193" s="67"/>
      <c r="HZ193" s="67"/>
      <c r="IA193" s="67"/>
      <c r="IB193" s="67"/>
      <c r="IC193" s="67"/>
      <c r="ID193" s="67"/>
      <c r="IE193" s="67"/>
      <c r="IF193" s="67"/>
      <c r="IG193" s="67"/>
      <c r="IH193" s="67"/>
      <c r="II193" s="67"/>
      <c r="IJ193" s="67"/>
      <c r="IK193" s="67"/>
      <c r="IL193" s="67"/>
      <c r="IM193" s="67"/>
      <c r="IN193" s="67"/>
      <c r="IO193" s="67"/>
      <c r="IP193" s="67"/>
      <c r="IQ193" s="67"/>
    </row>
    <row r="194" spans="1:251" ht="19.5" customHeight="1">
      <c r="A194" s="83" t="s">
        <v>171</v>
      </c>
      <c r="B194" s="79" t="s">
        <v>24</v>
      </c>
      <c r="C194" s="428" t="s">
        <v>7</v>
      </c>
      <c r="D194" s="79"/>
      <c r="E194" s="83" t="s">
        <v>170</v>
      </c>
      <c r="F194" s="87"/>
      <c r="G194" s="82" t="s">
        <v>170</v>
      </c>
      <c r="H194" s="87"/>
      <c r="I194" s="82" t="s">
        <v>170</v>
      </c>
      <c r="J194" s="432"/>
      <c r="K194" s="82" t="s">
        <v>170</v>
      </c>
      <c r="L194" s="432"/>
      <c r="M194" s="82"/>
      <c r="N194" s="87"/>
      <c r="O194" s="452">
        <v>172068</v>
      </c>
      <c r="P194" s="385">
        <v>0</v>
      </c>
      <c r="Q194" s="385">
        <v>0</v>
      </c>
      <c r="R194" s="385">
        <v>0</v>
      </c>
      <c r="S194" s="385">
        <v>0</v>
      </c>
      <c r="T194" s="385">
        <v>0</v>
      </c>
      <c r="U194" s="355" t="s">
        <v>591</v>
      </c>
      <c r="V194" s="433" t="s">
        <v>575</v>
      </c>
      <c r="W194" s="433" t="s">
        <v>170</v>
      </c>
      <c r="X194" s="434"/>
      <c r="Y194" s="81"/>
      <c r="Z194" s="67"/>
      <c r="AA194" s="67"/>
      <c r="AB194" s="67"/>
      <c r="AC194" s="67"/>
      <c r="AD194" s="67"/>
      <c r="AE194" s="67"/>
      <c r="AF194" s="67"/>
      <c r="AG194" s="67"/>
      <c r="AH194" s="67"/>
      <c r="AI194" s="67"/>
      <c r="AJ194" s="67"/>
      <c r="AK194" s="67"/>
      <c r="AL194" s="67"/>
      <c r="AM194" s="67"/>
      <c r="AN194" s="67"/>
      <c r="AO194" s="67"/>
      <c r="AP194" s="67"/>
      <c r="AQ194" s="67"/>
      <c r="AR194" s="67"/>
      <c r="AS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/>
      <c r="BH194" s="67"/>
      <c r="BI194" s="67"/>
      <c r="BJ194" s="67"/>
      <c r="BK194" s="67"/>
      <c r="BL194" s="67"/>
      <c r="BM194" s="67"/>
      <c r="BN194" s="67"/>
      <c r="BO194" s="67"/>
      <c r="BP194" s="67"/>
      <c r="BQ194" s="67"/>
      <c r="BR194" s="67"/>
      <c r="BS194" s="67"/>
      <c r="BT194" s="67"/>
      <c r="BU194" s="67"/>
      <c r="BV194" s="67"/>
      <c r="BW194" s="67"/>
      <c r="BX194" s="67"/>
      <c r="BY194" s="67"/>
      <c r="BZ194" s="67"/>
      <c r="CA194" s="67"/>
      <c r="CB194" s="67"/>
      <c r="CC194" s="67"/>
      <c r="CD194" s="67"/>
      <c r="CE194" s="67"/>
      <c r="CF194" s="67"/>
      <c r="CG194" s="67"/>
      <c r="CH194" s="67"/>
      <c r="CI194" s="67"/>
      <c r="CJ194" s="67"/>
      <c r="CK194" s="67"/>
      <c r="CL194" s="67"/>
      <c r="CM194" s="67"/>
      <c r="CN194" s="67"/>
      <c r="CO194" s="67"/>
      <c r="CP194" s="67"/>
      <c r="CQ194" s="67"/>
      <c r="CR194" s="67"/>
      <c r="CS194" s="67"/>
      <c r="CT194" s="67"/>
      <c r="CU194" s="67"/>
      <c r="CV194" s="67"/>
      <c r="CW194" s="67"/>
      <c r="CX194" s="67"/>
      <c r="CY194" s="67"/>
      <c r="CZ194" s="67"/>
      <c r="DA194" s="67"/>
      <c r="DB194" s="67"/>
      <c r="DC194" s="67"/>
      <c r="DD194" s="67"/>
      <c r="DE194" s="67"/>
      <c r="DF194" s="67"/>
      <c r="DG194" s="67"/>
      <c r="DH194" s="67"/>
      <c r="DI194" s="67"/>
      <c r="DJ194" s="67"/>
      <c r="DK194" s="67"/>
      <c r="DL194" s="67"/>
      <c r="DM194" s="67"/>
      <c r="DN194" s="67"/>
      <c r="DO194" s="67"/>
      <c r="DP194" s="67"/>
      <c r="DQ194" s="67"/>
      <c r="DR194" s="67"/>
      <c r="DS194" s="67"/>
      <c r="DT194" s="67"/>
      <c r="DU194" s="67"/>
      <c r="DV194" s="67"/>
      <c r="DW194" s="67"/>
      <c r="DX194" s="67"/>
      <c r="DY194" s="67"/>
      <c r="DZ194" s="67"/>
      <c r="EA194" s="67"/>
      <c r="EB194" s="67"/>
      <c r="EC194" s="67"/>
      <c r="ED194" s="67"/>
      <c r="EE194" s="67"/>
      <c r="EF194" s="67"/>
      <c r="EG194" s="67"/>
      <c r="EH194" s="67"/>
      <c r="EI194" s="67"/>
      <c r="EJ194" s="67"/>
      <c r="EK194" s="67"/>
      <c r="EL194" s="67"/>
      <c r="EM194" s="67"/>
      <c r="EN194" s="67"/>
      <c r="EO194" s="67"/>
      <c r="EP194" s="67"/>
      <c r="EQ194" s="67"/>
      <c r="ER194" s="67"/>
      <c r="ES194" s="67"/>
      <c r="ET194" s="67"/>
      <c r="EU194" s="67"/>
      <c r="EV194" s="67"/>
      <c r="EW194" s="67"/>
      <c r="EX194" s="67"/>
      <c r="EY194" s="67"/>
      <c r="EZ194" s="67"/>
      <c r="FA194" s="67"/>
      <c r="FB194" s="67"/>
      <c r="FC194" s="67"/>
      <c r="FD194" s="67"/>
      <c r="FE194" s="67"/>
      <c r="FF194" s="67"/>
      <c r="FG194" s="67"/>
      <c r="FH194" s="67"/>
      <c r="FI194" s="67"/>
      <c r="FJ194" s="67"/>
      <c r="FK194" s="67"/>
      <c r="FL194" s="67"/>
      <c r="FM194" s="67"/>
      <c r="FN194" s="67"/>
      <c r="FO194" s="67"/>
      <c r="FP194" s="67"/>
      <c r="FQ194" s="67"/>
      <c r="FR194" s="67"/>
      <c r="FS194" s="67"/>
      <c r="FT194" s="67"/>
      <c r="FU194" s="67"/>
      <c r="FV194" s="67"/>
      <c r="FW194" s="67"/>
      <c r="FX194" s="67"/>
      <c r="FY194" s="67"/>
      <c r="FZ194" s="67"/>
      <c r="GA194" s="67"/>
      <c r="GB194" s="67"/>
      <c r="GC194" s="67"/>
      <c r="GD194" s="67"/>
      <c r="GE194" s="67"/>
      <c r="GF194" s="67"/>
      <c r="GG194" s="67"/>
      <c r="GH194" s="67"/>
      <c r="GI194" s="67"/>
      <c r="GJ194" s="67"/>
      <c r="GK194" s="67"/>
      <c r="GL194" s="67"/>
      <c r="GM194" s="67"/>
      <c r="GN194" s="67"/>
      <c r="GO194" s="67"/>
      <c r="GP194" s="67"/>
      <c r="GQ194" s="67"/>
      <c r="GR194" s="67"/>
      <c r="GS194" s="67"/>
      <c r="GT194" s="67"/>
      <c r="GU194" s="67"/>
      <c r="GV194" s="67"/>
      <c r="GW194" s="67"/>
      <c r="GX194" s="67"/>
      <c r="GY194" s="67"/>
      <c r="GZ194" s="67"/>
      <c r="HA194" s="67"/>
      <c r="HB194" s="67"/>
      <c r="HC194" s="67"/>
      <c r="HD194" s="67"/>
      <c r="HE194" s="67"/>
      <c r="HF194" s="67"/>
      <c r="HG194" s="67"/>
      <c r="HH194" s="67"/>
      <c r="HI194" s="67"/>
      <c r="HJ194" s="67"/>
      <c r="HK194" s="67"/>
      <c r="HL194" s="67"/>
      <c r="HM194" s="67"/>
      <c r="HN194" s="67"/>
      <c r="HO194" s="67"/>
      <c r="HP194" s="67"/>
      <c r="HQ194" s="67"/>
      <c r="HR194" s="67"/>
      <c r="HS194" s="67"/>
      <c r="HT194" s="67"/>
      <c r="HU194" s="67"/>
      <c r="HV194" s="67"/>
      <c r="HW194" s="67"/>
      <c r="HX194" s="67"/>
      <c r="HY194" s="67"/>
      <c r="HZ194" s="67"/>
      <c r="IA194" s="67"/>
      <c r="IB194" s="67"/>
      <c r="IC194" s="67"/>
      <c r="ID194" s="67"/>
      <c r="IE194" s="67"/>
      <c r="IF194" s="67"/>
      <c r="IG194" s="67"/>
      <c r="IH194" s="67"/>
      <c r="II194" s="67"/>
      <c r="IJ194" s="67"/>
      <c r="IK194" s="67"/>
      <c r="IL194" s="67"/>
      <c r="IM194" s="67"/>
      <c r="IN194" s="67"/>
      <c r="IO194" s="67"/>
      <c r="IP194" s="67"/>
      <c r="IQ194" s="67"/>
    </row>
    <row r="195" spans="1:251" ht="19.5" customHeight="1">
      <c r="A195" s="83" t="s">
        <v>171</v>
      </c>
      <c r="B195" s="79" t="s">
        <v>446</v>
      </c>
      <c r="C195" s="428" t="s">
        <v>7</v>
      </c>
      <c r="D195" s="79"/>
      <c r="E195" s="83"/>
      <c r="F195" s="87"/>
      <c r="G195" s="82"/>
      <c r="H195" s="87"/>
      <c r="I195" s="82"/>
      <c r="J195" s="432"/>
      <c r="K195" s="82"/>
      <c r="L195" s="432"/>
      <c r="M195" s="82"/>
      <c r="N195" s="87"/>
      <c r="O195" s="452">
        <v>284880</v>
      </c>
      <c r="P195" s="385"/>
      <c r="Q195" s="385"/>
      <c r="R195" s="385"/>
      <c r="S195" s="385"/>
      <c r="T195" s="385"/>
      <c r="U195" s="355" t="s">
        <v>591</v>
      </c>
      <c r="V195" s="433"/>
      <c r="W195" s="433"/>
      <c r="X195" s="434"/>
      <c r="Y195" s="81"/>
      <c r="Z195" s="67"/>
      <c r="AA195" s="67"/>
      <c r="AB195" s="67"/>
      <c r="AC195" s="67"/>
      <c r="AD195" s="67"/>
      <c r="AE195" s="67"/>
      <c r="AF195" s="67"/>
      <c r="AG195" s="67"/>
      <c r="AH195" s="67"/>
      <c r="AI195" s="67"/>
      <c r="AJ195" s="67"/>
      <c r="AK195" s="67"/>
      <c r="AL195" s="67"/>
      <c r="AM195" s="67"/>
      <c r="AN195" s="67"/>
      <c r="AO195" s="67"/>
      <c r="AP195" s="67"/>
      <c r="AQ195" s="67"/>
      <c r="AR195" s="67"/>
      <c r="AS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/>
      <c r="BH195" s="67"/>
      <c r="BI195" s="67"/>
      <c r="BJ195" s="67"/>
      <c r="BK195" s="67"/>
      <c r="BL195" s="67"/>
      <c r="BM195" s="67"/>
      <c r="BN195" s="67"/>
      <c r="BO195" s="67"/>
      <c r="BP195" s="67"/>
      <c r="BQ195" s="67"/>
      <c r="BR195" s="67"/>
      <c r="BS195" s="67"/>
      <c r="BT195" s="67"/>
      <c r="BU195" s="67"/>
      <c r="BV195" s="67"/>
      <c r="BW195" s="67"/>
      <c r="BX195" s="67"/>
      <c r="BY195" s="67"/>
      <c r="BZ195" s="67"/>
      <c r="CA195" s="67"/>
      <c r="CB195" s="67"/>
      <c r="CC195" s="67"/>
      <c r="CD195" s="67"/>
      <c r="CE195" s="67"/>
      <c r="CF195" s="67"/>
      <c r="CG195" s="67"/>
      <c r="CH195" s="67"/>
      <c r="CI195" s="67"/>
      <c r="CJ195" s="67"/>
      <c r="CK195" s="67"/>
      <c r="CL195" s="67"/>
      <c r="CM195" s="67"/>
      <c r="CN195" s="67"/>
      <c r="CO195" s="67"/>
      <c r="CP195" s="67"/>
      <c r="CQ195" s="67"/>
      <c r="CR195" s="67"/>
      <c r="CS195" s="67"/>
      <c r="CT195" s="67"/>
      <c r="CU195" s="67"/>
      <c r="CV195" s="67"/>
      <c r="CW195" s="67"/>
      <c r="CX195" s="67"/>
      <c r="CY195" s="67"/>
      <c r="CZ195" s="67"/>
      <c r="DA195" s="67"/>
      <c r="DB195" s="67"/>
      <c r="DC195" s="67"/>
      <c r="DD195" s="67"/>
      <c r="DE195" s="67"/>
      <c r="DF195" s="67"/>
      <c r="DG195" s="67"/>
      <c r="DH195" s="67"/>
      <c r="DI195" s="67"/>
      <c r="DJ195" s="67"/>
      <c r="DK195" s="67"/>
      <c r="DL195" s="67"/>
      <c r="DM195" s="67"/>
      <c r="DN195" s="67"/>
      <c r="DO195" s="67"/>
      <c r="DP195" s="67"/>
      <c r="DQ195" s="67"/>
      <c r="DR195" s="67"/>
      <c r="DS195" s="67"/>
      <c r="DT195" s="67"/>
      <c r="DU195" s="67"/>
      <c r="DV195" s="67"/>
      <c r="DW195" s="67"/>
      <c r="DX195" s="67"/>
      <c r="DY195" s="67"/>
      <c r="DZ195" s="67"/>
      <c r="EA195" s="67"/>
      <c r="EB195" s="67"/>
      <c r="EC195" s="67"/>
      <c r="ED195" s="67"/>
      <c r="EE195" s="67"/>
      <c r="EF195" s="67"/>
      <c r="EG195" s="67"/>
      <c r="EH195" s="67"/>
      <c r="EI195" s="67"/>
      <c r="EJ195" s="67"/>
      <c r="EK195" s="67"/>
      <c r="EL195" s="67"/>
      <c r="EM195" s="67"/>
      <c r="EN195" s="67"/>
      <c r="EO195" s="67"/>
      <c r="EP195" s="67"/>
      <c r="EQ195" s="67"/>
      <c r="ER195" s="67"/>
      <c r="ES195" s="67"/>
      <c r="ET195" s="67"/>
      <c r="EU195" s="67"/>
      <c r="EV195" s="67"/>
      <c r="EW195" s="67"/>
      <c r="EX195" s="67"/>
      <c r="EY195" s="67"/>
      <c r="EZ195" s="67"/>
      <c r="FA195" s="67"/>
      <c r="FB195" s="67"/>
      <c r="FC195" s="67"/>
      <c r="FD195" s="67"/>
      <c r="FE195" s="67"/>
      <c r="FF195" s="67"/>
      <c r="FG195" s="67"/>
      <c r="FH195" s="67"/>
      <c r="FI195" s="67"/>
      <c r="FJ195" s="67"/>
      <c r="FK195" s="67"/>
      <c r="FL195" s="67"/>
      <c r="FM195" s="67"/>
      <c r="FN195" s="67"/>
      <c r="FO195" s="67"/>
      <c r="FP195" s="67"/>
      <c r="FQ195" s="67"/>
      <c r="FR195" s="67"/>
      <c r="FS195" s="67"/>
      <c r="FT195" s="67"/>
      <c r="FU195" s="67"/>
      <c r="FV195" s="67"/>
      <c r="FW195" s="67"/>
      <c r="FX195" s="67"/>
      <c r="FY195" s="67"/>
      <c r="FZ195" s="67"/>
      <c r="GA195" s="67"/>
      <c r="GB195" s="67"/>
      <c r="GC195" s="67"/>
      <c r="GD195" s="67"/>
      <c r="GE195" s="67"/>
      <c r="GF195" s="67"/>
      <c r="GG195" s="67"/>
      <c r="GH195" s="67"/>
      <c r="GI195" s="67"/>
      <c r="GJ195" s="67"/>
      <c r="GK195" s="67"/>
      <c r="GL195" s="67"/>
      <c r="GM195" s="67"/>
      <c r="GN195" s="67"/>
      <c r="GO195" s="67"/>
      <c r="GP195" s="67"/>
      <c r="GQ195" s="67"/>
      <c r="GR195" s="67"/>
      <c r="GS195" s="67"/>
      <c r="GT195" s="67"/>
      <c r="GU195" s="67"/>
      <c r="GV195" s="67"/>
      <c r="GW195" s="67"/>
      <c r="GX195" s="67"/>
      <c r="GY195" s="67"/>
      <c r="GZ195" s="67"/>
      <c r="HA195" s="67"/>
      <c r="HB195" s="67"/>
      <c r="HC195" s="67"/>
      <c r="HD195" s="67"/>
      <c r="HE195" s="67"/>
      <c r="HF195" s="67"/>
      <c r="HG195" s="67"/>
      <c r="HH195" s="67"/>
      <c r="HI195" s="67"/>
      <c r="HJ195" s="67"/>
      <c r="HK195" s="67"/>
      <c r="HL195" s="67"/>
      <c r="HM195" s="67"/>
      <c r="HN195" s="67"/>
      <c r="HO195" s="67"/>
      <c r="HP195" s="67"/>
      <c r="HQ195" s="67"/>
      <c r="HR195" s="67"/>
      <c r="HS195" s="67"/>
      <c r="HT195" s="67"/>
      <c r="HU195" s="67"/>
      <c r="HV195" s="67"/>
      <c r="HW195" s="67"/>
      <c r="HX195" s="67"/>
      <c r="HY195" s="67"/>
      <c r="HZ195" s="67"/>
      <c r="IA195" s="67"/>
      <c r="IB195" s="67"/>
      <c r="IC195" s="67"/>
      <c r="ID195" s="67"/>
      <c r="IE195" s="67"/>
      <c r="IF195" s="67"/>
      <c r="IG195" s="67"/>
      <c r="IH195" s="67"/>
      <c r="II195" s="67"/>
      <c r="IJ195" s="67"/>
      <c r="IK195" s="67"/>
      <c r="IL195" s="67"/>
      <c r="IM195" s="67"/>
      <c r="IN195" s="67"/>
      <c r="IO195" s="67"/>
      <c r="IP195" s="67"/>
      <c r="IQ195" s="67"/>
    </row>
    <row r="196" spans="1:251" ht="19.5" customHeight="1">
      <c r="A196" s="83" t="s">
        <v>171</v>
      </c>
      <c r="B196" s="79" t="s">
        <v>447</v>
      </c>
      <c r="C196" s="428" t="s">
        <v>7</v>
      </c>
      <c r="D196" s="79"/>
      <c r="E196" s="83"/>
      <c r="F196" s="87"/>
      <c r="G196" s="82"/>
      <c r="H196" s="87"/>
      <c r="I196" s="82"/>
      <c r="J196" s="432"/>
      <c r="K196" s="82"/>
      <c r="L196" s="432"/>
      <c r="M196" s="82"/>
      <c r="N196" s="87"/>
      <c r="O196" s="452">
        <v>226122</v>
      </c>
      <c r="P196" s="385"/>
      <c r="Q196" s="385"/>
      <c r="R196" s="385"/>
      <c r="S196" s="385"/>
      <c r="T196" s="385"/>
      <c r="U196" s="355" t="s">
        <v>591</v>
      </c>
      <c r="V196" s="433"/>
      <c r="W196" s="433"/>
      <c r="X196" s="434"/>
      <c r="Y196" s="81"/>
      <c r="Z196" s="67"/>
      <c r="AA196" s="67"/>
      <c r="AB196" s="67"/>
      <c r="AC196" s="67"/>
      <c r="AD196" s="67"/>
      <c r="AE196" s="67"/>
      <c r="AF196" s="67"/>
      <c r="AG196" s="67"/>
      <c r="AH196" s="67"/>
      <c r="AI196" s="67"/>
      <c r="AJ196" s="67"/>
      <c r="AK196" s="67"/>
      <c r="AL196" s="67"/>
      <c r="AM196" s="67"/>
      <c r="AN196" s="67"/>
      <c r="AO196" s="67"/>
      <c r="AP196" s="67"/>
      <c r="AQ196" s="67"/>
      <c r="AR196" s="67"/>
      <c r="AS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/>
      <c r="BH196" s="67"/>
      <c r="BI196" s="67"/>
      <c r="BJ196" s="67"/>
      <c r="BK196" s="67"/>
      <c r="BL196" s="67"/>
      <c r="BM196" s="67"/>
      <c r="BN196" s="67"/>
      <c r="BO196" s="67"/>
      <c r="BP196" s="67"/>
      <c r="BQ196" s="67"/>
      <c r="BR196" s="67"/>
      <c r="BS196" s="67"/>
      <c r="BT196" s="67"/>
      <c r="BU196" s="67"/>
      <c r="BV196" s="67"/>
      <c r="BW196" s="67"/>
      <c r="BX196" s="67"/>
      <c r="BY196" s="67"/>
      <c r="BZ196" s="67"/>
      <c r="CA196" s="67"/>
      <c r="CB196" s="67"/>
      <c r="CC196" s="67"/>
      <c r="CD196" s="67"/>
      <c r="CE196" s="67"/>
      <c r="CF196" s="67"/>
      <c r="CG196" s="67"/>
      <c r="CH196" s="67"/>
      <c r="CI196" s="67"/>
      <c r="CJ196" s="67"/>
      <c r="CK196" s="67"/>
      <c r="CL196" s="67"/>
      <c r="CM196" s="67"/>
      <c r="CN196" s="67"/>
      <c r="CO196" s="67"/>
      <c r="CP196" s="67"/>
      <c r="CQ196" s="67"/>
      <c r="CR196" s="67"/>
      <c r="CS196" s="67"/>
      <c r="CT196" s="67"/>
      <c r="CU196" s="67"/>
      <c r="CV196" s="67"/>
      <c r="CW196" s="67"/>
      <c r="CX196" s="67"/>
      <c r="CY196" s="67"/>
      <c r="CZ196" s="67"/>
      <c r="DA196" s="67"/>
      <c r="DB196" s="67"/>
      <c r="DC196" s="67"/>
      <c r="DD196" s="67"/>
      <c r="DE196" s="67"/>
      <c r="DF196" s="67"/>
      <c r="DG196" s="67"/>
      <c r="DH196" s="67"/>
      <c r="DI196" s="67"/>
      <c r="DJ196" s="67"/>
      <c r="DK196" s="67"/>
      <c r="DL196" s="67"/>
      <c r="DM196" s="67"/>
      <c r="DN196" s="67"/>
      <c r="DO196" s="67"/>
      <c r="DP196" s="67"/>
      <c r="DQ196" s="67"/>
      <c r="DR196" s="67"/>
      <c r="DS196" s="67"/>
      <c r="DT196" s="67"/>
      <c r="DU196" s="67"/>
      <c r="DV196" s="67"/>
      <c r="DW196" s="67"/>
      <c r="DX196" s="67"/>
      <c r="DY196" s="67"/>
      <c r="DZ196" s="67"/>
      <c r="EA196" s="67"/>
      <c r="EB196" s="67"/>
      <c r="EC196" s="67"/>
      <c r="ED196" s="67"/>
      <c r="EE196" s="67"/>
      <c r="EF196" s="67"/>
      <c r="EG196" s="67"/>
      <c r="EH196" s="67"/>
      <c r="EI196" s="67"/>
      <c r="EJ196" s="67"/>
      <c r="EK196" s="67"/>
      <c r="EL196" s="67"/>
      <c r="EM196" s="67"/>
      <c r="EN196" s="67"/>
      <c r="EO196" s="67"/>
      <c r="EP196" s="67"/>
      <c r="EQ196" s="67"/>
      <c r="ER196" s="67"/>
      <c r="ES196" s="67"/>
      <c r="ET196" s="67"/>
      <c r="EU196" s="67"/>
      <c r="EV196" s="67"/>
      <c r="EW196" s="67"/>
      <c r="EX196" s="67"/>
      <c r="EY196" s="67"/>
      <c r="EZ196" s="67"/>
      <c r="FA196" s="67"/>
      <c r="FB196" s="67"/>
      <c r="FC196" s="67"/>
      <c r="FD196" s="67"/>
      <c r="FE196" s="67"/>
      <c r="FF196" s="67"/>
      <c r="FG196" s="67"/>
      <c r="FH196" s="67"/>
      <c r="FI196" s="67"/>
      <c r="FJ196" s="67"/>
      <c r="FK196" s="67"/>
      <c r="FL196" s="67"/>
      <c r="FM196" s="67"/>
      <c r="FN196" s="67"/>
      <c r="FO196" s="67"/>
      <c r="FP196" s="67"/>
      <c r="FQ196" s="67"/>
      <c r="FR196" s="67"/>
      <c r="FS196" s="67"/>
      <c r="FT196" s="67"/>
      <c r="FU196" s="67"/>
      <c r="FV196" s="67"/>
      <c r="FW196" s="67"/>
      <c r="FX196" s="67"/>
      <c r="FY196" s="67"/>
      <c r="FZ196" s="67"/>
      <c r="GA196" s="67"/>
      <c r="GB196" s="67"/>
      <c r="GC196" s="67"/>
      <c r="GD196" s="67"/>
      <c r="GE196" s="67"/>
      <c r="GF196" s="67"/>
      <c r="GG196" s="67"/>
      <c r="GH196" s="67"/>
      <c r="GI196" s="67"/>
      <c r="GJ196" s="67"/>
      <c r="GK196" s="67"/>
      <c r="GL196" s="67"/>
      <c r="GM196" s="67"/>
      <c r="GN196" s="67"/>
      <c r="GO196" s="67"/>
      <c r="GP196" s="67"/>
      <c r="GQ196" s="67"/>
      <c r="GR196" s="67"/>
      <c r="GS196" s="67"/>
      <c r="GT196" s="67"/>
      <c r="GU196" s="67"/>
      <c r="GV196" s="67"/>
      <c r="GW196" s="67"/>
      <c r="GX196" s="67"/>
      <c r="GY196" s="67"/>
      <c r="GZ196" s="67"/>
      <c r="HA196" s="67"/>
      <c r="HB196" s="67"/>
      <c r="HC196" s="67"/>
      <c r="HD196" s="67"/>
      <c r="HE196" s="67"/>
      <c r="HF196" s="67"/>
      <c r="HG196" s="67"/>
      <c r="HH196" s="67"/>
      <c r="HI196" s="67"/>
      <c r="HJ196" s="67"/>
      <c r="HK196" s="67"/>
      <c r="HL196" s="67"/>
      <c r="HM196" s="67"/>
      <c r="HN196" s="67"/>
      <c r="HO196" s="67"/>
      <c r="HP196" s="67"/>
      <c r="HQ196" s="67"/>
      <c r="HR196" s="67"/>
      <c r="HS196" s="67"/>
      <c r="HT196" s="67"/>
      <c r="HU196" s="67"/>
      <c r="HV196" s="67"/>
      <c r="HW196" s="67"/>
      <c r="HX196" s="67"/>
      <c r="HY196" s="67"/>
      <c r="HZ196" s="67"/>
      <c r="IA196" s="67"/>
      <c r="IB196" s="67"/>
      <c r="IC196" s="67"/>
      <c r="ID196" s="67"/>
      <c r="IE196" s="67"/>
      <c r="IF196" s="67"/>
      <c r="IG196" s="67"/>
      <c r="IH196" s="67"/>
      <c r="II196" s="67"/>
      <c r="IJ196" s="67"/>
      <c r="IK196" s="67"/>
      <c r="IL196" s="67"/>
      <c r="IM196" s="67"/>
      <c r="IN196" s="67"/>
      <c r="IO196" s="67"/>
      <c r="IP196" s="67"/>
      <c r="IQ196" s="67"/>
    </row>
    <row r="197" spans="1:251" ht="19.5" customHeight="1">
      <c r="A197" s="83" t="s">
        <v>171</v>
      </c>
      <c r="B197" s="79" t="s">
        <v>448</v>
      </c>
      <c r="C197" s="428" t="s">
        <v>7</v>
      </c>
      <c r="D197" s="79"/>
      <c r="E197" s="83"/>
      <c r="F197" s="87"/>
      <c r="G197" s="82"/>
      <c r="H197" s="87"/>
      <c r="I197" s="82"/>
      <c r="J197" s="432"/>
      <c r="K197" s="82"/>
      <c r="L197" s="432"/>
      <c r="M197" s="82"/>
      <c r="N197" s="87"/>
      <c r="O197" s="452">
        <v>408942</v>
      </c>
      <c r="P197" s="385"/>
      <c r="Q197" s="385"/>
      <c r="R197" s="385"/>
      <c r="S197" s="385"/>
      <c r="T197" s="385"/>
      <c r="U197" s="355" t="s">
        <v>591</v>
      </c>
      <c r="V197" s="433"/>
      <c r="W197" s="433"/>
      <c r="X197" s="434"/>
      <c r="Y197" s="81"/>
      <c r="Z197" s="67"/>
      <c r="AA197" s="67"/>
      <c r="AB197" s="67"/>
      <c r="AC197" s="67"/>
      <c r="AD197" s="67"/>
      <c r="AE197" s="67"/>
      <c r="AF197" s="67"/>
      <c r="AG197" s="67"/>
      <c r="AH197" s="67"/>
      <c r="AI197" s="67"/>
      <c r="AJ197" s="67"/>
      <c r="AK197" s="67"/>
      <c r="AL197" s="67"/>
      <c r="AM197" s="67"/>
      <c r="AN197" s="67"/>
      <c r="AO197" s="67"/>
      <c r="AP197" s="67"/>
      <c r="AQ197" s="67"/>
      <c r="AR197" s="67"/>
      <c r="AS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7"/>
      <c r="BF197" s="67"/>
      <c r="BG197" s="67"/>
      <c r="BH197" s="67"/>
      <c r="BI197" s="67"/>
      <c r="BJ197" s="67"/>
      <c r="BK197" s="67"/>
      <c r="BL197" s="67"/>
      <c r="BM197" s="67"/>
      <c r="BN197" s="67"/>
      <c r="BO197" s="67"/>
      <c r="BP197" s="67"/>
      <c r="BQ197" s="67"/>
      <c r="BR197" s="67"/>
      <c r="BS197" s="67"/>
      <c r="BT197" s="67"/>
      <c r="BU197" s="67"/>
      <c r="BV197" s="67"/>
      <c r="BW197" s="67"/>
      <c r="BX197" s="67"/>
      <c r="BY197" s="67"/>
      <c r="BZ197" s="67"/>
      <c r="CA197" s="67"/>
      <c r="CB197" s="67"/>
      <c r="CC197" s="67"/>
      <c r="CD197" s="67"/>
      <c r="CE197" s="67"/>
      <c r="CF197" s="67"/>
      <c r="CG197" s="67"/>
      <c r="CH197" s="67"/>
      <c r="CI197" s="67"/>
      <c r="CJ197" s="67"/>
      <c r="CK197" s="67"/>
      <c r="CL197" s="67"/>
      <c r="CM197" s="67"/>
      <c r="CN197" s="67"/>
      <c r="CO197" s="67"/>
      <c r="CP197" s="67"/>
      <c r="CQ197" s="67"/>
      <c r="CR197" s="67"/>
      <c r="CS197" s="67"/>
      <c r="CT197" s="67"/>
      <c r="CU197" s="67"/>
      <c r="CV197" s="67"/>
      <c r="CW197" s="67"/>
      <c r="CX197" s="67"/>
      <c r="CY197" s="67"/>
      <c r="CZ197" s="67"/>
      <c r="DA197" s="67"/>
      <c r="DB197" s="67"/>
      <c r="DC197" s="67"/>
      <c r="DD197" s="67"/>
      <c r="DE197" s="67"/>
      <c r="DF197" s="67"/>
      <c r="DG197" s="67"/>
      <c r="DH197" s="67"/>
      <c r="DI197" s="67"/>
      <c r="DJ197" s="67"/>
      <c r="DK197" s="67"/>
      <c r="DL197" s="67"/>
      <c r="DM197" s="67"/>
      <c r="DN197" s="67"/>
      <c r="DO197" s="67"/>
      <c r="DP197" s="67"/>
      <c r="DQ197" s="67"/>
      <c r="DR197" s="67"/>
      <c r="DS197" s="67"/>
      <c r="DT197" s="67"/>
      <c r="DU197" s="67"/>
      <c r="DV197" s="67"/>
      <c r="DW197" s="67"/>
      <c r="DX197" s="67"/>
      <c r="DY197" s="67"/>
      <c r="DZ197" s="67"/>
      <c r="EA197" s="67"/>
      <c r="EB197" s="67"/>
      <c r="EC197" s="67"/>
      <c r="ED197" s="67"/>
      <c r="EE197" s="67"/>
      <c r="EF197" s="67"/>
      <c r="EG197" s="67"/>
      <c r="EH197" s="67"/>
      <c r="EI197" s="67"/>
      <c r="EJ197" s="67"/>
      <c r="EK197" s="67"/>
      <c r="EL197" s="67"/>
      <c r="EM197" s="67"/>
      <c r="EN197" s="67"/>
      <c r="EO197" s="67"/>
      <c r="EP197" s="67"/>
      <c r="EQ197" s="67"/>
      <c r="ER197" s="67"/>
      <c r="ES197" s="67"/>
      <c r="ET197" s="67"/>
      <c r="EU197" s="67"/>
      <c r="EV197" s="67"/>
      <c r="EW197" s="67"/>
      <c r="EX197" s="67"/>
      <c r="EY197" s="67"/>
      <c r="EZ197" s="67"/>
      <c r="FA197" s="67"/>
      <c r="FB197" s="67"/>
      <c r="FC197" s="67"/>
      <c r="FD197" s="67"/>
      <c r="FE197" s="67"/>
      <c r="FF197" s="67"/>
      <c r="FG197" s="67"/>
      <c r="FH197" s="67"/>
      <c r="FI197" s="67"/>
      <c r="FJ197" s="67"/>
      <c r="FK197" s="67"/>
      <c r="FL197" s="67"/>
      <c r="FM197" s="67"/>
      <c r="FN197" s="67"/>
      <c r="FO197" s="67"/>
      <c r="FP197" s="67"/>
      <c r="FQ197" s="67"/>
      <c r="FR197" s="67"/>
      <c r="FS197" s="67"/>
      <c r="FT197" s="67"/>
      <c r="FU197" s="67"/>
      <c r="FV197" s="67"/>
      <c r="FW197" s="67"/>
      <c r="FX197" s="67"/>
      <c r="FY197" s="67"/>
      <c r="FZ197" s="67"/>
      <c r="GA197" s="67"/>
      <c r="GB197" s="67"/>
      <c r="GC197" s="67"/>
      <c r="GD197" s="67"/>
      <c r="GE197" s="67"/>
      <c r="GF197" s="67"/>
      <c r="GG197" s="67"/>
      <c r="GH197" s="67"/>
      <c r="GI197" s="67"/>
      <c r="GJ197" s="67"/>
      <c r="GK197" s="67"/>
      <c r="GL197" s="67"/>
      <c r="GM197" s="67"/>
      <c r="GN197" s="67"/>
      <c r="GO197" s="67"/>
      <c r="GP197" s="67"/>
      <c r="GQ197" s="67"/>
      <c r="GR197" s="67"/>
      <c r="GS197" s="67"/>
      <c r="GT197" s="67"/>
      <c r="GU197" s="67"/>
      <c r="GV197" s="67"/>
      <c r="GW197" s="67"/>
      <c r="GX197" s="67"/>
      <c r="GY197" s="67"/>
      <c r="GZ197" s="67"/>
      <c r="HA197" s="67"/>
      <c r="HB197" s="67"/>
      <c r="HC197" s="67"/>
      <c r="HD197" s="67"/>
      <c r="HE197" s="67"/>
      <c r="HF197" s="67"/>
      <c r="HG197" s="67"/>
      <c r="HH197" s="67"/>
      <c r="HI197" s="67"/>
      <c r="HJ197" s="67"/>
      <c r="HK197" s="67"/>
      <c r="HL197" s="67"/>
      <c r="HM197" s="67"/>
      <c r="HN197" s="67"/>
      <c r="HO197" s="67"/>
      <c r="HP197" s="67"/>
      <c r="HQ197" s="67"/>
      <c r="HR197" s="67"/>
      <c r="HS197" s="67"/>
      <c r="HT197" s="67"/>
      <c r="HU197" s="67"/>
      <c r="HV197" s="67"/>
      <c r="HW197" s="67"/>
      <c r="HX197" s="67"/>
      <c r="HY197" s="67"/>
      <c r="HZ197" s="67"/>
      <c r="IA197" s="67"/>
      <c r="IB197" s="67"/>
      <c r="IC197" s="67"/>
      <c r="ID197" s="67"/>
      <c r="IE197" s="67"/>
      <c r="IF197" s="67"/>
      <c r="IG197" s="67"/>
      <c r="IH197" s="67"/>
      <c r="II197" s="67"/>
      <c r="IJ197" s="67"/>
      <c r="IK197" s="67"/>
      <c r="IL197" s="67"/>
      <c r="IM197" s="67"/>
      <c r="IN197" s="67"/>
      <c r="IO197" s="67"/>
      <c r="IP197" s="67"/>
      <c r="IQ197" s="67"/>
    </row>
    <row r="198" spans="1:251" ht="19.5" customHeight="1">
      <c r="A198" s="83" t="s">
        <v>576</v>
      </c>
      <c r="B198" s="79" t="s">
        <v>342</v>
      </c>
      <c r="C198" s="428" t="s">
        <v>7</v>
      </c>
      <c r="D198" s="79"/>
      <c r="E198" s="83"/>
      <c r="F198" s="87"/>
      <c r="G198" s="82"/>
      <c r="H198" s="87"/>
      <c r="I198" s="82"/>
      <c r="J198" s="432"/>
      <c r="K198" s="82"/>
      <c r="L198" s="432"/>
      <c r="M198" s="82"/>
      <c r="N198" s="87"/>
      <c r="O198" s="452">
        <v>273676</v>
      </c>
      <c r="P198" s="385"/>
      <c r="Q198" s="385"/>
      <c r="R198" s="385"/>
      <c r="S198" s="385"/>
      <c r="T198" s="385"/>
      <c r="U198" s="355" t="s">
        <v>591</v>
      </c>
      <c r="V198" s="433"/>
      <c r="W198" s="433"/>
      <c r="X198" s="434"/>
      <c r="Y198" s="81"/>
      <c r="Z198" s="67"/>
      <c r="AA198" s="67"/>
      <c r="AB198" s="67"/>
      <c r="AC198" s="67"/>
      <c r="AD198" s="67"/>
      <c r="AE198" s="67"/>
      <c r="AF198" s="67"/>
      <c r="AG198" s="67"/>
      <c r="AH198" s="67"/>
      <c r="AI198" s="67"/>
      <c r="AJ198" s="67"/>
      <c r="AK198" s="67"/>
      <c r="AL198" s="67"/>
      <c r="AM198" s="67"/>
      <c r="AN198" s="67"/>
      <c r="AO198" s="67"/>
      <c r="AP198" s="67"/>
      <c r="AQ198" s="67"/>
      <c r="AR198" s="67"/>
      <c r="AS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  <c r="BD198" s="67"/>
      <c r="BE198" s="67"/>
      <c r="BF198" s="67"/>
      <c r="BG198" s="67"/>
      <c r="BH198" s="67"/>
      <c r="BI198" s="67"/>
      <c r="BJ198" s="67"/>
      <c r="BK198" s="67"/>
      <c r="BL198" s="67"/>
      <c r="BM198" s="67"/>
      <c r="BN198" s="67"/>
      <c r="BO198" s="67"/>
      <c r="BP198" s="67"/>
      <c r="BQ198" s="67"/>
      <c r="BR198" s="67"/>
      <c r="BS198" s="67"/>
      <c r="BT198" s="67"/>
      <c r="BU198" s="67"/>
      <c r="BV198" s="67"/>
      <c r="BW198" s="67"/>
      <c r="BX198" s="67"/>
      <c r="BY198" s="67"/>
      <c r="BZ198" s="67"/>
      <c r="CA198" s="67"/>
      <c r="CB198" s="67"/>
      <c r="CC198" s="67"/>
      <c r="CD198" s="67"/>
      <c r="CE198" s="67"/>
      <c r="CF198" s="67"/>
      <c r="CG198" s="67"/>
      <c r="CH198" s="67"/>
      <c r="CI198" s="67"/>
      <c r="CJ198" s="67"/>
      <c r="CK198" s="67"/>
      <c r="CL198" s="67"/>
      <c r="CM198" s="67"/>
      <c r="CN198" s="67"/>
      <c r="CO198" s="67"/>
      <c r="CP198" s="67"/>
      <c r="CQ198" s="67"/>
      <c r="CR198" s="67"/>
      <c r="CS198" s="67"/>
      <c r="CT198" s="67"/>
      <c r="CU198" s="67"/>
      <c r="CV198" s="67"/>
      <c r="CW198" s="67"/>
      <c r="CX198" s="67"/>
      <c r="CY198" s="67"/>
      <c r="CZ198" s="67"/>
      <c r="DA198" s="67"/>
      <c r="DB198" s="67"/>
      <c r="DC198" s="67"/>
      <c r="DD198" s="67"/>
      <c r="DE198" s="67"/>
      <c r="DF198" s="67"/>
      <c r="DG198" s="67"/>
      <c r="DH198" s="67"/>
      <c r="DI198" s="67"/>
      <c r="DJ198" s="67"/>
      <c r="DK198" s="67"/>
      <c r="DL198" s="67"/>
      <c r="DM198" s="67"/>
      <c r="DN198" s="67"/>
      <c r="DO198" s="67"/>
      <c r="DP198" s="67"/>
      <c r="DQ198" s="67"/>
      <c r="DR198" s="67"/>
      <c r="DS198" s="67"/>
      <c r="DT198" s="67"/>
      <c r="DU198" s="67"/>
      <c r="DV198" s="67"/>
      <c r="DW198" s="67"/>
      <c r="DX198" s="67"/>
      <c r="DY198" s="67"/>
      <c r="DZ198" s="67"/>
      <c r="EA198" s="67"/>
      <c r="EB198" s="67"/>
      <c r="EC198" s="67"/>
      <c r="ED198" s="67"/>
      <c r="EE198" s="67"/>
      <c r="EF198" s="67"/>
      <c r="EG198" s="67"/>
      <c r="EH198" s="67"/>
      <c r="EI198" s="67"/>
      <c r="EJ198" s="67"/>
      <c r="EK198" s="67"/>
      <c r="EL198" s="67"/>
      <c r="EM198" s="67"/>
      <c r="EN198" s="67"/>
      <c r="EO198" s="67"/>
      <c r="EP198" s="67"/>
      <c r="EQ198" s="67"/>
      <c r="ER198" s="67"/>
      <c r="ES198" s="67"/>
      <c r="ET198" s="67"/>
      <c r="EU198" s="67"/>
      <c r="EV198" s="67"/>
      <c r="EW198" s="67"/>
      <c r="EX198" s="67"/>
      <c r="EY198" s="67"/>
      <c r="EZ198" s="67"/>
      <c r="FA198" s="67"/>
      <c r="FB198" s="67"/>
      <c r="FC198" s="67"/>
      <c r="FD198" s="67"/>
      <c r="FE198" s="67"/>
      <c r="FF198" s="67"/>
      <c r="FG198" s="67"/>
      <c r="FH198" s="67"/>
      <c r="FI198" s="67"/>
      <c r="FJ198" s="67"/>
      <c r="FK198" s="67"/>
      <c r="FL198" s="67"/>
      <c r="FM198" s="67"/>
      <c r="FN198" s="67"/>
      <c r="FO198" s="67"/>
      <c r="FP198" s="67"/>
      <c r="FQ198" s="67"/>
      <c r="FR198" s="67"/>
      <c r="FS198" s="67"/>
      <c r="FT198" s="67"/>
      <c r="FU198" s="67"/>
      <c r="FV198" s="67"/>
      <c r="FW198" s="67"/>
      <c r="FX198" s="67"/>
      <c r="FY198" s="67"/>
      <c r="FZ198" s="67"/>
      <c r="GA198" s="67"/>
      <c r="GB198" s="67"/>
      <c r="GC198" s="67"/>
      <c r="GD198" s="67"/>
      <c r="GE198" s="67"/>
      <c r="GF198" s="67"/>
      <c r="GG198" s="67"/>
      <c r="GH198" s="67"/>
      <c r="GI198" s="67"/>
      <c r="GJ198" s="67"/>
      <c r="GK198" s="67"/>
      <c r="GL198" s="67"/>
      <c r="GM198" s="67"/>
      <c r="GN198" s="67"/>
      <c r="GO198" s="67"/>
      <c r="GP198" s="67"/>
      <c r="GQ198" s="67"/>
      <c r="GR198" s="67"/>
      <c r="GS198" s="67"/>
      <c r="GT198" s="67"/>
      <c r="GU198" s="67"/>
      <c r="GV198" s="67"/>
      <c r="GW198" s="67"/>
      <c r="GX198" s="67"/>
      <c r="GY198" s="67"/>
      <c r="GZ198" s="67"/>
      <c r="HA198" s="67"/>
      <c r="HB198" s="67"/>
      <c r="HC198" s="67"/>
      <c r="HD198" s="67"/>
      <c r="HE198" s="67"/>
      <c r="HF198" s="67"/>
      <c r="HG198" s="67"/>
      <c r="HH198" s="67"/>
      <c r="HI198" s="67"/>
      <c r="HJ198" s="67"/>
      <c r="HK198" s="67"/>
      <c r="HL198" s="67"/>
      <c r="HM198" s="67"/>
      <c r="HN198" s="67"/>
      <c r="HO198" s="67"/>
      <c r="HP198" s="67"/>
      <c r="HQ198" s="67"/>
      <c r="HR198" s="67"/>
      <c r="HS198" s="67"/>
      <c r="HT198" s="67"/>
      <c r="HU198" s="67"/>
      <c r="HV198" s="67"/>
      <c r="HW198" s="67"/>
      <c r="HX198" s="67"/>
      <c r="HY198" s="67"/>
      <c r="HZ198" s="67"/>
      <c r="IA198" s="67"/>
      <c r="IB198" s="67"/>
      <c r="IC198" s="67"/>
      <c r="ID198" s="67"/>
      <c r="IE198" s="67"/>
      <c r="IF198" s="67"/>
      <c r="IG198" s="67"/>
      <c r="IH198" s="67"/>
      <c r="II198" s="67"/>
      <c r="IJ198" s="67"/>
      <c r="IK198" s="67"/>
      <c r="IL198" s="67"/>
      <c r="IM198" s="67"/>
      <c r="IN198" s="67"/>
      <c r="IO198" s="67"/>
      <c r="IP198" s="67"/>
      <c r="IQ198" s="67"/>
    </row>
    <row r="199" spans="1:251" ht="19.5" customHeight="1">
      <c r="A199" s="83" t="s">
        <v>576</v>
      </c>
      <c r="B199" s="79" t="s">
        <v>343</v>
      </c>
      <c r="C199" s="428" t="s">
        <v>7</v>
      </c>
      <c r="D199" s="79"/>
      <c r="E199" s="83"/>
      <c r="F199" s="87"/>
      <c r="G199" s="82"/>
      <c r="H199" s="87"/>
      <c r="I199" s="82"/>
      <c r="J199" s="432"/>
      <c r="K199" s="82"/>
      <c r="L199" s="432"/>
      <c r="M199" s="82"/>
      <c r="N199" s="87"/>
      <c r="O199" s="452">
        <v>304156</v>
      </c>
      <c r="P199" s="385"/>
      <c r="Q199" s="385"/>
      <c r="R199" s="385"/>
      <c r="S199" s="385"/>
      <c r="T199" s="385"/>
      <c r="U199" s="355" t="s">
        <v>591</v>
      </c>
      <c r="V199" s="433"/>
      <c r="W199" s="433"/>
      <c r="X199" s="434"/>
      <c r="Y199" s="81"/>
      <c r="Z199" s="67"/>
      <c r="AA199" s="67"/>
      <c r="AB199" s="67"/>
      <c r="AC199" s="67"/>
      <c r="AD199" s="67"/>
      <c r="AE199" s="67"/>
      <c r="AF199" s="67"/>
      <c r="AG199" s="67"/>
      <c r="AH199" s="67"/>
      <c r="AI199" s="67"/>
      <c r="AJ199" s="67"/>
      <c r="AK199" s="67"/>
      <c r="AL199" s="67"/>
      <c r="AM199" s="67"/>
      <c r="AN199" s="67"/>
      <c r="AO199" s="67"/>
      <c r="AP199" s="67"/>
      <c r="AQ199" s="67"/>
      <c r="AR199" s="67"/>
      <c r="AS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/>
      <c r="BH199" s="67"/>
      <c r="BI199" s="67"/>
      <c r="BJ199" s="67"/>
      <c r="BK199" s="67"/>
      <c r="BL199" s="67"/>
      <c r="BM199" s="67"/>
      <c r="BN199" s="67"/>
      <c r="BO199" s="67"/>
      <c r="BP199" s="67"/>
      <c r="BQ199" s="67"/>
      <c r="BR199" s="67"/>
      <c r="BS199" s="67"/>
      <c r="BT199" s="67"/>
      <c r="BU199" s="67"/>
      <c r="BV199" s="67"/>
      <c r="BW199" s="67"/>
      <c r="BX199" s="67"/>
      <c r="BY199" s="67"/>
      <c r="BZ199" s="67"/>
      <c r="CA199" s="67"/>
      <c r="CB199" s="67"/>
      <c r="CC199" s="67"/>
      <c r="CD199" s="67"/>
      <c r="CE199" s="67"/>
      <c r="CF199" s="67"/>
      <c r="CG199" s="67"/>
      <c r="CH199" s="67"/>
      <c r="CI199" s="67"/>
      <c r="CJ199" s="67"/>
      <c r="CK199" s="67"/>
      <c r="CL199" s="67"/>
      <c r="CM199" s="67"/>
      <c r="CN199" s="67"/>
      <c r="CO199" s="67"/>
      <c r="CP199" s="67"/>
      <c r="CQ199" s="67"/>
      <c r="CR199" s="67"/>
      <c r="CS199" s="67"/>
      <c r="CT199" s="67"/>
      <c r="CU199" s="67"/>
      <c r="CV199" s="67"/>
      <c r="CW199" s="67"/>
      <c r="CX199" s="67"/>
      <c r="CY199" s="67"/>
      <c r="CZ199" s="67"/>
      <c r="DA199" s="67"/>
      <c r="DB199" s="67"/>
      <c r="DC199" s="67"/>
      <c r="DD199" s="67"/>
      <c r="DE199" s="67"/>
      <c r="DF199" s="67"/>
      <c r="DG199" s="67"/>
      <c r="DH199" s="67"/>
      <c r="DI199" s="67"/>
      <c r="DJ199" s="67"/>
      <c r="DK199" s="67"/>
      <c r="DL199" s="67"/>
      <c r="DM199" s="67"/>
      <c r="DN199" s="67"/>
      <c r="DO199" s="67"/>
      <c r="DP199" s="67"/>
      <c r="DQ199" s="67"/>
      <c r="DR199" s="67"/>
      <c r="DS199" s="67"/>
      <c r="DT199" s="67"/>
      <c r="DU199" s="67"/>
      <c r="DV199" s="67"/>
      <c r="DW199" s="67"/>
      <c r="DX199" s="67"/>
      <c r="DY199" s="67"/>
      <c r="DZ199" s="67"/>
      <c r="EA199" s="67"/>
      <c r="EB199" s="67"/>
      <c r="EC199" s="67"/>
      <c r="ED199" s="67"/>
      <c r="EE199" s="67"/>
      <c r="EF199" s="67"/>
      <c r="EG199" s="67"/>
      <c r="EH199" s="67"/>
      <c r="EI199" s="67"/>
      <c r="EJ199" s="67"/>
      <c r="EK199" s="67"/>
      <c r="EL199" s="67"/>
      <c r="EM199" s="67"/>
      <c r="EN199" s="67"/>
      <c r="EO199" s="67"/>
      <c r="EP199" s="67"/>
      <c r="EQ199" s="67"/>
      <c r="ER199" s="67"/>
      <c r="ES199" s="67"/>
      <c r="ET199" s="67"/>
      <c r="EU199" s="67"/>
      <c r="EV199" s="67"/>
      <c r="EW199" s="67"/>
      <c r="EX199" s="67"/>
      <c r="EY199" s="67"/>
      <c r="EZ199" s="67"/>
      <c r="FA199" s="67"/>
      <c r="FB199" s="67"/>
      <c r="FC199" s="67"/>
      <c r="FD199" s="67"/>
      <c r="FE199" s="67"/>
      <c r="FF199" s="67"/>
      <c r="FG199" s="67"/>
      <c r="FH199" s="67"/>
      <c r="FI199" s="67"/>
      <c r="FJ199" s="67"/>
      <c r="FK199" s="67"/>
      <c r="FL199" s="67"/>
      <c r="FM199" s="67"/>
      <c r="FN199" s="67"/>
      <c r="FO199" s="67"/>
      <c r="FP199" s="67"/>
      <c r="FQ199" s="67"/>
      <c r="FR199" s="67"/>
      <c r="FS199" s="67"/>
      <c r="FT199" s="67"/>
      <c r="FU199" s="67"/>
      <c r="FV199" s="67"/>
      <c r="FW199" s="67"/>
      <c r="FX199" s="67"/>
      <c r="FY199" s="67"/>
      <c r="FZ199" s="67"/>
      <c r="GA199" s="67"/>
      <c r="GB199" s="67"/>
      <c r="GC199" s="67"/>
      <c r="GD199" s="67"/>
      <c r="GE199" s="67"/>
      <c r="GF199" s="67"/>
      <c r="GG199" s="67"/>
      <c r="GH199" s="67"/>
      <c r="GI199" s="67"/>
      <c r="GJ199" s="67"/>
      <c r="GK199" s="67"/>
      <c r="GL199" s="67"/>
      <c r="GM199" s="67"/>
      <c r="GN199" s="67"/>
      <c r="GO199" s="67"/>
      <c r="GP199" s="67"/>
      <c r="GQ199" s="67"/>
      <c r="GR199" s="67"/>
      <c r="GS199" s="67"/>
      <c r="GT199" s="67"/>
      <c r="GU199" s="67"/>
      <c r="GV199" s="67"/>
      <c r="GW199" s="67"/>
      <c r="GX199" s="67"/>
      <c r="GY199" s="67"/>
      <c r="GZ199" s="67"/>
      <c r="HA199" s="67"/>
      <c r="HB199" s="67"/>
      <c r="HC199" s="67"/>
      <c r="HD199" s="67"/>
      <c r="HE199" s="67"/>
      <c r="HF199" s="67"/>
      <c r="HG199" s="67"/>
      <c r="HH199" s="67"/>
      <c r="HI199" s="67"/>
      <c r="HJ199" s="67"/>
      <c r="HK199" s="67"/>
      <c r="HL199" s="67"/>
      <c r="HM199" s="67"/>
      <c r="HN199" s="67"/>
      <c r="HO199" s="67"/>
      <c r="HP199" s="67"/>
      <c r="HQ199" s="67"/>
      <c r="HR199" s="67"/>
      <c r="HS199" s="67"/>
      <c r="HT199" s="67"/>
      <c r="HU199" s="67"/>
      <c r="HV199" s="67"/>
      <c r="HW199" s="67"/>
      <c r="HX199" s="67"/>
      <c r="HY199" s="67"/>
      <c r="HZ199" s="67"/>
      <c r="IA199" s="67"/>
      <c r="IB199" s="67"/>
      <c r="IC199" s="67"/>
      <c r="ID199" s="67"/>
      <c r="IE199" s="67"/>
      <c r="IF199" s="67"/>
      <c r="IG199" s="67"/>
      <c r="IH199" s="67"/>
      <c r="II199" s="67"/>
      <c r="IJ199" s="67"/>
      <c r="IK199" s="67"/>
      <c r="IL199" s="67"/>
      <c r="IM199" s="67"/>
      <c r="IN199" s="67"/>
      <c r="IO199" s="67"/>
      <c r="IP199" s="67"/>
      <c r="IQ199" s="67"/>
    </row>
    <row r="200" spans="1:251" ht="19.5" customHeight="1">
      <c r="A200" s="83" t="s">
        <v>576</v>
      </c>
      <c r="B200" s="79" t="s">
        <v>449</v>
      </c>
      <c r="C200" s="428" t="s">
        <v>7</v>
      </c>
      <c r="D200" s="79"/>
      <c r="E200" s="83"/>
      <c r="F200" s="87"/>
      <c r="G200" s="82"/>
      <c r="H200" s="87"/>
      <c r="I200" s="82"/>
      <c r="J200" s="432"/>
      <c r="K200" s="82"/>
      <c r="L200" s="432"/>
      <c r="M200" s="82"/>
      <c r="N200" s="87"/>
      <c r="O200" s="452">
        <v>436224</v>
      </c>
      <c r="P200" s="385"/>
      <c r="Q200" s="385"/>
      <c r="R200" s="385"/>
      <c r="S200" s="385"/>
      <c r="T200" s="385"/>
      <c r="U200" s="355" t="s">
        <v>591</v>
      </c>
      <c r="V200" s="433"/>
      <c r="W200" s="433"/>
      <c r="X200" s="434"/>
      <c r="Y200" s="81"/>
      <c r="Z200" s="67"/>
      <c r="AA200" s="67"/>
      <c r="AB200" s="67"/>
      <c r="AC200" s="67"/>
      <c r="AD200" s="67"/>
      <c r="AE200" s="67"/>
      <c r="AF200" s="67"/>
      <c r="AG200" s="67"/>
      <c r="AH200" s="67"/>
      <c r="AI200" s="67"/>
      <c r="AJ200" s="67"/>
      <c r="AK200" s="67"/>
      <c r="AL200" s="67"/>
      <c r="AM200" s="67"/>
      <c r="AN200" s="67"/>
      <c r="AO200" s="67"/>
      <c r="AP200" s="67"/>
      <c r="AQ200" s="67"/>
      <c r="AR200" s="67"/>
      <c r="AS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/>
      <c r="BH200" s="67"/>
      <c r="BI200" s="67"/>
      <c r="BJ200" s="67"/>
      <c r="BK200" s="67"/>
      <c r="BL200" s="67"/>
      <c r="BM200" s="67"/>
      <c r="BN200" s="67"/>
      <c r="BO200" s="67"/>
      <c r="BP200" s="67"/>
      <c r="BQ200" s="67"/>
      <c r="BR200" s="67"/>
      <c r="BS200" s="67"/>
      <c r="BT200" s="67"/>
      <c r="BU200" s="67"/>
      <c r="BV200" s="67"/>
      <c r="BW200" s="67"/>
      <c r="BX200" s="67"/>
      <c r="BY200" s="67"/>
      <c r="BZ200" s="67"/>
      <c r="CA200" s="67"/>
      <c r="CB200" s="67"/>
      <c r="CC200" s="67"/>
      <c r="CD200" s="67"/>
      <c r="CE200" s="67"/>
      <c r="CF200" s="67"/>
      <c r="CG200" s="67"/>
      <c r="CH200" s="67"/>
      <c r="CI200" s="67"/>
      <c r="CJ200" s="67"/>
      <c r="CK200" s="67"/>
      <c r="CL200" s="67"/>
      <c r="CM200" s="67"/>
      <c r="CN200" s="67"/>
      <c r="CO200" s="67"/>
      <c r="CP200" s="67"/>
      <c r="CQ200" s="67"/>
      <c r="CR200" s="67"/>
      <c r="CS200" s="67"/>
      <c r="CT200" s="67"/>
      <c r="CU200" s="67"/>
      <c r="CV200" s="67"/>
      <c r="CW200" s="67"/>
      <c r="CX200" s="67"/>
      <c r="CY200" s="67"/>
      <c r="CZ200" s="67"/>
      <c r="DA200" s="67"/>
      <c r="DB200" s="67"/>
      <c r="DC200" s="67"/>
      <c r="DD200" s="67"/>
      <c r="DE200" s="67"/>
      <c r="DF200" s="67"/>
      <c r="DG200" s="67"/>
      <c r="DH200" s="67"/>
      <c r="DI200" s="67"/>
      <c r="DJ200" s="67"/>
      <c r="DK200" s="67"/>
      <c r="DL200" s="67"/>
      <c r="DM200" s="67"/>
      <c r="DN200" s="67"/>
      <c r="DO200" s="67"/>
      <c r="DP200" s="67"/>
      <c r="DQ200" s="67"/>
      <c r="DR200" s="67"/>
      <c r="DS200" s="67"/>
      <c r="DT200" s="67"/>
      <c r="DU200" s="67"/>
      <c r="DV200" s="67"/>
      <c r="DW200" s="67"/>
      <c r="DX200" s="67"/>
      <c r="DY200" s="67"/>
      <c r="DZ200" s="67"/>
      <c r="EA200" s="67"/>
      <c r="EB200" s="67"/>
      <c r="EC200" s="67"/>
      <c r="ED200" s="67"/>
      <c r="EE200" s="67"/>
      <c r="EF200" s="67"/>
      <c r="EG200" s="67"/>
      <c r="EH200" s="67"/>
      <c r="EI200" s="67"/>
      <c r="EJ200" s="67"/>
      <c r="EK200" s="67"/>
      <c r="EL200" s="67"/>
      <c r="EM200" s="67"/>
      <c r="EN200" s="67"/>
      <c r="EO200" s="67"/>
      <c r="EP200" s="67"/>
      <c r="EQ200" s="67"/>
      <c r="ER200" s="67"/>
      <c r="ES200" s="67"/>
      <c r="ET200" s="67"/>
      <c r="EU200" s="67"/>
      <c r="EV200" s="67"/>
      <c r="EW200" s="67"/>
      <c r="EX200" s="67"/>
      <c r="EY200" s="67"/>
      <c r="EZ200" s="67"/>
      <c r="FA200" s="67"/>
      <c r="FB200" s="67"/>
      <c r="FC200" s="67"/>
      <c r="FD200" s="67"/>
      <c r="FE200" s="67"/>
      <c r="FF200" s="67"/>
      <c r="FG200" s="67"/>
      <c r="FH200" s="67"/>
      <c r="FI200" s="67"/>
      <c r="FJ200" s="67"/>
      <c r="FK200" s="67"/>
      <c r="FL200" s="67"/>
      <c r="FM200" s="67"/>
      <c r="FN200" s="67"/>
      <c r="FO200" s="67"/>
      <c r="FP200" s="67"/>
      <c r="FQ200" s="67"/>
      <c r="FR200" s="67"/>
      <c r="FS200" s="67"/>
      <c r="FT200" s="67"/>
      <c r="FU200" s="67"/>
      <c r="FV200" s="67"/>
      <c r="FW200" s="67"/>
      <c r="FX200" s="67"/>
      <c r="FY200" s="67"/>
      <c r="FZ200" s="67"/>
      <c r="GA200" s="67"/>
      <c r="GB200" s="67"/>
      <c r="GC200" s="67"/>
      <c r="GD200" s="67"/>
      <c r="GE200" s="67"/>
      <c r="GF200" s="67"/>
      <c r="GG200" s="67"/>
      <c r="GH200" s="67"/>
      <c r="GI200" s="67"/>
      <c r="GJ200" s="67"/>
      <c r="GK200" s="67"/>
      <c r="GL200" s="67"/>
      <c r="GM200" s="67"/>
      <c r="GN200" s="67"/>
      <c r="GO200" s="67"/>
      <c r="GP200" s="67"/>
      <c r="GQ200" s="67"/>
      <c r="GR200" s="67"/>
      <c r="GS200" s="67"/>
      <c r="GT200" s="67"/>
      <c r="GU200" s="67"/>
      <c r="GV200" s="67"/>
      <c r="GW200" s="67"/>
      <c r="GX200" s="67"/>
      <c r="GY200" s="67"/>
      <c r="GZ200" s="67"/>
      <c r="HA200" s="67"/>
      <c r="HB200" s="67"/>
      <c r="HC200" s="67"/>
      <c r="HD200" s="67"/>
      <c r="HE200" s="67"/>
      <c r="HF200" s="67"/>
      <c r="HG200" s="67"/>
      <c r="HH200" s="67"/>
      <c r="HI200" s="67"/>
      <c r="HJ200" s="67"/>
      <c r="HK200" s="67"/>
      <c r="HL200" s="67"/>
      <c r="HM200" s="67"/>
      <c r="HN200" s="67"/>
      <c r="HO200" s="67"/>
      <c r="HP200" s="67"/>
      <c r="HQ200" s="67"/>
      <c r="HR200" s="67"/>
      <c r="HS200" s="67"/>
      <c r="HT200" s="67"/>
      <c r="HU200" s="67"/>
      <c r="HV200" s="67"/>
      <c r="HW200" s="67"/>
      <c r="HX200" s="67"/>
      <c r="HY200" s="67"/>
      <c r="HZ200" s="67"/>
      <c r="IA200" s="67"/>
      <c r="IB200" s="67"/>
      <c r="IC200" s="67"/>
      <c r="ID200" s="67"/>
      <c r="IE200" s="67"/>
      <c r="IF200" s="67"/>
      <c r="IG200" s="67"/>
      <c r="IH200" s="67"/>
      <c r="II200" s="67"/>
      <c r="IJ200" s="67"/>
      <c r="IK200" s="67"/>
      <c r="IL200" s="67"/>
      <c r="IM200" s="67"/>
      <c r="IN200" s="67"/>
      <c r="IO200" s="67"/>
      <c r="IP200" s="67"/>
      <c r="IQ200" s="67"/>
    </row>
    <row r="201" spans="1:251" ht="19.5" customHeight="1">
      <c r="A201" s="83" t="s">
        <v>576</v>
      </c>
      <c r="B201" s="79" t="s">
        <v>577</v>
      </c>
      <c r="C201" s="428" t="s">
        <v>7</v>
      </c>
      <c r="D201" s="79"/>
      <c r="E201" s="83"/>
      <c r="F201" s="87"/>
      <c r="G201" s="82"/>
      <c r="H201" s="87"/>
      <c r="I201" s="82"/>
      <c r="J201" s="432"/>
      <c r="K201" s="82"/>
      <c r="L201" s="432"/>
      <c r="M201" s="82"/>
      <c r="N201" s="87"/>
      <c r="O201" s="452">
        <v>319449</v>
      </c>
      <c r="P201" s="385"/>
      <c r="Q201" s="385"/>
      <c r="R201" s="385"/>
      <c r="S201" s="385"/>
      <c r="T201" s="385"/>
      <c r="U201" s="355" t="s">
        <v>591</v>
      </c>
      <c r="V201" s="433" t="s">
        <v>170</v>
      </c>
      <c r="W201" s="433" t="s">
        <v>170</v>
      </c>
      <c r="X201" s="434"/>
      <c r="Y201" s="81"/>
      <c r="Z201" s="435"/>
      <c r="AA201" s="436"/>
      <c r="AB201" s="436"/>
      <c r="AC201" s="436"/>
      <c r="AD201" s="436"/>
      <c r="AE201" s="436"/>
      <c r="AF201" s="436"/>
      <c r="AG201" s="436"/>
      <c r="AH201" s="67"/>
      <c r="AI201" s="67"/>
      <c r="AJ201" s="67"/>
      <c r="AK201" s="67"/>
      <c r="AL201" s="67"/>
      <c r="AM201" s="67"/>
      <c r="AN201" s="67"/>
      <c r="AO201" s="67"/>
      <c r="AP201" s="67"/>
      <c r="AQ201" s="67"/>
      <c r="AR201" s="67"/>
      <c r="AS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/>
      <c r="BH201" s="67"/>
      <c r="BI201" s="67"/>
      <c r="BJ201" s="67"/>
      <c r="BK201" s="67"/>
      <c r="BL201" s="67"/>
      <c r="BM201" s="67"/>
      <c r="BN201" s="67"/>
      <c r="BO201" s="67"/>
      <c r="BP201" s="67"/>
      <c r="BQ201" s="67"/>
      <c r="BR201" s="67"/>
      <c r="BS201" s="67"/>
      <c r="BT201" s="67"/>
      <c r="BU201" s="67"/>
      <c r="BV201" s="67"/>
      <c r="BW201" s="67"/>
      <c r="BX201" s="67"/>
      <c r="BY201" s="67"/>
      <c r="BZ201" s="67"/>
      <c r="CA201" s="67"/>
      <c r="CB201" s="67"/>
      <c r="CC201" s="67"/>
      <c r="CD201" s="67"/>
      <c r="CE201" s="67"/>
      <c r="CF201" s="67"/>
      <c r="CG201" s="67"/>
      <c r="CH201" s="67"/>
      <c r="CI201" s="67"/>
      <c r="CJ201" s="67"/>
      <c r="CK201" s="67"/>
      <c r="CL201" s="67"/>
      <c r="CM201" s="67"/>
      <c r="CN201" s="67"/>
      <c r="CO201" s="67"/>
      <c r="CP201" s="67"/>
      <c r="CQ201" s="67"/>
      <c r="CR201" s="67"/>
      <c r="CS201" s="67"/>
      <c r="CT201" s="67"/>
      <c r="CU201" s="67"/>
      <c r="CV201" s="67"/>
      <c r="CW201" s="67"/>
      <c r="CX201" s="67"/>
      <c r="CY201" s="67"/>
      <c r="CZ201" s="67"/>
      <c r="DA201" s="67"/>
      <c r="DB201" s="67"/>
      <c r="DC201" s="67"/>
      <c r="DD201" s="67"/>
      <c r="DE201" s="67"/>
      <c r="DF201" s="67"/>
      <c r="DG201" s="67"/>
      <c r="DH201" s="67"/>
      <c r="DI201" s="67"/>
      <c r="DJ201" s="67"/>
      <c r="DK201" s="67"/>
      <c r="DL201" s="67"/>
      <c r="DM201" s="67"/>
      <c r="DN201" s="67"/>
      <c r="DO201" s="67"/>
      <c r="DP201" s="67"/>
      <c r="DQ201" s="67"/>
      <c r="DR201" s="67"/>
      <c r="DS201" s="67"/>
      <c r="DT201" s="67"/>
      <c r="DU201" s="67"/>
      <c r="DV201" s="67"/>
      <c r="DW201" s="67"/>
      <c r="DX201" s="67"/>
      <c r="DY201" s="67"/>
      <c r="DZ201" s="67"/>
      <c r="EA201" s="67"/>
      <c r="EB201" s="67"/>
      <c r="EC201" s="67"/>
      <c r="ED201" s="67"/>
      <c r="EE201" s="67"/>
      <c r="EF201" s="67"/>
      <c r="EG201" s="67"/>
      <c r="EH201" s="67"/>
      <c r="EI201" s="67"/>
      <c r="EJ201" s="67"/>
      <c r="EK201" s="67"/>
      <c r="EL201" s="67"/>
      <c r="EM201" s="67"/>
      <c r="EN201" s="67"/>
      <c r="EO201" s="67"/>
      <c r="EP201" s="67"/>
      <c r="EQ201" s="67"/>
      <c r="ER201" s="67"/>
      <c r="ES201" s="67"/>
      <c r="ET201" s="67"/>
      <c r="EU201" s="67"/>
      <c r="EV201" s="67"/>
      <c r="EW201" s="67"/>
      <c r="EX201" s="67"/>
      <c r="EY201" s="67"/>
      <c r="EZ201" s="67"/>
      <c r="FA201" s="67"/>
      <c r="FB201" s="67"/>
      <c r="FC201" s="67"/>
      <c r="FD201" s="67"/>
      <c r="FE201" s="67"/>
      <c r="FF201" s="67"/>
      <c r="FG201" s="67"/>
      <c r="FH201" s="67"/>
      <c r="FI201" s="67"/>
      <c r="FJ201" s="67"/>
      <c r="FK201" s="67"/>
      <c r="FL201" s="67"/>
      <c r="FM201" s="67"/>
      <c r="FN201" s="67"/>
      <c r="FO201" s="67"/>
      <c r="FP201" s="67"/>
      <c r="FQ201" s="67"/>
      <c r="FR201" s="67"/>
      <c r="FS201" s="67"/>
      <c r="FT201" s="67"/>
      <c r="FU201" s="67"/>
      <c r="FV201" s="67"/>
      <c r="FW201" s="67"/>
      <c r="FX201" s="67"/>
      <c r="FY201" s="67"/>
      <c r="FZ201" s="67"/>
      <c r="GA201" s="67"/>
      <c r="GB201" s="67"/>
      <c r="GC201" s="67"/>
      <c r="GD201" s="67"/>
      <c r="GE201" s="67"/>
      <c r="GF201" s="67"/>
      <c r="GG201" s="67"/>
      <c r="GH201" s="67"/>
      <c r="GI201" s="67"/>
      <c r="GJ201" s="67"/>
      <c r="GK201" s="67"/>
      <c r="GL201" s="67"/>
      <c r="GM201" s="67"/>
      <c r="GN201" s="67"/>
      <c r="GO201" s="67"/>
      <c r="GP201" s="67"/>
      <c r="GQ201" s="67"/>
      <c r="GR201" s="67"/>
      <c r="GS201" s="67"/>
      <c r="GT201" s="67"/>
      <c r="GU201" s="67"/>
      <c r="GV201" s="67"/>
      <c r="GW201" s="67"/>
      <c r="GX201" s="67"/>
      <c r="GY201" s="67"/>
      <c r="GZ201" s="67"/>
      <c r="HA201" s="67"/>
      <c r="HB201" s="67"/>
      <c r="HC201" s="67"/>
      <c r="HD201" s="67"/>
      <c r="HE201" s="67"/>
      <c r="HF201" s="67"/>
      <c r="HG201" s="67"/>
      <c r="HH201" s="67"/>
      <c r="HI201" s="67"/>
      <c r="HJ201" s="67"/>
      <c r="HK201" s="67"/>
      <c r="HL201" s="67"/>
      <c r="HM201" s="67"/>
      <c r="HN201" s="67"/>
      <c r="HO201" s="67"/>
      <c r="HP201" s="67"/>
      <c r="HQ201" s="67"/>
      <c r="HR201" s="67"/>
      <c r="HS201" s="67"/>
      <c r="HT201" s="67"/>
      <c r="HU201" s="67"/>
      <c r="HV201" s="67"/>
      <c r="HW201" s="67"/>
      <c r="HX201" s="67"/>
      <c r="HY201" s="67"/>
      <c r="HZ201" s="67"/>
      <c r="IA201" s="67"/>
      <c r="IB201" s="67"/>
      <c r="IC201" s="67"/>
      <c r="ID201" s="67"/>
      <c r="IE201" s="67"/>
      <c r="IF201" s="67"/>
      <c r="IG201" s="67"/>
      <c r="IH201" s="67"/>
      <c r="II201" s="67"/>
      <c r="IJ201" s="67"/>
      <c r="IK201" s="67"/>
      <c r="IL201" s="67"/>
      <c r="IM201" s="67"/>
      <c r="IN201" s="67"/>
      <c r="IO201" s="67"/>
      <c r="IP201" s="67"/>
      <c r="IQ201" s="67"/>
    </row>
    <row r="202" spans="1:251" ht="19.5" customHeight="1">
      <c r="A202" s="83" t="s">
        <v>171</v>
      </c>
      <c r="B202" s="79" t="s">
        <v>450</v>
      </c>
      <c r="C202" s="428" t="s">
        <v>7</v>
      </c>
      <c r="D202" s="79"/>
      <c r="E202" s="94"/>
      <c r="F202" s="94"/>
      <c r="G202" s="90"/>
      <c r="H202" s="87"/>
      <c r="I202" s="90"/>
      <c r="J202" s="94"/>
      <c r="K202" s="90"/>
      <c r="L202" s="94"/>
      <c r="M202" s="90"/>
      <c r="N202" s="87"/>
      <c r="O202" s="452">
        <v>356809</v>
      </c>
      <c r="P202" s="453"/>
      <c r="Q202" s="453"/>
      <c r="R202" s="453"/>
      <c r="S202" s="453"/>
      <c r="T202" s="453"/>
      <c r="U202" s="355" t="s">
        <v>591</v>
      </c>
      <c r="V202" s="81"/>
      <c r="W202" s="81"/>
      <c r="X202" s="81"/>
      <c r="Y202" s="81"/>
      <c r="Z202" s="81"/>
      <c r="AA202" s="81"/>
      <c r="AB202" s="81"/>
      <c r="AC202" s="81"/>
      <c r="AD202" s="81"/>
      <c r="AE202" s="81"/>
      <c r="AF202" s="81"/>
      <c r="AG202" s="81"/>
      <c r="AH202" s="81"/>
      <c r="AI202" s="81"/>
      <c r="AJ202" s="81"/>
      <c r="AK202" s="81"/>
      <c r="AL202" s="81"/>
      <c r="AM202" s="81"/>
      <c r="AN202" s="81"/>
      <c r="AO202" s="81"/>
      <c r="AP202" s="81"/>
      <c r="AQ202" s="81"/>
      <c r="AR202" s="81"/>
      <c r="AS202" s="81"/>
      <c r="AT202" s="81"/>
      <c r="AU202" s="81"/>
      <c r="AV202" s="81"/>
      <c r="AW202" s="81"/>
      <c r="AX202" s="81"/>
      <c r="AY202" s="81"/>
      <c r="AZ202" s="81"/>
      <c r="BA202" s="81"/>
      <c r="BB202" s="81"/>
      <c r="BC202" s="81"/>
      <c r="BD202" s="81"/>
      <c r="BE202" s="81"/>
      <c r="BF202" s="81"/>
      <c r="BG202" s="81"/>
      <c r="BH202" s="81"/>
      <c r="BI202" s="81"/>
      <c r="BJ202" s="81"/>
      <c r="BK202" s="81"/>
      <c r="BL202" s="81"/>
      <c r="BM202" s="81"/>
      <c r="BN202" s="81"/>
      <c r="BO202" s="81"/>
      <c r="BP202" s="81"/>
      <c r="BQ202" s="81"/>
      <c r="BR202" s="81"/>
      <c r="BS202" s="81"/>
      <c r="BT202" s="81"/>
      <c r="BU202" s="81"/>
      <c r="BV202" s="81"/>
      <c r="BW202" s="81"/>
      <c r="BX202" s="81"/>
      <c r="BY202" s="81"/>
      <c r="BZ202" s="81"/>
      <c r="CA202" s="81"/>
      <c r="CB202" s="81"/>
      <c r="CC202" s="81"/>
      <c r="CD202" s="81"/>
      <c r="CE202" s="81"/>
      <c r="CF202" s="81"/>
      <c r="CG202" s="81"/>
      <c r="CH202" s="81"/>
      <c r="CI202" s="81"/>
      <c r="CJ202" s="81"/>
      <c r="CK202" s="81"/>
      <c r="CL202" s="81"/>
      <c r="CM202" s="81"/>
      <c r="CN202" s="81"/>
      <c r="CO202" s="81"/>
      <c r="CP202" s="81"/>
      <c r="CQ202" s="81"/>
      <c r="CR202" s="81"/>
      <c r="CS202" s="81"/>
      <c r="CT202" s="81"/>
      <c r="CU202" s="81"/>
      <c r="CV202" s="81"/>
      <c r="CW202" s="81"/>
      <c r="CX202" s="81"/>
      <c r="CY202" s="81"/>
      <c r="CZ202" s="81"/>
      <c r="DA202" s="81"/>
      <c r="DB202" s="81"/>
      <c r="DC202" s="81"/>
      <c r="DD202" s="81"/>
      <c r="DE202" s="81"/>
      <c r="DF202" s="81"/>
      <c r="DG202" s="81"/>
      <c r="DH202" s="81"/>
      <c r="DI202" s="81"/>
      <c r="DJ202" s="81"/>
      <c r="DK202" s="81"/>
      <c r="DL202" s="81"/>
      <c r="DM202" s="81"/>
      <c r="DN202" s="81"/>
      <c r="DO202" s="81"/>
      <c r="DP202" s="81"/>
      <c r="DQ202" s="81"/>
      <c r="DR202" s="81"/>
      <c r="DS202" s="81"/>
      <c r="DT202" s="81"/>
      <c r="DU202" s="81"/>
      <c r="DV202" s="81"/>
      <c r="DW202" s="81"/>
      <c r="DX202" s="81"/>
      <c r="DY202" s="81"/>
      <c r="DZ202" s="81"/>
      <c r="EA202" s="81"/>
      <c r="EB202" s="81"/>
      <c r="EC202" s="81"/>
      <c r="ED202" s="81"/>
      <c r="EE202" s="81"/>
      <c r="EF202" s="81"/>
      <c r="EG202" s="81"/>
      <c r="EH202" s="81"/>
      <c r="EI202" s="81"/>
      <c r="EJ202" s="81"/>
      <c r="EK202" s="81"/>
      <c r="EL202" s="81"/>
      <c r="EM202" s="81"/>
      <c r="EN202" s="81"/>
      <c r="EO202" s="81"/>
      <c r="EP202" s="81"/>
      <c r="EQ202" s="81"/>
      <c r="ER202" s="81"/>
      <c r="ES202" s="81"/>
      <c r="ET202" s="81"/>
      <c r="EU202" s="81"/>
      <c r="EV202" s="81"/>
      <c r="EW202" s="81"/>
      <c r="EX202" s="81"/>
      <c r="EY202" s="81"/>
      <c r="EZ202" s="81"/>
      <c r="FA202" s="81"/>
      <c r="FB202" s="81"/>
      <c r="FC202" s="81"/>
      <c r="FD202" s="81"/>
      <c r="FE202" s="81"/>
      <c r="FF202" s="81"/>
      <c r="FG202" s="81"/>
      <c r="FH202" s="81"/>
      <c r="FI202" s="81"/>
      <c r="FJ202" s="81"/>
      <c r="FK202" s="81"/>
      <c r="FL202" s="81"/>
      <c r="FM202" s="81"/>
      <c r="FN202" s="81"/>
      <c r="FO202" s="81"/>
      <c r="FP202" s="81"/>
      <c r="FQ202" s="81"/>
      <c r="FR202" s="81"/>
      <c r="FS202" s="81"/>
      <c r="FT202" s="81"/>
      <c r="FU202" s="81"/>
      <c r="FV202" s="81"/>
      <c r="FW202" s="81"/>
      <c r="FX202" s="81"/>
      <c r="FY202" s="81"/>
      <c r="FZ202" s="81"/>
      <c r="GA202" s="81"/>
      <c r="GB202" s="81"/>
      <c r="GC202" s="81"/>
      <c r="GD202" s="81"/>
      <c r="GE202" s="81"/>
      <c r="GF202" s="81"/>
      <c r="GG202" s="81"/>
      <c r="GH202" s="81"/>
      <c r="GI202" s="81"/>
      <c r="GJ202" s="81"/>
      <c r="GK202" s="81"/>
      <c r="GL202" s="81"/>
      <c r="GM202" s="81"/>
      <c r="GN202" s="81"/>
      <c r="GO202" s="81"/>
      <c r="GP202" s="81"/>
      <c r="GQ202" s="81"/>
      <c r="GR202" s="81"/>
      <c r="GS202" s="81"/>
      <c r="GT202" s="81"/>
      <c r="GU202" s="81"/>
      <c r="GV202" s="81"/>
      <c r="GW202" s="81"/>
      <c r="GX202" s="81"/>
      <c r="GY202" s="81"/>
      <c r="GZ202" s="81"/>
      <c r="HA202" s="81"/>
      <c r="HB202" s="81"/>
      <c r="HC202" s="81"/>
      <c r="HD202" s="81"/>
      <c r="HE202" s="81"/>
      <c r="HF202" s="81"/>
      <c r="HG202" s="81"/>
      <c r="HH202" s="81"/>
      <c r="HI202" s="81"/>
      <c r="HJ202" s="81"/>
      <c r="HK202" s="81"/>
      <c r="HL202" s="81"/>
      <c r="HM202" s="81"/>
      <c r="HN202" s="81"/>
      <c r="HO202" s="81"/>
      <c r="HP202" s="81"/>
      <c r="HQ202" s="81"/>
      <c r="HR202" s="81"/>
      <c r="HS202" s="81"/>
      <c r="HT202" s="81"/>
      <c r="HU202" s="81"/>
      <c r="HV202" s="81"/>
      <c r="HW202" s="81"/>
      <c r="HX202" s="81"/>
      <c r="HY202" s="81"/>
      <c r="HZ202" s="81"/>
      <c r="IA202" s="81"/>
      <c r="IB202" s="81"/>
      <c r="IC202" s="81"/>
      <c r="ID202" s="81"/>
      <c r="IE202" s="81"/>
      <c r="IF202" s="81"/>
      <c r="IG202" s="81"/>
      <c r="IH202" s="81"/>
      <c r="II202" s="81"/>
      <c r="IJ202" s="81"/>
      <c r="IK202" s="81"/>
      <c r="IL202" s="81"/>
      <c r="IM202" s="81"/>
      <c r="IN202" s="81"/>
      <c r="IO202" s="81"/>
      <c r="IP202" s="81"/>
      <c r="IQ202" s="81"/>
    </row>
    <row r="203" spans="1:251" ht="19.5" customHeight="1">
      <c r="A203" s="83" t="s">
        <v>171</v>
      </c>
      <c r="B203" s="79" t="s">
        <v>451</v>
      </c>
      <c r="C203" s="428" t="s">
        <v>7</v>
      </c>
      <c r="D203" s="79"/>
      <c r="E203" s="94"/>
      <c r="F203" s="94"/>
      <c r="G203" s="90"/>
      <c r="H203" s="94"/>
      <c r="I203" s="90"/>
      <c r="J203" s="94"/>
      <c r="K203" s="90"/>
      <c r="L203" s="94"/>
      <c r="M203" s="90"/>
      <c r="N203" s="94"/>
      <c r="O203" s="452">
        <v>249822</v>
      </c>
      <c r="P203" s="453"/>
      <c r="Q203" s="453"/>
      <c r="R203" s="453"/>
      <c r="S203" s="453"/>
      <c r="T203" s="453"/>
      <c r="U203" s="355" t="s">
        <v>591</v>
      </c>
      <c r="V203" s="81"/>
      <c r="W203" s="81"/>
      <c r="X203" s="81"/>
      <c r="Y203" s="81"/>
      <c r="Z203" s="81"/>
      <c r="AA203" s="81"/>
      <c r="AB203" s="81"/>
      <c r="AC203" s="81"/>
      <c r="AD203" s="81"/>
      <c r="AE203" s="81"/>
      <c r="AF203" s="81"/>
      <c r="AG203" s="81"/>
      <c r="AH203" s="81"/>
      <c r="AI203" s="81"/>
      <c r="AJ203" s="81"/>
      <c r="AK203" s="81"/>
      <c r="AL203" s="81"/>
      <c r="AM203" s="81"/>
      <c r="AN203" s="81"/>
      <c r="AO203" s="81"/>
      <c r="AP203" s="81"/>
      <c r="AQ203" s="81"/>
      <c r="AR203" s="81"/>
      <c r="AS203" s="81"/>
      <c r="AT203" s="81"/>
      <c r="AU203" s="81"/>
      <c r="AV203" s="81"/>
      <c r="AW203" s="81"/>
      <c r="AX203" s="81"/>
      <c r="AY203" s="81"/>
      <c r="AZ203" s="81"/>
      <c r="BA203" s="81"/>
      <c r="BB203" s="81"/>
      <c r="BC203" s="81"/>
      <c r="BD203" s="81"/>
      <c r="BE203" s="81"/>
      <c r="BF203" s="81"/>
      <c r="BG203" s="81"/>
      <c r="BH203" s="81"/>
      <c r="BI203" s="81"/>
      <c r="BJ203" s="81"/>
      <c r="BK203" s="81"/>
      <c r="BL203" s="81"/>
      <c r="BM203" s="81"/>
      <c r="BN203" s="81"/>
      <c r="BO203" s="81"/>
      <c r="BP203" s="81"/>
      <c r="BQ203" s="81"/>
      <c r="BR203" s="81"/>
      <c r="BS203" s="81"/>
      <c r="BT203" s="81"/>
      <c r="BU203" s="81"/>
      <c r="BV203" s="81"/>
      <c r="BW203" s="81"/>
      <c r="BX203" s="81"/>
      <c r="BY203" s="81"/>
      <c r="BZ203" s="81"/>
      <c r="CA203" s="81"/>
      <c r="CB203" s="81"/>
      <c r="CC203" s="81"/>
      <c r="CD203" s="81"/>
      <c r="CE203" s="81"/>
      <c r="CF203" s="81"/>
      <c r="CG203" s="81"/>
      <c r="CH203" s="81"/>
      <c r="CI203" s="81"/>
      <c r="CJ203" s="81"/>
      <c r="CK203" s="81"/>
      <c r="CL203" s="81"/>
      <c r="CM203" s="81"/>
      <c r="CN203" s="81"/>
      <c r="CO203" s="81"/>
      <c r="CP203" s="81"/>
      <c r="CQ203" s="81"/>
      <c r="CR203" s="81"/>
      <c r="CS203" s="81"/>
      <c r="CT203" s="81"/>
      <c r="CU203" s="81"/>
      <c r="CV203" s="81"/>
      <c r="CW203" s="81"/>
      <c r="CX203" s="81"/>
      <c r="CY203" s="81"/>
      <c r="CZ203" s="81"/>
      <c r="DA203" s="81"/>
      <c r="DB203" s="81"/>
      <c r="DC203" s="81"/>
      <c r="DD203" s="81"/>
      <c r="DE203" s="81"/>
      <c r="DF203" s="81"/>
      <c r="DG203" s="81"/>
      <c r="DH203" s="81"/>
      <c r="DI203" s="81"/>
      <c r="DJ203" s="81"/>
      <c r="DK203" s="81"/>
      <c r="DL203" s="81"/>
      <c r="DM203" s="81"/>
      <c r="DN203" s="81"/>
      <c r="DO203" s="81"/>
      <c r="DP203" s="81"/>
      <c r="DQ203" s="81"/>
      <c r="DR203" s="81"/>
      <c r="DS203" s="81"/>
      <c r="DT203" s="81"/>
      <c r="DU203" s="81"/>
      <c r="DV203" s="81"/>
      <c r="DW203" s="81"/>
      <c r="DX203" s="81"/>
      <c r="DY203" s="81"/>
      <c r="DZ203" s="81"/>
      <c r="EA203" s="81"/>
      <c r="EB203" s="81"/>
      <c r="EC203" s="81"/>
      <c r="ED203" s="81"/>
      <c r="EE203" s="81"/>
      <c r="EF203" s="81"/>
      <c r="EG203" s="81"/>
      <c r="EH203" s="81"/>
      <c r="EI203" s="81"/>
      <c r="EJ203" s="81"/>
      <c r="EK203" s="81"/>
      <c r="EL203" s="81"/>
      <c r="EM203" s="81"/>
      <c r="EN203" s="81"/>
      <c r="EO203" s="81"/>
      <c r="EP203" s="81"/>
      <c r="EQ203" s="81"/>
      <c r="ER203" s="81"/>
      <c r="ES203" s="81"/>
      <c r="ET203" s="81"/>
      <c r="EU203" s="81"/>
      <c r="EV203" s="81"/>
      <c r="EW203" s="81"/>
      <c r="EX203" s="81"/>
      <c r="EY203" s="81"/>
      <c r="EZ203" s="81"/>
      <c r="FA203" s="81"/>
      <c r="FB203" s="81"/>
      <c r="FC203" s="81"/>
      <c r="FD203" s="81"/>
      <c r="FE203" s="81"/>
      <c r="FF203" s="81"/>
      <c r="FG203" s="81"/>
      <c r="FH203" s="81"/>
      <c r="FI203" s="81"/>
      <c r="FJ203" s="81"/>
      <c r="FK203" s="81"/>
      <c r="FL203" s="81"/>
      <c r="FM203" s="81"/>
      <c r="FN203" s="81"/>
      <c r="FO203" s="81"/>
      <c r="FP203" s="81"/>
      <c r="FQ203" s="81"/>
      <c r="FR203" s="81"/>
      <c r="FS203" s="81"/>
      <c r="FT203" s="81"/>
      <c r="FU203" s="81"/>
      <c r="FV203" s="81"/>
      <c r="FW203" s="81"/>
      <c r="FX203" s="81"/>
      <c r="FY203" s="81"/>
      <c r="FZ203" s="81"/>
      <c r="GA203" s="81"/>
      <c r="GB203" s="81"/>
      <c r="GC203" s="81"/>
      <c r="GD203" s="81"/>
      <c r="GE203" s="81"/>
      <c r="GF203" s="81"/>
      <c r="GG203" s="81"/>
      <c r="GH203" s="81"/>
      <c r="GI203" s="81"/>
      <c r="GJ203" s="81"/>
      <c r="GK203" s="81"/>
      <c r="GL203" s="81"/>
      <c r="GM203" s="81"/>
      <c r="GN203" s="81"/>
      <c r="GO203" s="81"/>
      <c r="GP203" s="81"/>
      <c r="GQ203" s="81"/>
      <c r="GR203" s="81"/>
      <c r="GS203" s="81"/>
      <c r="GT203" s="81"/>
      <c r="GU203" s="81"/>
      <c r="GV203" s="81"/>
      <c r="GW203" s="81"/>
      <c r="GX203" s="81"/>
      <c r="GY203" s="81"/>
      <c r="GZ203" s="81"/>
      <c r="HA203" s="81"/>
      <c r="HB203" s="81"/>
      <c r="HC203" s="81"/>
      <c r="HD203" s="81"/>
      <c r="HE203" s="81"/>
      <c r="HF203" s="81"/>
      <c r="HG203" s="81"/>
      <c r="HH203" s="81"/>
      <c r="HI203" s="81"/>
      <c r="HJ203" s="81"/>
      <c r="HK203" s="81"/>
      <c r="HL203" s="81"/>
      <c r="HM203" s="81"/>
      <c r="HN203" s="81"/>
      <c r="HO203" s="81"/>
      <c r="HP203" s="81"/>
      <c r="HQ203" s="81"/>
      <c r="HR203" s="81"/>
      <c r="HS203" s="81"/>
      <c r="HT203" s="81"/>
      <c r="HU203" s="81"/>
      <c r="HV203" s="81"/>
      <c r="HW203" s="81"/>
      <c r="HX203" s="81"/>
      <c r="HY203" s="81"/>
      <c r="HZ203" s="81"/>
      <c r="IA203" s="81"/>
      <c r="IB203" s="81"/>
      <c r="IC203" s="81"/>
      <c r="ID203" s="81"/>
      <c r="IE203" s="81"/>
      <c r="IF203" s="81"/>
      <c r="IG203" s="81"/>
      <c r="IH203" s="81"/>
      <c r="II203" s="81"/>
      <c r="IJ203" s="81"/>
      <c r="IK203" s="81"/>
      <c r="IL203" s="81"/>
      <c r="IM203" s="81"/>
      <c r="IN203" s="81"/>
      <c r="IO203" s="81"/>
      <c r="IP203" s="81"/>
      <c r="IQ203" s="81"/>
    </row>
    <row r="204" spans="1:251" ht="19.5" customHeight="1">
      <c r="A204" s="83" t="s">
        <v>171</v>
      </c>
      <c r="B204" s="79" t="s">
        <v>452</v>
      </c>
      <c r="C204" s="428" t="s">
        <v>7</v>
      </c>
      <c r="D204" s="428"/>
      <c r="E204" s="94"/>
      <c r="F204" s="94"/>
      <c r="G204" s="90"/>
      <c r="H204" s="94"/>
      <c r="I204" s="90"/>
      <c r="J204" s="94"/>
      <c r="K204" s="90"/>
      <c r="L204" s="437"/>
      <c r="M204" s="90"/>
      <c r="N204" s="438"/>
      <c r="O204" s="452">
        <v>269759</v>
      </c>
      <c r="P204" s="453"/>
      <c r="Q204" s="453"/>
      <c r="R204" s="453"/>
      <c r="S204" s="453"/>
      <c r="T204" s="453"/>
      <c r="U204" s="355" t="s">
        <v>591</v>
      </c>
      <c r="V204" s="81"/>
      <c r="W204" s="81"/>
      <c r="X204" s="81"/>
      <c r="Y204" s="81"/>
      <c r="Z204" s="81"/>
      <c r="AA204" s="81"/>
      <c r="AB204" s="81"/>
      <c r="AC204" s="81"/>
      <c r="AD204" s="81"/>
      <c r="AE204" s="81"/>
      <c r="AF204" s="81"/>
      <c r="AG204" s="81"/>
      <c r="AH204" s="81"/>
      <c r="AI204" s="81"/>
      <c r="AJ204" s="81"/>
      <c r="AK204" s="81"/>
      <c r="AL204" s="81"/>
      <c r="AM204" s="81"/>
      <c r="AN204" s="81"/>
      <c r="AO204" s="81"/>
      <c r="AP204" s="81"/>
      <c r="AQ204" s="81"/>
      <c r="AR204" s="81"/>
      <c r="AS204" s="81"/>
      <c r="AT204" s="81"/>
      <c r="AU204" s="81"/>
      <c r="AV204" s="81"/>
      <c r="AW204" s="81"/>
      <c r="AX204" s="81"/>
      <c r="AY204" s="81"/>
      <c r="AZ204" s="81"/>
      <c r="BA204" s="81"/>
      <c r="BB204" s="81"/>
      <c r="BC204" s="81"/>
      <c r="BD204" s="81"/>
      <c r="BE204" s="81"/>
      <c r="BF204" s="81"/>
      <c r="BG204" s="81"/>
      <c r="BH204" s="81"/>
      <c r="BI204" s="81"/>
      <c r="BJ204" s="81"/>
      <c r="BK204" s="81"/>
      <c r="BL204" s="81"/>
      <c r="BM204" s="81"/>
      <c r="BN204" s="81"/>
      <c r="BO204" s="81"/>
      <c r="BP204" s="81"/>
      <c r="BQ204" s="81"/>
      <c r="BR204" s="81"/>
      <c r="BS204" s="81"/>
      <c r="BT204" s="81"/>
      <c r="BU204" s="81"/>
      <c r="BV204" s="81"/>
      <c r="BW204" s="81"/>
      <c r="BX204" s="81"/>
      <c r="BY204" s="81"/>
      <c r="BZ204" s="81"/>
      <c r="CA204" s="81"/>
      <c r="CB204" s="81"/>
      <c r="CC204" s="81"/>
      <c r="CD204" s="81"/>
      <c r="CE204" s="81"/>
      <c r="CF204" s="81"/>
      <c r="CG204" s="81"/>
      <c r="CH204" s="81"/>
      <c r="CI204" s="81"/>
      <c r="CJ204" s="81"/>
      <c r="CK204" s="81"/>
      <c r="CL204" s="81"/>
      <c r="CM204" s="81"/>
      <c r="CN204" s="81"/>
      <c r="CO204" s="81"/>
      <c r="CP204" s="81"/>
      <c r="CQ204" s="81"/>
      <c r="CR204" s="81"/>
      <c r="CS204" s="81"/>
      <c r="CT204" s="81"/>
      <c r="CU204" s="81"/>
      <c r="CV204" s="81"/>
      <c r="CW204" s="81"/>
      <c r="CX204" s="81"/>
      <c r="CY204" s="81"/>
      <c r="CZ204" s="81"/>
      <c r="DA204" s="81"/>
      <c r="DB204" s="81"/>
      <c r="DC204" s="81"/>
      <c r="DD204" s="81"/>
      <c r="DE204" s="81"/>
      <c r="DF204" s="81"/>
      <c r="DG204" s="81"/>
      <c r="DH204" s="81"/>
      <c r="DI204" s="81"/>
      <c r="DJ204" s="81"/>
      <c r="DK204" s="81"/>
      <c r="DL204" s="81"/>
      <c r="DM204" s="81"/>
      <c r="DN204" s="81"/>
      <c r="DO204" s="81"/>
      <c r="DP204" s="81"/>
      <c r="DQ204" s="81"/>
      <c r="DR204" s="81"/>
      <c r="DS204" s="81"/>
      <c r="DT204" s="81"/>
      <c r="DU204" s="81"/>
      <c r="DV204" s="81"/>
      <c r="DW204" s="81"/>
      <c r="DX204" s="81"/>
      <c r="DY204" s="81"/>
      <c r="DZ204" s="81"/>
      <c r="EA204" s="81"/>
      <c r="EB204" s="81"/>
      <c r="EC204" s="81"/>
      <c r="ED204" s="81"/>
      <c r="EE204" s="81"/>
      <c r="EF204" s="81"/>
      <c r="EG204" s="81"/>
      <c r="EH204" s="81"/>
      <c r="EI204" s="81"/>
      <c r="EJ204" s="81"/>
      <c r="EK204" s="81"/>
      <c r="EL204" s="81"/>
      <c r="EM204" s="81"/>
      <c r="EN204" s="81"/>
      <c r="EO204" s="81"/>
      <c r="EP204" s="81"/>
      <c r="EQ204" s="81"/>
      <c r="ER204" s="81"/>
      <c r="ES204" s="81"/>
      <c r="ET204" s="81"/>
      <c r="EU204" s="81"/>
      <c r="EV204" s="81"/>
      <c r="EW204" s="81"/>
      <c r="EX204" s="81"/>
      <c r="EY204" s="81"/>
      <c r="EZ204" s="81"/>
      <c r="FA204" s="81"/>
      <c r="FB204" s="81"/>
      <c r="FC204" s="81"/>
      <c r="FD204" s="81"/>
      <c r="FE204" s="81"/>
      <c r="FF204" s="81"/>
      <c r="FG204" s="81"/>
      <c r="FH204" s="81"/>
      <c r="FI204" s="81"/>
      <c r="FJ204" s="81"/>
      <c r="FK204" s="81"/>
      <c r="FL204" s="81"/>
      <c r="FM204" s="81"/>
      <c r="FN204" s="81"/>
      <c r="FO204" s="81"/>
      <c r="FP204" s="81"/>
      <c r="FQ204" s="81"/>
      <c r="FR204" s="81"/>
      <c r="FS204" s="81"/>
      <c r="FT204" s="81"/>
      <c r="FU204" s="81"/>
      <c r="FV204" s="81"/>
      <c r="FW204" s="81"/>
      <c r="FX204" s="81"/>
      <c r="FY204" s="81"/>
      <c r="FZ204" s="81"/>
      <c r="GA204" s="81"/>
      <c r="GB204" s="81"/>
      <c r="GC204" s="81"/>
      <c r="GD204" s="81"/>
      <c r="GE204" s="81"/>
      <c r="GF204" s="81"/>
      <c r="GG204" s="81"/>
      <c r="GH204" s="81"/>
      <c r="GI204" s="81"/>
      <c r="GJ204" s="81"/>
      <c r="GK204" s="81"/>
      <c r="GL204" s="81"/>
      <c r="GM204" s="81"/>
      <c r="GN204" s="81"/>
      <c r="GO204" s="81"/>
      <c r="GP204" s="81"/>
      <c r="GQ204" s="81"/>
      <c r="GR204" s="81"/>
      <c r="GS204" s="81"/>
      <c r="GT204" s="81"/>
      <c r="GU204" s="81"/>
      <c r="GV204" s="81"/>
      <c r="GW204" s="81"/>
      <c r="GX204" s="81"/>
      <c r="GY204" s="81"/>
      <c r="GZ204" s="81"/>
      <c r="HA204" s="81"/>
      <c r="HB204" s="81"/>
      <c r="HC204" s="81"/>
      <c r="HD204" s="81"/>
      <c r="HE204" s="81"/>
      <c r="HF204" s="81"/>
      <c r="HG204" s="81"/>
      <c r="HH204" s="81"/>
      <c r="HI204" s="81"/>
      <c r="HJ204" s="81"/>
      <c r="HK204" s="81"/>
      <c r="HL204" s="81"/>
      <c r="HM204" s="81"/>
      <c r="HN204" s="81"/>
      <c r="HO204" s="81"/>
      <c r="HP204" s="81"/>
      <c r="HQ204" s="81"/>
      <c r="HR204" s="81"/>
      <c r="HS204" s="81"/>
      <c r="HT204" s="81"/>
      <c r="HU204" s="81"/>
      <c r="HV204" s="81"/>
      <c r="HW204" s="81"/>
      <c r="HX204" s="81"/>
      <c r="HY204" s="81"/>
      <c r="HZ204" s="81"/>
      <c r="IA204" s="81"/>
      <c r="IB204" s="81"/>
      <c r="IC204" s="81"/>
      <c r="ID204" s="81"/>
      <c r="IE204" s="81"/>
      <c r="IF204" s="81"/>
      <c r="IG204" s="81"/>
      <c r="IH204" s="81"/>
      <c r="II204" s="81"/>
      <c r="IJ204" s="81"/>
      <c r="IK204" s="81"/>
      <c r="IL204" s="81"/>
      <c r="IM204" s="81"/>
      <c r="IN204" s="81"/>
      <c r="IO204" s="81"/>
      <c r="IP204" s="81"/>
      <c r="IQ204" s="81"/>
    </row>
    <row r="205" spans="1:251" ht="19.5" customHeight="1">
      <c r="A205" s="83" t="s">
        <v>171</v>
      </c>
      <c r="B205" s="79" t="s">
        <v>578</v>
      </c>
      <c r="C205" s="428" t="s">
        <v>7</v>
      </c>
      <c r="D205" s="428"/>
      <c r="E205" s="94"/>
      <c r="F205" s="94"/>
      <c r="G205" s="90"/>
      <c r="H205" s="94"/>
      <c r="I205" s="90"/>
      <c r="J205" s="94"/>
      <c r="K205" s="90"/>
      <c r="L205" s="437"/>
      <c r="M205" s="90"/>
      <c r="N205" s="438"/>
      <c r="O205" s="452">
        <v>414968</v>
      </c>
      <c r="P205" s="453"/>
      <c r="Q205" s="453"/>
      <c r="R205" s="453"/>
      <c r="S205" s="453"/>
      <c r="T205" s="453"/>
      <c r="U205" s="355" t="s">
        <v>591</v>
      </c>
      <c r="Y205" s="81"/>
    </row>
    <row r="206" spans="1:251" ht="19.5" customHeight="1">
      <c r="A206" s="83" t="s">
        <v>171</v>
      </c>
      <c r="B206" s="79" t="s">
        <v>453</v>
      </c>
      <c r="C206" s="428" t="s">
        <v>7</v>
      </c>
      <c r="D206" s="428"/>
      <c r="E206" s="94"/>
      <c r="F206" s="94"/>
      <c r="G206" s="90"/>
      <c r="H206" s="94"/>
      <c r="I206" s="90"/>
      <c r="J206" s="94"/>
      <c r="K206" s="90"/>
      <c r="L206" s="437"/>
      <c r="M206" s="90"/>
      <c r="N206" s="438"/>
      <c r="O206" s="452">
        <v>471349</v>
      </c>
      <c r="P206" s="453"/>
      <c r="Q206" s="453"/>
      <c r="R206" s="453"/>
      <c r="S206" s="453"/>
      <c r="T206" s="453"/>
      <c r="U206" s="355" t="s">
        <v>591</v>
      </c>
      <c r="Y206" s="81"/>
    </row>
    <row r="207" spans="1:251" ht="19.5" customHeight="1">
      <c r="A207" s="83" t="s">
        <v>171</v>
      </c>
      <c r="B207" s="79" t="s">
        <v>454</v>
      </c>
      <c r="C207" s="428" t="s">
        <v>7</v>
      </c>
      <c r="D207" s="428"/>
      <c r="E207" s="94"/>
      <c r="F207" s="94"/>
      <c r="G207" s="90"/>
      <c r="H207" s="94"/>
      <c r="I207" s="90"/>
      <c r="J207" s="94"/>
      <c r="K207" s="90"/>
      <c r="L207" s="437"/>
      <c r="M207" s="90"/>
      <c r="N207" s="438"/>
      <c r="O207" s="452">
        <v>485075</v>
      </c>
      <c r="P207" s="453"/>
      <c r="Q207" s="453"/>
      <c r="R207" s="453"/>
      <c r="S207" s="453"/>
      <c r="T207" s="453"/>
      <c r="U207" s="355" t="s">
        <v>591</v>
      </c>
      <c r="Y207" s="81"/>
    </row>
    <row r="208" spans="1:251">
      <c r="U208" s="91"/>
    </row>
    <row r="213" spans="13:13">
      <c r="M213" s="91"/>
    </row>
    <row r="214" spans="13:13">
      <c r="M214" s="91"/>
    </row>
    <row r="215" spans="13:13">
      <c r="M215" s="91"/>
    </row>
    <row r="216" spans="13:13">
      <c r="M216" s="91"/>
    </row>
    <row r="217" spans="13:13">
      <c r="M217" s="91"/>
    </row>
    <row r="218" spans="13:13">
      <c r="M218" s="91"/>
    </row>
    <row r="219" spans="13:13">
      <c r="M219" s="91"/>
    </row>
    <row r="220" spans="13:13">
      <c r="M220" s="91"/>
    </row>
    <row r="221" spans="13:13">
      <c r="M221" s="91"/>
    </row>
    <row r="222" spans="13:13">
      <c r="M222" s="91"/>
    </row>
    <row r="223" spans="13:13">
      <c r="M223" s="91"/>
    </row>
    <row r="224" spans="13:13">
      <c r="M224" s="91"/>
    </row>
    <row r="225" spans="13:13">
      <c r="M225" s="91"/>
    </row>
    <row r="226" spans="13:13">
      <c r="M226" s="91"/>
    </row>
    <row r="227" spans="13:13">
      <c r="M227" s="91"/>
    </row>
    <row r="228" spans="13:13">
      <c r="M228" s="91"/>
    </row>
    <row r="229" spans="13:13">
      <c r="M229" s="91"/>
    </row>
    <row r="230" spans="13:13">
      <c r="M230" s="91"/>
    </row>
    <row r="231" spans="13:13">
      <c r="M231" s="91"/>
    </row>
  </sheetData>
  <mergeCells count="11">
    <mergeCell ref="V3:V4"/>
    <mergeCell ref="W3:W4"/>
    <mergeCell ref="X3:X4"/>
    <mergeCell ref="A1:U1"/>
    <mergeCell ref="A3:A4"/>
    <mergeCell ref="B3:B4"/>
    <mergeCell ref="C3:C4"/>
    <mergeCell ref="O3:O4"/>
    <mergeCell ref="P3:T3"/>
    <mergeCell ref="U3:U4"/>
    <mergeCell ref="A2:U2"/>
  </mergeCells>
  <phoneticPr fontId="99" type="noConversion"/>
  <dataValidations count="1">
    <dataValidation type="textLength" allowBlank="1" showInputMessage="1" showErrorMessage="1" sqref="T65467:U65467 JP65467:JQ65467 TL65467:TM65467 ADH65467:ADI65467 AND65467:ANE65467 AWZ65467:AXA65467 BGV65467:BGW65467 BQR65467:BQS65467 CAN65467:CAO65467 CKJ65467:CKK65467 CUF65467:CUG65467 DEB65467:DEC65467 DNX65467:DNY65467 DXT65467:DXU65467 EHP65467:EHQ65467 ERL65467:ERM65467 FBH65467:FBI65467 FLD65467:FLE65467 FUZ65467:FVA65467 GEV65467:GEW65467 GOR65467:GOS65467 GYN65467:GYO65467 HIJ65467:HIK65467 HSF65467:HSG65467 ICB65467:ICC65467 ILX65467:ILY65467 IVT65467:IVU65467 JFP65467:JFQ65467 JPL65467:JPM65467 JZH65467:JZI65467 KJD65467:KJE65467 KSZ65467:KTA65467 LCV65467:LCW65467 LMR65467:LMS65467 LWN65467:LWO65467 MGJ65467:MGK65467 MQF65467:MQG65467 NAB65467:NAC65467 NJX65467:NJY65467 NTT65467:NTU65467 ODP65467:ODQ65467 ONL65467:ONM65467 OXH65467:OXI65467 PHD65467:PHE65467 PQZ65467:PRA65467 QAV65467:QAW65467 QKR65467:QKS65467 QUN65467:QUO65467 REJ65467:REK65467 ROF65467:ROG65467 RYB65467:RYC65467 SHX65467:SHY65467 SRT65467:SRU65467 TBP65467:TBQ65467 TLL65467:TLM65467 TVH65467:TVI65467 UFD65467:UFE65467 UOZ65467:UPA65467 UYV65467:UYW65467 VIR65467:VIS65467 VSN65467:VSO65467 WCJ65467:WCK65467 WMF65467:WMG65467 WWB65467:WWC65467 T131003:U131003 JP131003:JQ131003 TL131003:TM131003 ADH131003:ADI131003 AND131003:ANE131003 AWZ131003:AXA131003 BGV131003:BGW131003 BQR131003:BQS131003 CAN131003:CAO131003 CKJ131003:CKK131003 CUF131003:CUG131003 DEB131003:DEC131003 DNX131003:DNY131003 DXT131003:DXU131003 EHP131003:EHQ131003 ERL131003:ERM131003 FBH131003:FBI131003 FLD131003:FLE131003 FUZ131003:FVA131003 GEV131003:GEW131003 GOR131003:GOS131003 GYN131003:GYO131003 HIJ131003:HIK131003 HSF131003:HSG131003 ICB131003:ICC131003 ILX131003:ILY131003 IVT131003:IVU131003 JFP131003:JFQ131003 JPL131003:JPM131003 JZH131003:JZI131003 KJD131003:KJE131003 KSZ131003:KTA131003 LCV131003:LCW131003 LMR131003:LMS131003 LWN131003:LWO131003 MGJ131003:MGK131003 MQF131003:MQG131003 NAB131003:NAC131003 NJX131003:NJY131003 NTT131003:NTU131003 ODP131003:ODQ131003 ONL131003:ONM131003 OXH131003:OXI131003 PHD131003:PHE131003 PQZ131003:PRA131003 QAV131003:QAW131003 QKR131003:QKS131003 QUN131003:QUO131003 REJ131003:REK131003 ROF131003:ROG131003 RYB131003:RYC131003 SHX131003:SHY131003 SRT131003:SRU131003 TBP131003:TBQ131003 TLL131003:TLM131003 TVH131003:TVI131003 UFD131003:UFE131003 UOZ131003:UPA131003 UYV131003:UYW131003 VIR131003:VIS131003 VSN131003:VSO131003 WCJ131003:WCK131003 WMF131003:WMG131003 WWB131003:WWC131003 T196539:U196539 JP196539:JQ196539 TL196539:TM196539 ADH196539:ADI196539 AND196539:ANE196539 AWZ196539:AXA196539 BGV196539:BGW196539 BQR196539:BQS196539 CAN196539:CAO196539 CKJ196539:CKK196539 CUF196539:CUG196539 DEB196539:DEC196539 DNX196539:DNY196539 DXT196539:DXU196539 EHP196539:EHQ196539 ERL196539:ERM196539 FBH196539:FBI196539 FLD196539:FLE196539 FUZ196539:FVA196539 GEV196539:GEW196539 GOR196539:GOS196539 GYN196539:GYO196539 HIJ196539:HIK196539 HSF196539:HSG196539 ICB196539:ICC196539 ILX196539:ILY196539 IVT196539:IVU196539 JFP196539:JFQ196539 JPL196539:JPM196539 JZH196539:JZI196539 KJD196539:KJE196539 KSZ196539:KTA196539 LCV196539:LCW196539 LMR196539:LMS196539 LWN196539:LWO196539 MGJ196539:MGK196539 MQF196539:MQG196539 NAB196539:NAC196539 NJX196539:NJY196539 NTT196539:NTU196539 ODP196539:ODQ196539 ONL196539:ONM196539 OXH196539:OXI196539 PHD196539:PHE196539 PQZ196539:PRA196539 QAV196539:QAW196539 QKR196539:QKS196539 QUN196539:QUO196539 REJ196539:REK196539 ROF196539:ROG196539 RYB196539:RYC196539 SHX196539:SHY196539 SRT196539:SRU196539 TBP196539:TBQ196539 TLL196539:TLM196539 TVH196539:TVI196539 UFD196539:UFE196539 UOZ196539:UPA196539 UYV196539:UYW196539 VIR196539:VIS196539 VSN196539:VSO196539 WCJ196539:WCK196539 WMF196539:WMG196539 WWB196539:WWC196539 T262075:U262075 JP262075:JQ262075 TL262075:TM262075 ADH262075:ADI262075 AND262075:ANE262075 AWZ262075:AXA262075 BGV262075:BGW262075 BQR262075:BQS262075 CAN262075:CAO262075 CKJ262075:CKK262075 CUF262075:CUG262075 DEB262075:DEC262075 DNX262075:DNY262075 DXT262075:DXU262075 EHP262075:EHQ262075 ERL262075:ERM262075 FBH262075:FBI262075 FLD262075:FLE262075 FUZ262075:FVA262075 GEV262075:GEW262075 GOR262075:GOS262075 GYN262075:GYO262075 HIJ262075:HIK262075 HSF262075:HSG262075 ICB262075:ICC262075 ILX262075:ILY262075 IVT262075:IVU262075 JFP262075:JFQ262075 JPL262075:JPM262075 JZH262075:JZI262075 KJD262075:KJE262075 KSZ262075:KTA262075 LCV262075:LCW262075 LMR262075:LMS262075 LWN262075:LWO262075 MGJ262075:MGK262075 MQF262075:MQG262075 NAB262075:NAC262075 NJX262075:NJY262075 NTT262075:NTU262075 ODP262075:ODQ262075 ONL262075:ONM262075 OXH262075:OXI262075 PHD262075:PHE262075 PQZ262075:PRA262075 QAV262075:QAW262075 QKR262075:QKS262075 QUN262075:QUO262075 REJ262075:REK262075 ROF262075:ROG262075 RYB262075:RYC262075 SHX262075:SHY262075 SRT262075:SRU262075 TBP262075:TBQ262075 TLL262075:TLM262075 TVH262075:TVI262075 UFD262075:UFE262075 UOZ262075:UPA262075 UYV262075:UYW262075 VIR262075:VIS262075 VSN262075:VSO262075 WCJ262075:WCK262075 WMF262075:WMG262075 WWB262075:WWC262075 T327611:U327611 JP327611:JQ327611 TL327611:TM327611 ADH327611:ADI327611 AND327611:ANE327611 AWZ327611:AXA327611 BGV327611:BGW327611 BQR327611:BQS327611 CAN327611:CAO327611 CKJ327611:CKK327611 CUF327611:CUG327611 DEB327611:DEC327611 DNX327611:DNY327611 DXT327611:DXU327611 EHP327611:EHQ327611 ERL327611:ERM327611 FBH327611:FBI327611 FLD327611:FLE327611 FUZ327611:FVA327611 GEV327611:GEW327611 GOR327611:GOS327611 GYN327611:GYO327611 HIJ327611:HIK327611 HSF327611:HSG327611 ICB327611:ICC327611 ILX327611:ILY327611 IVT327611:IVU327611 JFP327611:JFQ327611 JPL327611:JPM327611 JZH327611:JZI327611 KJD327611:KJE327611 KSZ327611:KTA327611 LCV327611:LCW327611 LMR327611:LMS327611 LWN327611:LWO327611 MGJ327611:MGK327611 MQF327611:MQG327611 NAB327611:NAC327611 NJX327611:NJY327611 NTT327611:NTU327611 ODP327611:ODQ327611 ONL327611:ONM327611 OXH327611:OXI327611 PHD327611:PHE327611 PQZ327611:PRA327611 QAV327611:QAW327611 QKR327611:QKS327611 QUN327611:QUO327611 REJ327611:REK327611 ROF327611:ROG327611 RYB327611:RYC327611 SHX327611:SHY327611 SRT327611:SRU327611 TBP327611:TBQ327611 TLL327611:TLM327611 TVH327611:TVI327611 UFD327611:UFE327611 UOZ327611:UPA327611 UYV327611:UYW327611 VIR327611:VIS327611 VSN327611:VSO327611 WCJ327611:WCK327611 WMF327611:WMG327611 WWB327611:WWC327611 T393147:U393147 JP393147:JQ393147 TL393147:TM393147 ADH393147:ADI393147 AND393147:ANE393147 AWZ393147:AXA393147 BGV393147:BGW393147 BQR393147:BQS393147 CAN393147:CAO393147 CKJ393147:CKK393147 CUF393147:CUG393147 DEB393147:DEC393147 DNX393147:DNY393147 DXT393147:DXU393147 EHP393147:EHQ393147 ERL393147:ERM393147 FBH393147:FBI393147 FLD393147:FLE393147 FUZ393147:FVA393147 GEV393147:GEW393147 GOR393147:GOS393147 GYN393147:GYO393147 HIJ393147:HIK393147 HSF393147:HSG393147 ICB393147:ICC393147 ILX393147:ILY393147 IVT393147:IVU393147 JFP393147:JFQ393147 JPL393147:JPM393147 JZH393147:JZI393147 KJD393147:KJE393147 KSZ393147:KTA393147 LCV393147:LCW393147 LMR393147:LMS393147 LWN393147:LWO393147 MGJ393147:MGK393147 MQF393147:MQG393147 NAB393147:NAC393147 NJX393147:NJY393147 NTT393147:NTU393147 ODP393147:ODQ393147 ONL393147:ONM393147 OXH393147:OXI393147 PHD393147:PHE393147 PQZ393147:PRA393147 QAV393147:QAW393147 QKR393147:QKS393147 QUN393147:QUO393147 REJ393147:REK393147 ROF393147:ROG393147 RYB393147:RYC393147 SHX393147:SHY393147 SRT393147:SRU393147 TBP393147:TBQ393147 TLL393147:TLM393147 TVH393147:TVI393147 UFD393147:UFE393147 UOZ393147:UPA393147 UYV393147:UYW393147 VIR393147:VIS393147 VSN393147:VSO393147 WCJ393147:WCK393147 WMF393147:WMG393147 WWB393147:WWC393147 T458683:U458683 JP458683:JQ458683 TL458683:TM458683 ADH458683:ADI458683 AND458683:ANE458683 AWZ458683:AXA458683 BGV458683:BGW458683 BQR458683:BQS458683 CAN458683:CAO458683 CKJ458683:CKK458683 CUF458683:CUG458683 DEB458683:DEC458683 DNX458683:DNY458683 DXT458683:DXU458683 EHP458683:EHQ458683 ERL458683:ERM458683 FBH458683:FBI458683 FLD458683:FLE458683 FUZ458683:FVA458683 GEV458683:GEW458683 GOR458683:GOS458683 GYN458683:GYO458683 HIJ458683:HIK458683 HSF458683:HSG458683 ICB458683:ICC458683 ILX458683:ILY458683 IVT458683:IVU458683 JFP458683:JFQ458683 JPL458683:JPM458683 JZH458683:JZI458683 KJD458683:KJE458683 KSZ458683:KTA458683 LCV458683:LCW458683 LMR458683:LMS458683 LWN458683:LWO458683 MGJ458683:MGK458683 MQF458683:MQG458683 NAB458683:NAC458683 NJX458683:NJY458683 NTT458683:NTU458683 ODP458683:ODQ458683 ONL458683:ONM458683 OXH458683:OXI458683 PHD458683:PHE458683 PQZ458683:PRA458683 QAV458683:QAW458683 QKR458683:QKS458683 QUN458683:QUO458683 REJ458683:REK458683 ROF458683:ROG458683 RYB458683:RYC458683 SHX458683:SHY458683 SRT458683:SRU458683 TBP458683:TBQ458683 TLL458683:TLM458683 TVH458683:TVI458683 UFD458683:UFE458683 UOZ458683:UPA458683 UYV458683:UYW458683 VIR458683:VIS458683 VSN458683:VSO458683 WCJ458683:WCK458683 WMF458683:WMG458683 WWB458683:WWC458683 T524219:U524219 JP524219:JQ524219 TL524219:TM524219 ADH524219:ADI524219 AND524219:ANE524219 AWZ524219:AXA524219 BGV524219:BGW524219 BQR524219:BQS524219 CAN524219:CAO524219 CKJ524219:CKK524219 CUF524219:CUG524219 DEB524219:DEC524219 DNX524219:DNY524219 DXT524219:DXU524219 EHP524219:EHQ524219 ERL524219:ERM524219 FBH524219:FBI524219 FLD524219:FLE524219 FUZ524219:FVA524219 GEV524219:GEW524219 GOR524219:GOS524219 GYN524219:GYO524219 HIJ524219:HIK524219 HSF524219:HSG524219 ICB524219:ICC524219 ILX524219:ILY524219 IVT524219:IVU524219 JFP524219:JFQ524219 JPL524219:JPM524219 JZH524219:JZI524219 KJD524219:KJE524219 KSZ524219:KTA524219 LCV524219:LCW524219 LMR524219:LMS524219 LWN524219:LWO524219 MGJ524219:MGK524219 MQF524219:MQG524219 NAB524219:NAC524219 NJX524219:NJY524219 NTT524219:NTU524219 ODP524219:ODQ524219 ONL524219:ONM524219 OXH524219:OXI524219 PHD524219:PHE524219 PQZ524219:PRA524219 QAV524219:QAW524219 QKR524219:QKS524219 QUN524219:QUO524219 REJ524219:REK524219 ROF524219:ROG524219 RYB524219:RYC524219 SHX524219:SHY524219 SRT524219:SRU524219 TBP524219:TBQ524219 TLL524219:TLM524219 TVH524219:TVI524219 UFD524219:UFE524219 UOZ524219:UPA524219 UYV524219:UYW524219 VIR524219:VIS524219 VSN524219:VSO524219 WCJ524219:WCK524219 WMF524219:WMG524219 WWB524219:WWC524219 T589755:U589755 JP589755:JQ589755 TL589755:TM589755 ADH589755:ADI589755 AND589755:ANE589755 AWZ589755:AXA589755 BGV589755:BGW589755 BQR589755:BQS589755 CAN589755:CAO589755 CKJ589755:CKK589755 CUF589755:CUG589755 DEB589755:DEC589755 DNX589755:DNY589755 DXT589755:DXU589755 EHP589755:EHQ589755 ERL589755:ERM589755 FBH589755:FBI589755 FLD589755:FLE589755 FUZ589755:FVA589755 GEV589755:GEW589755 GOR589755:GOS589755 GYN589755:GYO589755 HIJ589755:HIK589755 HSF589755:HSG589755 ICB589755:ICC589755 ILX589755:ILY589755 IVT589755:IVU589755 JFP589755:JFQ589755 JPL589755:JPM589755 JZH589755:JZI589755 KJD589755:KJE589755 KSZ589755:KTA589755 LCV589755:LCW589755 LMR589755:LMS589755 LWN589755:LWO589755 MGJ589755:MGK589755 MQF589755:MQG589755 NAB589755:NAC589755 NJX589755:NJY589755 NTT589755:NTU589755 ODP589755:ODQ589755 ONL589755:ONM589755 OXH589755:OXI589755 PHD589755:PHE589755 PQZ589755:PRA589755 QAV589755:QAW589755 QKR589755:QKS589755 QUN589755:QUO589755 REJ589755:REK589755 ROF589755:ROG589755 RYB589755:RYC589755 SHX589755:SHY589755 SRT589755:SRU589755 TBP589755:TBQ589755 TLL589755:TLM589755 TVH589755:TVI589755 UFD589755:UFE589755 UOZ589755:UPA589755 UYV589755:UYW589755 VIR589755:VIS589755 VSN589755:VSO589755 WCJ589755:WCK589755 WMF589755:WMG589755 WWB589755:WWC589755 T655291:U655291 JP655291:JQ655291 TL655291:TM655291 ADH655291:ADI655291 AND655291:ANE655291 AWZ655291:AXA655291 BGV655291:BGW655291 BQR655291:BQS655291 CAN655291:CAO655291 CKJ655291:CKK655291 CUF655291:CUG655291 DEB655291:DEC655291 DNX655291:DNY655291 DXT655291:DXU655291 EHP655291:EHQ655291 ERL655291:ERM655291 FBH655291:FBI655291 FLD655291:FLE655291 FUZ655291:FVA655291 GEV655291:GEW655291 GOR655291:GOS655291 GYN655291:GYO655291 HIJ655291:HIK655291 HSF655291:HSG655291 ICB655291:ICC655291 ILX655291:ILY655291 IVT655291:IVU655291 JFP655291:JFQ655291 JPL655291:JPM655291 JZH655291:JZI655291 KJD655291:KJE655291 KSZ655291:KTA655291 LCV655291:LCW655291 LMR655291:LMS655291 LWN655291:LWO655291 MGJ655291:MGK655291 MQF655291:MQG655291 NAB655291:NAC655291 NJX655291:NJY655291 NTT655291:NTU655291 ODP655291:ODQ655291 ONL655291:ONM655291 OXH655291:OXI655291 PHD655291:PHE655291 PQZ655291:PRA655291 QAV655291:QAW655291 QKR655291:QKS655291 QUN655291:QUO655291 REJ655291:REK655291 ROF655291:ROG655291 RYB655291:RYC655291 SHX655291:SHY655291 SRT655291:SRU655291 TBP655291:TBQ655291 TLL655291:TLM655291 TVH655291:TVI655291 UFD655291:UFE655291 UOZ655291:UPA655291 UYV655291:UYW655291 VIR655291:VIS655291 VSN655291:VSO655291 WCJ655291:WCK655291 WMF655291:WMG655291 WWB655291:WWC655291 T720827:U720827 JP720827:JQ720827 TL720827:TM720827 ADH720827:ADI720827 AND720827:ANE720827 AWZ720827:AXA720827 BGV720827:BGW720827 BQR720827:BQS720827 CAN720827:CAO720827 CKJ720827:CKK720827 CUF720827:CUG720827 DEB720827:DEC720827 DNX720827:DNY720827 DXT720827:DXU720827 EHP720827:EHQ720827 ERL720827:ERM720827 FBH720827:FBI720827 FLD720827:FLE720827 FUZ720827:FVA720827 GEV720827:GEW720827 GOR720827:GOS720827 GYN720827:GYO720827 HIJ720827:HIK720827 HSF720827:HSG720827 ICB720827:ICC720827 ILX720827:ILY720827 IVT720827:IVU720827 JFP720827:JFQ720827 JPL720827:JPM720827 JZH720827:JZI720827 KJD720827:KJE720827 KSZ720827:KTA720827 LCV720827:LCW720827 LMR720827:LMS720827 LWN720827:LWO720827 MGJ720827:MGK720827 MQF720827:MQG720827 NAB720827:NAC720827 NJX720827:NJY720827 NTT720827:NTU720827 ODP720827:ODQ720827 ONL720827:ONM720827 OXH720827:OXI720827 PHD720827:PHE720827 PQZ720827:PRA720827 QAV720827:QAW720827 QKR720827:QKS720827 QUN720827:QUO720827 REJ720827:REK720827 ROF720827:ROG720827 RYB720827:RYC720827 SHX720827:SHY720827 SRT720827:SRU720827 TBP720827:TBQ720827 TLL720827:TLM720827 TVH720827:TVI720827 UFD720827:UFE720827 UOZ720827:UPA720827 UYV720827:UYW720827 VIR720827:VIS720827 VSN720827:VSO720827 WCJ720827:WCK720827 WMF720827:WMG720827 WWB720827:WWC720827 T786363:U786363 JP786363:JQ786363 TL786363:TM786363 ADH786363:ADI786363 AND786363:ANE786363 AWZ786363:AXA786363 BGV786363:BGW786363 BQR786363:BQS786363 CAN786363:CAO786363 CKJ786363:CKK786363 CUF786363:CUG786363 DEB786363:DEC786363 DNX786363:DNY786363 DXT786363:DXU786363 EHP786363:EHQ786363 ERL786363:ERM786363 FBH786363:FBI786363 FLD786363:FLE786363 FUZ786363:FVA786363 GEV786363:GEW786363 GOR786363:GOS786363 GYN786363:GYO786363 HIJ786363:HIK786363 HSF786363:HSG786363 ICB786363:ICC786363 ILX786363:ILY786363 IVT786363:IVU786363 JFP786363:JFQ786363 JPL786363:JPM786363 JZH786363:JZI786363 KJD786363:KJE786363 KSZ786363:KTA786363 LCV786363:LCW786363 LMR786363:LMS786363 LWN786363:LWO786363 MGJ786363:MGK786363 MQF786363:MQG786363 NAB786363:NAC786363 NJX786363:NJY786363 NTT786363:NTU786363 ODP786363:ODQ786363 ONL786363:ONM786363 OXH786363:OXI786363 PHD786363:PHE786363 PQZ786363:PRA786363 QAV786363:QAW786363 QKR786363:QKS786363 QUN786363:QUO786363 REJ786363:REK786363 ROF786363:ROG786363 RYB786363:RYC786363 SHX786363:SHY786363 SRT786363:SRU786363 TBP786363:TBQ786363 TLL786363:TLM786363 TVH786363:TVI786363 UFD786363:UFE786363 UOZ786363:UPA786363 UYV786363:UYW786363 VIR786363:VIS786363 VSN786363:VSO786363 WCJ786363:WCK786363 WMF786363:WMG786363 WWB786363:WWC786363 T851899:U851899 JP851899:JQ851899 TL851899:TM851899 ADH851899:ADI851899 AND851899:ANE851899 AWZ851899:AXA851899 BGV851899:BGW851899 BQR851899:BQS851899 CAN851899:CAO851899 CKJ851899:CKK851899 CUF851899:CUG851899 DEB851899:DEC851899 DNX851899:DNY851899 DXT851899:DXU851899 EHP851899:EHQ851899 ERL851899:ERM851899 FBH851899:FBI851899 FLD851899:FLE851899 FUZ851899:FVA851899 GEV851899:GEW851899 GOR851899:GOS851899 GYN851899:GYO851899 HIJ851899:HIK851899 HSF851899:HSG851899 ICB851899:ICC851899 ILX851899:ILY851899 IVT851899:IVU851899 JFP851899:JFQ851899 JPL851899:JPM851899 JZH851899:JZI851899 KJD851899:KJE851899 KSZ851899:KTA851899 LCV851899:LCW851899 LMR851899:LMS851899 LWN851899:LWO851899 MGJ851899:MGK851899 MQF851899:MQG851899 NAB851899:NAC851899 NJX851899:NJY851899 NTT851899:NTU851899 ODP851899:ODQ851899 ONL851899:ONM851899 OXH851899:OXI851899 PHD851899:PHE851899 PQZ851899:PRA851899 QAV851899:QAW851899 QKR851899:QKS851899 QUN851899:QUO851899 REJ851899:REK851899 ROF851899:ROG851899 RYB851899:RYC851899 SHX851899:SHY851899 SRT851899:SRU851899 TBP851899:TBQ851899 TLL851899:TLM851899 TVH851899:TVI851899 UFD851899:UFE851899 UOZ851899:UPA851899 UYV851899:UYW851899 VIR851899:VIS851899 VSN851899:VSO851899 WCJ851899:WCK851899 WMF851899:WMG851899 WWB851899:WWC851899 T917435:U917435 JP917435:JQ917435 TL917435:TM917435 ADH917435:ADI917435 AND917435:ANE917435 AWZ917435:AXA917435 BGV917435:BGW917435 BQR917435:BQS917435 CAN917435:CAO917435 CKJ917435:CKK917435 CUF917435:CUG917435 DEB917435:DEC917435 DNX917435:DNY917435 DXT917435:DXU917435 EHP917435:EHQ917435 ERL917435:ERM917435 FBH917435:FBI917435 FLD917435:FLE917435 FUZ917435:FVA917435 GEV917435:GEW917435 GOR917435:GOS917435 GYN917435:GYO917435 HIJ917435:HIK917435 HSF917435:HSG917435 ICB917435:ICC917435 ILX917435:ILY917435 IVT917435:IVU917435 JFP917435:JFQ917435 JPL917435:JPM917435 JZH917435:JZI917435 KJD917435:KJE917435 KSZ917435:KTA917435 LCV917435:LCW917435 LMR917435:LMS917435 LWN917435:LWO917435 MGJ917435:MGK917435 MQF917435:MQG917435 NAB917435:NAC917435 NJX917435:NJY917435 NTT917435:NTU917435 ODP917435:ODQ917435 ONL917435:ONM917435 OXH917435:OXI917435 PHD917435:PHE917435 PQZ917435:PRA917435 QAV917435:QAW917435 QKR917435:QKS917435 QUN917435:QUO917435 REJ917435:REK917435 ROF917435:ROG917435 RYB917435:RYC917435 SHX917435:SHY917435 SRT917435:SRU917435 TBP917435:TBQ917435 TLL917435:TLM917435 TVH917435:TVI917435 UFD917435:UFE917435 UOZ917435:UPA917435 UYV917435:UYW917435 VIR917435:VIS917435 VSN917435:VSO917435 WCJ917435:WCK917435 WMF917435:WMG917435 WWB917435:WWC917435 T982971:U982971 JP982971:JQ982971 TL982971:TM982971 ADH982971:ADI982971 AND982971:ANE982971 AWZ982971:AXA982971 BGV982971:BGW982971 BQR982971:BQS982971 CAN982971:CAO982971 CKJ982971:CKK982971 CUF982971:CUG982971 DEB982971:DEC982971 DNX982971:DNY982971 DXT982971:DXU982971 EHP982971:EHQ982971 ERL982971:ERM982971 FBH982971:FBI982971 FLD982971:FLE982971 FUZ982971:FVA982971 GEV982971:GEW982971 GOR982971:GOS982971 GYN982971:GYO982971 HIJ982971:HIK982971 HSF982971:HSG982971 ICB982971:ICC982971 ILX982971:ILY982971 IVT982971:IVU982971 JFP982971:JFQ982971 JPL982971:JPM982971 JZH982971:JZI982971 KJD982971:KJE982971 KSZ982971:KTA982971 LCV982971:LCW982971 LMR982971:LMS982971 LWN982971:LWO982971 MGJ982971:MGK982971 MQF982971:MQG982971 NAB982971:NAC982971 NJX982971:NJY982971 NTT982971:NTU982971 ODP982971:ODQ982971 ONL982971:ONM982971 OXH982971:OXI982971 PHD982971:PHE982971 PQZ982971:PRA982971 QAV982971:QAW982971 QKR982971:QKS982971 QUN982971:QUO982971 REJ982971:REK982971 ROF982971:ROG982971 RYB982971:RYC982971 SHX982971:SHY982971 SRT982971:SRU982971 TBP982971:TBQ982971 TLL982971:TLM982971 TVH982971:TVI982971 UFD982971:UFE982971 UOZ982971:UPA982971 UYV982971:UYW982971 VIR982971:VIS982971 VSN982971:VSO982971 WCJ982971:WCK982971 WMF982971:WMG982971 WWB982971:WWC982971" xr:uid="{00000000-0002-0000-0800-000000000000}">
      <formula1>0</formula1>
      <formula2>1000</formula2>
    </dataValidation>
  </dataValidations>
  <pageMargins left="0.51181102362204722" right="0.31496062992125984" top="0.43307086614173229" bottom="0.39370078740157483" header="0.31496062992125984" footer="0.23622047244094491"/>
  <pageSetup paperSize="9" scale="50" orientation="landscape" r:id="rId1"/>
  <colBreaks count="2" manualBreakCount="2">
    <brk id="21" max="383" man="1"/>
    <brk id="24" max="1048575" man="1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2628"/>
  <sheetViews>
    <sheetView view="pageBreakPreview" topLeftCell="A2" zoomScale="85" zoomScaleNormal="100" zoomScaleSheetLayoutView="85" workbookViewId="0">
      <selection activeCell="N46" sqref="N46"/>
    </sheetView>
  </sheetViews>
  <sheetFormatPr defaultColWidth="10" defaultRowHeight="13.5"/>
  <cols>
    <col min="1" max="1" width="10" style="608"/>
    <col min="2" max="2" width="38.25" style="532" customWidth="1"/>
    <col min="3" max="3" width="5.5" style="608" customWidth="1"/>
    <col min="4" max="4" width="14.625" style="608" hidden="1" customWidth="1"/>
    <col min="5" max="5" width="14.625" style="609" customWidth="1"/>
    <col min="6" max="6" width="14.5" style="481" customWidth="1"/>
    <col min="7" max="7" width="12.75" style="480" customWidth="1"/>
    <col min="8" max="16384" width="10" style="481"/>
  </cols>
  <sheetData>
    <row r="1" spans="1:7" ht="13.5" hidden="1" customHeight="1">
      <c r="A1" s="474" t="s">
        <v>723</v>
      </c>
      <c r="B1" s="475" t="s">
        <v>724</v>
      </c>
      <c r="C1" s="476" t="s">
        <v>22</v>
      </c>
      <c r="D1" s="477" t="s">
        <v>725</v>
      </c>
      <c r="E1" s="478"/>
      <c r="F1" s="479" t="s">
        <v>726</v>
      </c>
    </row>
    <row r="2" spans="1:7" ht="42" customHeight="1">
      <c r="A2" s="482" t="s">
        <v>727</v>
      </c>
      <c r="B2" s="483" t="s">
        <v>724</v>
      </c>
      <c r="C2" s="484" t="s">
        <v>22</v>
      </c>
      <c r="D2" s="485" t="s">
        <v>728</v>
      </c>
      <c r="E2" s="486" t="s">
        <v>729</v>
      </c>
      <c r="F2" s="485" t="s">
        <v>726</v>
      </c>
      <c r="G2" s="487" t="s">
        <v>730</v>
      </c>
    </row>
    <row r="3" spans="1:7" ht="13.5" customHeight="1">
      <c r="A3" s="476" t="s">
        <v>731</v>
      </c>
      <c r="B3" s="488" t="s">
        <v>732</v>
      </c>
      <c r="C3" s="756" t="s">
        <v>733</v>
      </c>
      <c r="D3" s="489">
        <v>332</v>
      </c>
      <c r="E3" s="490">
        <v>332</v>
      </c>
      <c r="F3" s="491"/>
      <c r="G3" s="758" t="s">
        <v>734</v>
      </c>
    </row>
    <row r="4" spans="1:7" ht="13.5" customHeight="1">
      <c r="A4" s="492"/>
      <c r="B4" s="493" t="s">
        <v>735</v>
      </c>
      <c r="C4" s="757"/>
      <c r="D4" s="494"/>
      <c r="E4" s="495"/>
      <c r="F4" s="494"/>
      <c r="G4" s="759"/>
    </row>
    <row r="5" spans="1:7" ht="13.5" customHeight="1">
      <c r="A5" s="476" t="s">
        <v>736</v>
      </c>
      <c r="B5" s="488" t="s">
        <v>737</v>
      </c>
      <c r="C5" s="756" t="s">
        <v>738</v>
      </c>
      <c r="D5" s="489">
        <v>400</v>
      </c>
      <c r="E5" s="490">
        <v>400</v>
      </c>
      <c r="F5" s="491"/>
      <c r="G5" s="758" t="s">
        <v>734</v>
      </c>
    </row>
    <row r="6" spans="1:7" ht="13.5" customHeight="1">
      <c r="A6" s="492"/>
      <c r="B6" s="493" t="s">
        <v>739</v>
      </c>
      <c r="C6" s="757"/>
      <c r="D6" s="494"/>
      <c r="E6" s="495"/>
      <c r="F6" s="494"/>
      <c r="G6" s="759"/>
    </row>
    <row r="7" spans="1:7" ht="13.5" customHeight="1">
      <c r="A7" s="476" t="s">
        <v>740</v>
      </c>
      <c r="B7" s="488" t="s">
        <v>732</v>
      </c>
      <c r="C7" s="756" t="s">
        <v>733</v>
      </c>
      <c r="D7" s="489">
        <v>774</v>
      </c>
      <c r="E7" s="490">
        <v>774</v>
      </c>
      <c r="F7" s="491"/>
      <c r="G7" s="758" t="s">
        <v>741</v>
      </c>
    </row>
    <row r="8" spans="1:7" ht="13.5" customHeight="1">
      <c r="A8" s="492"/>
      <c r="B8" s="493" t="s">
        <v>742</v>
      </c>
      <c r="C8" s="757"/>
      <c r="D8" s="494"/>
      <c r="E8" s="495"/>
      <c r="F8" s="494"/>
      <c r="G8" s="759"/>
    </row>
    <row r="9" spans="1:7" ht="13.5" customHeight="1">
      <c r="A9" s="476" t="s">
        <v>743</v>
      </c>
      <c r="B9" s="488" t="s">
        <v>732</v>
      </c>
      <c r="C9" s="756" t="s">
        <v>733</v>
      </c>
      <c r="D9" s="489">
        <v>1121</v>
      </c>
      <c r="E9" s="490">
        <v>1121</v>
      </c>
      <c r="F9" s="491"/>
      <c r="G9" s="758" t="s">
        <v>734</v>
      </c>
    </row>
    <row r="10" spans="1:7" ht="13.5" customHeight="1">
      <c r="A10" s="492"/>
      <c r="B10" s="493" t="s">
        <v>744</v>
      </c>
      <c r="C10" s="757"/>
      <c r="D10" s="494"/>
      <c r="E10" s="495"/>
      <c r="F10" s="494"/>
      <c r="G10" s="759"/>
    </row>
    <row r="11" spans="1:7" ht="13.5" customHeight="1">
      <c r="A11" s="476" t="s">
        <v>745</v>
      </c>
      <c r="B11" s="488" t="s">
        <v>746</v>
      </c>
      <c r="C11" s="756" t="s">
        <v>738</v>
      </c>
      <c r="D11" s="489">
        <v>1466</v>
      </c>
      <c r="E11" s="490">
        <v>1466</v>
      </c>
      <c r="F11" s="491"/>
      <c r="G11" s="758" t="s">
        <v>747</v>
      </c>
    </row>
    <row r="12" spans="1:7" ht="13.5" customHeight="1">
      <c r="A12" s="492"/>
      <c r="B12" s="493" t="s">
        <v>748</v>
      </c>
      <c r="C12" s="757"/>
      <c r="D12" s="494"/>
      <c r="E12" s="495"/>
      <c r="F12" s="494"/>
      <c r="G12" s="759"/>
    </row>
    <row r="13" spans="1:7" ht="13.5" customHeight="1">
      <c r="A13" s="476" t="s">
        <v>749</v>
      </c>
      <c r="B13" s="488" t="s">
        <v>746</v>
      </c>
      <c r="C13" s="756" t="s">
        <v>738</v>
      </c>
      <c r="D13" s="489">
        <v>2081</v>
      </c>
      <c r="E13" s="490">
        <v>2081</v>
      </c>
      <c r="F13" s="491"/>
      <c r="G13" s="758" t="s">
        <v>750</v>
      </c>
    </row>
    <row r="14" spans="1:7" ht="13.5" customHeight="1">
      <c r="A14" s="492"/>
      <c r="B14" s="493" t="s">
        <v>751</v>
      </c>
      <c r="C14" s="757"/>
      <c r="D14" s="494"/>
      <c r="E14" s="495"/>
      <c r="F14" s="494"/>
      <c r="G14" s="759"/>
    </row>
    <row r="15" spans="1:7" ht="13.5" customHeight="1">
      <c r="A15" s="476" t="s">
        <v>752</v>
      </c>
      <c r="B15" s="488" t="s">
        <v>732</v>
      </c>
      <c r="C15" s="756" t="s">
        <v>738</v>
      </c>
      <c r="D15" s="489">
        <v>2680</v>
      </c>
      <c r="E15" s="490">
        <v>2680</v>
      </c>
      <c r="F15" s="491"/>
      <c r="G15" s="758" t="s">
        <v>747</v>
      </c>
    </row>
    <row r="16" spans="1:7" ht="13.5" customHeight="1">
      <c r="A16" s="492"/>
      <c r="B16" s="493" t="s">
        <v>753</v>
      </c>
      <c r="C16" s="757"/>
      <c r="D16" s="494"/>
      <c r="E16" s="495"/>
      <c r="F16" s="494"/>
      <c r="G16" s="759"/>
    </row>
    <row r="17" spans="1:7" ht="13.5" customHeight="1">
      <c r="A17" s="476" t="s">
        <v>754</v>
      </c>
      <c r="B17" s="488" t="s">
        <v>746</v>
      </c>
      <c r="C17" s="756" t="s">
        <v>738</v>
      </c>
      <c r="D17" s="489">
        <v>4084</v>
      </c>
      <c r="E17" s="490">
        <v>4084</v>
      </c>
      <c r="F17" s="491"/>
      <c r="G17" s="758" t="s">
        <v>747</v>
      </c>
    </row>
    <row r="18" spans="1:7" ht="13.5" customHeight="1">
      <c r="A18" s="492"/>
      <c r="B18" s="493" t="s">
        <v>755</v>
      </c>
      <c r="C18" s="757"/>
      <c r="D18" s="494"/>
      <c r="E18" s="495"/>
      <c r="F18" s="494"/>
      <c r="G18" s="759"/>
    </row>
    <row r="19" spans="1:7" ht="13.5" customHeight="1">
      <c r="A19" s="476" t="s">
        <v>756</v>
      </c>
      <c r="B19" s="488" t="s">
        <v>746</v>
      </c>
      <c r="C19" s="756" t="s">
        <v>738</v>
      </c>
      <c r="D19" s="489">
        <v>4834</v>
      </c>
      <c r="E19" s="490">
        <v>4834</v>
      </c>
      <c r="F19" s="491"/>
      <c r="G19" s="758" t="s">
        <v>747</v>
      </c>
    </row>
    <row r="20" spans="1:7" ht="13.5" customHeight="1">
      <c r="A20" s="492"/>
      <c r="B20" s="493" t="s">
        <v>757</v>
      </c>
      <c r="C20" s="757"/>
      <c r="D20" s="494"/>
      <c r="E20" s="495"/>
      <c r="F20" s="494"/>
      <c r="G20" s="759"/>
    </row>
    <row r="21" spans="1:7" s="501" customFormat="1" ht="13.5" customHeight="1">
      <c r="A21" s="496" t="s">
        <v>758</v>
      </c>
      <c r="B21" s="497" t="s">
        <v>759</v>
      </c>
      <c r="C21" s="760" t="s">
        <v>738</v>
      </c>
      <c r="D21" s="498">
        <v>360</v>
      </c>
      <c r="E21" s="499">
        <v>360</v>
      </c>
      <c r="F21" s="500"/>
      <c r="G21" s="762" t="s">
        <v>747</v>
      </c>
    </row>
    <row r="22" spans="1:7" s="501" customFormat="1" ht="13.5" customHeight="1">
      <c r="A22" s="502"/>
      <c r="B22" s="503" t="s">
        <v>760</v>
      </c>
      <c r="C22" s="761"/>
      <c r="D22" s="504"/>
      <c r="E22" s="505"/>
      <c r="F22" s="504"/>
      <c r="G22" s="763"/>
    </row>
    <row r="23" spans="1:7" s="501" customFormat="1" ht="13.5" customHeight="1">
      <c r="A23" s="496" t="s">
        <v>761</v>
      </c>
      <c r="B23" s="497" t="s">
        <v>762</v>
      </c>
      <c r="C23" s="760" t="s">
        <v>738</v>
      </c>
      <c r="D23" s="498">
        <v>550</v>
      </c>
      <c r="E23" s="499">
        <v>550</v>
      </c>
      <c r="F23" s="500"/>
      <c r="G23" s="762" t="s">
        <v>747</v>
      </c>
    </row>
    <row r="24" spans="1:7" s="501" customFormat="1" ht="13.5" customHeight="1">
      <c r="A24" s="502"/>
      <c r="B24" s="503" t="s">
        <v>763</v>
      </c>
      <c r="C24" s="761"/>
      <c r="D24" s="504"/>
      <c r="E24" s="505"/>
      <c r="F24" s="504"/>
      <c r="G24" s="763"/>
    </row>
    <row r="25" spans="1:7" s="501" customFormat="1" ht="13.5" customHeight="1">
      <c r="A25" s="496" t="s">
        <v>764</v>
      </c>
      <c r="B25" s="497" t="s">
        <v>765</v>
      </c>
      <c r="C25" s="760" t="s">
        <v>738</v>
      </c>
      <c r="D25" s="498">
        <v>730</v>
      </c>
      <c r="E25" s="499">
        <v>730</v>
      </c>
      <c r="F25" s="500"/>
      <c r="G25" s="762" t="s">
        <v>747</v>
      </c>
    </row>
    <row r="26" spans="1:7" s="501" customFormat="1" ht="13.5" customHeight="1">
      <c r="A26" s="502"/>
      <c r="B26" s="503" t="s">
        <v>766</v>
      </c>
      <c r="C26" s="761"/>
      <c r="D26" s="504"/>
      <c r="E26" s="505"/>
      <c r="F26" s="504"/>
      <c r="G26" s="763"/>
    </row>
    <row r="27" spans="1:7" s="501" customFormat="1" ht="13.5" customHeight="1">
      <c r="A27" s="496" t="s">
        <v>767</v>
      </c>
      <c r="B27" s="497" t="s">
        <v>765</v>
      </c>
      <c r="C27" s="760" t="s">
        <v>738</v>
      </c>
      <c r="D27" s="498">
        <v>1090</v>
      </c>
      <c r="E27" s="499">
        <v>1090</v>
      </c>
      <c r="F27" s="500"/>
      <c r="G27" s="762" t="s">
        <v>747</v>
      </c>
    </row>
    <row r="28" spans="1:7" s="501" customFormat="1" ht="13.5" customHeight="1">
      <c r="A28" s="502"/>
      <c r="B28" s="503" t="s">
        <v>768</v>
      </c>
      <c r="C28" s="761"/>
      <c r="D28" s="504"/>
      <c r="E28" s="505"/>
      <c r="F28" s="504"/>
      <c r="G28" s="763"/>
    </row>
    <row r="29" spans="1:7" s="501" customFormat="1" ht="13.5" customHeight="1">
      <c r="A29" s="496" t="s">
        <v>769</v>
      </c>
      <c r="B29" s="497" t="s">
        <v>765</v>
      </c>
      <c r="C29" s="760" t="s">
        <v>770</v>
      </c>
      <c r="D29" s="498">
        <v>1450</v>
      </c>
      <c r="E29" s="499">
        <v>1450</v>
      </c>
      <c r="F29" s="500"/>
      <c r="G29" s="762" t="s">
        <v>747</v>
      </c>
    </row>
    <row r="30" spans="1:7" s="501" customFormat="1" ht="13.5" customHeight="1">
      <c r="A30" s="502"/>
      <c r="B30" s="503" t="s">
        <v>771</v>
      </c>
      <c r="C30" s="761"/>
      <c r="D30" s="504"/>
      <c r="E30" s="505"/>
      <c r="F30" s="504"/>
      <c r="G30" s="763"/>
    </row>
    <row r="31" spans="1:7" ht="13.5" customHeight="1">
      <c r="A31" s="476" t="s">
        <v>772</v>
      </c>
      <c r="B31" s="488" t="s">
        <v>765</v>
      </c>
      <c r="C31" s="756" t="s">
        <v>738</v>
      </c>
      <c r="D31" s="489">
        <v>1980</v>
      </c>
      <c r="E31" s="490">
        <v>1980</v>
      </c>
      <c r="F31" s="491"/>
      <c r="G31" s="758" t="s">
        <v>734</v>
      </c>
    </row>
    <row r="32" spans="1:7" ht="13.5" customHeight="1">
      <c r="A32" s="492"/>
      <c r="B32" s="493" t="s">
        <v>773</v>
      </c>
      <c r="C32" s="757"/>
      <c r="D32" s="494"/>
      <c r="E32" s="495"/>
      <c r="F32" s="494"/>
      <c r="G32" s="759"/>
    </row>
    <row r="33" spans="1:7" ht="13.5" customHeight="1">
      <c r="A33" s="476" t="s">
        <v>774</v>
      </c>
      <c r="B33" s="488" t="s">
        <v>765</v>
      </c>
      <c r="C33" s="756" t="s">
        <v>733</v>
      </c>
      <c r="D33" s="489">
        <v>3040</v>
      </c>
      <c r="E33" s="490">
        <v>3040</v>
      </c>
      <c r="F33" s="491"/>
      <c r="G33" s="758" t="s">
        <v>734</v>
      </c>
    </row>
    <row r="34" spans="1:7" ht="13.5" customHeight="1">
      <c r="A34" s="492"/>
      <c r="B34" s="493" t="s">
        <v>775</v>
      </c>
      <c r="C34" s="757"/>
      <c r="D34" s="494"/>
      <c r="E34" s="495"/>
      <c r="F34" s="494"/>
      <c r="G34" s="759"/>
    </row>
    <row r="35" spans="1:7" ht="13.5" customHeight="1">
      <c r="A35" s="476" t="s">
        <v>776</v>
      </c>
      <c r="B35" s="488" t="s">
        <v>765</v>
      </c>
      <c r="C35" s="756" t="s">
        <v>738</v>
      </c>
      <c r="D35" s="489">
        <v>3906</v>
      </c>
      <c r="E35" s="490">
        <v>3906</v>
      </c>
      <c r="F35" s="491"/>
      <c r="G35" s="758" t="s">
        <v>747</v>
      </c>
    </row>
    <row r="36" spans="1:7" ht="13.5" customHeight="1">
      <c r="A36" s="492"/>
      <c r="B36" s="493" t="s">
        <v>777</v>
      </c>
      <c r="C36" s="757"/>
      <c r="D36" s="494"/>
      <c r="E36" s="495"/>
      <c r="F36" s="494"/>
      <c r="G36" s="759"/>
    </row>
    <row r="37" spans="1:7" ht="13.5" customHeight="1">
      <c r="A37" s="476" t="s">
        <v>778</v>
      </c>
      <c r="B37" s="488" t="s">
        <v>765</v>
      </c>
      <c r="C37" s="756" t="s">
        <v>738</v>
      </c>
      <c r="D37" s="489">
        <v>7500</v>
      </c>
      <c r="E37" s="490">
        <v>7500</v>
      </c>
      <c r="F37" s="491"/>
      <c r="G37" s="758" t="s">
        <v>747</v>
      </c>
    </row>
    <row r="38" spans="1:7" ht="13.5" customHeight="1">
      <c r="A38" s="492"/>
      <c r="B38" s="493" t="s">
        <v>779</v>
      </c>
      <c r="C38" s="757"/>
      <c r="D38" s="494"/>
      <c r="E38" s="495"/>
      <c r="F38" s="494"/>
      <c r="G38" s="759"/>
    </row>
    <row r="39" spans="1:7" ht="13.5" customHeight="1">
      <c r="A39" s="476" t="s">
        <v>780</v>
      </c>
      <c r="B39" s="488" t="s">
        <v>765</v>
      </c>
      <c r="C39" s="756" t="s">
        <v>738</v>
      </c>
      <c r="D39" s="489">
        <v>8030</v>
      </c>
      <c r="E39" s="490">
        <v>8030</v>
      </c>
      <c r="F39" s="491"/>
      <c r="G39" s="758" t="s">
        <v>734</v>
      </c>
    </row>
    <row r="40" spans="1:7" ht="13.5" customHeight="1">
      <c r="A40" s="492"/>
      <c r="B40" s="493" t="s">
        <v>781</v>
      </c>
      <c r="C40" s="757"/>
      <c r="D40" s="494"/>
      <c r="E40" s="495"/>
      <c r="F40" s="494"/>
      <c r="G40" s="759"/>
    </row>
    <row r="41" spans="1:7" ht="13.5" customHeight="1">
      <c r="A41" s="476" t="s">
        <v>782</v>
      </c>
      <c r="B41" s="488" t="s">
        <v>783</v>
      </c>
      <c r="C41" s="756" t="s">
        <v>784</v>
      </c>
      <c r="D41" s="489">
        <v>900</v>
      </c>
      <c r="E41" s="490">
        <v>900</v>
      </c>
      <c r="F41" s="491"/>
      <c r="G41" s="758" t="s">
        <v>747</v>
      </c>
    </row>
    <row r="42" spans="1:7" ht="13.5" customHeight="1">
      <c r="A42" s="492"/>
      <c r="B42" s="493" t="s">
        <v>785</v>
      </c>
      <c r="C42" s="757"/>
      <c r="D42" s="494"/>
      <c r="E42" s="495"/>
      <c r="F42" s="494"/>
      <c r="G42" s="759"/>
    </row>
    <row r="43" spans="1:7" ht="13.5" customHeight="1">
      <c r="A43" s="476" t="s">
        <v>786</v>
      </c>
      <c r="B43" s="488" t="s">
        <v>783</v>
      </c>
      <c r="C43" s="756" t="s">
        <v>784</v>
      </c>
      <c r="D43" s="489">
        <v>950</v>
      </c>
      <c r="E43" s="490">
        <v>950</v>
      </c>
      <c r="F43" s="491"/>
      <c r="G43" s="758" t="s">
        <v>747</v>
      </c>
    </row>
    <row r="44" spans="1:7" ht="13.5" customHeight="1">
      <c r="A44" s="492"/>
      <c r="B44" s="493" t="s">
        <v>787</v>
      </c>
      <c r="C44" s="757"/>
      <c r="D44" s="494"/>
      <c r="E44" s="495"/>
      <c r="F44" s="494"/>
      <c r="G44" s="759"/>
    </row>
    <row r="45" spans="1:7" ht="13.5" customHeight="1">
      <c r="A45" s="476" t="s">
        <v>788</v>
      </c>
      <c r="B45" s="488" t="s">
        <v>783</v>
      </c>
      <c r="C45" s="756" t="s">
        <v>784</v>
      </c>
      <c r="D45" s="489">
        <v>1000</v>
      </c>
      <c r="E45" s="490">
        <v>1000</v>
      </c>
      <c r="F45" s="491"/>
      <c r="G45" s="758" t="s">
        <v>747</v>
      </c>
    </row>
    <row r="46" spans="1:7" ht="13.5" customHeight="1">
      <c r="A46" s="492"/>
      <c r="B46" s="493" t="s">
        <v>789</v>
      </c>
      <c r="C46" s="757"/>
      <c r="D46" s="494"/>
      <c r="E46" s="495"/>
      <c r="F46" s="494"/>
      <c r="G46" s="759"/>
    </row>
    <row r="47" spans="1:7" ht="13.5" customHeight="1">
      <c r="A47" s="476" t="s">
        <v>790</v>
      </c>
      <c r="B47" s="488" t="s">
        <v>783</v>
      </c>
      <c r="C47" s="756" t="s">
        <v>784</v>
      </c>
      <c r="D47" s="489">
        <v>1200</v>
      </c>
      <c r="E47" s="490">
        <v>1200</v>
      </c>
      <c r="F47" s="491"/>
      <c r="G47" s="758" t="s">
        <v>747</v>
      </c>
    </row>
    <row r="48" spans="1:7" ht="13.5" customHeight="1">
      <c r="A48" s="492"/>
      <c r="B48" s="493" t="s">
        <v>791</v>
      </c>
      <c r="C48" s="757"/>
      <c r="D48" s="494"/>
      <c r="E48" s="495"/>
      <c r="F48" s="494"/>
      <c r="G48" s="759"/>
    </row>
    <row r="49" spans="1:7" ht="13.5" customHeight="1">
      <c r="A49" s="476" t="s">
        <v>792</v>
      </c>
      <c r="B49" s="488" t="s">
        <v>783</v>
      </c>
      <c r="C49" s="756" t="s">
        <v>793</v>
      </c>
      <c r="D49" s="489">
        <v>1400</v>
      </c>
      <c r="E49" s="490">
        <v>1400</v>
      </c>
      <c r="F49" s="491"/>
      <c r="G49" s="758" t="s">
        <v>747</v>
      </c>
    </row>
    <row r="50" spans="1:7" ht="13.5" customHeight="1">
      <c r="A50" s="492"/>
      <c r="B50" s="493" t="s">
        <v>794</v>
      </c>
      <c r="C50" s="757"/>
      <c r="D50" s="494"/>
      <c r="E50" s="495"/>
      <c r="F50" s="494"/>
      <c r="G50" s="759"/>
    </row>
    <row r="51" spans="1:7" ht="13.5" customHeight="1">
      <c r="A51" s="476" t="s">
        <v>795</v>
      </c>
      <c r="B51" s="488" t="s">
        <v>783</v>
      </c>
      <c r="C51" s="756" t="s">
        <v>784</v>
      </c>
      <c r="D51" s="489">
        <v>2300</v>
      </c>
      <c r="E51" s="490">
        <v>2300</v>
      </c>
      <c r="F51" s="491"/>
      <c r="G51" s="758" t="s">
        <v>747</v>
      </c>
    </row>
    <row r="52" spans="1:7" ht="13.5" customHeight="1">
      <c r="A52" s="492"/>
      <c r="B52" s="493" t="s">
        <v>796</v>
      </c>
      <c r="C52" s="757"/>
      <c r="D52" s="494"/>
      <c r="E52" s="495"/>
      <c r="F52" s="494"/>
      <c r="G52" s="759"/>
    </row>
    <row r="53" spans="1:7" ht="13.5" customHeight="1">
      <c r="A53" s="476" t="s">
        <v>797</v>
      </c>
      <c r="B53" s="488" t="s">
        <v>783</v>
      </c>
      <c r="C53" s="756" t="s">
        <v>784</v>
      </c>
      <c r="D53" s="489">
        <v>4500</v>
      </c>
      <c r="E53" s="490">
        <v>4500</v>
      </c>
      <c r="F53" s="491"/>
      <c r="G53" s="758" t="s">
        <v>747</v>
      </c>
    </row>
    <row r="54" spans="1:7" ht="13.5" customHeight="1">
      <c r="A54" s="492"/>
      <c r="B54" s="493" t="s">
        <v>798</v>
      </c>
      <c r="C54" s="757"/>
      <c r="D54" s="494"/>
      <c r="E54" s="495"/>
      <c r="F54" s="494"/>
      <c r="G54" s="759"/>
    </row>
    <row r="55" spans="1:7" ht="13.5" customHeight="1">
      <c r="A55" s="476" t="s">
        <v>799</v>
      </c>
      <c r="B55" s="488" t="s">
        <v>783</v>
      </c>
      <c r="C55" s="756" t="s">
        <v>784</v>
      </c>
      <c r="D55" s="489">
        <v>5000</v>
      </c>
      <c r="E55" s="490">
        <v>5000</v>
      </c>
      <c r="F55" s="491"/>
      <c r="G55" s="758" t="s">
        <v>734</v>
      </c>
    </row>
    <row r="56" spans="1:7" ht="13.5" customHeight="1">
      <c r="A56" s="492"/>
      <c r="B56" s="493" t="s">
        <v>800</v>
      </c>
      <c r="C56" s="757"/>
      <c r="D56" s="494"/>
      <c r="E56" s="495"/>
      <c r="F56" s="494"/>
      <c r="G56" s="759"/>
    </row>
    <row r="57" spans="1:7" ht="13.5" customHeight="1">
      <c r="A57" s="476" t="s">
        <v>801</v>
      </c>
      <c r="B57" s="488" t="s">
        <v>783</v>
      </c>
      <c r="C57" s="756" t="s">
        <v>784</v>
      </c>
      <c r="D57" s="489">
        <v>8800</v>
      </c>
      <c r="E57" s="490">
        <v>8800</v>
      </c>
      <c r="F57" s="491"/>
      <c r="G57" s="758" t="s">
        <v>747</v>
      </c>
    </row>
    <row r="58" spans="1:7" ht="13.5" customHeight="1">
      <c r="A58" s="492"/>
      <c r="B58" s="493" t="s">
        <v>802</v>
      </c>
      <c r="C58" s="757"/>
      <c r="D58" s="494"/>
      <c r="E58" s="495"/>
      <c r="F58" s="494"/>
      <c r="G58" s="759"/>
    </row>
    <row r="59" spans="1:7" ht="13.5" customHeight="1">
      <c r="A59" s="476" t="s">
        <v>803</v>
      </c>
      <c r="B59" s="488" t="s">
        <v>804</v>
      </c>
      <c r="C59" s="756" t="s">
        <v>738</v>
      </c>
      <c r="D59" s="489">
        <v>319</v>
      </c>
      <c r="E59" s="490">
        <v>319</v>
      </c>
      <c r="F59" s="491"/>
      <c r="G59" s="758" t="s">
        <v>747</v>
      </c>
    </row>
    <row r="60" spans="1:7" ht="13.5" customHeight="1">
      <c r="A60" s="492"/>
      <c r="B60" s="493" t="s">
        <v>805</v>
      </c>
      <c r="C60" s="757"/>
      <c r="D60" s="494"/>
      <c r="E60" s="495"/>
      <c r="F60" s="494"/>
      <c r="G60" s="759"/>
    </row>
    <row r="61" spans="1:7" ht="13.5" customHeight="1">
      <c r="A61" s="476" t="s">
        <v>806</v>
      </c>
      <c r="B61" s="488" t="s">
        <v>804</v>
      </c>
      <c r="C61" s="756" t="s">
        <v>738</v>
      </c>
      <c r="D61" s="489">
        <v>371</v>
      </c>
      <c r="E61" s="490">
        <v>371</v>
      </c>
      <c r="F61" s="491"/>
      <c r="G61" s="758" t="s">
        <v>747</v>
      </c>
    </row>
    <row r="62" spans="1:7" ht="13.5" customHeight="1">
      <c r="A62" s="492"/>
      <c r="B62" s="493" t="s">
        <v>807</v>
      </c>
      <c r="C62" s="757"/>
      <c r="D62" s="494"/>
      <c r="E62" s="495"/>
      <c r="F62" s="494"/>
      <c r="G62" s="759"/>
    </row>
    <row r="63" spans="1:7" ht="13.5" customHeight="1">
      <c r="A63" s="476" t="s">
        <v>808</v>
      </c>
      <c r="B63" s="488" t="s">
        <v>804</v>
      </c>
      <c r="C63" s="756" t="s">
        <v>738</v>
      </c>
      <c r="D63" s="489">
        <v>548</v>
      </c>
      <c r="E63" s="490">
        <v>548</v>
      </c>
      <c r="F63" s="491"/>
      <c r="G63" s="758" t="s">
        <v>747</v>
      </c>
    </row>
    <row r="64" spans="1:7" ht="13.5" customHeight="1">
      <c r="A64" s="492"/>
      <c r="B64" s="493" t="s">
        <v>809</v>
      </c>
      <c r="C64" s="757"/>
      <c r="D64" s="494"/>
      <c r="E64" s="495"/>
      <c r="F64" s="494"/>
      <c r="G64" s="759"/>
    </row>
    <row r="65" spans="1:7" ht="13.5" customHeight="1">
      <c r="A65" s="476" t="s">
        <v>810</v>
      </c>
      <c r="B65" s="488" t="s">
        <v>804</v>
      </c>
      <c r="C65" s="756" t="s">
        <v>738</v>
      </c>
      <c r="D65" s="489">
        <v>822</v>
      </c>
      <c r="E65" s="490">
        <v>822</v>
      </c>
      <c r="F65" s="491"/>
      <c r="G65" s="758" t="s">
        <v>747</v>
      </c>
    </row>
    <row r="66" spans="1:7" ht="13.5" customHeight="1">
      <c r="A66" s="492"/>
      <c r="B66" s="493" t="s">
        <v>811</v>
      </c>
      <c r="C66" s="757"/>
      <c r="D66" s="494"/>
      <c r="E66" s="495"/>
      <c r="F66" s="494"/>
      <c r="G66" s="759"/>
    </row>
    <row r="67" spans="1:7" ht="13.5" customHeight="1">
      <c r="A67" s="476" t="s">
        <v>812</v>
      </c>
      <c r="B67" s="488" t="s">
        <v>804</v>
      </c>
      <c r="C67" s="756" t="s">
        <v>738</v>
      </c>
      <c r="D67" s="489">
        <v>1112</v>
      </c>
      <c r="E67" s="490">
        <v>1112</v>
      </c>
      <c r="F67" s="491"/>
      <c r="G67" s="758" t="s">
        <v>734</v>
      </c>
    </row>
    <row r="68" spans="1:7" ht="13.5" customHeight="1">
      <c r="A68" s="492"/>
      <c r="B68" s="493" t="s">
        <v>813</v>
      </c>
      <c r="C68" s="757"/>
      <c r="D68" s="494"/>
      <c r="E68" s="495"/>
      <c r="F68" s="494"/>
      <c r="G68" s="759"/>
    </row>
    <row r="69" spans="1:7" ht="13.5" customHeight="1">
      <c r="A69" s="476" t="s">
        <v>814</v>
      </c>
      <c r="B69" s="488" t="s">
        <v>804</v>
      </c>
      <c r="C69" s="756" t="s">
        <v>738</v>
      </c>
      <c r="D69" s="489">
        <v>1640</v>
      </c>
      <c r="E69" s="490">
        <v>1640</v>
      </c>
      <c r="F69" s="491"/>
      <c r="G69" s="758" t="s">
        <v>747</v>
      </c>
    </row>
    <row r="70" spans="1:7" ht="13.5" customHeight="1">
      <c r="A70" s="492"/>
      <c r="B70" s="493" t="s">
        <v>815</v>
      </c>
      <c r="C70" s="757"/>
      <c r="D70" s="494"/>
      <c r="E70" s="495"/>
      <c r="F70" s="494"/>
      <c r="G70" s="759"/>
    </row>
    <row r="71" spans="1:7" ht="13.5" customHeight="1">
      <c r="A71" s="476" t="s">
        <v>816</v>
      </c>
      <c r="B71" s="488" t="s">
        <v>804</v>
      </c>
      <c r="C71" s="756" t="s">
        <v>738</v>
      </c>
      <c r="D71" s="489">
        <v>2481</v>
      </c>
      <c r="E71" s="490">
        <v>2481</v>
      </c>
      <c r="F71" s="491"/>
      <c r="G71" s="758" t="s">
        <v>747</v>
      </c>
    </row>
    <row r="72" spans="1:7" ht="13.5" customHeight="1">
      <c r="A72" s="492"/>
      <c r="B72" s="493" t="s">
        <v>817</v>
      </c>
      <c r="C72" s="757"/>
      <c r="D72" s="494"/>
      <c r="E72" s="495"/>
      <c r="F72" s="494"/>
      <c r="G72" s="759"/>
    </row>
    <row r="73" spans="1:7" ht="13.5" customHeight="1">
      <c r="A73" s="476" t="s">
        <v>818</v>
      </c>
      <c r="B73" s="488" t="s">
        <v>804</v>
      </c>
      <c r="C73" s="756" t="s">
        <v>738</v>
      </c>
      <c r="D73" s="489">
        <v>3445</v>
      </c>
      <c r="E73" s="490">
        <v>3445</v>
      </c>
      <c r="F73" s="491"/>
      <c r="G73" s="758" t="s">
        <v>747</v>
      </c>
    </row>
    <row r="74" spans="1:7" ht="13.5" customHeight="1">
      <c r="A74" s="492"/>
      <c r="B74" s="493" t="s">
        <v>819</v>
      </c>
      <c r="C74" s="757"/>
      <c r="D74" s="494"/>
      <c r="E74" s="495"/>
      <c r="F74" s="494"/>
      <c r="G74" s="759"/>
    </row>
    <row r="75" spans="1:7" ht="13.5" customHeight="1">
      <c r="A75" s="476" t="s">
        <v>820</v>
      </c>
      <c r="B75" s="488" t="s">
        <v>804</v>
      </c>
      <c r="C75" s="756" t="s">
        <v>733</v>
      </c>
      <c r="D75" s="489">
        <v>4849</v>
      </c>
      <c r="E75" s="490">
        <v>4849</v>
      </c>
      <c r="F75" s="491"/>
      <c r="G75" s="758" t="s">
        <v>747</v>
      </c>
    </row>
    <row r="76" spans="1:7" ht="13.5" customHeight="1">
      <c r="A76" s="492"/>
      <c r="B76" s="493" t="s">
        <v>821</v>
      </c>
      <c r="C76" s="757"/>
      <c r="D76" s="494"/>
      <c r="E76" s="495"/>
      <c r="F76" s="494"/>
      <c r="G76" s="759"/>
    </row>
    <row r="77" spans="1:7" ht="13.5" customHeight="1">
      <c r="A77" s="476" t="s">
        <v>822</v>
      </c>
      <c r="B77" s="488" t="s">
        <v>823</v>
      </c>
      <c r="C77" s="756" t="s">
        <v>824</v>
      </c>
      <c r="D77" s="489">
        <v>119376</v>
      </c>
      <c r="E77" s="490">
        <v>119376</v>
      </c>
      <c r="F77" s="491"/>
      <c r="G77" s="758" t="s">
        <v>825</v>
      </c>
    </row>
    <row r="78" spans="1:7" ht="13.5" customHeight="1">
      <c r="A78" s="492"/>
      <c r="B78" s="493" t="s">
        <v>826</v>
      </c>
      <c r="C78" s="757"/>
      <c r="D78" s="494"/>
      <c r="E78" s="495"/>
      <c r="F78" s="494"/>
      <c r="G78" s="759"/>
    </row>
    <row r="79" spans="1:7" ht="13.5" customHeight="1">
      <c r="A79" s="476" t="s">
        <v>827</v>
      </c>
      <c r="B79" s="488" t="s">
        <v>828</v>
      </c>
      <c r="C79" s="756" t="s">
        <v>824</v>
      </c>
      <c r="D79" s="489">
        <v>252205</v>
      </c>
      <c r="E79" s="490">
        <v>252205</v>
      </c>
      <c r="F79" s="491"/>
      <c r="G79" s="758" t="s">
        <v>825</v>
      </c>
    </row>
    <row r="80" spans="1:7" ht="13.5" customHeight="1">
      <c r="A80" s="492"/>
      <c r="B80" s="493" t="s">
        <v>829</v>
      </c>
      <c r="C80" s="757"/>
      <c r="D80" s="494"/>
      <c r="E80" s="495"/>
      <c r="F80" s="494"/>
      <c r="G80" s="759"/>
    </row>
    <row r="81" spans="1:7" ht="13.5" customHeight="1">
      <c r="A81" s="476" t="s">
        <v>830</v>
      </c>
      <c r="B81" s="488" t="s">
        <v>831</v>
      </c>
      <c r="C81" s="756" t="s">
        <v>824</v>
      </c>
      <c r="D81" s="489">
        <v>302845</v>
      </c>
      <c r="E81" s="490">
        <v>309691</v>
      </c>
      <c r="F81" s="491"/>
      <c r="G81" s="758" t="s">
        <v>825</v>
      </c>
    </row>
    <row r="82" spans="1:7" ht="13.5" customHeight="1">
      <c r="A82" s="492"/>
      <c r="B82" s="493" t="s">
        <v>832</v>
      </c>
      <c r="C82" s="757"/>
      <c r="D82" s="494"/>
      <c r="E82" s="495"/>
      <c r="F82" s="494"/>
      <c r="G82" s="759"/>
    </row>
    <row r="83" spans="1:7" ht="13.5" customHeight="1">
      <c r="A83" s="476" t="s">
        <v>833</v>
      </c>
      <c r="B83" s="488" t="s">
        <v>828</v>
      </c>
      <c r="C83" s="756" t="s">
        <v>824</v>
      </c>
      <c r="D83" s="489">
        <v>381117</v>
      </c>
      <c r="E83" s="490">
        <v>381117</v>
      </c>
      <c r="F83" s="491"/>
      <c r="G83" s="758" t="s">
        <v>825</v>
      </c>
    </row>
    <row r="84" spans="1:7" ht="13.5" customHeight="1">
      <c r="A84" s="492"/>
      <c r="B84" s="493" t="s">
        <v>834</v>
      </c>
      <c r="C84" s="757"/>
      <c r="D84" s="494"/>
      <c r="E84" s="495"/>
      <c r="F84" s="494"/>
      <c r="G84" s="759"/>
    </row>
    <row r="85" spans="1:7" ht="13.5" customHeight="1">
      <c r="A85" s="476" t="s">
        <v>835</v>
      </c>
      <c r="B85" s="488" t="s">
        <v>828</v>
      </c>
      <c r="C85" s="756" t="s">
        <v>824</v>
      </c>
      <c r="D85" s="489">
        <v>553256</v>
      </c>
      <c r="E85" s="490">
        <v>553256</v>
      </c>
      <c r="F85" s="491"/>
      <c r="G85" s="758" t="s">
        <v>825</v>
      </c>
    </row>
    <row r="86" spans="1:7" ht="13.5" customHeight="1">
      <c r="A86" s="492"/>
      <c r="B86" s="493" t="s">
        <v>836</v>
      </c>
      <c r="C86" s="757"/>
      <c r="D86" s="494"/>
      <c r="E86" s="495"/>
      <c r="F86" s="494"/>
      <c r="G86" s="759"/>
    </row>
    <row r="87" spans="1:7" ht="13.5" customHeight="1">
      <c r="A87" s="476" t="s">
        <v>837</v>
      </c>
      <c r="B87" s="488" t="s">
        <v>838</v>
      </c>
      <c r="C87" s="756" t="s">
        <v>824</v>
      </c>
      <c r="D87" s="489">
        <v>8000</v>
      </c>
      <c r="E87" s="490">
        <v>10000</v>
      </c>
      <c r="F87" s="491"/>
      <c r="G87" s="758" t="s">
        <v>825</v>
      </c>
    </row>
    <row r="88" spans="1:7" ht="13.5" customHeight="1">
      <c r="A88" s="492"/>
      <c r="B88" s="493" t="s">
        <v>839</v>
      </c>
      <c r="C88" s="757"/>
      <c r="D88" s="494"/>
      <c r="E88" s="495"/>
      <c r="F88" s="494"/>
      <c r="G88" s="759"/>
    </row>
    <row r="89" spans="1:7" ht="13.5" customHeight="1">
      <c r="A89" s="476" t="s">
        <v>840</v>
      </c>
      <c r="B89" s="488" t="s">
        <v>841</v>
      </c>
      <c r="C89" s="756" t="s">
        <v>824</v>
      </c>
      <c r="D89" s="489">
        <v>12000</v>
      </c>
      <c r="E89" s="490">
        <v>16000</v>
      </c>
      <c r="F89" s="491"/>
      <c r="G89" s="758" t="s">
        <v>825</v>
      </c>
    </row>
    <row r="90" spans="1:7" ht="13.5" customHeight="1">
      <c r="A90" s="492"/>
      <c r="B90" s="493" t="s">
        <v>842</v>
      </c>
      <c r="C90" s="757"/>
      <c r="D90" s="494"/>
      <c r="E90" s="495"/>
      <c r="F90" s="494"/>
      <c r="G90" s="759"/>
    </row>
    <row r="91" spans="1:7" ht="13.5" customHeight="1">
      <c r="A91" s="476" t="s">
        <v>843</v>
      </c>
      <c r="B91" s="488" t="s">
        <v>844</v>
      </c>
      <c r="C91" s="756" t="s">
        <v>784</v>
      </c>
      <c r="D91" s="489">
        <v>27900</v>
      </c>
      <c r="E91" s="490">
        <v>27900</v>
      </c>
      <c r="F91" s="491"/>
      <c r="G91" s="758" t="s">
        <v>825</v>
      </c>
    </row>
    <row r="92" spans="1:7" ht="13.5" customHeight="1">
      <c r="A92" s="492"/>
      <c r="B92" s="493" t="s">
        <v>845</v>
      </c>
      <c r="C92" s="757"/>
      <c r="D92" s="494"/>
      <c r="E92" s="495"/>
      <c r="F92" s="494"/>
      <c r="G92" s="759"/>
    </row>
    <row r="93" spans="1:7" ht="13.5" customHeight="1">
      <c r="A93" s="476" t="s">
        <v>846</v>
      </c>
      <c r="B93" s="488" t="s">
        <v>844</v>
      </c>
      <c r="C93" s="756" t="s">
        <v>784</v>
      </c>
      <c r="D93" s="489">
        <v>20100</v>
      </c>
      <c r="E93" s="490">
        <v>20100</v>
      </c>
      <c r="F93" s="491"/>
      <c r="G93" s="758" t="s">
        <v>825</v>
      </c>
    </row>
    <row r="94" spans="1:7" ht="13.5" customHeight="1">
      <c r="A94" s="492"/>
      <c r="B94" s="493" t="s">
        <v>847</v>
      </c>
      <c r="C94" s="757"/>
      <c r="D94" s="494"/>
      <c r="E94" s="495"/>
      <c r="F94" s="494"/>
      <c r="G94" s="759"/>
    </row>
    <row r="95" spans="1:7" ht="13.5" customHeight="1">
      <c r="A95" s="476" t="s">
        <v>848</v>
      </c>
      <c r="B95" s="488" t="s">
        <v>849</v>
      </c>
      <c r="C95" s="756" t="s">
        <v>793</v>
      </c>
      <c r="D95" s="489">
        <v>18000</v>
      </c>
      <c r="E95" s="490">
        <v>18000</v>
      </c>
      <c r="F95" s="491"/>
      <c r="G95" s="758" t="s">
        <v>825</v>
      </c>
    </row>
    <row r="96" spans="1:7" ht="13.5" customHeight="1">
      <c r="A96" s="492"/>
      <c r="B96" s="493" t="s">
        <v>850</v>
      </c>
      <c r="C96" s="757"/>
      <c r="D96" s="494"/>
      <c r="E96" s="495"/>
      <c r="F96" s="494"/>
      <c r="G96" s="759"/>
    </row>
    <row r="97" spans="1:7" ht="13.5" customHeight="1">
      <c r="A97" s="476" t="s">
        <v>851</v>
      </c>
      <c r="B97" s="488" t="s">
        <v>852</v>
      </c>
      <c r="C97" s="756" t="s">
        <v>784</v>
      </c>
      <c r="D97" s="489">
        <v>17600</v>
      </c>
      <c r="E97" s="490">
        <v>17600</v>
      </c>
      <c r="F97" s="491"/>
      <c r="G97" s="758" t="s">
        <v>825</v>
      </c>
    </row>
    <row r="98" spans="1:7" ht="13.5" customHeight="1">
      <c r="A98" s="492"/>
      <c r="B98" s="493" t="s">
        <v>853</v>
      </c>
      <c r="C98" s="757"/>
      <c r="D98" s="494"/>
      <c r="E98" s="495"/>
      <c r="F98" s="494"/>
      <c r="G98" s="759"/>
    </row>
    <row r="99" spans="1:7" ht="13.5" customHeight="1">
      <c r="A99" s="476" t="s">
        <v>854</v>
      </c>
      <c r="B99" s="488" t="s">
        <v>855</v>
      </c>
      <c r="C99" s="756" t="s">
        <v>793</v>
      </c>
      <c r="D99" s="489">
        <v>1320</v>
      </c>
      <c r="E99" s="490">
        <v>1320</v>
      </c>
      <c r="F99" s="491"/>
      <c r="G99" s="758" t="s">
        <v>825</v>
      </c>
    </row>
    <row r="100" spans="1:7" ht="13.5" customHeight="1">
      <c r="A100" s="492"/>
      <c r="B100" s="493" t="s">
        <v>856</v>
      </c>
      <c r="C100" s="757"/>
      <c r="D100" s="494"/>
      <c r="E100" s="495"/>
      <c r="F100" s="494"/>
      <c r="G100" s="759"/>
    </row>
    <row r="101" spans="1:7" ht="13.5" customHeight="1">
      <c r="A101" s="476" t="s">
        <v>857</v>
      </c>
      <c r="B101" s="488" t="s">
        <v>858</v>
      </c>
      <c r="C101" s="756" t="s">
        <v>793</v>
      </c>
      <c r="D101" s="489">
        <v>1650</v>
      </c>
      <c r="E101" s="490">
        <v>1650</v>
      </c>
      <c r="F101" s="491"/>
      <c r="G101" s="758" t="s">
        <v>825</v>
      </c>
    </row>
    <row r="102" spans="1:7" ht="13.5" customHeight="1">
      <c r="A102" s="492"/>
      <c r="B102" s="493" t="s">
        <v>859</v>
      </c>
      <c r="C102" s="757"/>
      <c r="D102" s="494"/>
      <c r="E102" s="495"/>
      <c r="F102" s="494"/>
      <c r="G102" s="759"/>
    </row>
    <row r="103" spans="1:7" ht="13.5" customHeight="1">
      <c r="A103" s="476" t="s">
        <v>860</v>
      </c>
      <c r="B103" s="488" t="s">
        <v>858</v>
      </c>
      <c r="C103" s="756" t="s">
        <v>793</v>
      </c>
      <c r="D103" s="489">
        <v>6000</v>
      </c>
      <c r="E103" s="490">
        <v>6000</v>
      </c>
      <c r="F103" s="491"/>
      <c r="G103" s="758" t="s">
        <v>825</v>
      </c>
    </row>
    <row r="104" spans="1:7" ht="13.5" customHeight="1">
      <c r="A104" s="492"/>
      <c r="B104" s="493" t="s">
        <v>861</v>
      </c>
      <c r="C104" s="757"/>
      <c r="D104" s="494"/>
      <c r="E104" s="495"/>
      <c r="F104" s="494"/>
      <c r="G104" s="759"/>
    </row>
    <row r="105" spans="1:7" s="501" customFormat="1" ht="13.5" customHeight="1">
      <c r="A105" s="496" t="s">
        <v>862</v>
      </c>
      <c r="B105" s="497" t="s">
        <v>863</v>
      </c>
      <c r="C105" s="760" t="s">
        <v>784</v>
      </c>
      <c r="D105" s="498">
        <v>10500</v>
      </c>
      <c r="E105" s="499">
        <v>10500</v>
      </c>
      <c r="F105" s="500"/>
      <c r="G105" s="762" t="s">
        <v>825</v>
      </c>
    </row>
    <row r="106" spans="1:7" s="501" customFormat="1" ht="13.5" customHeight="1">
      <c r="A106" s="502"/>
      <c r="B106" s="503" t="s">
        <v>864</v>
      </c>
      <c r="C106" s="761"/>
      <c r="D106" s="504"/>
      <c r="E106" s="505"/>
      <c r="F106" s="504"/>
      <c r="G106" s="763"/>
    </row>
    <row r="107" spans="1:7" ht="13.5" customHeight="1">
      <c r="A107" s="476" t="s">
        <v>865</v>
      </c>
      <c r="B107" s="488" t="s">
        <v>866</v>
      </c>
      <c r="C107" s="756" t="s">
        <v>824</v>
      </c>
      <c r="D107" s="489">
        <v>9430</v>
      </c>
      <c r="E107" s="490">
        <v>9430</v>
      </c>
      <c r="F107" s="491"/>
      <c r="G107" s="758" t="s">
        <v>825</v>
      </c>
    </row>
    <row r="108" spans="1:7" ht="13.5" customHeight="1">
      <c r="A108" s="492"/>
      <c r="B108" s="493" t="s">
        <v>867</v>
      </c>
      <c r="C108" s="757"/>
      <c r="D108" s="494"/>
      <c r="E108" s="495"/>
      <c r="F108" s="494"/>
      <c r="G108" s="759"/>
    </row>
    <row r="109" spans="1:7" ht="13.5" customHeight="1">
      <c r="A109" s="476" t="s">
        <v>868</v>
      </c>
      <c r="B109" s="488" t="s">
        <v>869</v>
      </c>
      <c r="C109" s="756" t="s">
        <v>824</v>
      </c>
      <c r="D109" s="489">
        <v>17146</v>
      </c>
      <c r="E109" s="490">
        <v>17146</v>
      </c>
      <c r="F109" s="491"/>
      <c r="G109" s="758" t="s">
        <v>825</v>
      </c>
    </row>
    <row r="110" spans="1:7" ht="13.5" customHeight="1">
      <c r="A110" s="492"/>
      <c r="B110" s="493" t="s">
        <v>870</v>
      </c>
      <c r="C110" s="757"/>
      <c r="D110" s="494"/>
      <c r="E110" s="495"/>
      <c r="F110" s="494"/>
      <c r="G110" s="759"/>
    </row>
    <row r="111" spans="1:7" ht="13.5" customHeight="1">
      <c r="A111" s="476" t="s">
        <v>871</v>
      </c>
      <c r="B111" s="488" t="s">
        <v>872</v>
      </c>
      <c r="C111" s="756" t="s">
        <v>824</v>
      </c>
      <c r="D111" s="489">
        <v>29583</v>
      </c>
      <c r="E111" s="490">
        <v>29583</v>
      </c>
      <c r="F111" s="491"/>
      <c r="G111" s="758" t="s">
        <v>825</v>
      </c>
    </row>
    <row r="112" spans="1:7" ht="13.5" customHeight="1">
      <c r="A112" s="492"/>
      <c r="B112" s="493" t="s">
        <v>873</v>
      </c>
      <c r="C112" s="757"/>
      <c r="D112" s="494"/>
      <c r="E112" s="495"/>
      <c r="F112" s="494"/>
      <c r="G112" s="759"/>
    </row>
    <row r="113" spans="1:7" ht="13.5" customHeight="1">
      <c r="A113" s="476" t="s">
        <v>874</v>
      </c>
      <c r="B113" s="488" t="s">
        <v>875</v>
      </c>
      <c r="C113" s="756" t="s">
        <v>824</v>
      </c>
      <c r="D113" s="489">
        <v>36300</v>
      </c>
      <c r="E113" s="490">
        <v>36300</v>
      </c>
      <c r="F113" s="491"/>
      <c r="G113" s="758" t="s">
        <v>825</v>
      </c>
    </row>
    <row r="114" spans="1:7" ht="13.5" customHeight="1">
      <c r="A114" s="492"/>
      <c r="B114" s="493" t="s">
        <v>876</v>
      </c>
      <c r="C114" s="757"/>
      <c r="D114" s="494"/>
      <c r="E114" s="495"/>
      <c r="F114" s="494"/>
      <c r="G114" s="759"/>
    </row>
    <row r="115" spans="1:7" ht="13.5" customHeight="1">
      <c r="A115" s="476" t="s">
        <v>877</v>
      </c>
      <c r="B115" s="488" t="s">
        <v>878</v>
      </c>
      <c r="C115" s="756" t="s">
        <v>824</v>
      </c>
      <c r="D115" s="489">
        <v>33054</v>
      </c>
      <c r="E115" s="490">
        <v>33054</v>
      </c>
      <c r="F115" s="491"/>
      <c r="G115" s="758" t="s">
        <v>825</v>
      </c>
    </row>
    <row r="116" spans="1:7" ht="13.5" customHeight="1">
      <c r="A116" s="492"/>
      <c r="B116" s="493" t="s">
        <v>879</v>
      </c>
      <c r="C116" s="757"/>
      <c r="D116" s="494"/>
      <c r="E116" s="495"/>
      <c r="F116" s="494"/>
      <c r="G116" s="759"/>
    </row>
    <row r="117" spans="1:7" ht="13.5" customHeight="1">
      <c r="A117" s="476" t="s">
        <v>880</v>
      </c>
      <c r="B117" s="488" t="s">
        <v>881</v>
      </c>
      <c r="C117" s="756" t="s">
        <v>824</v>
      </c>
      <c r="D117" s="489">
        <v>46433</v>
      </c>
      <c r="E117" s="490">
        <v>46433</v>
      </c>
      <c r="F117" s="491"/>
      <c r="G117" s="758" t="s">
        <v>825</v>
      </c>
    </row>
    <row r="118" spans="1:7" ht="13.5" customHeight="1">
      <c r="A118" s="492"/>
      <c r="B118" s="493" t="s">
        <v>882</v>
      </c>
      <c r="C118" s="757"/>
      <c r="D118" s="494"/>
      <c r="E118" s="495"/>
      <c r="F118" s="494"/>
      <c r="G118" s="759"/>
    </row>
    <row r="119" spans="1:7" ht="13.5" customHeight="1">
      <c r="A119" s="476" t="s">
        <v>883</v>
      </c>
      <c r="B119" s="488" t="s">
        <v>884</v>
      </c>
      <c r="C119" s="756" t="s">
        <v>824</v>
      </c>
      <c r="D119" s="489">
        <v>59026</v>
      </c>
      <c r="E119" s="490">
        <v>59026</v>
      </c>
      <c r="F119" s="491"/>
      <c r="G119" s="758" t="s">
        <v>825</v>
      </c>
    </row>
    <row r="120" spans="1:7" ht="13.5" customHeight="1">
      <c r="A120" s="492"/>
      <c r="B120" s="493" t="s">
        <v>885</v>
      </c>
      <c r="C120" s="757"/>
      <c r="D120" s="494"/>
      <c r="E120" s="495"/>
      <c r="F120" s="494"/>
      <c r="G120" s="759"/>
    </row>
    <row r="121" spans="1:7" ht="13.5" customHeight="1">
      <c r="A121" s="476" t="s">
        <v>886</v>
      </c>
      <c r="B121" s="488" t="s">
        <v>887</v>
      </c>
      <c r="C121" s="756" t="s">
        <v>824</v>
      </c>
      <c r="D121" s="489">
        <v>129536</v>
      </c>
      <c r="E121" s="490">
        <v>129536</v>
      </c>
      <c r="F121" s="491"/>
      <c r="G121" s="758" t="s">
        <v>825</v>
      </c>
    </row>
    <row r="122" spans="1:7" ht="13.5" customHeight="1">
      <c r="A122" s="492"/>
      <c r="B122" s="493" t="s">
        <v>888</v>
      </c>
      <c r="C122" s="757"/>
      <c r="D122" s="494"/>
      <c r="E122" s="495"/>
      <c r="F122" s="494"/>
      <c r="G122" s="759"/>
    </row>
    <row r="123" spans="1:7" ht="13.5" customHeight="1">
      <c r="A123" s="476" t="s">
        <v>889</v>
      </c>
      <c r="B123" s="488" t="s">
        <v>890</v>
      </c>
      <c r="C123" s="756" t="s">
        <v>784</v>
      </c>
      <c r="D123" s="489">
        <v>12450</v>
      </c>
      <c r="E123" s="490">
        <v>12450</v>
      </c>
      <c r="F123" s="491"/>
      <c r="G123" s="764" t="s">
        <v>825</v>
      </c>
    </row>
    <row r="124" spans="1:7" ht="13.5" customHeight="1">
      <c r="A124" s="492"/>
      <c r="B124" s="493" t="s">
        <v>891</v>
      </c>
      <c r="C124" s="757"/>
      <c r="D124" s="494"/>
      <c r="E124" s="495"/>
      <c r="F124" s="494"/>
      <c r="G124" s="759"/>
    </row>
    <row r="125" spans="1:7" ht="13.5" customHeight="1">
      <c r="A125" s="476" t="s">
        <v>892</v>
      </c>
      <c r="B125" s="488" t="s">
        <v>890</v>
      </c>
      <c r="C125" s="756" t="s">
        <v>784</v>
      </c>
      <c r="D125" s="489">
        <v>12600</v>
      </c>
      <c r="E125" s="490">
        <v>12600</v>
      </c>
      <c r="F125" s="491"/>
      <c r="G125" s="764" t="s">
        <v>825</v>
      </c>
    </row>
    <row r="126" spans="1:7" ht="13.5" customHeight="1">
      <c r="A126" s="492"/>
      <c r="B126" s="493" t="s">
        <v>893</v>
      </c>
      <c r="C126" s="757"/>
      <c r="D126" s="494"/>
      <c r="E126" s="495"/>
      <c r="F126" s="494"/>
      <c r="G126" s="759"/>
    </row>
    <row r="127" spans="1:7" ht="13.5" customHeight="1">
      <c r="A127" s="476" t="s">
        <v>894</v>
      </c>
      <c r="B127" s="488" t="s">
        <v>890</v>
      </c>
      <c r="C127" s="756" t="s">
        <v>784</v>
      </c>
      <c r="D127" s="489">
        <v>22500</v>
      </c>
      <c r="E127" s="490">
        <v>22500</v>
      </c>
      <c r="F127" s="491"/>
      <c r="G127" s="764" t="s">
        <v>825</v>
      </c>
    </row>
    <row r="128" spans="1:7" ht="13.5" customHeight="1">
      <c r="A128" s="492"/>
      <c r="B128" s="493" t="s">
        <v>895</v>
      </c>
      <c r="C128" s="757"/>
      <c r="D128" s="494"/>
      <c r="E128" s="495"/>
      <c r="F128" s="494"/>
      <c r="G128" s="759"/>
    </row>
    <row r="129" spans="1:7" ht="13.5" customHeight="1">
      <c r="A129" s="476" t="s">
        <v>896</v>
      </c>
      <c r="B129" s="488" t="s">
        <v>890</v>
      </c>
      <c r="C129" s="756" t="s">
        <v>784</v>
      </c>
      <c r="D129" s="489">
        <v>23250</v>
      </c>
      <c r="E129" s="490">
        <v>23250</v>
      </c>
      <c r="F129" s="491"/>
      <c r="G129" s="764" t="s">
        <v>825</v>
      </c>
    </row>
    <row r="130" spans="1:7" ht="13.5" customHeight="1">
      <c r="A130" s="492"/>
      <c r="B130" s="493" t="s">
        <v>897</v>
      </c>
      <c r="C130" s="757"/>
      <c r="D130" s="494"/>
      <c r="E130" s="495"/>
      <c r="F130" s="494"/>
      <c r="G130" s="759"/>
    </row>
    <row r="131" spans="1:7" ht="13.5" customHeight="1">
      <c r="A131" s="476" t="s">
        <v>898</v>
      </c>
      <c r="B131" s="488" t="s">
        <v>899</v>
      </c>
      <c r="C131" s="756" t="s">
        <v>784</v>
      </c>
      <c r="D131" s="489">
        <v>6900</v>
      </c>
      <c r="E131" s="490">
        <v>6900</v>
      </c>
      <c r="F131" s="491"/>
      <c r="G131" s="764" t="s">
        <v>825</v>
      </c>
    </row>
    <row r="132" spans="1:7" ht="13.5" customHeight="1">
      <c r="A132" s="492"/>
      <c r="B132" s="493" t="s">
        <v>900</v>
      </c>
      <c r="C132" s="757"/>
      <c r="D132" s="494"/>
      <c r="E132" s="495"/>
      <c r="F132" s="494"/>
      <c r="G132" s="759"/>
    </row>
    <row r="133" spans="1:7" ht="13.5" customHeight="1">
      <c r="A133" s="476" t="s">
        <v>901</v>
      </c>
      <c r="B133" s="488" t="s">
        <v>902</v>
      </c>
      <c r="C133" s="756" t="s">
        <v>784</v>
      </c>
      <c r="D133" s="489">
        <v>4402</v>
      </c>
      <c r="E133" s="490">
        <v>4402</v>
      </c>
      <c r="F133" s="491"/>
      <c r="G133" s="764" t="s">
        <v>825</v>
      </c>
    </row>
    <row r="134" spans="1:7" ht="13.5" customHeight="1">
      <c r="A134" s="492"/>
      <c r="B134" s="493" t="s">
        <v>903</v>
      </c>
      <c r="C134" s="757"/>
      <c r="D134" s="494"/>
      <c r="E134" s="495"/>
      <c r="F134" s="494"/>
      <c r="G134" s="759"/>
    </row>
    <row r="135" spans="1:7" ht="13.5" customHeight="1">
      <c r="A135" s="476" t="s">
        <v>904</v>
      </c>
      <c r="B135" s="488" t="s">
        <v>905</v>
      </c>
      <c r="C135" s="756" t="s">
        <v>784</v>
      </c>
      <c r="D135" s="489">
        <v>7243</v>
      </c>
      <c r="E135" s="490">
        <v>7243</v>
      </c>
      <c r="F135" s="491"/>
      <c r="G135" s="764" t="s">
        <v>825</v>
      </c>
    </row>
    <row r="136" spans="1:7" ht="13.5" customHeight="1">
      <c r="A136" s="492"/>
      <c r="B136" s="493" t="s">
        <v>906</v>
      </c>
      <c r="C136" s="757"/>
      <c r="D136" s="494"/>
      <c r="E136" s="495"/>
      <c r="F136" s="494"/>
      <c r="G136" s="759"/>
    </row>
    <row r="137" spans="1:7" ht="13.5" customHeight="1">
      <c r="A137" s="476" t="s">
        <v>907</v>
      </c>
      <c r="B137" s="488" t="s">
        <v>908</v>
      </c>
      <c r="C137" s="756" t="s">
        <v>784</v>
      </c>
      <c r="D137" s="489">
        <v>9283</v>
      </c>
      <c r="E137" s="490">
        <v>9283</v>
      </c>
      <c r="F137" s="491"/>
      <c r="G137" s="764" t="s">
        <v>825</v>
      </c>
    </row>
    <row r="138" spans="1:7" ht="13.5" customHeight="1">
      <c r="A138" s="492"/>
      <c r="B138" s="493" t="s">
        <v>909</v>
      </c>
      <c r="C138" s="757"/>
      <c r="D138" s="494"/>
      <c r="E138" s="495"/>
      <c r="F138" s="494"/>
      <c r="G138" s="759"/>
    </row>
    <row r="139" spans="1:7" ht="13.5" customHeight="1">
      <c r="A139" s="476" t="s">
        <v>910</v>
      </c>
      <c r="B139" s="488" t="s">
        <v>911</v>
      </c>
      <c r="C139" s="756" t="s">
        <v>784</v>
      </c>
      <c r="D139" s="489">
        <v>859</v>
      </c>
      <c r="E139" s="490">
        <v>859</v>
      </c>
      <c r="F139" s="491"/>
      <c r="G139" s="764" t="s">
        <v>825</v>
      </c>
    </row>
    <row r="140" spans="1:7" ht="13.5" customHeight="1">
      <c r="A140" s="492"/>
      <c r="B140" s="493" t="s">
        <v>912</v>
      </c>
      <c r="C140" s="757"/>
      <c r="D140" s="494"/>
      <c r="E140" s="495"/>
      <c r="F140" s="494"/>
      <c r="G140" s="759"/>
    </row>
    <row r="141" spans="1:7" ht="13.5" customHeight="1">
      <c r="A141" s="476" t="s">
        <v>913</v>
      </c>
      <c r="B141" s="488" t="s">
        <v>914</v>
      </c>
      <c r="C141" s="756" t="s">
        <v>793</v>
      </c>
      <c r="D141" s="489">
        <v>5735</v>
      </c>
      <c r="E141" s="490">
        <v>5735</v>
      </c>
      <c r="F141" s="491"/>
      <c r="G141" s="764" t="s">
        <v>825</v>
      </c>
    </row>
    <row r="142" spans="1:7" ht="13.5" customHeight="1">
      <c r="A142" s="492"/>
      <c r="B142" s="493" t="s">
        <v>915</v>
      </c>
      <c r="C142" s="757"/>
      <c r="D142" s="494"/>
      <c r="E142" s="495"/>
      <c r="F142" s="494"/>
      <c r="G142" s="759"/>
    </row>
    <row r="143" spans="1:7" ht="13.5" customHeight="1">
      <c r="A143" s="476" t="s">
        <v>916</v>
      </c>
      <c r="B143" s="488" t="s">
        <v>917</v>
      </c>
      <c r="C143" s="756" t="s">
        <v>784</v>
      </c>
      <c r="D143" s="489">
        <v>4328</v>
      </c>
      <c r="E143" s="490">
        <v>4328</v>
      </c>
      <c r="F143" s="491"/>
      <c r="G143" s="764" t="s">
        <v>825</v>
      </c>
    </row>
    <row r="144" spans="1:7" ht="13.5" customHeight="1">
      <c r="A144" s="492"/>
      <c r="B144" s="493" t="s">
        <v>918</v>
      </c>
      <c r="C144" s="757"/>
      <c r="D144" s="494"/>
      <c r="E144" s="495"/>
      <c r="F144" s="494"/>
      <c r="G144" s="759"/>
    </row>
    <row r="145" spans="1:7" ht="13.5" customHeight="1">
      <c r="A145" s="476" t="s">
        <v>919</v>
      </c>
      <c r="B145" s="488" t="s">
        <v>920</v>
      </c>
      <c r="C145" s="756" t="s">
        <v>784</v>
      </c>
      <c r="D145" s="489">
        <v>9100</v>
      </c>
      <c r="E145" s="490">
        <v>9100</v>
      </c>
      <c r="F145" s="491"/>
      <c r="G145" s="764" t="s">
        <v>825</v>
      </c>
    </row>
    <row r="146" spans="1:7" ht="13.5" customHeight="1">
      <c r="A146" s="492"/>
      <c r="B146" s="493" t="s">
        <v>921</v>
      </c>
      <c r="C146" s="757"/>
      <c r="D146" s="494"/>
      <c r="E146" s="495"/>
      <c r="F146" s="494"/>
      <c r="G146" s="759"/>
    </row>
    <row r="147" spans="1:7" ht="13.5" customHeight="1">
      <c r="A147" s="476" t="s">
        <v>922</v>
      </c>
      <c r="B147" s="488" t="s">
        <v>923</v>
      </c>
      <c r="C147" s="756" t="s">
        <v>784</v>
      </c>
      <c r="D147" s="489">
        <v>7878</v>
      </c>
      <c r="E147" s="490">
        <v>7878</v>
      </c>
      <c r="F147" s="491"/>
      <c r="G147" s="764" t="s">
        <v>825</v>
      </c>
    </row>
    <row r="148" spans="1:7" ht="13.5" customHeight="1">
      <c r="A148" s="492"/>
      <c r="B148" s="493" t="s">
        <v>924</v>
      </c>
      <c r="C148" s="757"/>
      <c r="D148" s="494"/>
      <c r="E148" s="495"/>
      <c r="F148" s="494"/>
      <c r="G148" s="759"/>
    </row>
    <row r="149" spans="1:7" ht="13.5" customHeight="1">
      <c r="A149" s="476" t="s">
        <v>925</v>
      </c>
      <c r="B149" s="488" t="s">
        <v>926</v>
      </c>
      <c r="C149" s="756" t="s">
        <v>784</v>
      </c>
      <c r="D149" s="489">
        <v>6300</v>
      </c>
      <c r="E149" s="490">
        <v>6300</v>
      </c>
      <c r="F149" s="491"/>
      <c r="G149" s="764" t="s">
        <v>825</v>
      </c>
    </row>
    <row r="150" spans="1:7" ht="13.5" customHeight="1">
      <c r="A150" s="492"/>
      <c r="B150" s="493" t="s">
        <v>921</v>
      </c>
      <c r="C150" s="757"/>
      <c r="D150" s="494"/>
      <c r="E150" s="495"/>
      <c r="F150" s="494"/>
      <c r="G150" s="759"/>
    </row>
    <row r="151" spans="1:7" ht="13.5" customHeight="1">
      <c r="A151" s="476" t="s">
        <v>927</v>
      </c>
      <c r="B151" s="488" t="s">
        <v>928</v>
      </c>
      <c r="C151" s="756" t="s">
        <v>784</v>
      </c>
      <c r="D151" s="489">
        <v>5436</v>
      </c>
      <c r="E151" s="490">
        <v>5436</v>
      </c>
      <c r="F151" s="491"/>
      <c r="G151" s="764" t="s">
        <v>825</v>
      </c>
    </row>
    <row r="152" spans="1:7" ht="13.5" customHeight="1">
      <c r="A152" s="492"/>
      <c r="B152" s="493" t="s">
        <v>929</v>
      </c>
      <c r="C152" s="757"/>
      <c r="D152" s="494"/>
      <c r="E152" s="495"/>
      <c r="F152" s="494"/>
      <c r="G152" s="759"/>
    </row>
    <row r="153" spans="1:7" ht="13.5" customHeight="1">
      <c r="A153" s="476" t="s">
        <v>930</v>
      </c>
      <c r="B153" s="488" t="s">
        <v>928</v>
      </c>
      <c r="C153" s="756" t="s">
        <v>784</v>
      </c>
      <c r="D153" s="489">
        <v>7082</v>
      </c>
      <c r="E153" s="490">
        <v>7082</v>
      </c>
      <c r="F153" s="491"/>
      <c r="G153" s="764" t="s">
        <v>825</v>
      </c>
    </row>
    <row r="154" spans="1:7" ht="13.5" customHeight="1">
      <c r="A154" s="492"/>
      <c r="B154" s="493" t="s">
        <v>931</v>
      </c>
      <c r="C154" s="757"/>
      <c r="D154" s="494"/>
      <c r="E154" s="495"/>
      <c r="F154" s="494"/>
      <c r="G154" s="759"/>
    </row>
    <row r="155" spans="1:7" s="511" customFormat="1" ht="13.5" customHeight="1">
      <c r="A155" s="506" t="s">
        <v>932</v>
      </c>
      <c r="B155" s="507" t="s">
        <v>933</v>
      </c>
      <c r="C155" s="765" t="s">
        <v>784</v>
      </c>
      <c r="D155" s="508">
        <v>2704</v>
      </c>
      <c r="E155" s="509">
        <v>2704</v>
      </c>
      <c r="F155" s="510"/>
      <c r="G155" s="767" t="s">
        <v>825</v>
      </c>
    </row>
    <row r="156" spans="1:7" s="511" customFormat="1" ht="13.5" customHeight="1">
      <c r="A156" s="512"/>
      <c r="B156" s="513"/>
      <c r="C156" s="766"/>
      <c r="D156" s="514"/>
      <c r="E156" s="515"/>
      <c r="F156" s="514"/>
      <c r="G156" s="768"/>
    </row>
    <row r="157" spans="1:7" ht="13.5" customHeight="1">
      <c r="A157" s="476" t="s">
        <v>934</v>
      </c>
      <c r="B157" s="488" t="s">
        <v>935</v>
      </c>
      <c r="C157" s="756" t="s">
        <v>936</v>
      </c>
      <c r="D157" s="489">
        <v>39856</v>
      </c>
      <c r="E157" s="490">
        <v>39856</v>
      </c>
      <c r="F157" s="491"/>
      <c r="G157" s="764" t="s">
        <v>825</v>
      </c>
    </row>
    <row r="158" spans="1:7" ht="13.5" customHeight="1">
      <c r="A158" s="492"/>
      <c r="B158" s="493" t="s">
        <v>937</v>
      </c>
      <c r="C158" s="757"/>
      <c r="D158" s="494"/>
      <c r="E158" s="495"/>
      <c r="F158" s="494"/>
      <c r="G158" s="759"/>
    </row>
    <row r="159" spans="1:7" s="511" customFormat="1" ht="13.5" customHeight="1">
      <c r="A159" s="506" t="s">
        <v>938</v>
      </c>
      <c r="B159" s="507" t="s">
        <v>939</v>
      </c>
      <c r="C159" s="765" t="s">
        <v>738</v>
      </c>
      <c r="D159" s="508">
        <v>202</v>
      </c>
      <c r="E159" s="509">
        <v>202</v>
      </c>
      <c r="F159" s="510"/>
      <c r="G159" s="767" t="s">
        <v>825</v>
      </c>
    </row>
    <row r="160" spans="1:7" s="511" customFormat="1" ht="13.5" customHeight="1">
      <c r="A160" s="512"/>
      <c r="B160" s="513" t="s">
        <v>940</v>
      </c>
      <c r="C160" s="766"/>
      <c r="D160" s="514"/>
      <c r="E160" s="515"/>
      <c r="F160" s="514"/>
      <c r="G160" s="768"/>
    </row>
    <row r="161" spans="1:7" ht="13.5" customHeight="1">
      <c r="A161" s="476" t="s">
        <v>941</v>
      </c>
      <c r="B161" s="488" t="s">
        <v>942</v>
      </c>
      <c r="C161" s="756" t="s">
        <v>738</v>
      </c>
      <c r="D161" s="489">
        <v>110000</v>
      </c>
      <c r="E161" s="490">
        <v>110000</v>
      </c>
      <c r="F161" s="491"/>
      <c r="G161" s="764" t="s">
        <v>943</v>
      </c>
    </row>
    <row r="162" spans="1:7" ht="13.5" customHeight="1">
      <c r="A162" s="492"/>
      <c r="B162" s="493" t="s">
        <v>944</v>
      </c>
      <c r="C162" s="757"/>
      <c r="D162" s="494"/>
      <c r="E162" s="495"/>
      <c r="F162" s="494"/>
      <c r="G162" s="759"/>
    </row>
    <row r="163" spans="1:7" s="511" customFormat="1" ht="13.5" customHeight="1">
      <c r="A163" s="506" t="s">
        <v>945</v>
      </c>
      <c r="B163" s="507" t="s">
        <v>942</v>
      </c>
      <c r="C163" s="765" t="s">
        <v>733</v>
      </c>
      <c r="D163" s="508">
        <v>160000</v>
      </c>
      <c r="E163" s="509">
        <v>160000</v>
      </c>
      <c r="F163" s="510"/>
      <c r="G163" s="767" t="s">
        <v>943</v>
      </c>
    </row>
    <row r="164" spans="1:7" s="511" customFormat="1" ht="13.5" customHeight="1">
      <c r="A164" s="512"/>
      <c r="B164" s="513" t="s">
        <v>946</v>
      </c>
      <c r="C164" s="766"/>
      <c r="D164" s="514"/>
      <c r="E164" s="515"/>
      <c r="F164" s="514"/>
      <c r="G164" s="768"/>
    </row>
    <row r="165" spans="1:7" ht="13.5" customHeight="1">
      <c r="A165" s="476" t="s">
        <v>947</v>
      </c>
      <c r="B165" s="488" t="s">
        <v>942</v>
      </c>
      <c r="C165" s="756" t="s">
        <v>738</v>
      </c>
      <c r="D165" s="489">
        <v>170000</v>
      </c>
      <c r="E165" s="490">
        <v>170000</v>
      </c>
      <c r="F165" s="491"/>
      <c r="G165" s="764" t="s">
        <v>943</v>
      </c>
    </row>
    <row r="166" spans="1:7" ht="13.5" customHeight="1">
      <c r="A166" s="492"/>
      <c r="B166" s="493" t="s">
        <v>948</v>
      </c>
      <c r="C166" s="757"/>
      <c r="D166" s="494"/>
      <c r="E166" s="495"/>
      <c r="F166" s="494"/>
      <c r="G166" s="759"/>
    </row>
    <row r="167" spans="1:7" ht="13.5" customHeight="1">
      <c r="A167" s="476" t="s">
        <v>949</v>
      </c>
      <c r="B167" s="488" t="s">
        <v>942</v>
      </c>
      <c r="C167" s="756" t="s">
        <v>738</v>
      </c>
      <c r="D167" s="489">
        <v>290000</v>
      </c>
      <c r="E167" s="490">
        <v>290000</v>
      </c>
      <c r="F167" s="491"/>
      <c r="G167" s="764" t="s">
        <v>943</v>
      </c>
    </row>
    <row r="168" spans="1:7" ht="13.5" customHeight="1">
      <c r="A168" s="492"/>
      <c r="B168" s="493" t="s">
        <v>950</v>
      </c>
      <c r="C168" s="757"/>
      <c r="D168" s="494"/>
      <c r="E168" s="495"/>
      <c r="F168" s="494"/>
      <c r="G168" s="759"/>
    </row>
    <row r="169" spans="1:7" ht="13.5" customHeight="1">
      <c r="A169" s="476" t="s">
        <v>951</v>
      </c>
      <c r="B169" s="488" t="s">
        <v>952</v>
      </c>
      <c r="C169" s="756" t="s">
        <v>738</v>
      </c>
      <c r="D169" s="489">
        <v>110000</v>
      </c>
      <c r="E169" s="490">
        <v>110000</v>
      </c>
      <c r="F169" s="491"/>
      <c r="G169" s="764" t="s">
        <v>943</v>
      </c>
    </row>
    <row r="170" spans="1:7" ht="13.5" customHeight="1">
      <c r="A170" s="492"/>
      <c r="B170" s="493" t="s">
        <v>953</v>
      </c>
      <c r="C170" s="757"/>
      <c r="D170" s="494"/>
      <c r="E170" s="495"/>
      <c r="F170" s="494"/>
      <c r="G170" s="759"/>
    </row>
    <row r="171" spans="1:7" ht="13.5" customHeight="1">
      <c r="A171" s="476" t="s">
        <v>954</v>
      </c>
      <c r="B171" s="488" t="s">
        <v>952</v>
      </c>
      <c r="C171" s="756" t="s">
        <v>738</v>
      </c>
      <c r="D171" s="489">
        <v>170000</v>
      </c>
      <c r="E171" s="490">
        <v>170000</v>
      </c>
      <c r="F171" s="491"/>
      <c r="G171" s="764" t="s">
        <v>943</v>
      </c>
    </row>
    <row r="172" spans="1:7" ht="13.5" customHeight="1">
      <c r="A172" s="492"/>
      <c r="B172" s="493" t="s">
        <v>955</v>
      </c>
      <c r="C172" s="757"/>
      <c r="D172" s="494"/>
      <c r="E172" s="495"/>
      <c r="F172" s="494"/>
      <c r="G172" s="759"/>
    </row>
    <row r="173" spans="1:7" s="511" customFormat="1" ht="13.5" customHeight="1">
      <c r="A173" s="506" t="s">
        <v>956</v>
      </c>
      <c r="B173" s="507" t="s">
        <v>952</v>
      </c>
      <c r="C173" s="765" t="s">
        <v>738</v>
      </c>
      <c r="D173" s="508">
        <v>620000</v>
      </c>
      <c r="E173" s="509">
        <v>610000</v>
      </c>
      <c r="F173" s="510"/>
      <c r="G173" s="767" t="s">
        <v>943</v>
      </c>
    </row>
    <row r="174" spans="1:7" s="511" customFormat="1" ht="13.5" customHeight="1">
      <c r="A174" s="512"/>
      <c r="B174" s="513" t="s">
        <v>957</v>
      </c>
      <c r="C174" s="766"/>
      <c r="D174" s="514"/>
      <c r="E174" s="515"/>
      <c r="F174" s="514"/>
      <c r="G174" s="768"/>
    </row>
    <row r="175" spans="1:7" ht="13.5" customHeight="1">
      <c r="A175" s="476" t="s">
        <v>958</v>
      </c>
      <c r="B175" s="488" t="s">
        <v>952</v>
      </c>
      <c r="C175" s="756" t="s">
        <v>738</v>
      </c>
      <c r="D175" s="489">
        <v>370000</v>
      </c>
      <c r="E175" s="490">
        <v>370000</v>
      </c>
      <c r="F175" s="491"/>
      <c r="G175" s="764" t="s">
        <v>943</v>
      </c>
    </row>
    <row r="176" spans="1:7" ht="13.5" customHeight="1">
      <c r="A176" s="492"/>
      <c r="B176" s="493" t="s">
        <v>959</v>
      </c>
      <c r="C176" s="757"/>
      <c r="D176" s="494"/>
      <c r="E176" s="495"/>
      <c r="F176" s="494"/>
      <c r="G176" s="759"/>
    </row>
    <row r="177" spans="1:7" s="521" customFormat="1" ht="13.5" customHeight="1">
      <c r="A177" s="516" t="s">
        <v>960</v>
      </c>
      <c r="B177" s="517" t="s">
        <v>961</v>
      </c>
      <c r="C177" s="769" t="s">
        <v>733</v>
      </c>
      <c r="D177" s="518">
        <v>2880</v>
      </c>
      <c r="E177" s="519">
        <v>2830</v>
      </c>
      <c r="F177" s="520"/>
      <c r="G177" s="771" t="s">
        <v>747</v>
      </c>
    </row>
    <row r="178" spans="1:7" s="521" customFormat="1" ht="13.5" customHeight="1">
      <c r="A178" s="522"/>
      <c r="B178" s="523" t="s">
        <v>962</v>
      </c>
      <c r="C178" s="770"/>
      <c r="D178" s="524"/>
      <c r="E178" s="525"/>
      <c r="F178" s="524"/>
      <c r="G178" s="772"/>
    </row>
    <row r="179" spans="1:7" s="521" customFormat="1" ht="13.5" customHeight="1">
      <c r="A179" s="516" t="s">
        <v>963</v>
      </c>
      <c r="B179" s="517" t="s">
        <v>961</v>
      </c>
      <c r="C179" s="769" t="s">
        <v>738</v>
      </c>
      <c r="D179" s="518">
        <v>3730</v>
      </c>
      <c r="E179" s="519">
        <v>3660</v>
      </c>
      <c r="F179" s="520"/>
      <c r="G179" s="771" t="s">
        <v>747</v>
      </c>
    </row>
    <row r="180" spans="1:7" s="521" customFormat="1" ht="13.5" customHeight="1">
      <c r="A180" s="522"/>
      <c r="B180" s="523" t="s">
        <v>964</v>
      </c>
      <c r="C180" s="770"/>
      <c r="D180" s="524"/>
      <c r="E180" s="525"/>
      <c r="F180" s="524"/>
      <c r="G180" s="772"/>
    </row>
    <row r="181" spans="1:7" s="521" customFormat="1" ht="13.5" customHeight="1">
      <c r="A181" s="516" t="s">
        <v>965</v>
      </c>
      <c r="B181" s="517" t="s">
        <v>961</v>
      </c>
      <c r="C181" s="769" t="s">
        <v>738</v>
      </c>
      <c r="D181" s="518">
        <v>4860</v>
      </c>
      <c r="E181" s="519">
        <v>4770</v>
      </c>
      <c r="F181" s="520"/>
      <c r="G181" s="771" t="s">
        <v>747</v>
      </c>
    </row>
    <row r="182" spans="1:7" s="521" customFormat="1" ht="13.5" customHeight="1">
      <c r="A182" s="522"/>
      <c r="B182" s="523" t="s">
        <v>966</v>
      </c>
      <c r="C182" s="770"/>
      <c r="D182" s="524"/>
      <c r="E182" s="525"/>
      <c r="F182" s="524"/>
      <c r="G182" s="772"/>
    </row>
    <row r="183" spans="1:7" s="521" customFormat="1" ht="13.5" customHeight="1">
      <c r="A183" s="516" t="s">
        <v>967</v>
      </c>
      <c r="B183" s="517" t="s">
        <v>961</v>
      </c>
      <c r="C183" s="769" t="s">
        <v>738</v>
      </c>
      <c r="D183" s="518">
        <v>6220</v>
      </c>
      <c r="E183" s="519">
        <v>6100</v>
      </c>
      <c r="F183" s="520"/>
      <c r="G183" s="771" t="s">
        <v>747</v>
      </c>
    </row>
    <row r="184" spans="1:7" s="521" customFormat="1" ht="13.5" customHeight="1">
      <c r="A184" s="522"/>
      <c r="B184" s="523" t="s">
        <v>968</v>
      </c>
      <c r="C184" s="770"/>
      <c r="D184" s="524"/>
      <c r="E184" s="525"/>
      <c r="F184" s="524"/>
      <c r="G184" s="772"/>
    </row>
    <row r="185" spans="1:7" s="521" customFormat="1" ht="13.5" customHeight="1">
      <c r="A185" s="516" t="s">
        <v>969</v>
      </c>
      <c r="B185" s="517" t="s">
        <v>961</v>
      </c>
      <c r="C185" s="769" t="s">
        <v>738</v>
      </c>
      <c r="D185" s="518">
        <v>7150</v>
      </c>
      <c r="E185" s="519">
        <v>7010</v>
      </c>
      <c r="F185" s="520"/>
      <c r="G185" s="771" t="s">
        <v>734</v>
      </c>
    </row>
    <row r="186" spans="1:7" s="521" customFormat="1" ht="13.5" customHeight="1">
      <c r="A186" s="522"/>
      <c r="B186" s="523" t="s">
        <v>970</v>
      </c>
      <c r="C186" s="770"/>
      <c r="D186" s="524"/>
      <c r="E186" s="525"/>
      <c r="F186" s="524"/>
      <c r="G186" s="772"/>
    </row>
    <row r="187" spans="1:7" ht="13.5" customHeight="1">
      <c r="A187" s="476" t="s">
        <v>971</v>
      </c>
      <c r="B187" s="488" t="s">
        <v>961</v>
      </c>
      <c r="C187" s="756" t="s">
        <v>738</v>
      </c>
      <c r="D187" s="489">
        <v>10040</v>
      </c>
      <c r="E187" s="526">
        <v>9850</v>
      </c>
      <c r="F187" s="491"/>
      <c r="G187" s="764" t="s">
        <v>747</v>
      </c>
    </row>
    <row r="188" spans="1:7" ht="13.5" customHeight="1">
      <c r="A188" s="492"/>
      <c r="B188" s="493" t="s">
        <v>972</v>
      </c>
      <c r="C188" s="757"/>
      <c r="D188" s="494"/>
      <c r="E188" s="527"/>
      <c r="F188" s="494"/>
      <c r="G188" s="759"/>
    </row>
    <row r="189" spans="1:7" ht="13.5" customHeight="1">
      <c r="A189" s="476" t="s">
        <v>973</v>
      </c>
      <c r="B189" s="488" t="s">
        <v>961</v>
      </c>
      <c r="C189" s="756" t="s">
        <v>738</v>
      </c>
      <c r="D189" s="489">
        <v>12810</v>
      </c>
      <c r="E189" s="526">
        <v>12560</v>
      </c>
      <c r="F189" s="491"/>
      <c r="G189" s="764" t="s">
        <v>747</v>
      </c>
    </row>
    <row r="190" spans="1:7" ht="13.5" customHeight="1">
      <c r="A190" s="492"/>
      <c r="B190" s="493" t="s">
        <v>974</v>
      </c>
      <c r="C190" s="757"/>
      <c r="D190" s="494"/>
      <c r="E190" s="527"/>
      <c r="F190" s="494"/>
      <c r="G190" s="759"/>
    </row>
    <row r="191" spans="1:7" ht="13.5" customHeight="1">
      <c r="A191" s="476" t="s">
        <v>975</v>
      </c>
      <c r="B191" s="488" t="s">
        <v>961</v>
      </c>
      <c r="C191" s="756" t="s">
        <v>738</v>
      </c>
      <c r="D191" s="489">
        <v>14730</v>
      </c>
      <c r="E191" s="526">
        <v>14450</v>
      </c>
      <c r="F191" s="491"/>
      <c r="G191" s="764" t="s">
        <v>747</v>
      </c>
    </row>
    <row r="192" spans="1:7" ht="13.5" customHeight="1">
      <c r="A192" s="492"/>
      <c r="B192" s="493" t="s">
        <v>976</v>
      </c>
      <c r="C192" s="757"/>
      <c r="D192" s="494"/>
      <c r="E192" s="527"/>
      <c r="F192" s="494"/>
      <c r="G192" s="759"/>
    </row>
    <row r="193" spans="1:7" ht="13.5" customHeight="1">
      <c r="A193" s="476" t="s">
        <v>977</v>
      </c>
      <c r="B193" s="488" t="s">
        <v>961</v>
      </c>
      <c r="C193" s="756" t="s">
        <v>738</v>
      </c>
      <c r="D193" s="489">
        <v>23770</v>
      </c>
      <c r="E193" s="526">
        <v>23320</v>
      </c>
      <c r="F193" s="491"/>
      <c r="G193" s="764" t="s">
        <v>747</v>
      </c>
    </row>
    <row r="194" spans="1:7" ht="13.5" customHeight="1">
      <c r="A194" s="492"/>
      <c r="B194" s="493" t="s">
        <v>978</v>
      </c>
      <c r="C194" s="757"/>
      <c r="D194" s="494"/>
      <c r="E194" s="527"/>
      <c r="F194" s="494"/>
      <c r="G194" s="759"/>
    </row>
    <row r="195" spans="1:7" ht="13.5" customHeight="1">
      <c r="A195" s="476" t="s">
        <v>979</v>
      </c>
      <c r="B195" s="488" t="s">
        <v>980</v>
      </c>
      <c r="C195" s="756" t="s">
        <v>784</v>
      </c>
      <c r="D195" s="489">
        <v>2290</v>
      </c>
      <c r="E195" s="490">
        <v>2290</v>
      </c>
      <c r="F195" s="491"/>
      <c r="G195" s="764" t="s">
        <v>747</v>
      </c>
    </row>
    <row r="196" spans="1:7" ht="13.5" customHeight="1">
      <c r="A196" s="492"/>
      <c r="B196" s="493" t="s">
        <v>981</v>
      </c>
      <c r="C196" s="757"/>
      <c r="D196" s="494"/>
      <c r="E196" s="495"/>
      <c r="F196" s="494"/>
      <c r="G196" s="759"/>
    </row>
    <row r="197" spans="1:7" ht="13.5" customHeight="1">
      <c r="A197" s="476" t="s">
        <v>982</v>
      </c>
      <c r="B197" s="488" t="s">
        <v>980</v>
      </c>
      <c r="C197" s="756" t="s">
        <v>784</v>
      </c>
      <c r="D197" s="489">
        <v>2777</v>
      </c>
      <c r="E197" s="490">
        <v>2777</v>
      </c>
      <c r="F197" s="491"/>
      <c r="G197" s="764" t="s">
        <v>747</v>
      </c>
    </row>
    <row r="198" spans="1:7" ht="13.5" customHeight="1">
      <c r="A198" s="492"/>
      <c r="B198" s="493" t="s">
        <v>983</v>
      </c>
      <c r="C198" s="757"/>
      <c r="D198" s="494"/>
      <c r="E198" s="495"/>
      <c r="F198" s="494"/>
      <c r="G198" s="759"/>
    </row>
    <row r="199" spans="1:7" s="521" customFormat="1" ht="13.5" customHeight="1">
      <c r="A199" s="516" t="s">
        <v>984</v>
      </c>
      <c r="B199" s="517" t="s">
        <v>980</v>
      </c>
      <c r="C199" s="769" t="s">
        <v>784</v>
      </c>
      <c r="D199" s="518">
        <v>3500</v>
      </c>
      <c r="E199" s="519">
        <v>3500</v>
      </c>
      <c r="F199" s="520"/>
      <c r="G199" s="771" t="s">
        <v>747</v>
      </c>
    </row>
    <row r="200" spans="1:7" s="521" customFormat="1" ht="13.5" customHeight="1">
      <c r="A200" s="522"/>
      <c r="B200" s="523" t="s">
        <v>985</v>
      </c>
      <c r="C200" s="770"/>
      <c r="D200" s="524"/>
      <c r="E200" s="525"/>
      <c r="F200" s="524"/>
      <c r="G200" s="772"/>
    </row>
    <row r="201" spans="1:7" s="521" customFormat="1" ht="13.5" customHeight="1">
      <c r="A201" s="516" t="s">
        <v>986</v>
      </c>
      <c r="B201" s="517" t="s">
        <v>980</v>
      </c>
      <c r="C201" s="769" t="s">
        <v>784</v>
      </c>
      <c r="D201" s="518">
        <v>4930</v>
      </c>
      <c r="E201" s="519">
        <v>4930</v>
      </c>
      <c r="F201" s="520"/>
      <c r="G201" s="771" t="s">
        <v>747</v>
      </c>
    </row>
    <row r="202" spans="1:7" s="521" customFormat="1" ht="13.5" customHeight="1">
      <c r="A202" s="522"/>
      <c r="B202" s="523" t="s">
        <v>987</v>
      </c>
      <c r="C202" s="770"/>
      <c r="D202" s="524"/>
      <c r="E202" s="525"/>
      <c r="F202" s="524"/>
      <c r="G202" s="772"/>
    </row>
    <row r="203" spans="1:7" ht="13.5" customHeight="1">
      <c r="A203" s="476" t="s">
        <v>988</v>
      </c>
      <c r="B203" s="488" t="s">
        <v>980</v>
      </c>
      <c r="C203" s="756" t="s">
        <v>784</v>
      </c>
      <c r="D203" s="489">
        <v>6030</v>
      </c>
      <c r="E203" s="490">
        <v>6030</v>
      </c>
      <c r="F203" s="491"/>
      <c r="G203" s="764" t="s">
        <v>747</v>
      </c>
    </row>
    <row r="204" spans="1:7" ht="13.5" customHeight="1">
      <c r="A204" s="492"/>
      <c r="B204" s="493" t="s">
        <v>989</v>
      </c>
      <c r="C204" s="757"/>
      <c r="D204" s="494"/>
      <c r="E204" s="495"/>
      <c r="F204" s="494"/>
      <c r="G204" s="759"/>
    </row>
    <row r="205" spans="1:7" ht="13.5" customHeight="1">
      <c r="A205" s="476" t="s">
        <v>990</v>
      </c>
      <c r="B205" s="488" t="s">
        <v>980</v>
      </c>
      <c r="C205" s="756" t="s">
        <v>784</v>
      </c>
      <c r="D205" s="489">
        <v>9440</v>
      </c>
      <c r="E205" s="490">
        <v>9440</v>
      </c>
      <c r="F205" s="491"/>
      <c r="G205" s="764" t="s">
        <v>747</v>
      </c>
    </row>
    <row r="206" spans="1:7" ht="13.5" customHeight="1">
      <c r="A206" s="492"/>
      <c r="B206" s="493" t="s">
        <v>991</v>
      </c>
      <c r="C206" s="757"/>
      <c r="D206" s="494"/>
      <c r="E206" s="495"/>
      <c r="F206" s="494"/>
      <c r="G206" s="759"/>
    </row>
    <row r="207" spans="1:7" ht="13.5" customHeight="1">
      <c r="A207" s="476" t="s">
        <v>992</v>
      </c>
      <c r="B207" s="488" t="s">
        <v>980</v>
      </c>
      <c r="C207" s="756" t="s">
        <v>784</v>
      </c>
      <c r="D207" s="489">
        <v>15930</v>
      </c>
      <c r="E207" s="490">
        <v>15930</v>
      </c>
      <c r="F207" s="491"/>
      <c r="G207" s="764" t="s">
        <v>747</v>
      </c>
    </row>
    <row r="208" spans="1:7" ht="13.5" customHeight="1">
      <c r="A208" s="492"/>
      <c r="B208" s="493" t="s">
        <v>993</v>
      </c>
      <c r="C208" s="757"/>
      <c r="D208" s="494"/>
      <c r="E208" s="495"/>
      <c r="F208" s="494"/>
      <c r="G208" s="759"/>
    </row>
    <row r="209" spans="1:7" ht="13.5" customHeight="1">
      <c r="A209" s="476" t="s">
        <v>994</v>
      </c>
      <c r="B209" s="488" t="s">
        <v>980</v>
      </c>
      <c r="C209" s="756" t="s">
        <v>784</v>
      </c>
      <c r="D209" s="489">
        <v>21210</v>
      </c>
      <c r="E209" s="490">
        <v>21210</v>
      </c>
      <c r="F209" s="491"/>
      <c r="G209" s="764" t="s">
        <v>747</v>
      </c>
    </row>
    <row r="210" spans="1:7" ht="13.5" customHeight="1">
      <c r="A210" s="492"/>
      <c r="B210" s="493" t="s">
        <v>995</v>
      </c>
      <c r="C210" s="757"/>
      <c r="D210" s="494"/>
      <c r="E210" s="495"/>
      <c r="F210" s="494"/>
      <c r="G210" s="759"/>
    </row>
    <row r="211" spans="1:7" ht="13.5" customHeight="1">
      <c r="A211" s="476" t="s">
        <v>996</v>
      </c>
      <c r="B211" s="488" t="s">
        <v>980</v>
      </c>
      <c r="C211" s="756" t="s">
        <v>784</v>
      </c>
      <c r="D211" s="489">
        <v>42880</v>
      </c>
      <c r="E211" s="490">
        <v>42880</v>
      </c>
      <c r="F211" s="491"/>
      <c r="G211" s="764" t="s">
        <v>747</v>
      </c>
    </row>
    <row r="212" spans="1:7" ht="13.5" customHeight="1">
      <c r="A212" s="492"/>
      <c r="B212" s="493" t="s">
        <v>997</v>
      </c>
      <c r="C212" s="757"/>
      <c r="D212" s="494"/>
      <c r="E212" s="495"/>
      <c r="F212" s="494"/>
      <c r="G212" s="759"/>
    </row>
    <row r="213" spans="1:7" ht="13.5" customHeight="1">
      <c r="A213" s="476" t="s">
        <v>998</v>
      </c>
      <c r="B213" s="488" t="s">
        <v>999</v>
      </c>
      <c r="C213" s="756" t="s">
        <v>738</v>
      </c>
      <c r="D213" s="489">
        <v>564</v>
      </c>
      <c r="E213" s="490">
        <v>564</v>
      </c>
      <c r="F213" s="491"/>
      <c r="G213" s="764" t="s">
        <v>747</v>
      </c>
    </row>
    <row r="214" spans="1:7" ht="13.5" customHeight="1">
      <c r="A214" s="492"/>
      <c r="B214" s="493" t="s">
        <v>1000</v>
      </c>
      <c r="C214" s="757"/>
      <c r="D214" s="494"/>
      <c r="E214" s="495"/>
      <c r="F214" s="494"/>
      <c r="G214" s="759"/>
    </row>
    <row r="215" spans="1:7" ht="13.5" customHeight="1">
      <c r="A215" s="476" t="s">
        <v>1001</v>
      </c>
      <c r="B215" s="488" t="s">
        <v>999</v>
      </c>
      <c r="C215" s="756" t="s">
        <v>738</v>
      </c>
      <c r="D215" s="489">
        <v>950</v>
      </c>
      <c r="E215" s="490">
        <v>950</v>
      </c>
      <c r="F215" s="491"/>
      <c r="G215" s="764" t="s">
        <v>747</v>
      </c>
    </row>
    <row r="216" spans="1:7" ht="13.5" customHeight="1">
      <c r="A216" s="492"/>
      <c r="B216" s="493" t="s">
        <v>1002</v>
      </c>
      <c r="C216" s="757"/>
      <c r="D216" s="494"/>
      <c r="E216" s="495"/>
      <c r="F216" s="494"/>
      <c r="G216" s="759"/>
    </row>
    <row r="217" spans="1:7" ht="13.5" customHeight="1">
      <c r="A217" s="476" t="s">
        <v>1003</v>
      </c>
      <c r="B217" s="488" t="s">
        <v>1004</v>
      </c>
      <c r="C217" s="756" t="s">
        <v>738</v>
      </c>
      <c r="D217" s="489">
        <v>340</v>
      </c>
      <c r="E217" s="490">
        <v>340</v>
      </c>
      <c r="F217" s="491"/>
      <c r="G217" s="764" t="s">
        <v>747</v>
      </c>
    </row>
    <row r="218" spans="1:7" ht="13.5" customHeight="1">
      <c r="A218" s="492"/>
      <c r="B218" s="493" t="s">
        <v>1005</v>
      </c>
      <c r="C218" s="757"/>
      <c r="D218" s="494"/>
      <c r="E218" s="495"/>
      <c r="F218" s="494"/>
      <c r="G218" s="759"/>
    </row>
    <row r="219" spans="1:7" ht="13.5" customHeight="1">
      <c r="A219" s="476" t="s">
        <v>1006</v>
      </c>
      <c r="B219" s="488" t="s">
        <v>1004</v>
      </c>
      <c r="C219" s="756" t="s">
        <v>738</v>
      </c>
      <c r="D219" s="489">
        <v>560</v>
      </c>
      <c r="E219" s="490">
        <v>560</v>
      </c>
      <c r="F219" s="491"/>
      <c r="G219" s="764" t="s">
        <v>747</v>
      </c>
    </row>
    <row r="220" spans="1:7" ht="13.5" customHeight="1">
      <c r="A220" s="492"/>
      <c r="B220" s="493" t="s">
        <v>1007</v>
      </c>
      <c r="C220" s="757"/>
      <c r="D220" s="494"/>
      <c r="E220" s="495"/>
      <c r="F220" s="494"/>
      <c r="G220" s="759"/>
    </row>
    <row r="221" spans="1:7" ht="13.5" customHeight="1">
      <c r="A221" s="476" t="s">
        <v>1008</v>
      </c>
      <c r="B221" s="488" t="s">
        <v>999</v>
      </c>
      <c r="C221" s="756" t="s">
        <v>738</v>
      </c>
      <c r="D221" s="489">
        <v>1040</v>
      </c>
      <c r="E221" s="490">
        <v>1040</v>
      </c>
      <c r="F221" s="491"/>
      <c r="G221" s="764" t="s">
        <v>747</v>
      </c>
    </row>
    <row r="222" spans="1:7" ht="13.5" customHeight="1">
      <c r="A222" s="492"/>
      <c r="B222" s="493" t="s">
        <v>1009</v>
      </c>
      <c r="C222" s="757"/>
      <c r="D222" s="494"/>
      <c r="E222" s="495"/>
      <c r="F222" s="494"/>
      <c r="G222" s="759"/>
    </row>
    <row r="223" spans="1:7" s="521" customFormat="1" ht="13.5" customHeight="1">
      <c r="A223" s="516" t="s">
        <v>1010</v>
      </c>
      <c r="B223" s="517" t="s">
        <v>999</v>
      </c>
      <c r="C223" s="769" t="s">
        <v>738</v>
      </c>
      <c r="D223" s="518">
        <v>1380</v>
      </c>
      <c r="E223" s="519">
        <v>1380</v>
      </c>
      <c r="F223" s="520"/>
      <c r="G223" s="771" t="s">
        <v>747</v>
      </c>
    </row>
    <row r="224" spans="1:7" s="521" customFormat="1" ht="13.5" customHeight="1">
      <c r="A224" s="522"/>
      <c r="B224" s="523" t="s">
        <v>1011</v>
      </c>
      <c r="C224" s="770"/>
      <c r="D224" s="524"/>
      <c r="E224" s="525"/>
      <c r="F224" s="524"/>
      <c r="G224" s="772"/>
    </row>
    <row r="225" spans="1:7" s="521" customFormat="1" ht="13.5" customHeight="1">
      <c r="A225" s="516" t="s">
        <v>1012</v>
      </c>
      <c r="B225" s="517" t="s">
        <v>999</v>
      </c>
      <c r="C225" s="769" t="s">
        <v>738</v>
      </c>
      <c r="D225" s="518">
        <v>1950</v>
      </c>
      <c r="E225" s="519">
        <v>1950</v>
      </c>
      <c r="F225" s="520"/>
      <c r="G225" s="771" t="s">
        <v>747</v>
      </c>
    </row>
    <row r="226" spans="1:7" s="521" customFormat="1" ht="13.5" customHeight="1">
      <c r="A226" s="522"/>
      <c r="B226" s="523" t="s">
        <v>1013</v>
      </c>
      <c r="C226" s="770"/>
      <c r="D226" s="524"/>
      <c r="E226" s="525"/>
      <c r="F226" s="524"/>
      <c r="G226" s="772"/>
    </row>
    <row r="227" spans="1:7" s="521" customFormat="1" ht="13.5" customHeight="1">
      <c r="A227" s="516" t="s">
        <v>1014</v>
      </c>
      <c r="B227" s="517" t="s">
        <v>999</v>
      </c>
      <c r="C227" s="769" t="s">
        <v>738</v>
      </c>
      <c r="D227" s="518">
        <v>2710</v>
      </c>
      <c r="E227" s="519">
        <v>2710</v>
      </c>
      <c r="F227" s="520"/>
      <c r="G227" s="771" t="s">
        <v>747</v>
      </c>
    </row>
    <row r="228" spans="1:7" s="521" customFormat="1" ht="13.5" customHeight="1">
      <c r="A228" s="522"/>
      <c r="B228" s="523" t="s">
        <v>1015</v>
      </c>
      <c r="C228" s="770"/>
      <c r="D228" s="524"/>
      <c r="E228" s="525"/>
      <c r="F228" s="524"/>
      <c r="G228" s="772"/>
    </row>
    <row r="229" spans="1:7" s="521" customFormat="1" ht="13.5" customHeight="1">
      <c r="A229" s="516" t="s">
        <v>1016</v>
      </c>
      <c r="B229" s="517" t="s">
        <v>999</v>
      </c>
      <c r="C229" s="769" t="s">
        <v>738</v>
      </c>
      <c r="D229" s="518">
        <v>3570</v>
      </c>
      <c r="E229" s="519">
        <v>3570</v>
      </c>
      <c r="F229" s="520"/>
      <c r="G229" s="771" t="s">
        <v>747</v>
      </c>
    </row>
    <row r="230" spans="1:7" s="521" customFormat="1" ht="13.5" customHeight="1">
      <c r="A230" s="522"/>
      <c r="B230" s="523" t="s">
        <v>1017</v>
      </c>
      <c r="C230" s="770"/>
      <c r="D230" s="524"/>
      <c r="E230" s="525"/>
      <c r="F230" s="524"/>
      <c r="G230" s="772"/>
    </row>
    <row r="231" spans="1:7" ht="13.5" customHeight="1">
      <c r="A231" s="476" t="s">
        <v>1018</v>
      </c>
      <c r="B231" s="488" t="s">
        <v>999</v>
      </c>
      <c r="C231" s="756" t="s">
        <v>738</v>
      </c>
      <c r="D231" s="489">
        <v>4830</v>
      </c>
      <c r="E231" s="490">
        <v>4830</v>
      </c>
      <c r="F231" s="491"/>
      <c r="G231" s="764" t="s">
        <v>747</v>
      </c>
    </row>
    <row r="232" spans="1:7" ht="13.5" customHeight="1">
      <c r="A232" s="492"/>
      <c r="B232" s="493" t="s">
        <v>1019</v>
      </c>
      <c r="C232" s="757"/>
      <c r="D232" s="494"/>
      <c r="E232" s="495"/>
      <c r="F232" s="494"/>
      <c r="G232" s="759"/>
    </row>
    <row r="233" spans="1:7" ht="13.5" customHeight="1">
      <c r="A233" s="476" t="s">
        <v>1020</v>
      </c>
      <c r="B233" s="488" t="s">
        <v>999</v>
      </c>
      <c r="C233" s="756" t="s">
        <v>738</v>
      </c>
      <c r="D233" s="489">
        <v>8390</v>
      </c>
      <c r="E233" s="490">
        <v>8390</v>
      </c>
      <c r="F233" s="491"/>
      <c r="G233" s="764" t="s">
        <v>747</v>
      </c>
    </row>
    <row r="234" spans="1:7" ht="13.5" customHeight="1">
      <c r="A234" s="492"/>
      <c r="B234" s="493" t="s">
        <v>1021</v>
      </c>
      <c r="C234" s="757"/>
      <c r="D234" s="494"/>
      <c r="E234" s="495"/>
      <c r="F234" s="494"/>
      <c r="G234" s="759"/>
    </row>
    <row r="235" spans="1:7" ht="13.5" customHeight="1">
      <c r="A235" s="476" t="s">
        <v>1022</v>
      </c>
      <c r="B235" s="488" t="s">
        <v>999</v>
      </c>
      <c r="C235" s="756" t="s">
        <v>738</v>
      </c>
      <c r="D235" s="489">
        <v>12600</v>
      </c>
      <c r="E235" s="490">
        <v>12600</v>
      </c>
      <c r="F235" s="491"/>
      <c r="G235" s="764" t="s">
        <v>747</v>
      </c>
    </row>
    <row r="236" spans="1:7" ht="13.5" customHeight="1">
      <c r="A236" s="492"/>
      <c r="B236" s="493" t="s">
        <v>1023</v>
      </c>
      <c r="C236" s="757"/>
      <c r="D236" s="494"/>
      <c r="E236" s="495"/>
      <c r="F236" s="494"/>
      <c r="G236" s="759"/>
    </row>
    <row r="237" spans="1:7" ht="13.5" customHeight="1">
      <c r="A237" s="476" t="s">
        <v>1024</v>
      </c>
      <c r="B237" s="488" t="s">
        <v>999</v>
      </c>
      <c r="C237" s="756" t="s">
        <v>738</v>
      </c>
      <c r="D237" s="489">
        <v>15670</v>
      </c>
      <c r="E237" s="490">
        <v>15670</v>
      </c>
      <c r="F237" s="491"/>
      <c r="G237" s="764" t="s">
        <v>747</v>
      </c>
    </row>
    <row r="238" spans="1:7" ht="13.5" customHeight="1">
      <c r="A238" s="492"/>
      <c r="B238" s="493" t="s">
        <v>1025</v>
      </c>
      <c r="C238" s="757"/>
      <c r="D238" s="494"/>
      <c r="E238" s="495"/>
      <c r="F238" s="494"/>
      <c r="G238" s="759"/>
    </row>
    <row r="239" spans="1:7" ht="13.5" customHeight="1">
      <c r="A239" s="476" t="s">
        <v>1026</v>
      </c>
      <c r="B239" s="488" t="s">
        <v>1004</v>
      </c>
      <c r="C239" s="756" t="s">
        <v>738</v>
      </c>
      <c r="D239" s="489">
        <v>770</v>
      </c>
      <c r="E239" s="490">
        <v>770</v>
      </c>
      <c r="F239" s="491"/>
      <c r="G239" s="764" t="s">
        <v>747</v>
      </c>
    </row>
    <row r="240" spans="1:7" ht="13.5" customHeight="1">
      <c r="A240" s="492"/>
      <c r="B240" s="493" t="s">
        <v>1027</v>
      </c>
      <c r="C240" s="757"/>
      <c r="D240" s="494"/>
      <c r="E240" s="495"/>
      <c r="F240" s="494"/>
      <c r="G240" s="759"/>
    </row>
    <row r="241" spans="1:7" s="501" customFormat="1" ht="13.5" customHeight="1">
      <c r="A241" s="496" t="s">
        <v>1028</v>
      </c>
      <c r="B241" s="497" t="s">
        <v>1004</v>
      </c>
      <c r="C241" s="760" t="s">
        <v>738</v>
      </c>
      <c r="D241" s="498">
        <v>1000</v>
      </c>
      <c r="E241" s="499">
        <v>1000</v>
      </c>
      <c r="F241" s="500"/>
      <c r="G241" s="773" t="s">
        <v>747</v>
      </c>
    </row>
    <row r="242" spans="1:7" s="501" customFormat="1" ht="13.5" customHeight="1">
      <c r="A242" s="502"/>
      <c r="B242" s="503" t="s">
        <v>1029</v>
      </c>
      <c r="C242" s="761"/>
      <c r="D242" s="504"/>
      <c r="E242" s="505"/>
      <c r="F242" s="504"/>
      <c r="G242" s="763"/>
    </row>
    <row r="243" spans="1:7" s="501" customFormat="1" ht="13.5" customHeight="1">
      <c r="A243" s="496" t="s">
        <v>1030</v>
      </c>
      <c r="B243" s="497" t="s">
        <v>1004</v>
      </c>
      <c r="C243" s="760" t="s">
        <v>738</v>
      </c>
      <c r="D243" s="498">
        <v>1500</v>
      </c>
      <c r="E243" s="499">
        <v>1500</v>
      </c>
      <c r="F243" s="500"/>
      <c r="G243" s="773" t="s">
        <v>747</v>
      </c>
    </row>
    <row r="244" spans="1:7" s="501" customFormat="1" ht="13.5" customHeight="1">
      <c r="A244" s="502"/>
      <c r="B244" s="503" t="s">
        <v>1031</v>
      </c>
      <c r="C244" s="761"/>
      <c r="D244" s="504"/>
      <c r="E244" s="505"/>
      <c r="F244" s="504"/>
      <c r="G244" s="763"/>
    </row>
    <row r="245" spans="1:7" s="501" customFormat="1" ht="13.5" customHeight="1">
      <c r="A245" s="496" t="s">
        <v>1032</v>
      </c>
      <c r="B245" s="497" t="s">
        <v>1004</v>
      </c>
      <c r="C245" s="760" t="s">
        <v>738</v>
      </c>
      <c r="D245" s="498">
        <v>1980</v>
      </c>
      <c r="E245" s="499">
        <v>1980</v>
      </c>
      <c r="F245" s="500"/>
      <c r="G245" s="773" t="s">
        <v>734</v>
      </c>
    </row>
    <row r="246" spans="1:7" s="501" customFormat="1" ht="13.5" customHeight="1">
      <c r="A246" s="502"/>
      <c r="B246" s="503" t="s">
        <v>1033</v>
      </c>
      <c r="C246" s="761"/>
      <c r="D246" s="504"/>
      <c r="E246" s="505"/>
      <c r="F246" s="504"/>
      <c r="G246" s="763"/>
    </row>
    <row r="247" spans="1:7" s="501" customFormat="1" ht="13.5" customHeight="1">
      <c r="A247" s="496" t="s">
        <v>1034</v>
      </c>
      <c r="B247" s="497" t="s">
        <v>1004</v>
      </c>
      <c r="C247" s="760" t="s">
        <v>738</v>
      </c>
      <c r="D247" s="498">
        <v>2750</v>
      </c>
      <c r="E247" s="499">
        <v>2750</v>
      </c>
      <c r="F247" s="500"/>
      <c r="G247" s="773" t="s">
        <v>747</v>
      </c>
    </row>
    <row r="248" spans="1:7" s="501" customFormat="1" ht="13.5" customHeight="1">
      <c r="A248" s="502"/>
      <c r="B248" s="503" t="s">
        <v>1035</v>
      </c>
      <c r="C248" s="761"/>
      <c r="D248" s="504"/>
      <c r="E248" s="505"/>
      <c r="F248" s="504"/>
      <c r="G248" s="763"/>
    </row>
    <row r="249" spans="1:7" ht="13.5" customHeight="1">
      <c r="A249" s="476" t="s">
        <v>1036</v>
      </c>
      <c r="B249" s="488" t="s">
        <v>1004</v>
      </c>
      <c r="C249" s="756" t="s">
        <v>738</v>
      </c>
      <c r="D249" s="489">
        <v>3740</v>
      </c>
      <c r="E249" s="490">
        <v>3740</v>
      </c>
      <c r="F249" s="491"/>
      <c r="G249" s="764" t="s">
        <v>747</v>
      </c>
    </row>
    <row r="250" spans="1:7" ht="13.5" customHeight="1">
      <c r="A250" s="492"/>
      <c r="B250" s="493" t="s">
        <v>1037</v>
      </c>
      <c r="C250" s="757"/>
      <c r="D250" s="494"/>
      <c r="E250" s="495"/>
      <c r="F250" s="494"/>
      <c r="G250" s="759"/>
    </row>
    <row r="251" spans="1:7" ht="13.5" customHeight="1">
      <c r="A251" s="476" t="s">
        <v>1038</v>
      </c>
      <c r="B251" s="488" t="s">
        <v>1004</v>
      </c>
      <c r="C251" s="756" t="s">
        <v>733</v>
      </c>
      <c r="D251" s="489">
        <v>7980</v>
      </c>
      <c r="E251" s="490">
        <v>7980</v>
      </c>
      <c r="F251" s="491"/>
      <c r="G251" s="764" t="s">
        <v>747</v>
      </c>
    </row>
    <row r="252" spans="1:7" ht="13.5" customHeight="1">
      <c r="A252" s="492"/>
      <c r="B252" s="493" t="s">
        <v>1039</v>
      </c>
      <c r="C252" s="757"/>
      <c r="D252" s="494"/>
      <c r="E252" s="495"/>
      <c r="F252" s="494"/>
      <c r="G252" s="759"/>
    </row>
    <row r="253" spans="1:7" ht="13.5" customHeight="1">
      <c r="A253" s="476" t="s">
        <v>1040</v>
      </c>
      <c r="B253" s="488" t="s">
        <v>1004</v>
      </c>
      <c r="C253" s="756" t="s">
        <v>738</v>
      </c>
      <c r="D253" s="489">
        <v>13600</v>
      </c>
      <c r="E253" s="490">
        <v>13500</v>
      </c>
      <c r="F253" s="491"/>
      <c r="G253" s="764" t="s">
        <v>747</v>
      </c>
    </row>
    <row r="254" spans="1:7" ht="13.5" customHeight="1">
      <c r="A254" s="492"/>
      <c r="B254" s="493" t="s">
        <v>1041</v>
      </c>
      <c r="C254" s="757"/>
      <c r="D254" s="494"/>
      <c r="E254" s="495"/>
      <c r="F254" s="494"/>
      <c r="G254" s="759"/>
    </row>
    <row r="255" spans="1:7" ht="13.5" customHeight="1">
      <c r="A255" s="476" t="s">
        <v>1042</v>
      </c>
      <c r="B255" s="488" t="s">
        <v>1004</v>
      </c>
      <c r="C255" s="756" t="s">
        <v>738</v>
      </c>
      <c r="D255" s="489">
        <v>19100</v>
      </c>
      <c r="E255" s="490">
        <v>19100</v>
      </c>
      <c r="F255" s="491"/>
      <c r="G255" s="764" t="s">
        <v>747</v>
      </c>
    </row>
    <row r="256" spans="1:7" ht="13.5" customHeight="1">
      <c r="A256" s="492"/>
      <c r="B256" s="493" t="s">
        <v>1043</v>
      </c>
      <c r="C256" s="757"/>
      <c r="D256" s="494"/>
      <c r="E256" s="495"/>
      <c r="F256" s="494"/>
      <c r="G256" s="759"/>
    </row>
    <row r="257" spans="1:7" ht="13.5" hidden="1" customHeight="1">
      <c r="A257" s="476" t="s">
        <v>1044</v>
      </c>
      <c r="B257" s="488" t="s">
        <v>1045</v>
      </c>
      <c r="C257" s="756" t="s">
        <v>738</v>
      </c>
      <c r="D257" s="489"/>
      <c r="E257" s="490">
        <v>2547</v>
      </c>
      <c r="F257" s="774" t="s">
        <v>1046</v>
      </c>
      <c r="G257" s="764" t="s">
        <v>747</v>
      </c>
    </row>
    <row r="258" spans="1:7" ht="13.5" hidden="1" customHeight="1">
      <c r="A258" s="492"/>
      <c r="B258" s="493" t="s">
        <v>1047</v>
      </c>
      <c r="C258" s="757"/>
      <c r="D258" s="494"/>
      <c r="E258" s="495"/>
      <c r="F258" s="775"/>
      <c r="G258" s="759"/>
    </row>
    <row r="259" spans="1:7" ht="13.5" hidden="1" customHeight="1">
      <c r="A259" s="476" t="s">
        <v>1048</v>
      </c>
      <c r="B259" s="488" t="s">
        <v>1045</v>
      </c>
      <c r="C259" s="756" t="s">
        <v>738</v>
      </c>
      <c r="D259" s="489"/>
      <c r="E259" s="490">
        <v>3354</v>
      </c>
      <c r="F259" s="774" t="s">
        <v>1046</v>
      </c>
      <c r="G259" s="764" t="s">
        <v>747</v>
      </c>
    </row>
    <row r="260" spans="1:7" ht="13.5" hidden="1" customHeight="1">
      <c r="A260" s="492"/>
      <c r="B260" s="493" t="s">
        <v>1049</v>
      </c>
      <c r="C260" s="757"/>
      <c r="D260" s="494"/>
      <c r="E260" s="495"/>
      <c r="F260" s="775"/>
      <c r="G260" s="759"/>
    </row>
    <row r="261" spans="1:7" ht="13.5" hidden="1" customHeight="1">
      <c r="A261" s="476" t="s">
        <v>1050</v>
      </c>
      <c r="B261" s="488" t="s">
        <v>1045</v>
      </c>
      <c r="C261" s="756" t="s">
        <v>738</v>
      </c>
      <c r="D261" s="489"/>
      <c r="E261" s="490">
        <v>4696</v>
      </c>
      <c r="F261" s="774" t="s">
        <v>1046</v>
      </c>
      <c r="G261" s="764" t="s">
        <v>747</v>
      </c>
    </row>
    <row r="262" spans="1:7" ht="13.5" hidden="1" customHeight="1">
      <c r="A262" s="492"/>
      <c r="B262" s="493" t="s">
        <v>1051</v>
      </c>
      <c r="C262" s="757"/>
      <c r="D262" s="494"/>
      <c r="E262" s="495"/>
      <c r="F262" s="775"/>
      <c r="G262" s="759"/>
    </row>
    <row r="263" spans="1:7" ht="13.5" hidden="1" customHeight="1">
      <c r="A263" s="476" t="s">
        <v>1052</v>
      </c>
      <c r="B263" s="488" t="s">
        <v>1045</v>
      </c>
      <c r="C263" s="756" t="s">
        <v>738</v>
      </c>
      <c r="D263" s="489"/>
      <c r="E263" s="490">
        <v>5840</v>
      </c>
      <c r="F263" s="774" t="s">
        <v>1046</v>
      </c>
      <c r="G263" s="764" t="s">
        <v>747</v>
      </c>
    </row>
    <row r="264" spans="1:7" hidden="1">
      <c r="A264" s="492"/>
      <c r="B264" s="493" t="s">
        <v>1053</v>
      </c>
      <c r="C264" s="757"/>
      <c r="D264" s="494"/>
      <c r="E264" s="495"/>
      <c r="F264" s="775"/>
      <c r="G264" s="759"/>
    </row>
    <row r="265" spans="1:7" hidden="1">
      <c r="A265" s="476" t="s">
        <v>1054</v>
      </c>
      <c r="B265" s="488" t="s">
        <v>1045</v>
      </c>
      <c r="C265" s="756" t="s">
        <v>738</v>
      </c>
      <c r="D265" s="489"/>
      <c r="E265" s="490">
        <v>7784</v>
      </c>
      <c r="F265" s="774" t="s">
        <v>1046</v>
      </c>
      <c r="G265" s="764" t="s">
        <v>747</v>
      </c>
    </row>
    <row r="266" spans="1:7" hidden="1">
      <c r="A266" s="492"/>
      <c r="B266" s="493" t="s">
        <v>1055</v>
      </c>
      <c r="C266" s="757"/>
      <c r="D266" s="494"/>
      <c r="E266" s="495"/>
      <c r="F266" s="775"/>
      <c r="G266" s="759"/>
    </row>
    <row r="267" spans="1:7" ht="13.5" hidden="1" customHeight="1">
      <c r="A267" s="476" t="s">
        <v>1056</v>
      </c>
      <c r="B267" s="488" t="s">
        <v>1045</v>
      </c>
      <c r="C267" s="756" t="s">
        <v>738</v>
      </c>
      <c r="D267" s="489"/>
      <c r="E267" s="490">
        <v>11138</v>
      </c>
      <c r="F267" s="774" t="s">
        <v>1046</v>
      </c>
      <c r="G267" s="764" t="s">
        <v>747</v>
      </c>
    </row>
    <row r="268" spans="1:7" ht="13.5" hidden="1" customHeight="1">
      <c r="A268" s="492"/>
      <c r="B268" s="493" t="s">
        <v>1057</v>
      </c>
      <c r="C268" s="757"/>
      <c r="D268" s="494"/>
      <c r="E268" s="495"/>
      <c r="F268" s="775"/>
      <c r="G268" s="759"/>
    </row>
    <row r="269" spans="1:7" ht="13.5" hidden="1" customHeight="1">
      <c r="A269" s="476" t="s">
        <v>1058</v>
      </c>
      <c r="B269" s="528" t="s">
        <v>1059</v>
      </c>
      <c r="C269" s="777" t="s">
        <v>784</v>
      </c>
      <c r="D269" s="529"/>
      <c r="E269" s="490">
        <v>2170</v>
      </c>
      <c r="F269" s="774" t="s">
        <v>1046</v>
      </c>
      <c r="G269" s="764" t="s">
        <v>747</v>
      </c>
    </row>
    <row r="270" spans="1:7" ht="13.5" hidden="1" customHeight="1">
      <c r="A270" s="492"/>
      <c r="B270" s="493" t="s">
        <v>1047</v>
      </c>
      <c r="C270" s="757"/>
      <c r="D270" s="494"/>
      <c r="E270" s="495"/>
      <c r="F270" s="775"/>
      <c r="G270" s="759"/>
    </row>
    <row r="271" spans="1:7" ht="13.5" hidden="1" customHeight="1">
      <c r="A271" s="476" t="s">
        <v>1060</v>
      </c>
      <c r="B271" s="528" t="s">
        <v>1059</v>
      </c>
      <c r="C271" s="777" t="s">
        <v>784</v>
      </c>
      <c r="D271" s="529"/>
      <c r="E271" s="490">
        <v>2900</v>
      </c>
      <c r="F271" s="774" t="s">
        <v>1046</v>
      </c>
      <c r="G271" s="764" t="s">
        <v>747</v>
      </c>
    </row>
    <row r="272" spans="1:7" ht="13.5" hidden="1" customHeight="1">
      <c r="A272" s="492"/>
      <c r="B272" s="493" t="s">
        <v>1049</v>
      </c>
      <c r="C272" s="757"/>
      <c r="D272" s="494"/>
      <c r="E272" s="495"/>
      <c r="F272" s="775"/>
      <c r="G272" s="759"/>
    </row>
    <row r="273" spans="1:7" ht="13.5" hidden="1" customHeight="1">
      <c r="A273" s="476" t="s">
        <v>1061</v>
      </c>
      <c r="B273" s="488" t="s">
        <v>1059</v>
      </c>
      <c r="C273" s="756" t="s">
        <v>784</v>
      </c>
      <c r="D273" s="530"/>
      <c r="E273" s="531">
        <v>4200</v>
      </c>
      <c r="F273" s="776" t="s">
        <v>1046</v>
      </c>
      <c r="G273" s="759" t="s">
        <v>747</v>
      </c>
    </row>
    <row r="274" spans="1:7" ht="13.5" hidden="1" customHeight="1">
      <c r="A274" s="492"/>
      <c r="B274" s="493" t="s">
        <v>1051</v>
      </c>
      <c r="C274" s="757"/>
      <c r="D274" s="494"/>
      <c r="E274" s="495"/>
      <c r="F274" s="775"/>
      <c r="G274" s="759"/>
    </row>
    <row r="275" spans="1:7" ht="13.5" hidden="1" customHeight="1">
      <c r="A275" s="476" t="s">
        <v>1062</v>
      </c>
      <c r="B275" s="488" t="s">
        <v>1059</v>
      </c>
      <c r="C275" s="756" t="s">
        <v>784</v>
      </c>
      <c r="D275" s="530"/>
      <c r="E275" s="531">
        <v>5620</v>
      </c>
      <c r="F275" s="776" t="s">
        <v>1046</v>
      </c>
      <c r="G275" s="759" t="s">
        <v>747</v>
      </c>
    </row>
    <row r="276" spans="1:7" ht="13.5" hidden="1" customHeight="1">
      <c r="A276" s="492"/>
      <c r="B276" s="493" t="s">
        <v>1053</v>
      </c>
      <c r="C276" s="757"/>
      <c r="D276" s="494"/>
      <c r="E276" s="495"/>
      <c r="F276" s="775"/>
      <c r="G276" s="759"/>
    </row>
    <row r="277" spans="1:7" ht="13.5" hidden="1" customHeight="1">
      <c r="A277" s="476" t="s">
        <v>1063</v>
      </c>
      <c r="B277" s="528" t="s">
        <v>1059</v>
      </c>
      <c r="C277" s="756" t="s">
        <v>784</v>
      </c>
      <c r="D277" s="529"/>
      <c r="E277" s="490">
        <v>8120</v>
      </c>
      <c r="F277" s="776" t="s">
        <v>1046</v>
      </c>
      <c r="G277" s="759" t="s">
        <v>747</v>
      </c>
    </row>
    <row r="278" spans="1:7" ht="13.5" hidden="1" customHeight="1">
      <c r="A278" s="492"/>
      <c r="B278" s="493" t="s">
        <v>1055</v>
      </c>
      <c r="C278" s="757"/>
      <c r="D278" s="494"/>
      <c r="E278" s="495"/>
      <c r="F278" s="775"/>
      <c r="G278" s="759"/>
    </row>
    <row r="279" spans="1:7" ht="13.5" hidden="1" customHeight="1">
      <c r="A279" s="476" t="s">
        <v>1064</v>
      </c>
      <c r="B279" s="488" t="s">
        <v>1059</v>
      </c>
      <c r="C279" s="756" t="s">
        <v>784</v>
      </c>
      <c r="D279" s="530"/>
      <c r="E279" s="531">
        <v>12400</v>
      </c>
      <c r="F279" s="776" t="s">
        <v>1046</v>
      </c>
      <c r="G279" s="759" t="s">
        <v>747</v>
      </c>
    </row>
    <row r="280" spans="1:7" ht="13.5" hidden="1" customHeight="1">
      <c r="A280" s="492"/>
      <c r="B280" s="493" t="s">
        <v>1057</v>
      </c>
      <c r="C280" s="757"/>
      <c r="D280" s="494"/>
      <c r="E280" s="495"/>
      <c r="F280" s="775"/>
      <c r="G280" s="759"/>
    </row>
    <row r="281" spans="1:7" ht="13.5" customHeight="1">
      <c r="A281" s="476" t="s">
        <v>1065</v>
      </c>
      <c r="B281" s="488" t="s">
        <v>1066</v>
      </c>
      <c r="C281" s="756" t="s">
        <v>784</v>
      </c>
      <c r="D281" s="489">
        <v>2900</v>
      </c>
      <c r="E281" s="490">
        <v>3100</v>
      </c>
      <c r="F281" s="491"/>
      <c r="G281" s="764" t="s">
        <v>747</v>
      </c>
    </row>
    <row r="282" spans="1:7" ht="13.5" customHeight="1">
      <c r="A282" s="492"/>
      <c r="B282" s="493" t="s">
        <v>1067</v>
      </c>
      <c r="C282" s="757"/>
      <c r="D282" s="494"/>
      <c r="E282" s="495"/>
      <c r="F282" s="494"/>
      <c r="G282" s="759"/>
    </row>
    <row r="283" spans="1:7" ht="13.5" customHeight="1">
      <c r="A283" s="476" t="s">
        <v>1068</v>
      </c>
      <c r="B283" s="488" t="s">
        <v>1066</v>
      </c>
      <c r="C283" s="756" t="s">
        <v>784</v>
      </c>
      <c r="D283" s="489">
        <v>3300</v>
      </c>
      <c r="E283" s="490">
        <v>3300</v>
      </c>
      <c r="F283" s="491"/>
      <c r="G283" s="764" t="s">
        <v>747</v>
      </c>
    </row>
    <row r="284" spans="1:7" ht="13.5" customHeight="1">
      <c r="A284" s="492"/>
      <c r="B284" s="493" t="s">
        <v>1069</v>
      </c>
      <c r="C284" s="757"/>
      <c r="D284" s="494"/>
      <c r="E284" s="495"/>
      <c r="F284" s="494"/>
      <c r="G284" s="759"/>
    </row>
    <row r="285" spans="1:7" ht="13.5" customHeight="1">
      <c r="A285" s="476" t="s">
        <v>1070</v>
      </c>
      <c r="B285" s="488" t="s">
        <v>1071</v>
      </c>
      <c r="C285" s="756" t="s">
        <v>784</v>
      </c>
      <c r="D285" s="489">
        <v>704</v>
      </c>
      <c r="E285" s="490">
        <v>790</v>
      </c>
      <c r="F285" s="491"/>
      <c r="G285" s="764" t="s">
        <v>747</v>
      </c>
    </row>
    <row r="286" spans="1:7" ht="13.5" customHeight="1">
      <c r="A286" s="492"/>
      <c r="B286" s="493" t="s">
        <v>1072</v>
      </c>
      <c r="C286" s="757"/>
      <c r="D286" s="494"/>
      <c r="E286" s="495"/>
      <c r="F286" s="494"/>
      <c r="G286" s="759"/>
    </row>
    <row r="287" spans="1:7" ht="13.5" customHeight="1">
      <c r="A287" s="476" t="s">
        <v>1073</v>
      </c>
      <c r="B287" s="488" t="s">
        <v>1071</v>
      </c>
      <c r="C287" s="756" t="s">
        <v>784</v>
      </c>
      <c r="D287" s="489">
        <v>1375</v>
      </c>
      <c r="E287" s="490">
        <v>1450</v>
      </c>
      <c r="F287" s="491"/>
      <c r="G287" s="764" t="s">
        <v>747</v>
      </c>
    </row>
    <row r="288" spans="1:7" ht="13.5" customHeight="1">
      <c r="A288" s="492"/>
      <c r="B288" s="493" t="s">
        <v>1074</v>
      </c>
      <c r="C288" s="757"/>
      <c r="D288" s="494"/>
      <c r="E288" s="495"/>
      <c r="F288" s="494"/>
      <c r="G288" s="759"/>
    </row>
    <row r="289" spans="1:7" s="501" customFormat="1" ht="13.5" customHeight="1">
      <c r="A289" s="496" t="s">
        <v>1075</v>
      </c>
      <c r="B289" s="497" t="s">
        <v>1076</v>
      </c>
      <c r="C289" s="760" t="s">
        <v>784</v>
      </c>
      <c r="D289" s="498">
        <v>3370</v>
      </c>
      <c r="E289" s="499">
        <v>3370</v>
      </c>
      <c r="F289" s="500"/>
      <c r="G289" s="773" t="s">
        <v>747</v>
      </c>
    </row>
    <row r="290" spans="1:7" s="501" customFormat="1" ht="13.5" customHeight="1">
      <c r="A290" s="502"/>
      <c r="B290" s="503" t="s">
        <v>1077</v>
      </c>
      <c r="C290" s="761"/>
      <c r="D290" s="504"/>
      <c r="E290" s="505"/>
      <c r="F290" s="504"/>
      <c r="G290" s="763"/>
    </row>
    <row r="291" spans="1:7" s="501" customFormat="1" ht="13.5" customHeight="1">
      <c r="A291" s="496" t="s">
        <v>1078</v>
      </c>
      <c r="B291" s="497" t="s">
        <v>1076</v>
      </c>
      <c r="C291" s="760" t="s">
        <v>784</v>
      </c>
      <c r="D291" s="498">
        <v>3360</v>
      </c>
      <c r="E291" s="499">
        <v>3360</v>
      </c>
      <c r="F291" s="500"/>
      <c r="G291" s="773" t="s">
        <v>747</v>
      </c>
    </row>
    <row r="292" spans="1:7" s="501" customFormat="1" ht="13.5" customHeight="1">
      <c r="A292" s="502"/>
      <c r="B292" s="503" t="s">
        <v>1079</v>
      </c>
      <c r="C292" s="761"/>
      <c r="D292" s="504"/>
      <c r="E292" s="505"/>
      <c r="F292" s="504"/>
      <c r="G292" s="763"/>
    </row>
    <row r="293" spans="1:7" s="501" customFormat="1" ht="13.5" customHeight="1">
      <c r="A293" s="496" t="s">
        <v>1080</v>
      </c>
      <c r="B293" s="497" t="s">
        <v>1076</v>
      </c>
      <c r="C293" s="760" t="s">
        <v>784</v>
      </c>
      <c r="D293" s="498">
        <v>4730</v>
      </c>
      <c r="E293" s="499">
        <v>4730</v>
      </c>
      <c r="F293" s="500"/>
      <c r="G293" s="773" t="s">
        <v>747</v>
      </c>
    </row>
    <row r="294" spans="1:7" s="501" customFormat="1" ht="13.5" customHeight="1">
      <c r="A294" s="502"/>
      <c r="B294" s="503" t="s">
        <v>1081</v>
      </c>
      <c r="C294" s="761"/>
      <c r="D294" s="504"/>
      <c r="E294" s="505"/>
      <c r="F294" s="504"/>
      <c r="G294" s="763"/>
    </row>
    <row r="295" spans="1:7" s="501" customFormat="1" ht="13.5" customHeight="1">
      <c r="A295" s="496" t="s">
        <v>1082</v>
      </c>
      <c r="B295" s="497" t="s">
        <v>1076</v>
      </c>
      <c r="C295" s="760" t="s">
        <v>784</v>
      </c>
      <c r="D295" s="498">
        <v>11760</v>
      </c>
      <c r="E295" s="499">
        <v>11760</v>
      </c>
      <c r="F295" s="500"/>
      <c r="G295" s="773" t="s">
        <v>747</v>
      </c>
    </row>
    <row r="296" spans="1:7" s="501" customFormat="1" ht="13.5" customHeight="1">
      <c r="A296" s="502"/>
      <c r="B296" s="503" t="s">
        <v>1083</v>
      </c>
      <c r="C296" s="761"/>
      <c r="D296" s="504"/>
      <c r="E296" s="505"/>
      <c r="F296" s="504"/>
      <c r="G296" s="763"/>
    </row>
    <row r="297" spans="1:7" ht="13.5" customHeight="1">
      <c r="A297" s="476" t="s">
        <v>1084</v>
      </c>
      <c r="B297" s="488" t="s">
        <v>1076</v>
      </c>
      <c r="C297" s="756" t="s">
        <v>784</v>
      </c>
      <c r="D297" s="489">
        <v>20050</v>
      </c>
      <c r="E297" s="490">
        <v>20050</v>
      </c>
      <c r="F297" s="491"/>
      <c r="G297" s="764" t="s">
        <v>747</v>
      </c>
    </row>
    <row r="298" spans="1:7" ht="13.5" customHeight="1">
      <c r="A298" s="492"/>
      <c r="B298" s="493" t="s">
        <v>1085</v>
      </c>
      <c r="C298" s="757"/>
      <c r="D298" s="494"/>
      <c r="E298" s="495"/>
      <c r="F298" s="494"/>
      <c r="G298" s="759"/>
    </row>
    <row r="299" spans="1:7" ht="13.5" customHeight="1">
      <c r="A299" s="476" t="s">
        <v>1086</v>
      </c>
      <c r="B299" s="488" t="s">
        <v>1076</v>
      </c>
      <c r="C299" s="756" t="s">
        <v>784</v>
      </c>
      <c r="D299" s="489">
        <v>34160</v>
      </c>
      <c r="E299" s="490">
        <v>34160</v>
      </c>
      <c r="F299" s="491"/>
      <c r="G299" s="764" t="s">
        <v>747</v>
      </c>
    </row>
    <row r="300" spans="1:7" ht="13.5" customHeight="1">
      <c r="A300" s="492"/>
      <c r="B300" s="493" t="s">
        <v>1087</v>
      </c>
      <c r="C300" s="757"/>
      <c r="D300" s="494"/>
      <c r="E300" s="495"/>
      <c r="F300" s="494"/>
      <c r="G300" s="759"/>
    </row>
    <row r="301" spans="1:7" ht="13.5" customHeight="1">
      <c r="A301" s="476" t="s">
        <v>1088</v>
      </c>
      <c r="B301" s="488" t="s">
        <v>1089</v>
      </c>
      <c r="C301" s="756" t="s">
        <v>784</v>
      </c>
      <c r="D301" s="489">
        <v>82634</v>
      </c>
      <c r="E301" s="490">
        <v>73500</v>
      </c>
      <c r="F301" s="491"/>
      <c r="G301" s="764" t="s">
        <v>747</v>
      </c>
    </row>
    <row r="302" spans="1:7" ht="13.5" customHeight="1">
      <c r="A302" s="492"/>
      <c r="B302" s="493" t="s">
        <v>1090</v>
      </c>
      <c r="C302" s="757"/>
      <c r="D302" s="494"/>
      <c r="E302" s="495"/>
      <c r="F302" s="494"/>
      <c r="G302" s="759"/>
    </row>
    <row r="303" spans="1:7" ht="13.5" customHeight="1">
      <c r="A303" s="476" t="s">
        <v>1091</v>
      </c>
      <c r="B303" s="488" t="s">
        <v>1089</v>
      </c>
      <c r="C303" s="756" t="s">
        <v>784</v>
      </c>
      <c r="D303" s="489">
        <v>139338</v>
      </c>
      <c r="E303" s="490">
        <v>198750</v>
      </c>
      <c r="F303" s="491"/>
      <c r="G303" s="764" t="s">
        <v>747</v>
      </c>
    </row>
    <row r="304" spans="1:7" ht="13.5" customHeight="1">
      <c r="A304" s="492"/>
      <c r="B304" s="493" t="s">
        <v>1092</v>
      </c>
      <c r="C304" s="757"/>
      <c r="D304" s="494"/>
      <c r="E304" s="495"/>
      <c r="F304" s="494"/>
      <c r="G304" s="759"/>
    </row>
    <row r="305" spans="1:7" s="501" customFormat="1" ht="13.5" customHeight="1">
      <c r="A305" s="496" t="s">
        <v>1093</v>
      </c>
      <c r="B305" s="497" t="s">
        <v>1089</v>
      </c>
      <c r="C305" s="760" t="s">
        <v>784</v>
      </c>
      <c r="D305" s="498">
        <v>157319</v>
      </c>
      <c r="E305" s="499">
        <v>140000</v>
      </c>
      <c r="F305" s="500"/>
      <c r="G305" s="773" t="s">
        <v>747</v>
      </c>
    </row>
    <row r="306" spans="1:7" s="501" customFormat="1" ht="13.5" customHeight="1">
      <c r="A306" s="502"/>
      <c r="B306" s="503" t="s">
        <v>1094</v>
      </c>
      <c r="C306" s="761"/>
      <c r="D306" s="504"/>
      <c r="E306" s="505"/>
      <c r="F306" s="504"/>
      <c r="G306" s="763"/>
    </row>
    <row r="307" spans="1:7" ht="13.5" customHeight="1">
      <c r="A307" s="476" t="s">
        <v>1095</v>
      </c>
      <c r="B307" s="488" t="s">
        <v>1089</v>
      </c>
      <c r="C307" s="756" t="s">
        <v>784</v>
      </c>
      <c r="D307" s="489">
        <v>200309</v>
      </c>
      <c r="E307" s="490">
        <v>273000</v>
      </c>
      <c r="F307" s="491"/>
      <c r="G307" s="764" t="s">
        <v>747</v>
      </c>
    </row>
    <row r="308" spans="1:7" ht="13.5" customHeight="1">
      <c r="A308" s="492"/>
      <c r="B308" s="493" t="s">
        <v>1096</v>
      </c>
      <c r="C308" s="757"/>
      <c r="D308" s="494"/>
      <c r="E308" s="495"/>
      <c r="F308" s="494"/>
      <c r="G308" s="759"/>
    </row>
    <row r="309" spans="1:7" ht="13.5" customHeight="1">
      <c r="A309" s="476" t="s">
        <v>1097</v>
      </c>
      <c r="B309" s="488" t="s">
        <v>1089</v>
      </c>
      <c r="C309" s="756" t="s">
        <v>784</v>
      </c>
      <c r="D309" s="489">
        <v>216558</v>
      </c>
      <c r="E309" s="490">
        <v>250000</v>
      </c>
      <c r="F309" s="491"/>
      <c r="G309" s="764" t="s">
        <v>747</v>
      </c>
    </row>
    <row r="310" spans="1:7" ht="13.5" customHeight="1">
      <c r="A310" s="492"/>
      <c r="B310" s="493" t="s">
        <v>1098</v>
      </c>
      <c r="C310" s="757"/>
      <c r="D310" s="494"/>
      <c r="E310" s="495"/>
      <c r="F310" s="494"/>
      <c r="G310" s="759"/>
    </row>
    <row r="311" spans="1:7" ht="13.5" customHeight="1">
      <c r="A311" s="476" t="s">
        <v>1099</v>
      </c>
      <c r="B311" s="488" t="s">
        <v>1089</v>
      </c>
      <c r="C311" s="756" t="s">
        <v>784</v>
      </c>
      <c r="D311" s="489">
        <v>385000</v>
      </c>
      <c r="E311" s="490">
        <v>366000</v>
      </c>
      <c r="F311" s="491"/>
      <c r="G311" s="764" t="s">
        <v>747</v>
      </c>
    </row>
    <row r="312" spans="1:7" ht="13.5" customHeight="1">
      <c r="A312" s="492"/>
      <c r="B312" s="493" t="s">
        <v>1100</v>
      </c>
      <c r="C312" s="757"/>
      <c r="D312" s="494"/>
      <c r="E312" s="495"/>
      <c r="F312" s="494"/>
      <c r="G312" s="759"/>
    </row>
    <row r="313" spans="1:7" ht="13.5" customHeight="1">
      <c r="A313" s="476" t="s">
        <v>1101</v>
      </c>
      <c r="B313" s="488" t="s">
        <v>1102</v>
      </c>
      <c r="C313" s="756" t="s">
        <v>784</v>
      </c>
      <c r="D313" s="530"/>
      <c r="E313" s="490">
        <v>276</v>
      </c>
      <c r="F313" s="776" t="s">
        <v>1046</v>
      </c>
      <c r="G313" s="764" t="s">
        <v>747</v>
      </c>
    </row>
    <row r="314" spans="1:7" ht="13.5" customHeight="1">
      <c r="A314" s="492"/>
      <c r="B314" s="493" t="s">
        <v>1047</v>
      </c>
      <c r="C314" s="757"/>
      <c r="D314" s="494"/>
      <c r="E314" s="495"/>
      <c r="F314" s="775"/>
      <c r="G314" s="759"/>
    </row>
    <row r="315" spans="1:7" ht="13.5" customHeight="1">
      <c r="A315" s="476" t="s">
        <v>1103</v>
      </c>
      <c r="B315" s="488" t="s">
        <v>1102</v>
      </c>
      <c r="C315" s="756" t="s">
        <v>784</v>
      </c>
      <c r="D315" s="530"/>
      <c r="E315" s="490">
        <v>414</v>
      </c>
      <c r="F315" s="776" t="s">
        <v>1046</v>
      </c>
      <c r="G315" s="759" t="s">
        <v>747</v>
      </c>
    </row>
    <row r="316" spans="1:7" ht="13.5" customHeight="1">
      <c r="A316" s="492"/>
      <c r="B316" s="493" t="s">
        <v>1104</v>
      </c>
      <c r="C316" s="757"/>
      <c r="D316" s="494"/>
      <c r="E316" s="495"/>
      <c r="F316" s="775"/>
      <c r="G316" s="759"/>
    </row>
    <row r="317" spans="1:7" ht="13.5" customHeight="1">
      <c r="A317" s="476" t="s">
        <v>1105</v>
      </c>
      <c r="B317" s="488" t="s">
        <v>1102</v>
      </c>
      <c r="C317" s="756" t="s">
        <v>784</v>
      </c>
      <c r="D317" s="530"/>
      <c r="E317" s="490">
        <v>552</v>
      </c>
      <c r="F317" s="776" t="s">
        <v>1046</v>
      </c>
      <c r="G317" s="759" t="s">
        <v>747</v>
      </c>
    </row>
    <row r="318" spans="1:7" ht="13.5" customHeight="1">
      <c r="A318" s="492"/>
      <c r="B318" s="493" t="s">
        <v>1106</v>
      </c>
      <c r="C318" s="757"/>
      <c r="D318" s="494"/>
      <c r="E318" s="495"/>
      <c r="F318" s="775"/>
      <c r="G318" s="759"/>
    </row>
    <row r="319" spans="1:7" ht="13.5" customHeight="1">
      <c r="A319" s="476" t="s">
        <v>1107</v>
      </c>
      <c r="B319" s="488" t="s">
        <v>1102</v>
      </c>
      <c r="C319" s="756" t="s">
        <v>784</v>
      </c>
      <c r="D319" s="530"/>
      <c r="E319" s="490">
        <v>1049</v>
      </c>
      <c r="F319" s="776" t="s">
        <v>1046</v>
      </c>
      <c r="G319" s="759" t="s">
        <v>747</v>
      </c>
    </row>
    <row r="320" spans="1:7" ht="13.5" customHeight="1">
      <c r="A320" s="492"/>
      <c r="B320" s="493" t="s">
        <v>1108</v>
      </c>
      <c r="C320" s="757"/>
      <c r="D320" s="494"/>
      <c r="E320" s="495"/>
      <c r="F320" s="775"/>
      <c r="G320" s="759"/>
    </row>
    <row r="321" spans="1:7" ht="13.5" customHeight="1">
      <c r="A321" s="532" t="s">
        <v>1109</v>
      </c>
      <c r="B321" s="488" t="s">
        <v>1110</v>
      </c>
      <c r="C321" s="756" t="s">
        <v>784</v>
      </c>
      <c r="D321" s="533">
        <v>19650</v>
      </c>
      <c r="E321" s="531">
        <v>19650</v>
      </c>
      <c r="F321" s="534"/>
      <c r="G321" s="759" t="s">
        <v>747</v>
      </c>
    </row>
    <row r="322" spans="1:7" ht="13.5" customHeight="1">
      <c r="A322" s="492"/>
      <c r="B322" s="493" t="s">
        <v>1111</v>
      </c>
      <c r="C322" s="757"/>
      <c r="D322" s="494"/>
      <c r="E322" s="495"/>
      <c r="F322" s="494"/>
      <c r="G322" s="759"/>
    </row>
    <row r="323" spans="1:7" ht="13.5" customHeight="1">
      <c r="A323" s="532" t="s">
        <v>1112</v>
      </c>
      <c r="B323" s="488" t="s">
        <v>1110</v>
      </c>
      <c r="C323" s="756" t="s">
        <v>784</v>
      </c>
      <c r="D323" s="489"/>
      <c r="E323" s="490">
        <v>69500</v>
      </c>
      <c r="F323" s="774" t="s">
        <v>1046</v>
      </c>
      <c r="G323" s="764" t="s">
        <v>747</v>
      </c>
    </row>
    <row r="324" spans="1:7" ht="13.5" customHeight="1">
      <c r="A324" s="492"/>
      <c r="B324" s="493" t="s">
        <v>1113</v>
      </c>
      <c r="C324" s="757"/>
      <c r="D324" s="494"/>
      <c r="E324" s="495"/>
      <c r="F324" s="775"/>
      <c r="G324" s="759"/>
    </row>
    <row r="325" spans="1:7" ht="13.5" customHeight="1">
      <c r="A325" s="532" t="s">
        <v>1114</v>
      </c>
      <c r="B325" s="488" t="s">
        <v>1110</v>
      </c>
      <c r="C325" s="756" t="s">
        <v>784</v>
      </c>
      <c r="D325" s="489"/>
      <c r="E325" s="490">
        <v>380000</v>
      </c>
      <c r="F325" s="774" t="s">
        <v>1046</v>
      </c>
      <c r="G325" s="764" t="s">
        <v>747</v>
      </c>
    </row>
    <row r="326" spans="1:7" ht="13.5" customHeight="1">
      <c r="A326" s="492"/>
      <c r="B326" s="493" t="s">
        <v>1115</v>
      </c>
      <c r="C326" s="757"/>
      <c r="D326" s="494"/>
      <c r="E326" s="495"/>
      <c r="F326" s="775"/>
      <c r="G326" s="759"/>
    </row>
    <row r="327" spans="1:7" s="501" customFormat="1" ht="13.5" customHeight="1">
      <c r="A327" s="496" t="s">
        <v>1116</v>
      </c>
      <c r="B327" s="497" t="s">
        <v>1117</v>
      </c>
      <c r="C327" s="760" t="s">
        <v>1118</v>
      </c>
      <c r="D327" s="498">
        <v>5023</v>
      </c>
      <c r="E327" s="499">
        <v>6900</v>
      </c>
      <c r="F327" s="500"/>
      <c r="G327" s="773" t="s">
        <v>747</v>
      </c>
    </row>
    <row r="328" spans="1:7" s="501" customFormat="1" ht="13.5" customHeight="1">
      <c r="A328" s="502"/>
      <c r="B328" s="503" t="s">
        <v>1119</v>
      </c>
      <c r="C328" s="761"/>
      <c r="D328" s="504"/>
      <c r="E328" s="505"/>
      <c r="F328" s="504"/>
      <c r="G328" s="763"/>
    </row>
    <row r="329" spans="1:7" ht="13.5" customHeight="1">
      <c r="A329" s="476" t="s">
        <v>1120</v>
      </c>
      <c r="B329" s="488" t="s">
        <v>1117</v>
      </c>
      <c r="C329" s="756" t="s">
        <v>1118</v>
      </c>
      <c r="D329" s="489">
        <v>3318</v>
      </c>
      <c r="E329" s="490">
        <v>3900</v>
      </c>
      <c r="F329" s="491"/>
      <c r="G329" s="764" t="s">
        <v>747</v>
      </c>
    </row>
    <row r="330" spans="1:7" ht="13.5" customHeight="1">
      <c r="A330" s="492"/>
      <c r="B330" s="493" t="s">
        <v>1121</v>
      </c>
      <c r="C330" s="757"/>
      <c r="D330" s="494"/>
      <c r="E330" s="495"/>
      <c r="F330" s="494"/>
      <c r="G330" s="759"/>
    </row>
    <row r="331" spans="1:7" ht="13.5" customHeight="1">
      <c r="A331" s="476" t="s">
        <v>1122</v>
      </c>
      <c r="B331" s="488" t="s">
        <v>1123</v>
      </c>
      <c r="C331" s="756" t="s">
        <v>1118</v>
      </c>
      <c r="D331" s="489">
        <v>445000</v>
      </c>
      <c r="E331" s="490">
        <v>450000</v>
      </c>
      <c r="F331" s="491"/>
      <c r="G331" s="764" t="s">
        <v>747</v>
      </c>
    </row>
    <row r="332" spans="1:7" ht="13.5" customHeight="1">
      <c r="A332" s="492"/>
      <c r="B332" s="493" t="s">
        <v>1124</v>
      </c>
      <c r="C332" s="757"/>
      <c r="D332" s="494"/>
      <c r="E332" s="495"/>
      <c r="F332" s="494"/>
      <c r="G332" s="759"/>
    </row>
    <row r="333" spans="1:7" ht="13.5" customHeight="1">
      <c r="A333" s="476" t="s">
        <v>1125</v>
      </c>
      <c r="B333" s="488" t="s">
        <v>1126</v>
      </c>
      <c r="C333" s="756" t="s">
        <v>1118</v>
      </c>
      <c r="D333" s="489">
        <v>1580</v>
      </c>
      <c r="E333" s="490">
        <v>1580</v>
      </c>
      <c r="F333" s="491"/>
      <c r="G333" s="764" t="s">
        <v>747</v>
      </c>
    </row>
    <row r="334" spans="1:7" ht="13.5" customHeight="1">
      <c r="A334" s="492"/>
      <c r="B334" s="493" t="s">
        <v>1127</v>
      </c>
      <c r="C334" s="757"/>
      <c r="D334" s="494"/>
      <c r="E334" s="495"/>
      <c r="F334" s="494"/>
      <c r="G334" s="759"/>
    </row>
    <row r="335" spans="1:7" ht="13.5" customHeight="1">
      <c r="A335" s="476" t="s">
        <v>1128</v>
      </c>
      <c r="B335" s="488" t="s">
        <v>1126</v>
      </c>
      <c r="C335" s="756" t="s">
        <v>1118</v>
      </c>
      <c r="D335" s="489">
        <v>2460</v>
      </c>
      <c r="E335" s="490">
        <v>2460</v>
      </c>
      <c r="F335" s="491"/>
      <c r="G335" s="764" t="s">
        <v>747</v>
      </c>
    </row>
    <row r="336" spans="1:7" ht="13.5" customHeight="1">
      <c r="A336" s="492"/>
      <c r="B336" s="493" t="s">
        <v>1129</v>
      </c>
      <c r="C336" s="757"/>
      <c r="D336" s="494"/>
      <c r="E336" s="495"/>
      <c r="F336" s="494"/>
      <c r="G336" s="759"/>
    </row>
    <row r="337" spans="1:7" ht="13.5" customHeight="1">
      <c r="A337" s="476" t="s">
        <v>1130</v>
      </c>
      <c r="B337" s="488" t="s">
        <v>1131</v>
      </c>
      <c r="C337" s="756" t="s">
        <v>1118</v>
      </c>
      <c r="D337" s="489">
        <v>230</v>
      </c>
      <c r="E337" s="490">
        <v>270</v>
      </c>
      <c r="F337" s="491"/>
      <c r="G337" s="764" t="s">
        <v>747</v>
      </c>
    </row>
    <row r="338" spans="1:7" ht="13.5" customHeight="1">
      <c r="A338" s="492"/>
      <c r="B338" s="493" t="s">
        <v>1132</v>
      </c>
      <c r="C338" s="757"/>
      <c r="D338" s="494"/>
      <c r="E338" s="495"/>
      <c r="F338" s="494"/>
      <c r="G338" s="759"/>
    </row>
    <row r="339" spans="1:7" ht="13.5" customHeight="1">
      <c r="A339" s="476" t="s">
        <v>1133</v>
      </c>
      <c r="B339" s="488" t="s">
        <v>1131</v>
      </c>
      <c r="C339" s="756" t="s">
        <v>1118</v>
      </c>
      <c r="D339" s="489">
        <v>490</v>
      </c>
      <c r="E339" s="490">
        <v>570</v>
      </c>
      <c r="F339" s="491"/>
      <c r="G339" s="764" t="s">
        <v>747</v>
      </c>
    </row>
    <row r="340" spans="1:7" ht="13.5" customHeight="1">
      <c r="A340" s="492"/>
      <c r="B340" s="493" t="s">
        <v>1134</v>
      </c>
      <c r="C340" s="757"/>
      <c r="D340" s="494"/>
      <c r="E340" s="495"/>
      <c r="F340" s="494"/>
      <c r="G340" s="759"/>
    </row>
    <row r="341" spans="1:7" ht="13.5" customHeight="1">
      <c r="A341" s="476" t="s">
        <v>1135</v>
      </c>
      <c r="B341" s="488" t="s">
        <v>1131</v>
      </c>
      <c r="C341" s="756" t="s">
        <v>1118</v>
      </c>
      <c r="D341" s="489">
        <v>690</v>
      </c>
      <c r="E341" s="490">
        <v>810</v>
      </c>
      <c r="F341" s="491"/>
      <c r="G341" s="764" t="s">
        <v>747</v>
      </c>
    </row>
    <row r="342" spans="1:7" ht="13.5" customHeight="1">
      <c r="A342" s="492"/>
      <c r="B342" s="493" t="s">
        <v>1136</v>
      </c>
      <c r="C342" s="757"/>
      <c r="D342" s="494"/>
      <c r="E342" s="495"/>
      <c r="F342" s="494"/>
      <c r="G342" s="759"/>
    </row>
    <row r="343" spans="1:7" ht="13.5" customHeight="1">
      <c r="A343" s="476" t="s">
        <v>1137</v>
      </c>
      <c r="B343" s="488" t="s">
        <v>1131</v>
      </c>
      <c r="C343" s="756" t="s">
        <v>1118</v>
      </c>
      <c r="D343" s="489">
        <v>1050</v>
      </c>
      <c r="E343" s="490">
        <v>1230</v>
      </c>
      <c r="F343" s="491"/>
      <c r="G343" s="764" t="s">
        <v>747</v>
      </c>
    </row>
    <row r="344" spans="1:7" ht="13.5" customHeight="1">
      <c r="A344" s="492"/>
      <c r="B344" s="493" t="s">
        <v>1138</v>
      </c>
      <c r="C344" s="757"/>
      <c r="D344" s="494"/>
      <c r="E344" s="495"/>
      <c r="F344" s="494"/>
      <c r="G344" s="759"/>
    </row>
    <row r="345" spans="1:7" ht="13.5" customHeight="1">
      <c r="A345" s="476" t="s">
        <v>1139</v>
      </c>
      <c r="B345" s="488" t="s">
        <v>1140</v>
      </c>
      <c r="C345" s="756" t="s">
        <v>1118</v>
      </c>
      <c r="D345" s="489">
        <v>46500</v>
      </c>
      <c r="E345" s="490">
        <v>46500</v>
      </c>
      <c r="F345" s="491"/>
      <c r="G345" s="764" t="s">
        <v>747</v>
      </c>
    </row>
    <row r="346" spans="1:7" ht="13.5" customHeight="1">
      <c r="A346" s="492"/>
      <c r="B346" s="493" t="s">
        <v>1141</v>
      </c>
      <c r="C346" s="757"/>
      <c r="D346" s="494"/>
      <c r="E346" s="495"/>
      <c r="F346" s="494"/>
      <c r="G346" s="759"/>
    </row>
    <row r="347" spans="1:7" ht="13.5" customHeight="1">
      <c r="A347" s="476" t="s">
        <v>1142</v>
      </c>
      <c r="B347" s="488" t="s">
        <v>1143</v>
      </c>
      <c r="C347" s="756" t="s">
        <v>1144</v>
      </c>
      <c r="D347" s="489">
        <v>1500000</v>
      </c>
      <c r="E347" s="490">
        <v>1600000</v>
      </c>
      <c r="F347" s="491"/>
      <c r="G347" s="764" t="s">
        <v>1145</v>
      </c>
    </row>
    <row r="348" spans="1:7" ht="13.5" customHeight="1">
      <c r="A348" s="492"/>
      <c r="B348" s="493" t="s">
        <v>1146</v>
      </c>
      <c r="C348" s="757"/>
      <c r="D348" s="494"/>
      <c r="E348" s="495"/>
      <c r="F348" s="494"/>
      <c r="G348" s="764"/>
    </row>
    <row r="349" spans="1:7" ht="13.5" customHeight="1">
      <c r="A349" s="476" t="s">
        <v>1147</v>
      </c>
      <c r="B349" s="488" t="s">
        <v>1148</v>
      </c>
      <c r="C349" s="756" t="s">
        <v>1144</v>
      </c>
      <c r="D349" s="489">
        <v>1500000</v>
      </c>
      <c r="E349" s="490">
        <v>1600000</v>
      </c>
      <c r="F349" s="491"/>
      <c r="G349" s="764" t="s">
        <v>1145</v>
      </c>
    </row>
    <row r="350" spans="1:7" ht="13.5" customHeight="1">
      <c r="A350" s="492"/>
      <c r="B350" s="493" t="s">
        <v>1149</v>
      </c>
      <c r="C350" s="757"/>
      <c r="D350" s="494"/>
      <c r="E350" s="495"/>
      <c r="F350" s="494"/>
      <c r="G350" s="764"/>
    </row>
    <row r="351" spans="1:7" ht="13.5" hidden="1" customHeight="1">
      <c r="A351" s="476" t="s">
        <v>1150</v>
      </c>
      <c r="B351" s="488" t="s">
        <v>1151</v>
      </c>
      <c r="C351" s="756" t="s">
        <v>738</v>
      </c>
      <c r="D351" s="489">
        <v>1099</v>
      </c>
      <c r="E351" s="490">
        <v>1223</v>
      </c>
      <c r="F351" s="491"/>
      <c r="G351" s="764" t="s">
        <v>1152</v>
      </c>
    </row>
    <row r="352" spans="1:7" ht="13.5" hidden="1" customHeight="1">
      <c r="A352" s="492"/>
      <c r="B352" s="493" t="s">
        <v>1153</v>
      </c>
      <c r="C352" s="757"/>
      <c r="D352" s="494"/>
      <c r="E352" s="495"/>
      <c r="F352" s="494"/>
      <c r="G352" s="759"/>
    </row>
    <row r="353" spans="1:7" ht="13.5" hidden="1" customHeight="1">
      <c r="A353" s="476" t="s">
        <v>1154</v>
      </c>
      <c r="B353" s="488" t="s">
        <v>1151</v>
      </c>
      <c r="C353" s="756" t="s">
        <v>738</v>
      </c>
      <c r="D353" s="489">
        <v>1752</v>
      </c>
      <c r="E353" s="490">
        <v>1959</v>
      </c>
      <c r="F353" s="491"/>
      <c r="G353" s="764" t="s">
        <v>1152</v>
      </c>
    </row>
    <row r="354" spans="1:7" ht="13.5" hidden="1" customHeight="1">
      <c r="A354" s="492"/>
      <c r="B354" s="493" t="s">
        <v>1155</v>
      </c>
      <c r="C354" s="757"/>
      <c r="D354" s="494"/>
      <c r="E354" s="495"/>
      <c r="F354" s="494"/>
      <c r="G354" s="759"/>
    </row>
    <row r="355" spans="1:7" ht="13.5" hidden="1" customHeight="1">
      <c r="A355" s="476" t="s">
        <v>1156</v>
      </c>
      <c r="B355" s="488" t="s">
        <v>1151</v>
      </c>
      <c r="C355" s="756" t="s">
        <v>738</v>
      </c>
      <c r="D355" s="489">
        <v>2650</v>
      </c>
      <c r="E355" s="490">
        <v>2650</v>
      </c>
      <c r="F355" s="774" t="s">
        <v>1157</v>
      </c>
      <c r="G355" s="764" t="s">
        <v>1152</v>
      </c>
    </row>
    <row r="356" spans="1:7" ht="13.5" hidden="1" customHeight="1">
      <c r="A356" s="492"/>
      <c r="B356" s="493" t="s">
        <v>1158</v>
      </c>
      <c r="C356" s="757"/>
      <c r="D356" s="494"/>
      <c r="E356" s="495"/>
      <c r="F356" s="775"/>
      <c r="G356" s="759"/>
    </row>
    <row r="357" spans="1:7" ht="13.5" hidden="1" customHeight="1">
      <c r="A357" s="476" t="s">
        <v>1159</v>
      </c>
      <c r="B357" s="488" t="s">
        <v>1151</v>
      </c>
      <c r="C357" s="756" t="s">
        <v>738</v>
      </c>
      <c r="D357" s="489">
        <v>4078</v>
      </c>
      <c r="E357" s="490">
        <v>4078</v>
      </c>
      <c r="F357" s="491"/>
      <c r="G357" s="764" t="s">
        <v>1152</v>
      </c>
    </row>
    <row r="358" spans="1:7" ht="13.5" hidden="1" customHeight="1">
      <c r="A358" s="492"/>
      <c r="B358" s="493" t="s">
        <v>1160</v>
      </c>
      <c r="C358" s="757"/>
      <c r="D358" s="494"/>
      <c r="E358" s="495"/>
      <c r="F358" s="494"/>
      <c r="G358" s="759"/>
    </row>
    <row r="359" spans="1:7" ht="13.5" customHeight="1">
      <c r="A359" s="476" t="s">
        <v>1161</v>
      </c>
      <c r="B359" s="488" t="s">
        <v>1162</v>
      </c>
      <c r="C359" s="756" t="s">
        <v>738</v>
      </c>
      <c r="D359" s="489">
        <v>257</v>
      </c>
      <c r="E359" s="490">
        <v>290</v>
      </c>
      <c r="F359" s="491"/>
      <c r="G359" s="764" t="s">
        <v>1152</v>
      </c>
    </row>
    <row r="360" spans="1:7" ht="13.5" customHeight="1">
      <c r="A360" s="492"/>
      <c r="B360" s="493" t="s">
        <v>1163</v>
      </c>
      <c r="C360" s="757"/>
      <c r="D360" s="494"/>
      <c r="E360" s="495"/>
      <c r="F360" s="494"/>
      <c r="G360" s="759"/>
    </row>
    <row r="361" spans="1:7" ht="13.5" customHeight="1">
      <c r="A361" s="496" t="s">
        <v>1164</v>
      </c>
      <c r="B361" s="497" t="s">
        <v>1162</v>
      </c>
      <c r="C361" s="760" t="s">
        <v>738</v>
      </c>
      <c r="D361" s="498">
        <v>423</v>
      </c>
      <c r="E361" s="499">
        <v>454</v>
      </c>
      <c r="F361" s="491"/>
      <c r="G361" s="764" t="s">
        <v>1152</v>
      </c>
    </row>
    <row r="362" spans="1:7" ht="13.5" customHeight="1">
      <c r="A362" s="502"/>
      <c r="B362" s="503" t="s">
        <v>1165</v>
      </c>
      <c r="C362" s="761"/>
      <c r="D362" s="504"/>
      <c r="E362" s="505"/>
      <c r="F362" s="494"/>
      <c r="G362" s="759"/>
    </row>
    <row r="363" spans="1:7" s="511" customFormat="1" ht="13.5" customHeight="1">
      <c r="A363" s="506" t="s">
        <v>1166</v>
      </c>
      <c r="B363" s="507" t="s">
        <v>1167</v>
      </c>
      <c r="C363" s="765" t="s">
        <v>738</v>
      </c>
      <c r="D363" s="508">
        <v>312</v>
      </c>
      <c r="E363" s="509">
        <v>327</v>
      </c>
      <c r="F363" s="510"/>
      <c r="G363" s="767" t="s">
        <v>1152</v>
      </c>
    </row>
    <row r="364" spans="1:7" s="511" customFormat="1" ht="13.5" customHeight="1">
      <c r="A364" s="512"/>
      <c r="B364" s="513" t="s">
        <v>1168</v>
      </c>
      <c r="C364" s="766"/>
      <c r="D364" s="514"/>
      <c r="E364" s="515"/>
      <c r="F364" s="514"/>
      <c r="G364" s="768"/>
    </row>
    <row r="365" spans="1:7" s="511" customFormat="1" ht="13.5" customHeight="1">
      <c r="A365" s="506" t="s">
        <v>1169</v>
      </c>
      <c r="B365" s="507" t="s">
        <v>1167</v>
      </c>
      <c r="C365" s="765" t="s">
        <v>738</v>
      </c>
      <c r="D365" s="508">
        <v>507</v>
      </c>
      <c r="E365" s="509">
        <v>524</v>
      </c>
      <c r="F365" s="510"/>
      <c r="G365" s="767" t="s">
        <v>1152</v>
      </c>
    </row>
    <row r="366" spans="1:7" s="511" customFormat="1" ht="13.5" customHeight="1">
      <c r="A366" s="512"/>
      <c r="B366" s="513" t="s">
        <v>1170</v>
      </c>
      <c r="C366" s="766"/>
      <c r="D366" s="514"/>
      <c r="E366" s="515"/>
      <c r="F366" s="514"/>
      <c r="G366" s="768"/>
    </row>
    <row r="367" spans="1:7" s="511" customFormat="1" ht="13.5" customHeight="1">
      <c r="A367" s="506" t="s">
        <v>1171</v>
      </c>
      <c r="B367" s="507" t="s">
        <v>1167</v>
      </c>
      <c r="C367" s="765" t="s">
        <v>738</v>
      </c>
      <c r="D367" s="508">
        <v>785</v>
      </c>
      <c r="E367" s="509">
        <v>810</v>
      </c>
      <c r="F367" s="510"/>
      <c r="G367" s="767" t="s">
        <v>1152</v>
      </c>
    </row>
    <row r="368" spans="1:7" s="511" customFormat="1" ht="13.5" customHeight="1">
      <c r="A368" s="512"/>
      <c r="B368" s="513" t="s">
        <v>1172</v>
      </c>
      <c r="C368" s="766"/>
      <c r="D368" s="514"/>
      <c r="E368" s="515"/>
      <c r="F368" s="514"/>
      <c r="G368" s="768"/>
    </row>
    <row r="369" spans="1:7" ht="13.5" customHeight="1">
      <c r="A369" s="476" t="s">
        <v>1173</v>
      </c>
      <c r="B369" s="488" t="s">
        <v>1167</v>
      </c>
      <c r="C369" s="756" t="s">
        <v>738</v>
      </c>
      <c r="D369" s="489">
        <v>1170</v>
      </c>
      <c r="E369" s="490">
        <v>1208</v>
      </c>
      <c r="F369" s="491"/>
      <c r="G369" s="764" t="s">
        <v>1152</v>
      </c>
    </row>
    <row r="370" spans="1:7" ht="13.5" customHeight="1">
      <c r="A370" s="492"/>
      <c r="B370" s="493" t="s">
        <v>1174</v>
      </c>
      <c r="C370" s="757"/>
      <c r="D370" s="494"/>
      <c r="E370" s="495"/>
      <c r="F370" s="494"/>
      <c r="G370" s="759"/>
    </row>
    <row r="371" spans="1:7" ht="13.5" customHeight="1">
      <c r="A371" s="476" t="s">
        <v>1175</v>
      </c>
      <c r="B371" s="488" t="s">
        <v>1167</v>
      </c>
      <c r="C371" s="756" t="s">
        <v>738</v>
      </c>
      <c r="D371" s="489">
        <v>1988</v>
      </c>
      <c r="E371" s="490">
        <v>2051</v>
      </c>
      <c r="F371" s="491"/>
      <c r="G371" s="764" t="s">
        <v>1152</v>
      </c>
    </row>
    <row r="372" spans="1:7" ht="13.5" customHeight="1">
      <c r="A372" s="492"/>
      <c r="B372" s="493" t="s">
        <v>1176</v>
      </c>
      <c r="C372" s="757"/>
      <c r="D372" s="494"/>
      <c r="E372" s="495"/>
      <c r="F372" s="494"/>
      <c r="G372" s="759"/>
    </row>
    <row r="373" spans="1:7" ht="13.5" customHeight="1">
      <c r="A373" s="476" t="s">
        <v>1177</v>
      </c>
      <c r="B373" s="488" t="s">
        <v>1167</v>
      </c>
      <c r="C373" s="756" t="s">
        <v>738</v>
      </c>
      <c r="D373" s="489">
        <v>3104</v>
      </c>
      <c r="E373" s="490">
        <v>3203</v>
      </c>
      <c r="F373" s="491"/>
      <c r="G373" s="764" t="s">
        <v>1152</v>
      </c>
    </row>
    <row r="374" spans="1:7" ht="13.5" customHeight="1">
      <c r="A374" s="492"/>
      <c r="B374" s="493" t="s">
        <v>1178</v>
      </c>
      <c r="C374" s="757"/>
      <c r="D374" s="494"/>
      <c r="E374" s="495"/>
      <c r="F374" s="494"/>
      <c r="G374" s="759"/>
    </row>
    <row r="375" spans="1:7" ht="13.5" customHeight="1">
      <c r="A375" s="476" t="s">
        <v>1179</v>
      </c>
      <c r="B375" s="488" t="s">
        <v>1167</v>
      </c>
      <c r="C375" s="756" t="s">
        <v>738</v>
      </c>
      <c r="D375" s="489">
        <v>5016</v>
      </c>
      <c r="E375" s="490">
        <v>5267</v>
      </c>
      <c r="F375" s="491"/>
      <c r="G375" s="764" t="s">
        <v>1152</v>
      </c>
    </row>
    <row r="376" spans="1:7" ht="13.5" customHeight="1">
      <c r="A376" s="492"/>
      <c r="B376" s="493" t="s">
        <v>1180</v>
      </c>
      <c r="C376" s="757"/>
      <c r="D376" s="494"/>
      <c r="E376" s="495"/>
      <c r="F376" s="494"/>
      <c r="G376" s="759"/>
    </row>
    <row r="377" spans="1:7" ht="13.5" customHeight="1">
      <c r="A377" s="476" t="s">
        <v>1181</v>
      </c>
      <c r="B377" s="488" t="s">
        <v>1167</v>
      </c>
      <c r="C377" s="756" t="s">
        <v>738</v>
      </c>
      <c r="D377" s="489">
        <v>6768</v>
      </c>
      <c r="E377" s="490">
        <v>6983</v>
      </c>
      <c r="F377" s="491"/>
      <c r="G377" s="764" t="s">
        <v>1152</v>
      </c>
    </row>
    <row r="378" spans="1:7" ht="13.5" customHeight="1">
      <c r="A378" s="492"/>
      <c r="B378" s="493" t="s">
        <v>1182</v>
      </c>
      <c r="C378" s="757"/>
      <c r="D378" s="494"/>
      <c r="E378" s="495"/>
      <c r="F378" s="494"/>
      <c r="G378" s="759"/>
    </row>
    <row r="379" spans="1:7" ht="13.5" customHeight="1">
      <c r="A379" s="476" t="s">
        <v>1183</v>
      </c>
      <c r="B379" s="488" t="s">
        <v>1167</v>
      </c>
      <c r="C379" s="756" t="s">
        <v>738</v>
      </c>
      <c r="D379" s="489">
        <v>9631</v>
      </c>
      <c r="E379" s="490">
        <v>9936</v>
      </c>
      <c r="F379" s="491"/>
      <c r="G379" s="764" t="s">
        <v>1152</v>
      </c>
    </row>
    <row r="380" spans="1:7" ht="13.5" customHeight="1">
      <c r="A380" s="492"/>
      <c r="B380" s="493" t="s">
        <v>1184</v>
      </c>
      <c r="C380" s="757"/>
      <c r="D380" s="494"/>
      <c r="E380" s="495"/>
      <c r="F380" s="494"/>
      <c r="G380" s="759"/>
    </row>
    <row r="381" spans="1:7" ht="13.5" customHeight="1">
      <c r="A381" s="476" t="s">
        <v>1185</v>
      </c>
      <c r="B381" s="488" t="s">
        <v>1167</v>
      </c>
      <c r="C381" s="756" t="s">
        <v>738</v>
      </c>
      <c r="D381" s="489">
        <v>13446</v>
      </c>
      <c r="E381" s="490">
        <v>13872</v>
      </c>
      <c r="F381" s="491"/>
      <c r="G381" s="764" t="s">
        <v>1152</v>
      </c>
    </row>
    <row r="382" spans="1:7" ht="13.5" customHeight="1">
      <c r="A382" s="492"/>
      <c r="B382" s="493" t="s">
        <v>1186</v>
      </c>
      <c r="C382" s="757"/>
      <c r="D382" s="494"/>
      <c r="E382" s="495"/>
      <c r="F382" s="494"/>
      <c r="G382" s="759"/>
    </row>
    <row r="383" spans="1:7" s="511" customFormat="1" ht="13.5" customHeight="1">
      <c r="A383" s="506" t="s">
        <v>1187</v>
      </c>
      <c r="B383" s="507" t="s">
        <v>1188</v>
      </c>
      <c r="C383" s="765" t="s">
        <v>738</v>
      </c>
      <c r="D383" s="508">
        <v>2310</v>
      </c>
      <c r="E383" s="509">
        <v>2814</v>
      </c>
      <c r="F383" s="510"/>
      <c r="G383" s="767" t="s">
        <v>1152</v>
      </c>
    </row>
    <row r="384" spans="1:7" s="511" customFormat="1" ht="13.5" customHeight="1">
      <c r="A384" s="512"/>
      <c r="B384" s="513" t="s">
        <v>1189</v>
      </c>
      <c r="C384" s="766"/>
      <c r="D384" s="514"/>
      <c r="E384" s="515"/>
      <c r="F384" s="514"/>
      <c r="G384" s="768"/>
    </row>
    <row r="385" spans="1:7" s="511" customFormat="1" ht="13.5" customHeight="1">
      <c r="A385" s="506" t="s">
        <v>1190</v>
      </c>
      <c r="B385" s="507" t="s">
        <v>1188</v>
      </c>
      <c r="C385" s="765" t="s">
        <v>738</v>
      </c>
      <c r="D385" s="508">
        <v>3592</v>
      </c>
      <c r="E385" s="509">
        <v>4420</v>
      </c>
      <c r="F385" s="510"/>
      <c r="G385" s="767" t="s">
        <v>1152</v>
      </c>
    </row>
    <row r="386" spans="1:7" s="511" customFormat="1" ht="13.5" customHeight="1">
      <c r="A386" s="512"/>
      <c r="B386" s="513" t="s">
        <v>1191</v>
      </c>
      <c r="C386" s="766"/>
      <c r="D386" s="514"/>
      <c r="E386" s="515"/>
      <c r="F386" s="514"/>
      <c r="G386" s="768"/>
    </row>
    <row r="387" spans="1:7" s="511" customFormat="1" ht="13.5" customHeight="1">
      <c r="A387" s="506" t="s">
        <v>1192</v>
      </c>
      <c r="B387" s="507" t="s">
        <v>1188</v>
      </c>
      <c r="C387" s="765" t="s">
        <v>738</v>
      </c>
      <c r="D387" s="508">
        <v>5390</v>
      </c>
      <c r="E387" s="509">
        <v>5946</v>
      </c>
      <c r="F387" s="510"/>
      <c r="G387" s="767" t="s">
        <v>1152</v>
      </c>
    </row>
    <row r="388" spans="1:7" s="511" customFormat="1" ht="13.5" customHeight="1">
      <c r="A388" s="512"/>
      <c r="B388" s="513" t="s">
        <v>1193</v>
      </c>
      <c r="C388" s="766"/>
      <c r="D388" s="514"/>
      <c r="E388" s="515"/>
      <c r="F388" s="514"/>
      <c r="G388" s="768"/>
    </row>
    <row r="389" spans="1:7" s="511" customFormat="1" ht="13.5" customHeight="1">
      <c r="A389" s="506" t="s">
        <v>1194</v>
      </c>
      <c r="B389" s="507" t="s">
        <v>1188</v>
      </c>
      <c r="C389" s="765" t="s">
        <v>738</v>
      </c>
      <c r="D389" s="508">
        <v>7165</v>
      </c>
      <c r="E389" s="509">
        <v>7956</v>
      </c>
      <c r="F389" s="510"/>
      <c r="G389" s="767" t="s">
        <v>1152</v>
      </c>
    </row>
    <row r="390" spans="1:7" s="511" customFormat="1" ht="13.5" customHeight="1">
      <c r="A390" s="512"/>
      <c r="B390" s="513" t="s">
        <v>1195</v>
      </c>
      <c r="C390" s="766"/>
      <c r="D390" s="514"/>
      <c r="E390" s="515"/>
      <c r="F390" s="514"/>
      <c r="G390" s="768"/>
    </row>
    <row r="391" spans="1:7" s="511" customFormat="1" ht="13.5" customHeight="1">
      <c r="A391" s="506" t="s">
        <v>1196</v>
      </c>
      <c r="B391" s="507" t="s">
        <v>1188</v>
      </c>
      <c r="C391" s="765" t="s">
        <v>738</v>
      </c>
      <c r="D391" s="508">
        <v>9859</v>
      </c>
      <c r="E391" s="509">
        <v>11450</v>
      </c>
      <c r="F391" s="510"/>
      <c r="G391" s="767" t="s">
        <v>1152</v>
      </c>
    </row>
    <row r="392" spans="1:7" s="511" customFormat="1" ht="13.5" customHeight="1">
      <c r="A392" s="512"/>
      <c r="B392" s="513" t="s">
        <v>1197</v>
      </c>
      <c r="C392" s="766"/>
      <c r="D392" s="514"/>
      <c r="E392" s="515"/>
      <c r="F392" s="514"/>
      <c r="G392" s="768"/>
    </row>
    <row r="393" spans="1:7" ht="13.5" hidden="1" customHeight="1">
      <c r="A393" s="476" t="s">
        <v>1198</v>
      </c>
      <c r="B393" s="488" t="s">
        <v>1199</v>
      </c>
      <c r="C393" s="756" t="s">
        <v>1200</v>
      </c>
      <c r="D393" s="489">
        <v>8300000</v>
      </c>
      <c r="E393" s="490">
        <v>8690000</v>
      </c>
      <c r="F393" s="491"/>
      <c r="G393" s="764" t="s">
        <v>1201</v>
      </c>
    </row>
    <row r="394" spans="1:7" ht="13.5" hidden="1" customHeight="1">
      <c r="A394" s="492"/>
      <c r="B394" s="493" t="s">
        <v>1202</v>
      </c>
      <c r="C394" s="757"/>
      <c r="D394" s="494"/>
      <c r="E394" s="495"/>
      <c r="F394" s="494"/>
      <c r="G394" s="759"/>
    </row>
    <row r="395" spans="1:7" ht="13.5" hidden="1" customHeight="1">
      <c r="A395" s="476" t="s">
        <v>1203</v>
      </c>
      <c r="B395" s="488" t="s">
        <v>1199</v>
      </c>
      <c r="C395" s="756" t="s">
        <v>1200</v>
      </c>
      <c r="D395" s="489">
        <v>9100000</v>
      </c>
      <c r="E395" s="490">
        <v>9460000</v>
      </c>
      <c r="F395" s="491"/>
      <c r="G395" s="764" t="s">
        <v>1201</v>
      </c>
    </row>
    <row r="396" spans="1:7" ht="13.5" hidden="1" customHeight="1">
      <c r="A396" s="492"/>
      <c r="B396" s="493" t="s">
        <v>1204</v>
      </c>
      <c r="C396" s="757"/>
      <c r="D396" s="494"/>
      <c r="E396" s="495"/>
      <c r="F396" s="494"/>
      <c r="G396" s="759"/>
    </row>
    <row r="397" spans="1:7" ht="13.5" hidden="1" customHeight="1">
      <c r="A397" s="476" t="s">
        <v>1205</v>
      </c>
      <c r="B397" s="488" t="s">
        <v>1199</v>
      </c>
      <c r="C397" s="756" t="s">
        <v>1200</v>
      </c>
      <c r="D397" s="489">
        <v>11000000</v>
      </c>
      <c r="E397" s="490">
        <v>11000000</v>
      </c>
      <c r="F397" s="491"/>
      <c r="G397" s="764" t="s">
        <v>1201</v>
      </c>
    </row>
    <row r="398" spans="1:7" ht="13.5" hidden="1" customHeight="1">
      <c r="A398" s="492"/>
      <c r="B398" s="493" t="s">
        <v>1206</v>
      </c>
      <c r="C398" s="757"/>
      <c r="D398" s="494"/>
      <c r="E398" s="495"/>
      <c r="F398" s="494"/>
      <c r="G398" s="759"/>
    </row>
    <row r="399" spans="1:7" ht="13.5" hidden="1" customHeight="1">
      <c r="A399" s="476" t="s">
        <v>1207</v>
      </c>
      <c r="B399" s="488" t="s">
        <v>1208</v>
      </c>
      <c r="C399" s="756" t="s">
        <v>1200</v>
      </c>
      <c r="D399" s="489">
        <v>17380000</v>
      </c>
      <c r="E399" s="490">
        <v>17380000</v>
      </c>
      <c r="F399" s="491"/>
      <c r="G399" s="764" t="s">
        <v>1201</v>
      </c>
    </row>
    <row r="400" spans="1:7" ht="13.5" hidden="1" customHeight="1">
      <c r="A400" s="492"/>
      <c r="B400" s="493" t="s">
        <v>1209</v>
      </c>
      <c r="C400" s="757"/>
      <c r="D400" s="494"/>
      <c r="E400" s="495"/>
      <c r="F400" s="494"/>
      <c r="G400" s="759"/>
    </row>
    <row r="401" spans="1:7" ht="13.5" hidden="1" customHeight="1">
      <c r="A401" s="476" t="s">
        <v>1210</v>
      </c>
      <c r="B401" s="488" t="s">
        <v>1208</v>
      </c>
      <c r="C401" s="756" t="s">
        <v>1200</v>
      </c>
      <c r="D401" s="489">
        <v>18040000</v>
      </c>
      <c r="E401" s="490">
        <v>18040000</v>
      </c>
      <c r="F401" s="491"/>
      <c r="G401" s="764" t="s">
        <v>1201</v>
      </c>
    </row>
    <row r="402" spans="1:7" ht="13.5" hidden="1" customHeight="1">
      <c r="A402" s="492"/>
      <c r="B402" s="493" t="s">
        <v>1211</v>
      </c>
      <c r="C402" s="757"/>
      <c r="D402" s="494"/>
      <c r="E402" s="495"/>
      <c r="F402" s="494"/>
      <c r="G402" s="759"/>
    </row>
    <row r="403" spans="1:7" ht="13.5" hidden="1" customHeight="1">
      <c r="A403" s="476" t="s">
        <v>1212</v>
      </c>
      <c r="B403" s="488" t="s">
        <v>1208</v>
      </c>
      <c r="C403" s="756" t="s">
        <v>1200</v>
      </c>
      <c r="D403" s="489">
        <v>19250000</v>
      </c>
      <c r="E403" s="490">
        <v>19250000</v>
      </c>
      <c r="F403" s="491"/>
      <c r="G403" s="764" t="s">
        <v>1201</v>
      </c>
    </row>
    <row r="404" spans="1:7" ht="13.5" hidden="1" customHeight="1">
      <c r="A404" s="492"/>
      <c r="B404" s="493" t="s">
        <v>1213</v>
      </c>
      <c r="C404" s="757"/>
      <c r="D404" s="494"/>
      <c r="E404" s="495"/>
      <c r="F404" s="494"/>
      <c r="G404" s="759"/>
    </row>
    <row r="405" spans="1:7" ht="13.5" hidden="1" customHeight="1">
      <c r="A405" s="476" t="s">
        <v>1214</v>
      </c>
      <c r="B405" s="488" t="s">
        <v>1208</v>
      </c>
      <c r="C405" s="756" t="s">
        <v>1200</v>
      </c>
      <c r="D405" s="489">
        <v>21450000</v>
      </c>
      <c r="E405" s="490">
        <v>21450000</v>
      </c>
      <c r="F405" s="491"/>
      <c r="G405" s="764" t="s">
        <v>1201</v>
      </c>
    </row>
    <row r="406" spans="1:7" ht="13.5" hidden="1" customHeight="1">
      <c r="A406" s="492"/>
      <c r="B406" s="493" t="s">
        <v>1215</v>
      </c>
      <c r="C406" s="757"/>
      <c r="D406" s="494"/>
      <c r="E406" s="495"/>
      <c r="F406" s="494"/>
      <c r="G406" s="759"/>
    </row>
    <row r="407" spans="1:7" ht="13.5" hidden="1" customHeight="1">
      <c r="A407" s="476" t="s">
        <v>1216</v>
      </c>
      <c r="B407" s="488" t="s">
        <v>1208</v>
      </c>
      <c r="C407" s="756" t="s">
        <v>1200</v>
      </c>
      <c r="D407" s="489">
        <v>21800000</v>
      </c>
      <c r="E407" s="490">
        <v>22550000</v>
      </c>
      <c r="F407" s="491"/>
      <c r="G407" s="764" t="s">
        <v>1201</v>
      </c>
    </row>
    <row r="408" spans="1:7" ht="13.5" hidden="1" customHeight="1">
      <c r="A408" s="492"/>
      <c r="B408" s="493" t="s">
        <v>1217</v>
      </c>
      <c r="C408" s="757"/>
      <c r="D408" s="494"/>
      <c r="E408" s="495"/>
      <c r="F408" s="494"/>
      <c r="G408" s="759"/>
    </row>
    <row r="409" spans="1:7" ht="13.5" hidden="1" customHeight="1">
      <c r="A409" s="476" t="s">
        <v>1218</v>
      </c>
      <c r="B409" s="488" t="s">
        <v>1208</v>
      </c>
      <c r="C409" s="756" t="s">
        <v>1200</v>
      </c>
      <c r="D409" s="489">
        <v>24300000</v>
      </c>
      <c r="E409" s="490">
        <v>25190000</v>
      </c>
      <c r="F409" s="491"/>
      <c r="G409" s="764" t="s">
        <v>1201</v>
      </c>
    </row>
    <row r="410" spans="1:7" ht="13.5" hidden="1" customHeight="1">
      <c r="A410" s="492"/>
      <c r="B410" s="493" t="s">
        <v>1219</v>
      </c>
      <c r="C410" s="757"/>
      <c r="D410" s="494"/>
      <c r="E410" s="495"/>
      <c r="F410" s="494"/>
      <c r="G410" s="759"/>
    </row>
    <row r="411" spans="1:7" ht="13.5" hidden="1" customHeight="1">
      <c r="A411" s="476" t="s">
        <v>1220</v>
      </c>
      <c r="B411" s="488" t="s">
        <v>1208</v>
      </c>
      <c r="C411" s="756" t="s">
        <v>1200</v>
      </c>
      <c r="D411" s="489">
        <v>27400000</v>
      </c>
      <c r="E411" s="490">
        <v>28380000</v>
      </c>
      <c r="F411" s="491"/>
      <c r="G411" s="764" t="s">
        <v>1201</v>
      </c>
    </row>
    <row r="412" spans="1:7" ht="13.5" hidden="1" customHeight="1">
      <c r="A412" s="492"/>
      <c r="B412" s="493" t="s">
        <v>1221</v>
      </c>
      <c r="C412" s="757"/>
      <c r="D412" s="494"/>
      <c r="E412" s="495"/>
      <c r="F412" s="494"/>
      <c r="G412" s="759"/>
    </row>
    <row r="413" spans="1:7" ht="13.5" hidden="1" customHeight="1">
      <c r="A413" s="476" t="s">
        <v>1222</v>
      </c>
      <c r="B413" s="488" t="s">
        <v>1208</v>
      </c>
      <c r="C413" s="756" t="s">
        <v>1200</v>
      </c>
      <c r="D413" s="489">
        <v>32400000</v>
      </c>
      <c r="E413" s="490">
        <v>33550000</v>
      </c>
      <c r="F413" s="491"/>
      <c r="G413" s="764" t="s">
        <v>1201</v>
      </c>
    </row>
    <row r="414" spans="1:7" ht="13.5" hidden="1" customHeight="1">
      <c r="A414" s="492"/>
      <c r="B414" s="493" t="s">
        <v>1223</v>
      </c>
      <c r="C414" s="757"/>
      <c r="D414" s="494"/>
      <c r="E414" s="495"/>
      <c r="F414" s="494"/>
      <c r="G414" s="759"/>
    </row>
    <row r="415" spans="1:7" ht="13.5" hidden="1" customHeight="1">
      <c r="A415" s="476" t="s">
        <v>1224</v>
      </c>
      <c r="B415" s="488" t="s">
        <v>1208</v>
      </c>
      <c r="C415" s="756" t="s">
        <v>1200</v>
      </c>
      <c r="D415" s="489">
        <v>41500000</v>
      </c>
      <c r="E415" s="490">
        <v>42900000</v>
      </c>
      <c r="F415" s="491"/>
      <c r="G415" s="764" t="s">
        <v>1201</v>
      </c>
    </row>
    <row r="416" spans="1:7" ht="13.5" hidden="1" customHeight="1">
      <c r="A416" s="492"/>
      <c r="B416" s="493" t="s">
        <v>1225</v>
      </c>
      <c r="C416" s="757"/>
      <c r="D416" s="494"/>
      <c r="E416" s="495"/>
      <c r="F416" s="494"/>
      <c r="G416" s="759"/>
    </row>
    <row r="417" spans="1:7" ht="13.5" hidden="1" customHeight="1">
      <c r="A417" s="476" t="s">
        <v>1226</v>
      </c>
      <c r="B417" s="488" t="s">
        <v>1208</v>
      </c>
      <c r="C417" s="756" t="s">
        <v>1200</v>
      </c>
      <c r="D417" s="489">
        <v>43100000</v>
      </c>
      <c r="E417" s="490">
        <v>44550000</v>
      </c>
      <c r="F417" s="491"/>
      <c r="G417" s="764" t="s">
        <v>1201</v>
      </c>
    </row>
    <row r="418" spans="1:7" ht="13.5" hidden="1" customHeight="1">
      <c r="A418" s="492"/>
      <c r="B418" s="493" t="s">
        <v>1227</v>
      </c>
      <c r="C418" s="757"/>
      <c r="D418" s="494"/>
      <c r="E418" s="495"/>
      <c r="F418" s="494"/>
      <c r="G418" s="759"/>
    </row>
    <row r="419" spans="1:7" ht="13.5" hidden="1" customHeight="1">
      <c r="A419" s="476" t="s">
        <v>1228</v>
      </c>
      <c r="B419" s="488" t="s">
        <v>1208</v>
      </c>
      <c r="C419" s="756" t="s">
        <v>1200</v>
      </c>
      <c r="D419" s="489">
        <v>50800000</v>
      </c>
      <c r="E419" s="490">
        <v>52525000</v>
      </c>
      <c r="F419" s="491"/>
      <c r="G419" s="764" t="s">
        <v>1201</v>
      </c>
    </row>
    <row r="420" spans="1:7" ht="13.5" hidden="1" customHeight="1">
      <c r="A420" s="492"/>
      <c r="B420" s="493" t="s">
        <v>1229</v>
      </c>
      <c r="C420" s="757"/>
      <c r="D420" s="494"/>
      <c r="E420" s="495"/>
      <c r="F420" s="494"/>
      <c r="G420" s="759"/>
    </row>
    <row r="421" spans="1:7" ht="13.5" hidden="1" customHeight="1">
      <c r="A421" s="476" t="s">
        <v>1230</v>
      </c>
      <c r="B421" s="488" t="s">
        <v>1208</v>
      </c>
      <c r="C421" s="756" t="s">
        <v>1200</v>
      </c>
      <c r="D421" s="489">
        <v>58600000</v>
      </c>
      <c r="E421" s="490">
        <v>60500000</v>
      </c>
      <c r="F421" s="491"/>
      <c r="G421" s="764" t="s">
        <v>1201</v>
      </c>
    </row>
    <row r="422" spans="1:7" ht="13.5" hidden="1" customHeight="1">
      <c r="A422" s="492"/>
      <c r="B422" s="493" t="s">
        <v>1231</v>
      </c>
      <c r="C422" s="757"/>
      <c r="D422" s="494"/>
      <c r="E422" s="495"/>
      <c r="F422" s="494"/>
      <c r="G422" s="759"/>
    </row>
    <row r="423" spans="1:7" ht="13.5" hidden="1" customHeight="1">
      <c r="A423" s="476" t="s">
        <v>1232</v>
      </c>
      <c r="B423" s="488" t="s">
        <v>1208</v>
      </c>
      <c r="C423" s="756" t="s">
        <v>1200</v>
      </c>
      <c r="D423" s="489">
        <v>78900000</v>
      </c>
      <c r="E423" s="490">
        <v>81400000</v>
      </c>
      <c r="F423" s="491"/>
      <c r="G423" s="764" t="s">
        <v>1201</v>
      </c>
    </row>
    <row r="424" spans="1:7" ht="13.5" hidden="1" customHeight="1">
      <c r="A424" s="492"/>
      <c r="B424" s="493" t="s">
        <v>1233</v>
      </c>
      <c r="C424" s="757"/>
      <c r="D424" s="494"/>
      <c r="E424" s="495"/>
      <c r="F424" s="494"/>
      <c r="G424" s="759"/>
    </row>
    <row r="425" spans="1:7" ht="13.5" hidden="1" customHeight="1">
      <c r="A425" s="476" t="s">
        <v>1234</v>
      </c>
      <c r="B425" s="488" t="s">
        <v>1208</v>
      </c>
      <c r="C425" s="756" t="s">
        <v>1200</v>
      </c>
      <c r="D425" s="489">
        <v>93800000</v>
      </c>
      <c r="E425" s="490">
        <v>96767000</v>
      </c>
      <c r="F425" s="491"/>
      <c r="G425" s="764" t="s">
        <v>1201</v>
      </c>
    </row>
    <row r="426" spans="1:7" ht="13.5" hidden="1" customHeight="1">
      <c r="A426" s="492"/>
      <c r="B426" s="493" t="s">
        <v>1235</v>
      </c>
      <c r="C426" s="757"/>
      <c r="D426" s="494"/>
      <c r="E426" s="495"/>
      <c r="F426" s="494"/>
      <c r="G426" s="759"/>
    </row>
    <row r="427" spans="1:7" ht="13.5" hidden="1" customHeight="1">
      <c r="A427" s="532" t="s">
        <v>1236</v>
      </c>
      <c r="B427" s="488" t="s">
        <v>1199</v>
      </c>
      <c r="C427" s="756" t="s">
        <v>1200</v>
      </c>
      <c r="D427" s="533">
        <v>12200000</v>
      </c>
      <c r="E427" s="531">
        <v>12650000</v>
      </c>
      <c r="F427" s="534"/>
      <c r="G427" s="759" t="s">
        <v>1201</v>
      </c>
    </row>
    <row r="428" spans="1:7" ht="13.5" hidden="1" customHeight="1">
      <c r="A428" s="492"/>
      <c r="B428" s="493" t="s">
        <v>1237</v>
      </c>
      <c r="C428" s="757"/>
      <c r="D428" s="494"/>
      <c r="E428" s="495"/>
      <c r="F428" s="494"/>
      <c r="G428" s="759"/>
    </row>
    <row r="429" spans="1:7" ht="13.5" hidden="1" customHeight="1">
      <c r="A429" s="476" t="s">
        <v>1238</v>
      </c>
      <c r="B429" s="488" t="s">
        <v>1199</v>
      </c>
      <c r="C429" s="756" t="s">
        <v>1200</v>
      </c>
      <c r="D429" s="489">
        <v>13200000</v>
      </c>
      <c r="E429" s="490">
        <v>13750000</v>
      </c>
      <c r="F429" s="491"/>
      <c r="G429" s="764" t="s">
        <v>1201</v>
      </c>
    </row>
    <row r="430" spans="1:7" ht="13.5" hidden="1" customHeight="1">
      <c r="A430" s="492"/>
      <c r="B430" s="493" t="s">
        <v>1239</v>
      </c>
      <c r="C430" s="757"/>
      <c r="D430" s="494"/>
      <c r="E430" s="495"/>
      <c r="F430" s="494"/>
      <c r="G430" s="759"/>
    </row>
    <row r="431" spans="1:7" ht="13.5" hidden="1" customHeight="1">
      <c r="A431" s="476" t="s">
        <v>1240</v>
      </c>
      <c r="B431" s="488" t="s">
        <v>1199</v>
      </c>
      <c r="C431" s="756" t="s">
        <v>1200</v>
      </c>
      <c r="D431" s="489">
        <v>15950000</v>
      </c>
      <c r="E431" s="490">
        <v>15950000</v>
      </c>
      <c r="F431" s="491"/>
      <c r="G431" s="764" t="s">
        <v>1201</v>
      </c>
    </row>
    <row r="432" spans="1:7" ht="13.5" hidden="1" customHeight="1">
      <c r="A432" s="492"/>
      <c r="B432" s="493" t="s">
        <v>1241</v>
      </c>
      <c r="C432" s="757"/>
      <c r="D432" s="494"/>
      <c r="E432" s="495"/>
      <c r="F432" s="494"/>
      <c r="G432" s="759"/>
    </row>
    <row r="433" spans="1:7" ht="13.5" hidden="1" customHeight="1">
      <c r="A433" s="476" t="s">
        <v>1242</v>
      </c>
      <c r="B433" s="488" t="s">
        <v>1199</v>
      </c>
      <c r="C433" s="756" t="s">
        <v>1200</v>
      </c>
      <c r="D433" s="489">
        <v>15900000</v>
      </c>
      <c r="E433" s="490">
        <v>16500000</v>
      </c>
      <c r="F433" s="491"/>
      <c r="G433" s="764" t="s">
        <v>1201</v>
      </c>
    </row>
    <row r="434" spans="1:7" ht="13.5" hidden="1" customHeight="1">
      <c r="A434" s="492"/>
      <c r="B434" s="493" t="s">
        <v>1243</v>
      </c>
      <c r="C434" s="757"/>
      <c r="D434" s="494"/>
      <c r="E434" s="495"/>
      <c r="F434" s="494"/>
      <c r="G434" s="759"/>
    </row>
    <row r="435" spans="1:7" ht="13.5" hidden="1" customHeight="1">
      <c r="A435" s="476" t="s">
        <v>1244</v>
      </c>
      <c r="B435" s="488" t="s">
        <v>1199</v>
      </c>
      <c r="C435" s="756" t="s">
        <v>1200</v>
      </c>
      <c r="D435" s="489">
        <v>18700000</v>
      </c>
      <c r="E435" s="490">
        <v>18700000</v>
      </c>
      <c r="F435" s="491"/>
      <c r="G435" s="764" t="s">
        <v>1201</v>
      </c>
    </row>
    <row r="436" spans="1:7" ht="13.5" hidden="1" customHeight="1">
      <c r="A436" s="492"/>
      <c r="B436" s="493" t="s">
        <v>1245</v>
      </c>
      <c r="C436" s="757"/>
      <c r="D436" s="494"/>
      <c r="E436" s="495"/>
      <c r="F436" s="494"/>
      <c r="G436" s="759"/>
    </row>
    <row r="437" spans="1:7" ht="13.5" hidden="1" customHeight="1">
      <c r="A437" s="476" t="s">
        <v>1246</v>
      </c>
      <c r="B437" s="488" t="s">
        <v>1199</v>
      </c>
      <c r="C437" s="756" t="s">
        <v>1200</v>
      </c>
      <c r="D437" s="489">
        <v>18600000</v>
      </c>
      <c r="E437" s="490">
        <v>19250000</v>
      </c>
      <c r="F437" s="491"/>
      <c r="G437" s="764" t="s">
        <v>1201</v>
      </c>
    </row>
    <row r="438" spans="1:7" ht="13.5" hidden="1" customHeight="1">
      <c r="A438" s="492"/>
      <c r="B438" s="493" t="s">
        <v>1247</v>
      </c>
      <c r="C438" s="757"/>
      <c r="D438" s="494"/>
      <c r="E438" s="495"/>
      <c r="F438" s="494"/>
      <c r="G438" s="759"/>
    </row>
    <row r="439" spans="1:7" ht="13.5" hidden="1" customHeight="1">
      <c r="A439" s="476" t="s">
        <v>1248</v>
      </c>
      <c r="B439" s="488" t="s">
        <v>1199</v>
      </c>
      <c r="C439" s="756" t="s">
        <v>1200</v>
      </c>
      <c r="D439" s="489">
        <v>21000000</v>
      </c>
      <c r="E439" s="490">
        <v>21780000</v>
      </c>
      <c r="F439" s="491"/>
      <c r="G439" s="764" t="s">
        <v>1201</v>
      </c>
    </row>
    <row r="440" spans="1:7" ht="13.5" hidden="1" customHeight="1">
      <c r="A440" s="492"/>
      <c r="B440" s="493" t="s">
        <v>1249</v>
      </c>
      <c r="C440" s="757"/>
      <c r="D440" s="494"/>
      <c r="E440" s="495"/>
      <c r="F440" s="494"/>
      <c r="G440" s="759"/>
    </row>
    <row r="441" spans="1:7" ht="13.5" hidden="1" customHeight="1">
      <c r="A441" s="476" t="s">
        <v>1250</v>
      </c>
      <c r="B441" s="488" t="s">
        <v>1208</v>
      </c>
      <c r="C441" s="756" t="s">
        <v>1200</v>
      </c>
      <c r="D441" s="489">
        <v>25300000</v>
      </c>
      <c r="E441" s="490">
        <v>25300000</v>
      </c>
      <c r="F441" s="491"/>
      <c r="G441" s="764" t="s">
        <v>1201</v>
      </c>
    </row>
    <row r="442" spans="1:7" ht="13.5" hidden="1" customHeight="1">
      <c r="A442" s="492"/>
      <c r="B442" s="493" t="s">
        <v>1251</v>
      </c>
      <c r="C442" s="757"/>
      <c r="D442" s="494"/>
      <c r="E442" s="495"/>
      <c r="F442" s="494"/>
      <c r="G442" s="759"/>
    </row>
    <row r="443" spans="1:7" ht="13.5" hidden="1" customHeight="1">
      <c r="A443" s="476" t="s">
        <v>1252</v>
      </c>
      <c r="B443" s="488" t="s">
        <v>1208</v>
      </c>
      <c r="C443" s="756" t="s">
        <v>1200</v>
      </c>
      <c r="D443" s="489">
        <v>27940000</v>
      </c>
      <c r="E443" s="490">
        <v>27940000</v>
      </c>
      <c r="F443" s="491"/>
      <c r="G443" s="764" t="s">
        <v>1201</v>
      </c>
    </row>
    <row r="444" spans="1:7" ht="13.5" hidden="1" customHeight="1">
      <c r="A444" s="492"/>
      <c r="B444" s="493" t="s">
        <v>1253</v>
      </c>
      <c r="C444" s="757"/>
      <c r="D444" s="494"/>
      <c r="E444" s="495"/>
      <c r="F444" s="494"/>
      <c r="G444" s="759"/>
    </row>
    <row r="445" spans="1:7" ht="13.5" hidden="1" customHeight="1">
      <c r="A445" s="476" t="s">
        <v>1254</v>
      </c>
      <c r="B445" s="488" t="s">
        <v>1208</v>
      </c>
      <c r="C445" s="756" t="s">
        <v>1200</v>
      </c>
      <c r="D445" s="489">
        <v>31130000</v>
      </c>
      <c r="E445" s="490">
        <v>31130000</v>
      </c>
      <c r="F445" s="491"/>
      <c r="G445" s="764" t="s">
        <v>1201</v>
      </c>
    </row>
    <row r="446" spans="1:7" ht="13.5" hidden="1" customHeight="1">
      <c r="A446" s="492"/>
      <c r="B446" s="493" t="s">
        <v>1255</v>
      </c>
      <c r="C446" s="757"/>
      <c r="D446" s="494"/>
      <c r="E446" s="495"/>
      <c r="F446" s="494"/>
      <c r="G446" s="759"/>
    </row>
    <row r="447" spans="1:7" ht="13.5" hidden="1" customHeight="1">
      <c r="A447" s="476" t="s">
        <v>1256</v>
      </c>
      <c r="B447" s="488" t="s">
        <v>1208</v>
      </c>
      <c r="C447" s="756" t="s">
        <v>1200</v>
      </c>
      <c r="D447" s="489">
        <v>31700000</v>
      </c>
      <c r="E447" s="490">
        <v>32780000</v>
      </c>
      <c r="F447" s="491"/>
      <c r="G447" s="764" t="s">
        <v>1201</v>
      </c>
    </row>
    <row r="448" spans="1:7" ht="13.5" hidden="1" customHeight="1">
      <c r="A448" s="492"/>
      <c r="B448" s="493" t="s">
        <v>1257</v>
      </c>
      <c r="C448" s="757"/>
      <c r="D448" s="494"/>
      <c r="E448" s="495"/>
      <c r="F448" s="494"/>
      <c r="G448" s="759"/>
    </row>
    <row r="449" spans="1:7" ht="13.5" hidden="1" customHeight="1">
      <c r="A449" s="476" t="s">
        <v>1258</v>
      </c>
      <c r="B449" s="488" t="s">
        <v>1208</v>
      </c>
      <c r="C449" s="756" t="s">
        <v>1200</v>
      </c>
      <c r="D449" s="489">
        <v>35300000</v>
      </c>
      <c r="E449" s="490">
        <v>36520000</v>
      </c>
      <c r="F449" s="491"/>
      <c r="G449" s="764" t="s">
        <v>1201</v>
      </c>
    </row>
    <row r="450" spans="1:7" ht="13.5" hidden="1" customHeight="1">
      <c r="A450" s="492"/>
      <c r="B450" s="493" t="s">
        <v>1259</v>
      </c>
      <c r="C450" s="757"/>
      <c r="D450" s="494"/>
      <c r="E450" s="495"/>
      <c r="F450" s="494"/>
      <c r="G450" s="759"/>
    </row>
    <row r="451" spans="1:7" ht="13.5" hidden="1" customHeight="1">
      <c r="A451" s="476" t="s">
        <v>1260</v>
      </c>
      <c r="B451" s="488" t="s">
        <v>1208</v>
      </c>
      <c r="C451" s="756" t="s">
        <v>1200</v>
      </c>
      <c r="D451" s="489">
        <v>39800000</v>
      </c>
      <c r="E451" s="490">
        <v>41140000</v>
      </c>
      <c r="F451" s="491"/>
      <c r="G451" s="764" t="s">
        <v>1201</v>
      </c>
    </row>
    <row r="452" spans="1:7" ht="13.5" hidden="1" customHeight="1">
      <c r="A452" s="492"/>
      <c r="B452" s="493" t="s">
        <v>1261</v>
      </c>
      <c r="C452" s="757"/>
      <c r="D452" s="494"/>
      <c r="E452" s="495"/>
      <c r="F452" s="494"/>
      <c r="G452" s="759"/>
    </row>
    <row r="453" spans="1:7" ht="13.5" hidden="1" customHeight="1">
      <c r="A453" s="476" t="s">
        <v>1262</v>
      </c>
      <c r="B453" s="488" t="s">
        <v>1208</v>
      </c>
      <c r="C453" s="756" t="s">
        <v>1200</v>
      </c>
      <c r="D453" s="489">
        <v>47100000</v>
      </c>
      <c r="E453" s="490">
        <v>48620000</v>
      </c>
      <c r="F453" s="491"/>
      <c r="G453" s="764" t="s">
        <v>1201</v>
      </c>
    </row>
    <row r="454" spans="1:7" ht="13.5" hidden="1" customHeight="1">
      <c r="A454" s="492"/>
      <c r="B454" s="493" t="s">
        <v>1263</v>
      </c>
      <c r="C454" s="757"/>
      <c r="D454" s="494"/>
      <c r="E454" s="495"/>
      <c r="F454" s="494"/>
      <c r="G454" s="759"/>
    </row>
    <row r="455" spans="1:7" ht="13.5" hidden="1" customHeight="1">
      <c r="A455" s="476" t="s">
        <v>1264</v>
      </c>
      <c r="B455" s="488" t="s">
        <v>1208</v>
      </c>
      <c r="C455" s="756" t="s">
        <v>1200</v>
      </c>
      <c r="D455" s="489">
        <v>60200000</v>
      </c>
      <c r="E455" s="490">
        <v>62150000</v>
      </c>
      <c r="F455" s="491"/>
      <c r="G455" s="764" t="s">
        <v>1201</v>
      </c>
    </row>
    <row r="456" spans="1:7" ht="13.5" hidden="1" customHeight="1">
      <c r="A456" s="492"/>
      <c r="B456" s="493" t="s">
        <v>1265</v>
      </c>
      <c r="C456" s="757"/>
      <c r="D456" s="494"/>
      <c r="E456" s="495"/>
      <c r="F456" s="494"/>
      <c r="G456" s="759"/>
    </row>
    <row r="457" spans="1:7" ht="13.5" hidden="1" customHeight="1">
      <c r="A457" s="476" t="s">
        <v>1266</v>
      </c>
      <c r="B457" s="488" t="s">
        <v>1208</v>
      </c>
      <c r="C457" s="756" t="s">
        <v>1200</v>
      </c>
      <c r="D457" s="489">
        <v>62600000</v>
      </c>
      <c r="E457" s="490">
        <v>64680000</v>
      </c>
      <c r="F457" s="491"/>
      <c r="G457" s="764" t="s">
        <v>1201</v>
      </c>
    </row>
    <row r="458" spans="1:7" ht="13.5" hidden="1" customHeight="1">
      <c r="A458" s="492"/>
      <c r="B458" s="493" t="s">
        <v>1267</v>
      </c>
      <c r="C458" s="757"/>
      <c r="D458" s="494"/>
      <c r="E458" s="495"/>
      <c r="F458" s="494"/>
      <c r="G458" s="759"/>
    </row>
    <row r="459" spans="1:7" ht="13.5" hidden="1" customHeight="1">
      <c r="A459" s="476" t="s">
        <v>1268</v>
      </c>
      <c r="B459" s="488" t="s">
        <v>1208</v>
      </c>
      <c r="C459" s="756" t="s">
        <v>1200</v>
      </c>
      <c r="D459" s="489">
        <v>73800000</v>
      </c>
      <c r="E459" s="490">
        <v>76230000</v>
      </c>
      <c r="F459" s="491"/>
      <c r="G459" s="764" t="s">
        <v>1201</v>
      </c>
    </row>
    <row r="460" spans="1:7" ht="13.5" hidden="1" customHeight="1">
      <c r="A460" s="492"/>
      <c r="B460" s="493" t="s">
        <v>1269</v>
      </c>
      <c r="C460" s="757"/>
      <c r="D460" s="494"/>
      <c r="E460" s="495"/>
      <c r="F460" s="494"/>
      <c r="G460" s="759"/>
    </row>
    <row r="461" spans="1:7" ht="13.5" hidden="1" customHeight="1">
      <c r="A461" s="476" t="s">
        <v>1270</v>
      </c>
      <c r="B461" s="488" t="s">
        <v>1208</v>
      </c>
      <c r="C461" s="756" t="s">
        <v>1200</v>
      </c>
      <c r="D461" s="489">
        <v>85000000</v>
      </c>
      <c r="E461" s="490">
        <v>87780000</v>
      </c>
      <c r="F461" s="491"/>
      <c r="G461" s="764" t="s">
        <v>1201</v>
      </c>
    </row>
    <row r="462" spans="1:7" ht="13.5" hidden="1" customHeight="1">
      <c r="A462" s="492"/>
      <c r="B462" s="493" t="s">
        <v>1271</v>
      </c>
      <c r="C462" s="757"/>
      <c r="D462" s="494"/>
      <c r="E462" s="495"/>
      <c r="F462" s="494"/>
      <c r="G462" s="759"/>
    </row>
    <row r="463" spans="1:7" ht="13.5" hidden="1" customHeight="1">
      <c r="A463" s="476" t="s">
        <v>1272</v>
      </c>
      <c r="B463" s="488" t="s">
        <v>1208</v>
      </c>
      <c r="C463" s="756" t="s">
        <v>1200</v>
      </c>
      <c r="D463" s="489">
        <v>99100000</v>
      </c>
      <c r="E463" s="490">
        <v>102300000</v>
      </c>
      <c r="F463" s="491"/>
      <c r="G463" s="764" t="s">
        <v>1201</v>
      </c>
    </row>
    <row r="464" spans="1:7" ht="13.5" hidden="1" customHeight="1">
      <c r="A464" s="492"/>
      <c r="B464" s="493" t="s">
        <v>1273</v>
      </c>
      <c r="C464" s="757"/>
      <c r="D464" s="494"/>
      <c r="E464" s="495"/>
      <c r="F464" s="494"/>
      <c r="G464" s="759"/>
    </row>
    <row r="465" spans="1:7" ht="13.5" hidden="1" customHeight="1">
      <c r="A465" s="476" t="s">
        <v>1274</v>
      </c>
      <c r="B465" s="488" t="s">
        <v>1208</v>
      </c>
      <c r="C465" s="756" t="s">
        <v>1200</v>
      </c>
      <c r="D465" s="489">
        <v>108700000</v>
      </c>
      <c r="E465" s="490">
        <v>112200000</v>
      </c>
      <c r="F465" s="491"/>
      <c r="G465" s="764" t="s">
        <v>1201</v>
      </c>
    </row>
    <row r="466" spans="1:7" ht="13.5" hidden="1" customHeight="1">
      <c r="A466" s="492"/>
      <c r="B466" s="493" t="s">
        <v>1275</v>
      </c>
      <c r="C466" s="757"/>
      <c r="D466" s="494"/>
      <c r="E466" s="495"/>
      <c r="F466" s="494"/>
      <c r="G466" s="759"/>
    </row>
    <row r="467" spans="1:7" ht="13.5" customHeight="1">
      <c r="A467" s="476" t="s">
        <v>1276</v>
      </c>
      <c r="B467" s="488" t="s">
        <v>1277</v>
      </c>
      <c r="C467" s="756" t="s">
        <v>1200</v>
      </c>
      <c r="D467" s="489">
        <v>55000</v>
      </c>
      <c r="E467" s="490">
        <v>55000</v>
      </c>
      <c r="F467" s="491"/>
      <c r="G467" s="764" t="s">
        <v>747</v>
      </c>
    </row>
    <row r="468" spans="1:7" ht="13.5" customHeight="1">
      <c r="A468" s="492"/>
      <c r="B468" s="493" t="s">
        <v>1278</v>
      </c>
      <c r="C468" s="757"/>
      <c r="D468" s="494"/>
      <c r="E468" s="495"/>
      <c r="F468" s="494"/>
      <c r="G468" s="759"/>
    </row>
    <row r="469" spans="1:7" ht="13.5" customHeight="1">
      <c r="A469" s="476" t="s">
        <v>1279</v>
      </c>
      <c r="B469" s="488" t="s">
        <v>1280</v>
      </c>
      <c r="C469" s="756" t="s">
        <v>738</v>
      </c>
      <c r="D469" s="489">
        <v>631</v>
      </c>
      <c r="E469" s="490">
        <v>704</v>
      </c>
      <c r="F469" s="491"/>
      <c r="G469" s="764" t="s">
        <v>1152</v>
      </c>
    </row>
    <row r="470" spans="1:7" ht="13.5" customHeight="1">
      <c r="A470" s="492"/>
      <c r="B470" s="493" t="s">
        <v>1281</v>
      </c>
      <c r="C470" s="757"/>
      <c r="D470" s="494"/>
      <c r="E470" s="495"/>
      <c r="F470" s="494"/>
      <c r="G470" s="759"/>
    </row>
    <row r="471" spans="1:7" ht="13.5" customHeight="1">
      <c r="A471" s="476" t="s">
        <v>1282</v>
      </c>
      <c r="B471" s="488" t="s">
        <v>1283</v>
      </c>
      <c r="C471" s="756" t="s">
        <v>738</v>
      </c>
      <c r="D471" s="489">
        <v>892</v>
      </c>
      <c r="E471" s="490">
        <v>995</v>
      </c>
      <c r="F471" s="491"/>
      <c r="G471" s="764" t="s">
        <v>1152</v>
      </c>
    </row>
    <row r="472" spans="1:7" ht="13.5" customHeight="1">
      <c r="A472" s="492"/>
      <c r="B472" s="493" t="s">
        <v>1284</v>
      </c>
      <c r="C472" s="757"/>
      <c r="D472" s="494"/>
      <c r="E472" s="495"/>
      <c r="F472" s="494"/>
      <c r="G472" s="759"/>
    </row>
    <row r="473" spans="1:7" ht="13.5" customHeight="1">
      <c r="A473" s="476" t="s">
        <v>1285</v>
      </c>
      <c r="B473" s="488" t="s">
        <v>1286</v>
      </c>
      <c r="C473" s="756" t="s">
        <v>738</v>
      </c>
      <c r="D473" s="489">
        <v>1308</v>
      </c>
      <c r="E473" s="490">
        <v>1487</v>
      </c>
      <c r="F473" s="491"/>
      <c r="G473" s="764" t="s">
        <v>1152</v>
      </c>
    </row>
    <row r="474" spans="1:7" ht="13.5" customHeight="1">
      <c r="A474" s="492"/>
      <c r="B474" s="493" t="s">
        <v>1287</v>
      </c>
      <c r="C474" s="757"/>
      <c r="D474" s="494"/>
      <c r="E474" s="495"/>
      <c r="F474" s="494"/>
      <c r="G474" s="759"/>
    </row>
    <row r="475" spans="1:7" ht="13.5" customHeight="1">
      <c r="A475" s="476" t="s">
        <v>1288</v>
      </c>
      <c r="B475" s="488" t="s">
        <v>1289</v>
      </c>
      <c r="C475" s="756" t="s">
        <v>738</v>
      </c>
      <c r="D475" s="489">
        <v>2031</v>
      </c>
      <c r="E475" s="490">
        <v>2310</v>
      </c>
      <c r="F475" s="491"/>
      <c r="G475" s="764" t="s">
        <v>1152</v>
      </c>
    </row>
    <row r="476" spans="1:7" ht="13.5" customHeight="1">
      <c r="A476" s="492"/>
      <c r="B476" s="493" t="s">
        <v>1290</v>
      </c>
      <c r="C476" s="757"/>
      <c r="D476" s="494"/>
      <c r="E476" s="495"/>
      <c r="F476" s="494"/>
      <c r="G476" s="759"/>
    </row>
    <row r="477" spans="1:7" ht="13.5" customHeight="1">
      <c r="A477" s="476" t="s">
        <v>1291</v>
      </c>
      <c r="B477" s="488" t="s">
        <v>1292</v>
      </c>
      <c r="C477" s="756" t="s">
        <v>738</v>
      </c>
      <c r="D477" s="489">
        <v>3234</v>
      </c>
      <c r="E477" s="490">
        <v>3274</v>
      </c>
      <c r="F477" s="491"/>
      <c r="G477" s="764" t="s">
        <v>1152</v>
      </c>
    </row>
    <row r="478" spans="1:7" ht="13.5" customHeight="1">
      <c r="A478" s="492"/>
      <c r="B478" s="493" t="s">
        <v>1293</v>
      </c>
      <c r="C478" s="757"/>
      <c r="D478" s="494"/>
      <c r="E478" s="495"/>
      <c r="F478" s="494"/>
      <c r="G478" s="759"/>
    </row>
    <row r="479" spans="1:7" ht="13.5" customHeight="1">
      <c r="A479" s="476" t="s">
        <v>1294</v>
      </c>
      <c r="B479" s="488" t="s">
        <v>1295</v>
      </c>
      <c r="C479" s="756" t="s">
        <v>738</v>
      </c>
      <c r="D479" s="489">
        <v>4883</v>
      </c>
      <c r="E479" s="490">
        <v>5078</v>
      </c>
      <c r="F479" s="491"/>
      <c r="G479" s="764" t="s">
        <v>1152</v>
      </c>
    </row>
    <row r="480" spans="1:7" ht="13.5" customHeight="1">
      <c r="A480" s="492"/>
      <c r="B480" s="493" t="s">
        <v>1296</v>
      </c>
      <c r="C480" s="757"/>
      <c r="D480" s="494"/>
      <c r="E480" s="495"/>
      <c r="F480" s="494"/>
      <c r="G480" s="759"/>
    </row>
    <row r="481" spans="1:7" ht="13.5" customHeight="1">
      <c r="A481" s="476" t="s">
        <v>1297</v>
      </c>
      <c r="B481" s="488" t="s">
        <v>1298</v>
      </c>
      <c r="C481" s="756" t="s">
        <v>738</v>
      </c>
      <c r="D481" s="489">
        <v>6664</v>
      </c>
      <c r="E481" s="490">
        <v>6905</v>
      </c>
      <c r="F481" s="491"/>
      <c r="G481" s="764" t="s">
        <v>1152</v>
      </c>
    </row>
    <row r="482" spans="1:7" ht="13.5" customHeight="1">
      <c r="A482" s="492"/>
      <c r="B482" s="493" t="s">
        <v>1299</v>
      </c>
      <c r="C482" s="757"/>
      <c r="D482" s="494"/>
      <c r="E482" s="495"/>
      <c r="F482" s="494"/>
      <c r="G482" s="759"/>
    </row>
    <row r="483" spans="1:7" ht="13.5" customHeight="1">
      <c r="A483" s="476" t="s">
        <v>1300</v>
      </c>
      <c r="B483" s="488" t="s">
        <v>1301</v>
      </c>
      <c r="C483" s="756" t="s">
        <v>738</v>
      </c>
      <c r="D483" s="489">
        <v>8908</v>
      </c>
      <c r="E483" s="490">
        <v>9307</v>
      </c>
      <c r="F483" s="491"/>
      <c r="G483" s="764" t="s">
        <v>1152</v>
      </c>
    </row>
    <row r="484" spans="1:7" ht="13.5" customHeight="1">
      <c r="A484" s="492"/>
      <c r="B484" s="493" t="s">
        <v>1302</v>
      </c>
      <c r="C484" s="757"/>
      <c r="D484" s="494"/>
      <c r="E484" s="495"/>
      <c r="F484" s="494"/>
      <c r="G484" s="759"/>
    </row>
    <row r="485" spans="1:7" ht="13.5" customHeight="1">
      <c r="A485" s="476" t="s">
        <v>1303</v>
      </c>
      <c r="B485" s="488" t="s">
        <v>1304</v>
      </c>
      <c r="C485" s="756" t="s">
        <v>738</v>
      </c>
      <c r="D485" s="489">
        <v>12422</v>
      </c>
      <c r="E485" s="490">
        <v>13178</v>
      </c>
      <c r="F485" s="491"/>
      <c r="G485" s="764" t="s">
        <v>1152</v>
      </c>
    </row>
    <row r="486" spans="1:7" ht="13.5" customHeight="1">
      <c r="A486" s="492"/>
      <c r="B486" s="493" t="s">
        <v>1305</v>
      </c>
      <c r="C486" s="757"/>
      <c r="D486" s="494"/>
      <c r="E486" s="495"/>
      <c r="F486" s="494"/>
      <c r="G486" s="759"/>
    </row>
    <row r="487" spans="1:7" ht="13.5" customHeight="1">
      <c r="A487" s="476" t="s">
        <v>1306</v>
      </c>
      <c r="B487" s="488" t="s">
        <v>1307</v>
      </c>
      <c r="C487" s="756" t="s">
        <v>738</v>
      </c>
      <c r="D487" s="489">
        <v>17183</v>
      </c>
      <c r="E487" s="490">
        <v>12948</v>
      </c>
      <c r="F487" s="491"/>
      <c r="G487" s="764" t="s">
        <v>1152</v>
      </c>
    </row>
    <row r="488" spans="1:7" ht="13.5" customHeight="1">
      <c r="A488" s="492"/>
      <c r="B488" s="493" t="s">
        <v>1308</v>
      </c>
      <c r="C488" s="757"/>
      <c r="D488" s="494"/>
      <c r="E488" s="495"/>
      <c r="F488" s="494"/>
      <c r="G488" s="759"/>
    </row>
    <row r="489" spans="1:7" ht="13.5" customHeight="1">
      <c r="A489" s="476" t="s">
        <v>1309</v>
      </c>
      <c r="B489" s="488" t="s">
        <v>1310</v>
      </c>
      <c r="C489" s="756" t="s">
        <v>738</v>
      </c>
      <c r="D489" s="489">
        <v>21269</v>
      </c>
      <c r="E489" s="490">
        <v>22701</v>
      </c>
      <c r="F489" s="491"/>
      <c r="G489" s="764" t="s">
        <v>1152</v>
      </c>
    </row>
    <row r="490" spans="1:7" ht="13.5" customHeight="1">
      <c r="A490" s="492"/>
      <c r="B490" s="493" t="s">
        <v>1311</v>
      </c>
      <c r="C490" s="757"/>
      <c r="D490" s="494"/>
      <c r="E490" s="495"/>
      <c r="F490" s="494"/>
      <c r="G490" s="759"/>
    </row>
    <row r="491" spans="1:7" ht="13.5" customHeight="1">
      <c r="A491" s="476" t="s">
        <v>1312</v>
      </c>
      <c r="B491" s="488" t="s">
        <v>1313</v>
      </c>
      <c r="C491" s="756" t="s">
        <v>738</v>
      </c>
      <c r="D491" s="489">
        <v>26211</v>
      </c>
      <c r="E491" s="490">
        <v>27616</v>
      </c>
      <c r="F491" s="491"/>
      <c r="G491" s="764" t="s">
        <v>1152</v>
      </c>
    </row>
    <row r="492" spans="1:7" ht="13.5" customHeight="1">
      <c r="A492" s="492"/>
      <c r="B492" s="493" t="s">
        <v>1314</v>
      </c>
      <c r="C492" s="757"/>
      <c r="D492" s="494"/>
      <c r="E492" s="495"/>
      <c r="F492" s="494"/>
      <c r="G492" s="759"/>
    </row>
    <row r="493" spans="1:7" ht="13.5" customHeight="1">
      <c r="A493" s="476" t="s">
        <v>1315</v>
      </c>
      <c r="B493" s="488" t="s">
        <v>1316</v>
      </c>
      <c r="C493" s="756" t="s">
        <v>738</v>
      </c>
      <c r="D493" s="489">
        <v>32432</v>
      </c>
      <c r="E493" s="490">
        <v>34462</v>
      </c>
      <c r="F493" s="491"/>
      <c r="G493" s="764" t="s">
        <v>1152</v>
      </c>
    </row>
    <row r="494" spans="1:7" ht="13.5" customHeight="1">
      <c r="A494" s="492"/>
      <c r="B494" s="493" t="s">
        <v>1317</v>
      </c>
      <c r="C494" s="757"/>
      <c r="D494" s="494"/>
      <c r="E494" s="495"/>
      <c r="F494" s="494"/>
      <c r="G494" s="759"/>
    </row>
    <row r="495" spans="1:7" ht="13.5" customHeight="1">
      <c r="A495" s="476" t="s">
        <v>1318</v>
      </c>
      <c r="B495" s="488" t="s">
        <v>1319</v>
      </c>
      <c r="C495" s="756" t="s">
        <v>738</v>
      </c>
      <c r="D495" s="489">
        <v>41797</v>
      </c>
      <c r="E495" s="490">
        <v>44956</v>
      </c>
      <c r="F495" s="491"/>
      <c r="G495" s="764" t="s">
        <v>1152</v>
      </c>
    </row>
    <row r="496" spans="1:7" ht="13.5" customHeight="1">
      <c r="A496" s="492"/>
      <c r="B496" s="493" t="s">
        <v>1320</v>
      </c>
      <c r="C496" s="757"/>
      <c r="D496" s="494"/>
      <c r="E496" s="495"/>
      <c r="F496" s="494"/>
      <c r="G496" s="759"/>
    </row>
    <row r="497" spans="1:7" ht="13.5" customHeight="1">
      <c r="A497" s="476" t="s">
        <v>1321</v>
      </c>
      <c r="B497" s="488" t="s">
        <v>1322</v>
      </c>
      <c r="C497" s="756" t="s">
        <v>738</v>
      </c>
      <c r="D497" s="489">
        <v>53214</v>
      </c>
      <c r="E497" s="490">
        <v>56245</v>
      </c>
      <c r="F497" s="491"/>
      <c r="G497" s="764" t="s">
        <v>1152</v>
      </c>
    </row>
    <row r="498" spans="1:7" ht="13.5" customHeight="1">
      <c r="A498" s="492"/>
      <c r="B498" s="493" t="s">
        <v>1323</v>
      </c>
      <c r="C498" s="757"/>
      <c r="D498" s="494"/>
      <c r="E498" s="495"/>
      <c r="F498" s="494"/>
      <c r="G498" s="759"/>
    </row>
    <row r="499" spans="1:7" s="501" customFormat="1" ht="13.5" customHeight="1">
      <c r="A499" s="496" t="s">
        <v>1324</v>
      </c>
      <c r="B499" s="497" t="s">
        <v>1325</v>
      </c>
      <c r="C499" s="760" t="s">
        <v>738</v>
      </c>
      <c r="D499" s="498">
        <v>1539</v>
      </c>
      <c r="E499" s="499">
        <v>1697</v>
      </c>
      <c r="F499" s="500"/>
      <c r="G499" s="773" t="s">
        <v>1152</v>
      </c>
    </row>
    <row r="500" spans="1:7" s="501" customFormat="1" ht="13.5" customHeight="1">
      <c r="A500" s="502"/>
      <c r="B500" s="503" t="s">
        <v>1326</v>
      </c>
      <c r="C500" s="761"/>
      <c r="D500" s="504"/>
      <c r="E500" s="505"/>
      <c r="F500" s="504"/>
      <c r="G500" s="763"/>
    </row>
    <row r="501" spans="1:7" ht="13.5" customHeight="1">
      <c r="A501" s="476" t="s">
        <v>1327</v>
      </c>
      <c r="B501" s="488" t="s">
        <v>1328</v>
      </c>
      <c r="C501" s="756" t="s">
        <v>738</v>
      </c>
      <c r="D501" s="489">
        <v>2138</v>
      </c>
      <c r="E501" s="490">
        <v>2305</v>
      </c>
      <c r="F501" s="491"/>
      <c r="G501" s="764" t="s">
        <v>1152</v>
      </c>
    </row>
    <row r="502" spans="1:7" ht="13.5" customHeight="1">
      <c r="A502" s="492"/>
      <c r="B502" s="493" t="s">
        <v>1329</v>
      </c>
      <c r="C502" s="757"/>
      <c r="D502" s="494"/>
      <c r="E502" s="495"/>
      <c r="F502" s="494"/>
      <c r="G502" s="759"/>
    </row>
    <row r="503" spans="1:7" ht="13.5" customHeight="1">
      <c r="A503" s="476" t="s">
        <v>1330</v>
      </c>
      <c r="B503" s="488" t="s">
        <v>1331</v>
      </c>
      <c r="C503" s="756" t="s">
        <v>738</v>
      </c>
      <c r="D503" s="489">
        <v>2892</v>
      </c>
      <c r="E503" s="490">
        <v>3101</v>
      </c>
      <c r="F503" s="491"/>
      <c r="G503" s="764" t="s">
        <v>1152</v>
      </c>
    </row>
    <row r="504" spans="1:7" ht="13.5" customHeight="1">
      <c r="A504" s="492"/>
      <c r="B504" s="493" t="s">
        <v>1332</v>
      </c>
      <c r="C504" s="757"/>
      <c r="D504" s="494"/>
      <c r="E504" s="495"/>
      <c r="F504" s="494"/>
      <c r="G504" s="759"/>
    </row>
    <row r="505" spans="1:7" s="501" customFormat="1" ht="13.5" customHeight="1">
      <c r="A505" s="496" t="s">
        <v>1333</v>
      </c>
      <c r="B505" s="497" t="s">
        <v>1334</v>
      </c>
      <c r="C505" s="760" t="s">
        <v>738</v>
      </c>
      <c r="D505" s="498">
        <v>2001</v>
      </c>
      <c r="E505" s="499">
        <v>2275</v>
      </c>
      <c r="F505" s="500"/>
      <c r="G505" s="773" t="s">
        <v>1152</v>
      </c>
    </row>
    <row r="506" spans="1:7" s="501" customFormat="1" ht="13.5" customHeight="1">
      <c r="A506" s="502"/>
      <c r="B506" s="503" t="s">
        <v>1335</v>
      </c>
      <c r="C506" s="761"/>
      <c r="D506" s="504"/>
      <c r="E506" s="505"/>
      <c r="F506" s="504"/>
      <c r="G506" s="763"/>
    </row>
    <row r="507" spans="1:7" ht="13.5" customHeight="1">
      <c r="A507" s="476" t="s">
        <v>1336</v>
      </c>
      <c r="B507" s="488" t="s">
        <v>1337</v>
      </c>
      <c r="C507" s="756" t="s">
        <v>738</v>
      </c>
      <c r="D507" s="489">
        <v>2831</v>
      </c>
      <c r="E507" s="490">
        <v>3165</v>
      </c>
      <c r="F507" s="491"/>
      <c r="G507" s="764" t="s">
        <v>1152</v>
      </c>
    </row>
    <row r="508" spans="1:7" ht="13.5" customHeight="1">
      <c r="A508" s="492"/>
      <c r="B508" s="493" t="s">
        <v>1338</v>
      </c>
      <c r="C508" s="757"/>
      <c r="D508" s="494"/>
      <c r="E508" s="495"/>
      <c r="F508" s="494"/>
      <c r="G508" s="759"/>
    </row>
    <row r="509" spans="1:7" ht="13.5" customHeight="1">
      <c r="A509" s="476" t="s">
        <v>1339</v>
      </c>
      <c r="B509" s="488" t="s">
        <v>1340</v>
      </c>
      <c r="C509" s="756" t="s">
        <v>738</v>
      </c>
      <c r="D509" s="489">
        <v>3908</v>
      </c>
      <c r="E509" s="490">
        <v>4308</v>
      </c>
      <c r="F509" s="491"/>
      <c r="G509" s="764" t="s">
        <v>1152</v>
      </c>
    </row>
    <row r="510" spans="1:7" ht="13.5" customHeight="1">
      <c r="A510" s="492"/>
      <c r="B510" s="493" t="s">
        <v>1341</v>
      </c>
      <c r="C510" s="757"/>
      <c r="D510" s="494"/>
      <c r="E510" s="495"/>
      <c r="F510" s="494"/>
      <c r="G510" s="759"/>
    </row>
    <row r="511" spans="1:7" ht="13.5" customHeight="1">
      <c r="A511" s="476" t="s">
        <v>1342</v>
      </c>
      <c r="B511" s="488" t="s">
        <v>1343</v>
      </c>
      <c r="C511" s="756" t="s">
        <v>738</v>
      </c>
      <c r="D511" s="489">
        <v>6216</v>
      </c>
      <c r="E511" s="490">
        <v>6811</v>
      </c>
      <c r="F511" s="491"/>
      <c r="G511" s="764" t="s">
        <v>1152</v>
      </c>
    </row>
    <row r="512" spans="1:7" ht="13.5" customHeight="1">
      <c r="A512" s="492"/>
      <c r="B512" s="493" t="s">
        <v>1344</v>
      </c>
      <c r="C512" s="757"/>
      <c r="D512" s="494"/>
      <c r="E512" s="495"/>
      <c r="F512" s="494"/>
      <c r="G512" s="759"/>
    </row>
    <row r="513" spans="1:7" ht="13.5" customHeight="1">
      <c r="A513" s="476" t="s">
        <v>1345</v>
      </c>
      <c r="B513" s="488" t="s">
        <v>1346</v>
      </c>
      <c r="C513" s="756" t="s">
        <v>738</v>
      </c>
      <c r="D513" s="489">
        <v>9700</v>
      </c>
      <c r="E513" s="490">
        <v>10028</v>
      </c>
      <c r="F513" s="491"/>
      <c r="G513" s="764" t="s">
        <v>1152</v>
      </c>
    </row>
    <row r="514" spans="1:7" ht="13.5" customHeight="1">
      <c r="A514" s="492"/>
      <c r="B514" s="493" t="s">
        <v>1347</v>
      </c>
      <c r="C514" s="757"/>
      <c r="D514" s="494"/>
      <c r="E514" s="495"/>
      <c r="F514" s="494"/>
      <c r="G514" s="759"/>
    </row>
    <row r="515" spans="1:7" ht="13.5" customHeight="1">
      <c r="A515" s="476" t="s">
        <v>1348</v>
      </c>
      <c r="B515" s="488" t="s">
        <v>1349</v>
      </c>
      <c r="C515" s="756" t="s">
        <v>738</v>
      </c>
      <c r="D515" s="489">
        <v>15077</v>
      </c>
      <c r="E515" s="490">
        <v>15718</v>
      </c>
      <c r="F515" s="491"/>
      <c r="G515" s="764" t="s">
        <v>1152</v>
      </c>
    </row>
    <row r="516" spans="1:7" ht="13.5" customHeight="1">
      <c r="A516" s="492"/>
      <c r="B516" s="493" t="s">
        <v>1350</v>
      </c>
      <c r="C516" s="757"/>
      <c r="D516" s="494"/>
      <c r="E516" s="495"/>
      <c r="F516" s="494"/>
      <c r="G516" s="759"/>
    </row>
    <row r="517" spans="1:7" ht="13.5" customHeight="1">
      <c r="A517" s="476" t="s">
        <v>1351</v>
      </c>
      <c r="B517" s="488" t="s">
        <v>1352</v>
      </c>
      <c r="C517" s="756" t="s">
        <v>738</v>
      </c>
      <c r="D517" s="489">
        <v>20051</v>
      </c>
      <c r="E517" s="490">
        <v>21468</v>
      </c>
      <c r="F517" s="491"/>
      <c r="G517" s="764" t="s">
        <v>1152</v>
      </c>
    </row>
    <row r="518" spans="1:7" ht="13.5" customHeight="1">
      <c r="A518" s="492"/>
      <c r="B518" s="493" t="s">
        <v>1353</v>
      </c>
      <c r="C518" s="757"/>
      <c r="D518" s="494"/>
      <c r="E518" s="495"/>
      <c r="F518" s="494"/>
      <c r="G518" s="759"/>
    </row>
    <row r="519" spans="1:7" ht="13.5" customHeight="1">
      <c r="A519" s="476" t="s">
        <v>1354</v>
      </c>
      <c r="B519" s="488" t="s">
        <v>1355</v>
      </c>
      <c r="C519" s="756" t="s">
        <v>738</v>
      </c>
      <c r="D519" s="489">
        <v>27284</v>
      </c>
      <c r="E519" s="490">
        <v>28772</v>
      </c>
      <c r="F519" s="491"/>
      <c r="G519" s="764" t="s">
        <v>1152</v>
      </c>
    </row>
    <row r="520" spans="1:7" ht="13.5" customHeight="1">
      <c r="A520" s="492"/>
      <c r="B520" s="493" t="s">
        <v>1356</v>
      </c>
      <c r="C520" s="757"/>
      <c r="D520" s="494"/>
      <c r="E520" s="495"/>
      <c r="F520" s="494"/>
      <c r="G520" s="759"/>
    </row>
    <row r="521" spans="1:7" ht="13.5" customHeight="1">
      <c r="A521" s="476" t="s">
        <v>1357</v>
      </c>
      <c r="B521" s="488" t="s">
        <v>1358</v>
      </c>
      <c r="C521" s="756" t="s">
        <v>738</v>
      </c>
      <c r="D521" s="489">
        <v>38683</v>
      </c>
      <c r="E521" s="490">
        <v>41030</v>
      </c>
      <c r="F521" s="491"/>
      <c r="G521" s="764" t="s">
        <v>1152</v>
      </c>
    </row>
    <row r="522" spans="1:7" ht="13.5" customHeight="1">
      <c r="A522" s="492"/>
      <c r="B522" s="493" t="s">
        <v>1359</v>
      </c>
      <c r="C522" s="757"/>
      <c r="D522" s="494"/>
      <c r="E522" s="495"/>
      <c r="F522" s="494"/>
      <c r="G522" s="759"/>
    </row>
    <row r="523" spans="1:7" ht="13.5" customHeight="1">
      <c r="A523" s="476" t="s">
        <v>1360</v>
      </c>
      <c r="B523" s="488" t="s">
        <v>1361</v>
      </c>
      <c r="C523" s="756" t="s">
        <v>738</v>
      </c>
      <c r="D523" s="489">
        <v>53482</v>
      </c>
      <c r="E523" s="490">
        <v>55563</v>
      </c>
      <c r="F523" s="491"/>
      <c r="G523" s="764" t="s">
        <v>1152</v>
      </c>
    </row>
    <row r="524" spans="1:7" ht="13.5" customHeight="1">
      <c r="A524" s="492"/>
      <c r="B524" s="493" t="s">
        <v>1362</v>
      </c>
      <c r="C524" s="757"/>
      <c r="D524" s="494"/>
      <c r="E524" s="495"/>
      <c r="F524" s="494"/>
      <c r="G524" s="759"/>
    </row>
    <row r="525" spans="1:7" ht="13.5" customHeight="1">
      <c r="A525" s="476" t="s">
        <v>1363</v>
      </c>
      <c r="B525" s="488" t="s">
        <v>1364</v>
      </c>
      <c r="C525" s="756" t="s">
        <v>738</v>
      </c>
      <c r="D525" s="489">
        <v>66143</v>
      </c>
      <c r="E525" s="490">
        <v>69524</v>
      </c>
      <c r="F525" s="491"/>
      <c r="G525" s="764" t="s">
        <v>1152</v>
      </c>
    </row>
    <row r="526" spans="1:7" ht="13.5" customHeight="1">
      <c r="A526" s="492"/>
      <c r="B526" s="493" t="s">
        <v>1365</v>
      </c>
      <c r="C526" s="757"/>
      <c r="D526" s="494"/>
      <c r="E526" s="495"/>
      <c r="F526" s="494"/>
      <c r="G526" s="759"/>
    </row>
    <row r="527" spans="1:7" ht="13.5" customHeight="1">
      <c r="A527" s="476" t="s">
        <v>1366</v>
      </c>
      <c r="B527" s="488" t="s">
        <v>1367</v>
      </c>
      <c r="C527" s="756" t="s">
        <v>738</v>
      </c>
      <c r="D527" s="489">
        <v>81796</v>
      </c>
      <c r="E527" s="490">
        <v>86683</v>
      </c>
      <c r="F527" s="491"/>
      <c r="G527" s="764" t="s">
        <v>1152</v>
      </c>
    </row>
    <row r="528" spans="1:7" ht="13.5" customHeight="1">
      <c r="A528" s="492"/>
      <c r="B528" s="493" t="s">
        <v>1368</v>
      </c>
      <c r="C528" s="757"/>
      <c r="D528" s="494"/>
      <c r="E528" s="495"/>
      <c r="F528" s="494"/>
      <c r="G528" s="759"/>
    </row>
    <row r="529" spans="1:7" ht="13.5" customHeight="1">
      <c r="A529" s="476" t="s">
        <v>1369</v>
      </c>
      <c r="B529" s="488" t="s">
        <v>1370</v>
      </c>
      <c r="C529" s="756" t="s">
        <v>738</v>
      </c>
      <c r="D529" s="489">
        <v>101340</v>
      </c>
      <c r="E529" s="490">
        <v>107171</v>
      </c>
      <c r="F529" s="491"/>
      <c r="G529" s="764" t="s">
        <v>1152</v>
      </c>
    </row>
    <row r="530" spans="1:7" ht="13.5" customHeight="1">
      <c r="A530" s="492"/>
      <c r="B530" s="493" t="s">
        <v>1371</v>
      </c>
      <c r="C530" s="757"/>
      <c r="D530" s="494"/>
      <c r="E530" s="495"/>
      <c r="F530" s="494"/>
      <c r="G530" s="759"/>
    </row>
    <row r="531" spans="1:7" ht="13.5" customHeight="1">
      <c r="A531" s="476" t="s">
        <v>1372</v>
      </c>
      <c r="B531" s="488" t="s">
        <v>1373</v>
      </c>
      <c r="C531" s="756" t="s">
        <v>738</v>
      </c>
      <c r="D531" s="489">
        <v>130184</v>
      </c>
      <c r="E531" s="490">
        <v>140683</v>
      </c>
      <c r="F531" s="491"/>
      <c r="G531" s="764" t="s">
        <v>1152</v>
      </c>
    </row>
    <row r="532" spans="1:7" ht="13.5" customHeight="1">
      <c r="A532" s="492"/>
      <c r="B532" s="493" t="s">
        <v>1374</v>
      </c>
      <c r="C532" s="757"/>
      <c r="D532" s="494"/>
      <c r="E532" s="495"/>
      <c r="F532" s="494"/>
      <c r="G532" s="759"/>
    </row>
    <row r="533" spans="1:7" ht="13.5" customHeight="1">
      <c r="A533" s="476" t="s">
        <v>1375</v>
      </c>
      <c r="B533" s="488" t="s">
        <v>1376</v>
      </c>
      <c r="C533" s="756" t="s">
        <v>738</v>
      </c>
      <c r="D533" s="489">
        <v>165138</v>
      </c>
      <c r="E533" s="490">
        <v>175682</v>
      </c>
      <c r="F533" s="491"/>
      <c r="G533" s="764" t="s">
        <v>1152</v>
      </c>
    </row>
    <row r="534" spans="1:7" ht="13.5" customHeight="1">
      <c r="A534" s="492"/>
      <c r="B534" s="493" t="s">
        <v>1377</v>
      </c>
      <c r="C534" s="757"/>
      <c r="D534" s="494"/>
      <c r="E534" s="495"/>
      <c r="F534" s="494"/>
      <c r="G534" s="759"/>
    </row>
    <row r="535" spans="1:7" s="501" customFormat="1" ht="13.5" customHeight="1">
      <c r="A535" s="496" t="s">
        <v>1378</v>
      </c>
      <c r="B535" s="497" t="s">
        <v>1379</v>
      </c>
      <c r="C535" s="760" t="s">
        <v>738</v>
      </c>
      <c r="D535" s="498">
        <v>2500</v>
      </c>
      <c r="E535" s="499">
        <v>2828</v>
      </c>
      <c r="F535" s="500"/>
      <c r="G535" s="773" t="s">
        <v>1152</v>
      </c>
    </row>
    <row r="536" spans="1:7" s="501" customFormat="1" ht="13.5" customHeight="1">
      <c r="A536" s="502"/>
      <c r="B536" s="503" t="s">
        <v>1380</v>
      </c>
      <c r="C536" s="761"/>
      <c r="D536" s="504"/>
      <c r="E536" s="505"/>
      <c r="F536" s="504"/>
      <c r="G536" s="763"/>
    </row>
    <row r="537" spans="1:7" s="501" customFormat="1" ht="13.5" customHeight="1">
      <c r="A537" s="496" t="s">
        <v>1381</v>
      </c>
      <c r="B537" s="497" t="s">
        <v>1382</v>
      </c>
      <c r="C537" s="760" t="s">
        <v>738</v>
      </c>
      <c r="D537" s="498">
        <v>3585</v>
      </c>
      <c r="E537" s="499">
        <v>4068</v>
      </c>
      <c r="F537" s="500"/>
      <c r="G537" s="773" t="s">
        <v>1152</v>
      </c>
    </row>
    <row r="538" spans="1:7" s="501" customFormat="1" ht="13.5" customHeight="1">
      <c r="A538" s="502"/>
      <c r="B538" s="503" t="s">
        <v>1383</v>
      </c>
      <c r="C538" s="761"/>
      <c r="D538" s="504"/>
      <c r="E538" s="505"/>
      <c r="F538" s="504"/>
      <c r="G538" s="763"/>
    </row>
    <row r="539" spans="1:7" ht="13.5" customHeight="1">
      <c r="A539" s="476" t="s">
        <v>1384</v>
      </c>
      <c r="B539" s="488" t="s">
        <v>1385</v>
      </c>
      <c r="C539" s="756" t="s">
        <v>738</v>
      </c>
      <c r="D539" s="489">
        <v>5031</v>
      </c>
      <c r="E539" s="490">
        <v>5581</v>
      </c>
      <c r="F539" s="491"/>
      <c r="G539" s="764" t="s">
        <v>1152</v>
      </c>
    </row>
    <row r="540" spans="1:7" ht="13.5" customHeight="1">
      <c r="A540" s="492"/>
      <c r="B540" s="493" t="s">
        <v>1386</v>
      </c>
      <c r="C540" s="757"/>
      <c r="D540" s="494"/>
      <c r="E540" s="495"/>
      <c r="F540" s="494"/>
      <c r="G540" s="759"/>
    </row>
    <row r="541" spans="1:7" ht="13.5" customHeight="1">
      <c r="A541" s="476" t="s">
        <v>1387</v>
      </c>
      <c r="B541" s="488" t="s">
        <v>1388</v>
      </c>
      <c r="C541" s="756" t="s">
        <v>738</v>
      </c>
      <c r="D541" s="489">
        <v>7985</v>
      </c>
      <c r="E541" s="490">
        <v>8995</v>
      </c>
      <c r="F541" s="491"/>
      <c r="G541" s="764" t="s">
        <v>1152</v>
      </c>
    </row>
    <row r="542" spans="1:7" ht="13.5" customHeight="1">
      <c r="A542" s="492"/>
      <c r="B542" s="493" t="s">
        <v>1389</v>
      </c>
      <c r="C542" s="757"/>
      <c r="D542" s="494"/>
      <c r="E542" s="495"/>
      <c r="F542" s="494"/>
      <c r="G542" s="759"/>
    </row>
    <row r="543" spans="1:7" ht="13.5" customHeight="1">
      <c r="A543" s="476" t="s">
        <v>1390</v>
      </c>
      <c r="B543" s="488" t="s">
        <v>1391</v>
      </c>
      <c r="C543" s="756" t="s">
        <v>738</v>
      </c>
      <c r="D543" s="489">
        <v>12843</v>
      </c>
      <c r="E543" s="490">
        <v>13153</v>
      </c>
      <c r="F543" s="491"/>
      <c r="G543" s="764" t="s">
        <v>1152</v>
      </c>
    </row>
    <row r="544" spans="1:7" ht="13.5" customHeight="1">
      <c r="A544" s="492"/>
      <c r="B544" s="493" t="s">
        <v>1392</v>
      </c>
      <c r="C544" s="757"/>
      <c r="D544" s="494"/>
      <c r="E544" s="495"/>
      <c r="F544" s="494"/>
      <c r="G544" s="759"/>
    </row>
    <row r="545" spans="1:7" ht="13.5" customHeight="1">
      <c r="A545" s="476" t="s">
        <v>1393</v>
      </c>
      <c r="B545" s="488" t="s">
        <v>1394</v>
      </c>
      <c r="C545" s="756" t="s">
        <v>738</v>
      </c>
      <c r="D545" s="489">
        <v>19828</v>
      </c>
      <c r="E545" s="490">
        <v>20725</v>
      </c>
      <c r="F545" s="491"/>
      <c r="G545" s="764" t="s">
        <v>1152</v>
      </c>
    </row>
    <row r="546" spans="1:7" ht="13.5" customHeight="1">
      <c r="A546" s="492"/>
      <c r="B546" s="493" t="s">
        <v>1395</v>
      </c>
      <c r="C546" s="757"/>
      <c r="D546" s="494"/>
      <c r="E546" s="495"/>
      <c r="F546" s="494"/>
      <c r="G546" s="759"/>
    </row>
    <row r="547" spans="1:7" ht="13.5" customHeight="1">
      <c r="A547" s="476" t="s">
        <v>1396</v>
      </c>
      <c r="B547" s="488" t="s">
        <v>1397</v>
      </c>
      <c r="C547" s="756" t="s">
        <v>738</v>
      </c>
      <c r="D547" s="489">
        <v>26476</v>
      </c>
      <c r="E547" s="490">
        <v>28180</v>
      </c>
      <c r="F547" s="491"/>
      <c r="G547" s="764" t="s">
        <v>1152</v>
      </c>
    </row>
    <row r="548" spans="1:7" ht="13.5" customHeight="1">
      <c r="A548" s="492"/>
      <c r="B548" s="493" t="s">
        <v>1398</v>
      </c>
      <c r="C548" s="757"/>
      <c r="D548" s="494"/>
      <c r="E548" s="495"/>
      <c r="F548" s="494"/>
      <c r="G548" s="759"/>
    </row>
    <row r="549" spans="1:7" ht="13.5" customHeight="1">
      <c r="A549" s="476" t="s">
        <v>1399</v>
      </c>
      <c r="B549" s="488" t="s">
        <v>1400</v>
      </c>
      <c r="C549" s="756" t="s">
        <v>738</v>
      </c>
      <c r="D549" s="489">
        <v>36456</v>
      </c>
      <c r="E549" s="490">
        <v>37885</v>
      </c>
      <c r="F549" s="491"/>
      <c r="G549" s="764" t="s">
        <v>1152</v>
      </c>
    </row>
    <row r="550" spans="1:7" ht="13.5" customHeight="1">
      <c r="A550" s="492"/>
      <c r="B550" s="493" t="s">
        <v>1401</v>
      </c>
      <c r="C550" s="757"/>
      <c r="D550" s="494"/>
      <c r="E550" s="495"/>
      <c r="F550" s="494"/>
      <c r="G550" s="759"/>
    </row>
    <row r="551" spans="1:7" ht="13.5" customHeight="1">
      <c r="A551" s="476" t="s">
        <v>1402</v>
      </c>
      <c r="B551" s="488" t="s">
        <v>1403</v>
      </c>
      <c r="C551" s="756" t="s">
        <v>738</v>
      </c>
      <c r="D551" s="489">
        <v>51219</v>
      </c>
      <c r="E551" s="490">
        <v>54280</v>
      </c>
      <c r="F551" s="491"/>
      <c r="G551" s="764" t="s">
        <v>1152</v>
      </c>
    </row>
    <row r="552" spans="1:7" ht="13.5" customHeight="1">
      <c r="A552" s="492"/>
      <c r="B552" s="493" t="s">
        <v>1404</v>
      </c>
      <c r="C552" s="757"/>
      <c r="D552" s="494"/>
      <c r="E552" s="495"/>
      <c r="F552" s="494"/>
      <c r="G552" s="759"/>
    </row>
    <row r="553" spans="1:7" ht="13.5" customHeight="1">
      <c r="A553" s="476" t="s">
        <v>1405</v>
      </c>
      <c r="B553" s="488" t="s">
        <v>1406</v>
      </c>
      <c r="C553" s="756" t="s">
        <v>738</v>
      </c>
      <c r="D553" s="489">
        <v>71187</v>
      </c>
      <c r="E553" s="490">
        <v>73465</v>
      </c>
      <c r="F553" s="491"/>
      <c r="G553" s="764" t="s">
        <v>1152</v>
      </c>
    </row>
    <row r="554" spans="1:7" ht="13.5" customHeight="1">
      <c r="A554" s="492"/>
      <c r="B554" s="493" t="s">
        <v>1407</v>
      </c>
      <c r="C554" s="757"/>
      <c r="D554" s="494"/>
      <c r="E554" s="495"/>
      <c r="F554" s="494"/>
      <c r="G554" s="759"/>
    </row>
    <row r="555" spans="1:7" ht="13.5" customHeight="1">
      <c r="A555" s="476" t="s">
        <v>1408</v>
      </c>
      <c r="B555" s="488" t="s">
        <v>1409</v>
      </c>
      <c r="C555" s="756" t="s">
        <v>738</v>
      </c>
      <c r="D555" s="489">
        <v>88521</v>
      </c>
      <c r="E555" s="490">
        <v>92262</v>
      </c>
      <c r="F555" s="491"/>
      <c r="G555" s="764" t="s">
        <v>1152</v>
      </c>
    </row>
    <row r="556" spans="1:7" ht="13.5" customHeight="1">
      <c r="A556" s="492"/>
      <c r="B556" s="493" t="s">
        <v>1410</v>
      </c>
      <c r="C556" s="757"/>
      <c r="D556" s="494"/>
      <c r="E556" s="495"/>
      <c r="F556" s="494"/>
      <c r="G556" s="759"/>
    </row>
    <row r="557" spans="1:7" ht="13.5" customHeight="1">
      <c r="A557" s="476" t="s">
        <v>1411</v>
      </c>
      <c r="B557" s="488" t="s">
        <v>1412</v>
      </c>
      <c r="C557" s="756" t="s">
        <v>738</v>
      </c>
      <c r="D557" s="489">
        <v>109083</v>
      </c>
      <c r="E557" s="490">
        <v>114615</v>
      </c>
      <c r="F557" s="491"/>
      <c r="G557" s="764" t="s">
        <v>1152</v>
      </c>
    </row>
    <row r="558" spans="1:7" ht="13.5" customHeight="1">
      <c r="A558" s="492"/>
      <c r="B558" s="493" t="s">
        <v>1413</v>
      </c>
      <c r="C558" s="757"/>
      <c r="D558" s="494"/>
      <c r="E558" s="495"/>
      <c r="F558" s="494"/>
      <c r="G558" s="759"/>
    </row>
    <row r="559" spans="1:7" ht="13.5" customHeight="1">
      <c r="A559" s="476" t="s">
        <v>1414</v>
      </c>
      <c r="B559" s="488" t="s">
        <v>1415</v>
      </c>
      <c r="C559" s="756" t="s">
        <v>738</v>
      </c>
      <c r="D559" s="489">
        <v>135496</v>
      </c>
      <c r="E559" s="490">
        <v>142546</v>
      </c>
      <c r="F559" s="491"/>
      <c r="G559" s="764" t="s">
        <v>1152</v>
      </c>
    </row>
    <row r="560" spans="1:7" ht="13.5" customHeight="1">
      <c r="A560" s="492"/>
      <c r="B560" s="493" t="s">
        <v>1416</v>
      </c>
      <c r="C560" s="757"/>
      <c r="D560" s="494"/>
      <c r="E560" s="495"/>
      <c r="F560" s="494"/>
      <c r="G560" s="759"/>
    </row>
    <row r="561" spans="1:7" ht="13.5" customHeight="1">
      <c r="A561" s="476" t="s">
        <v>1417</v>
      </c>
      <c r="B561" s="488" t="s">
        <v>1418</v>
      </c>
      <c r="C561" s="756" t="s">
        <v>738</v>
      </c>
      <c r="D561" s="489">
        <v>174015</v>
      </c>
      <c r="E561" s="490">
        <v>187413</v>
      </c>
      <c r="F561" s="491"/>
      <c r="G561" s="764" t="s">
        <v>1152</v>
      </c>
    </row>
    <row r="562" spans="1:7" ht="13.5" customHeight="1">
      <c r="A562" s="492"/>
      <c r="B562" s="493" t="s">
        <v>1419</v>
      </c>
      <c r="C562" s="757"/>
      <c r="D562" s="494"/>
      <c r="E562" s="495"/>
      <c r="F562" s="494"/>
      <c r="G562" s="759"/>
    </row>
    <row r="563" spans="1:7" ht="13.5" customHeight="1">
      <c r="A563" s="476" t="s">
        <v>1420</v>
      </c>
      <c r="B563" s="488" t="s">
        <v>1421</v>
      </c>
      <c r="C563" s="756" t="s">
        <v>738</v>
      </c>
      <c r="D563" s="489">
        <v>222605</v>
      </c>
      <c r="E563" s="490">
        <v>232860</v>
      </c>
      <c r="F563" s="491"/>
      <c r="G563" s="764" t="s">
        <v>1152</v>
      </c>
    </row>
    <row r="564" spans="1:7" ht="13.5" customHeight="1">
      <c r="A564" s="492"/>
      <c r="B564" s="493" t="s">
        <v>1422</v>
      </c>
      <c r="C564" s="757"/>
      <c r="D564" s="494"/>
      <c r="E564" s="495"/>
      <c r="F564" s="494"/>
      <c r="G564" s="759"/>
    </row>
    <row r="565" spans="1:7" ht="13.5" hidden="1" customHeight="1">
      <c r="A565" s="476" t="s">
        <v>1423</v>
      </c>
      <c r="B565" s="488" t="s">
        <v>1424</v>
      </c>
      <c r="C565" s="756" t="s">
        <v>738</v>
      </c>
      <c r="D565" s="489">
        <v>7663</v>
      </c>
      <c r="E565" s="490">
        <v>8714</v>
      </c>
      <c r="F565" s="491"/>
      <c r="G565" s="764" t="s">
        <v>1152</v>
      </c>
    </row>
    <row r="566" spans="1:7" ht="13.5" hidden="1" customHeight="1">
      <c r="A566" s="492"/>
      <c r="B566" s="493" t="s">
        <v>1425</v>
      </c>
      <c r="C566" s="757"/>
      <c r="D566" s="494"/>
      <c r="E566" s="495"/>
      <c r="F566" s="494"/>
      <c r="G566" s="759"/>
    </row>
    <row r="567" spans="1:7" ht="13.5" hidden="1" customHeight="1">
      <c r="A567" s="476" t="s">
        <v>1426</v>
      </c>
      <c r="B567" s="488" t="s">
        <v>1427</v>
      </c>
      <c r="C567" s="756" t="s">
        <v>738</v>
      </c>
      <c r="D567" s="489">
        <v>9210</v>
      </c>
      <c r="E567" s="490">
        <v>10022</v>
      </c>
      <c r="F567" s="491"/>
      <c r="G567" s="764" t="s">
        <v>1152</v>
      </c>
    </row>
    <row r="568" spans="1:7" ht="13.5" hidden="1" customHeight="1">
      <c r="A568" s="492"/>
      <c r="B568" s="493" t="s">
        <v>1428</v>
      </c>
      <c r="C568" s="757"/>
      <c r="D568" s="494"/>
      <c r="E568" s="495"/>
      <c r="F568" s="494"/>
      <c r="G568" s="759"/>
    </row>
    <row r="569" spans="1:7" ht="13.5" hidden="1" customHeight="1">
      <c r="A569" s="476" t="s">
        <v>1429</v>
      </c>
      <c r="B569" s="488" t="s">
        <v>1430</v>
      </c>
      <c r="C569" s="756" t="s">
        <v>738</v>
      </c>
      <c r="D569" s="489">
        <v>11932</v>
      </c>
      <c r="E569" s="490">
        <v>12967</v>
      </c>
      <c r="F569" s="491"/>
      <c r="G569" s="764" t="s">
        <v>1152</v>
      </c>
    </row>
    <row r="570" spans="1:7" ht="13.5" hidden="1" customHeight="1">
      <c r="A570" s="492"/>
      <c r="B570" s="493" t="s">
        <v>1431</v>
      </c>
      <c r="C570" s="757"/>
      <c r="D570" s="494"/>
      <c r="E570" s="495"/>
      <c r="F570" s="494"/>
      <c r="G570" s="759"/>
    </row>
    <row r="571" spans="1:7" ht="13.5" hidden="1" customHeight="1">
      <c r="A571" s="476" t="s">
        <v>1432</v>
      </c>
      <c r="B571" s="488" t="s">
        <v>1433</v>
      </c>
      <c r="C571" s="756" t="s">
        <v>738</v>
      </c>
      <c r="D571" s="489">
        <v>16083</v>
      </c>
      <c r="E571" s="490">
        <v>18288</v>
      </c>
      <c r="F571" s="491"/>
      <c r="G571" s="764" t="s">
        <v>1152</v>
      </c>
    </row>
    <row r="572" spans="1:7" ht="13.5" hidden="1" customHeight="1">
      <c r="A572" s="492"/>
      <c r="B572" s="493" t="s">
        <v>1434</v>
      </c>
      <c r="C572" s="757"/>
      <c r="D572" s="494"/>
      <c r="E572" s="495"/>
      <c r="F572" s="494"/>
      <c r="G572" s="759"/>
    </row>
    <row r="573" spans="1:7" ht="13.5" hidden="1" customHeight="1">
      <c r="A573" s="476" t="s">
        <v>1435</v>
      </c>
      <c r="B573" s="488" t="s">
        <v>1436</v>
      </c>
      <c r="C573" s="756" t="s">
        <v>738</v>
      </c>
      <c r="D573" s="489">
        <v>19039</v>
      </c>
      <c r="E573" s="490">
        <v>21649</v>
      </c>
      <c r="F573" s="491"/>
      <c r="G573" s="764" t="s">
        <v>1152</v>
      </c>
    </row>
    <row r="574" spans="1:7" ht="13.5" hidden="1" customHeight="1">
      <c r="A574" s="492"/>
      <c r="B574" s="493" t="s">
        <v>1437</v>
      </c>
      <c r="C574" s="757"/>
      <c r="D574" s="494"/>
      <c r="E574" s="495"/>
      <c r="F574" s="494"/>
      <c r="G574" s="759"/>
    </row>
    <row r="575" spans="1:7" ht="13.5" hidden="1" customHeight="1">
      <c r="A575" s="476" t="s">
        <v>1438</v>
      </c>
      <c r="B575" s="488" t="s">
        <v>1439</v>
      </c>
      <c r="C575" s="756" t="s">
        <v>738</v>
      </c>
      <c r="D575" s="489">
        <v>23204</v>
      </c>
      <c r="E575" s="490">
        <v>26385</v>
      </c>
      <c r="F575" s="491"/>
      <c r="G575" s="764" t="s">
        <v>1152</v>
      </c>
    </row>
    <row r="576" spans="1:7" ht="13.5" hidden="1" customHeight="1">
      <c r="A576" s="492"/>
      <c r="B576" s="493" t="s">
        <v>1440</v>
      </c>
      <c r="C576" s="757"/>
      <c r="D576" s="494"/>
      <c r="E576" s="495"/>
      <c r="F576" s="494"/>
      <c r="G576" s="759"/>
    </row>
    <row r="577" spans="1:7" ht="13.5" hidden="1" customHeight="1">
      <c r="A577" s="476" t="s">
        <v>1441</v>
      </c>
      <c r="B577" s="488" t="s">
        <v>1442</v>
      </c>
      <c r="C577" s="756" t="s">
        <v>738</v>
      </c>
      <c r="D577" s="489">
        <v>27067</v>
      </c>
      <c r="E577" s="490">
        <v>30777</v>
      </c>
      <c r="F577" s="491"/>
      <c r="G577" s="764" t="s">
        <v>1152</v>
      </c>
    </row>
    <row r="578" spans="1:7" ht="13.5" hidden="1" customHeight="1">
      <c r="A578" s="492"/>
      <c r="B578" s="493" t="s">
        <v>1443</v>
      </c>
      <c r="C578" s="757"/>
      <c r="D578" s="494"/>
      <c r="E578" s="495"/>
      <c r="F578" s="494"/>
      <c r="G578" s="759"/>
    </row>
    <row r="579" spans="1:7" ht="13.5" hidden="1" customHeight="1">
      <c r="A579" s="476" t="s">
        <v>1444</v>
      </c>
      <c r="B579" s="488" t="s">
        <v>1445</v>
      </c>
      <c r="C579" s="756" t="s">
        <v>738</v>
      </c>
      <c r="D579" s="489">
        <v>32827</v>
      </c>
      <c r="E579" s="490">
        <v>37326</v>
      </c>
      <c r="F579" s="491"/>
      <c r="G579" s="764" t="s">
        <v>1152</v>
      </c>
    </row>
    <row r="580" spans="1:7" ht="13.5" hidden="1" customHeight="1">
      <c r="A580" s="492"/>
      <c r="B580" s="493" t="s">
        <v>1446</v>
      </c>
      <c r="C580" s="757"/>
      <c r="D580" s="494"/>
      <c r="E580" s="495"/>
      <c r="F580" s="494"/>
      <c r="G580" s="759"/>
    </row>
    <row r="581" spans="1:7" ht="13.5" hidden="1" customHeight="1">
      <c r="A581" s="476" t="s">
        <v>1447</v>
      </c>
      <c r="B581" s="488" t="s">
        <v>1448</v>
      </c>
      <c r="C581" s="756" t="s">
        <v>738</v>
      </c>
      <c r="D581" s="489">
        <v>41075</v>
      </c>
      <c r="E581" s="490">
        <v>46705</v>
      </c>
      <c r="F581" s="491"/>
      <c r="G581" s="764" t="s">
        <v>1152</v>
      </c>
    </row>
    <row r="582" spans="1:7" ht="13.5" hidden="1" customHeight="1">
      <c r="A582" s="492"/>
      <c r="B582" s="493" t="s">
        <v>1449</v>
      </c>
      <c r="C582" s="757"/>
      <c r="D582" s="494"/>
      <c r="E582" s="495"/>
      <c r="F582" s="494"/>
      <c r="G582" s="759"/>
    </row>
    <row r="583" spans="1:7" ht="13.5" hidden="1" customHeight="1">
      <c r="A583" s="476" t="s">
        <v>1450</v>
      </c>
      <c r="B583" s="488" t="s">
        <v>1451</v>
      </c>
      <c r="C583" s="756" t="s">
        <v>738</v>
      </c>
      <c r="D583" s="489">
        <v>51206</v>
      </c>
      <c r="E583" s="490">
        <v>58225</v>
      </c>
      <c r="F583" s="491"/>
      <c r="G583" s="764" t="s">
        <v>1152</v>
      </c>
    </row>
    <row r="584" spans="1:7" ht="13.5" hidden="1" customHeight="1">
      <c r="A584" s="492"/>
      <c r="B584" s="493" t="s">
        <v>1452</v>
      </c>
      <c r="C584" s="757"/>
      <c r="D584" s="494"/>
      <c r="E584" s="495"/>
      <c r="F584" s="494"/>
      <c r="G584" s="759"/>
    </row>
    <row r="585" spans="1:7" ht="13.5" hidden="1" customHeight="1">
      <c r="A585" s="476" t="s">
        <v>1453</v>
      </c>
      <c r="B585" s="488" t="s">
        <v>1454</v>
      </c>
      <c r="C585" s="756" t="s">
        <v>738</v>
      </c>
      <c r="D585" s="489">
        <v>24083</v>
      </c>
      <c r="E585" s="490">
        <v>27384</v>
      </c>
      <c r="F585" s="491"/>
      <c r="G585" s="764" t="s">
        <v>1152</v>
      </c>
    </row>
    <row r="586" spans="1:7" ht="13.5" hidden="1" customHeight="1">
      <c r="A586" s="492"/>
      <c r="B586" s="493" t="s">
        <v>1455</v>
      </c>
      <c r="C586" s="757"/>
      <c r="D586" s="494"/>
      <c r="E586" s="495"/>
      <c r="F586" s="494"/>
      <c r="G586" s="759"/>
    </row>
    <row r="587" spans="1:7" ht="13.5" hidden="1" customHeight="1">
      <c r="A587" s="476" t="s">
        <v>1456</v>
      </c>
      <c r="B587" s="488" t="s">
        <v>1457</v>
      </c>
      <c r="C587" s="756" t="s">
        <v>738</v>
      </c>
      <c r="D587" s="489">
        <v>28933</v>
      </c>
      <c r="E587" s="490">
        <v>31118</v>
      </c>
      <c r="F587" s="491"/>
      <c r="G587" s="764" t="s">
        <v>1152</v>
      </c>
    </row>
    <row r="588" spans="1:7" ht="13.5" hidden="1" customHeight="1">
      <c r="A588" s="492"/>
      <c r="B588" s="493" t="s">
        <v>1458</v>
      </c>
      <c r="C588" s="757"/>
      <c r="D588" s="494"/>
      <c r="E588" s="495"/>
      <c r="F588" s="494"/>
      <c r="G588" s="759"/>
    </row>
    <row r="589" spans="1:7" ht="13.5" hidden="1" customHeight="1">
      <c r="A589" s="476" t="s">
        <v>1459</v>
      </c>
      <c r="B589" s="488" t="s">
        <v>1460</v>
      </c>
      <c r="C589" s="756" t="s">
        <v>738</v>
      </c>
      <c r="D589" s="489">
        <v>36016</v>
      </c>
      <c r="E589" s="490">
        <v>39741</v>
      </c>
      <c r="F589" s="491"/>
      <c r="G589" s="764" t="s">
        <v>1152</v>
      </c>
    </row>
    <row r="590" spans="1:7" ht="13.5" hidden="1" customHeight="1">
      <c r="A590" s="492"/>
      <c r="B590" s="493" t="s">
        <v>1461</v>
      </c>
      <c r="C590" s="757"/>
      <c r="D590" s="494"/>
      <c r="E590" s="495"/>
      <c r="F590" s="494"/>
      <c r="G590" s="759"/>
    </row>
    <row r="591" spans="1:7" ht="13.5" hidden="1" customHeight="1">
      <c r="A591" s="476" t="s">
        <v>1462</v>
      </c>
      <c r="B591" s="488" t="s">
        <v>1463</v>
      </c>
      <c r="C591" s="756" t="s">
        <v>738</v>
      </c>
      <c r="D591" s="489">
        <v>47824</v>
      </c>
      <c r="E591" s="490">
        <v>54242</v>
      </c>
      <c r="F591" s="491"/>
      <c r="G591" s="764" t="s">
        <v>1152</v>
      </c>
    </row>
    <row r="592" spans="1:7" ht="13.5" hidden="1" customHeight="1">
      <c r="A592" s="492"/>
      <c r="B592" s="493" t="s">
        <v>1464</v>
      </c>
      <c r="C592" s="757"/>
      <c r="D592" s="494"/>
      <c r="E592" s="495"/>
      <c r="F592" s="494"/>
      <c r="G592" s="759"/>
    </row>
    <row r="593" spans="1:7" ht="13.5" hidden="1" customHeight="1">
      <c r="A593" s="476" t="s">
        <v>1465</v>
      </c>
      <c r="B593" s="488" t="s">
        <v>1466</v>
      </c>
      <c r="C593" s="756" t="s">
        <v>738</v>
      </c>
      <c r="D593" s="489">
        <v>61447</v>
      </c>
      <c r="E593" s="490">
        <v>69870</v>
      </c>
      <c r="F593" s="491"/>
      <c r="G593" s="764" t="s">
        <v>1152</v>
      </c>
    </row>
    <row r="594" spans="1:7" ht="13.5" hidden="1" customHeight="1">
      <c r="A594" s="492"/>
      <c r="B594" s="493" t="s">
        <v>1467</v>
      </c>
      <c r="C594" s="757"/>
      <c r="D594" s="494"/>
      <c r="E594" s="495"/>
      <c r="F594" s="494"/>
      <c r="G594" s="759"/>
    </row>
    <row r="595" spans="1:7" ht="13.5" hidden="1" customHeight="1">
      <c r="A595" s="476" t="s">
        <v>1468</v>
      </c>
      <c r="B595" s="488" t="s">
        <v>1469</v>
      </c>
      <c r="C595" s="756" t="s">
        <v>738</v>
      </c>
      <c r="D595" s="489">
        <v>73544</v>
      </c>
      <c r="E595" s="490">
        <v>83625</v>
      </c>
      <c r="F595" s="491"/>
      <c r="G595" s="764" t="s">
        <v>1152</v>
      </c>
    </row>
    <row r="596" spans="1:7" ht="13.5" hidden="1" customHeight="1">
      <c r="A596" s="492"/>
      <c r="B596" s="493" t="s">
        <v>1470</v>
      </c>
      <c r="C596" s="757"/>
      <c r="D596" s="494"/>
      <c r="E596" s="495"/>
      <c r="F596" s="494"/>
      <c r="G596" s="759"/>
    </row>
    <row r="597" spans="1:7" ht="13.5" hidden="1" customHeight="1">
      <c r="A597" s="476" t="s">
        <v>1471</v>
      </c>
      <c r="B597" s="488" t="s">
        <v>1472</v>
      </c>
      <c r="C597" s="756" t="s">
        <v>738</v>
      </c>
      <c r="D597" s="489">
        <v>86603</v>
      </c>
      <c r="E597" s="490">
        <v>98474</v>
      </c>
      <c r="F597" s="491"/>
      <c r="G597" s="764" t="s">
        <v>1152</v>
      </c>
    </row>
    <row r="598" spans="1:7" ht="13.5" hidden="1" customHeight="1">
      <c r="A598" s="492"/>
      <c r="B598" s="493" t="s">
        <v>1473</v>
      </c>
      <c r="C598" s="757"/>
      <c r="D598" s="494"/>
      <c r="E598" s="495"/>
      <c r="F598" s="494"/>
      <c r="G598" s="759"/>
    </row>
    <row r="599" spans="1:7" ht="13.5" hidden="1" customHeight="1">
      <c r="A599" s="476" t="s">
        <v>1474</v>
      </c>
      <c r="B599" s="488" t="s">
        <v>1475</v>
      </c>
      <c r="C599" s="756" t="s">
        <v>738</v>
      </c>
      <c r="D599" s="489">
        <v>104858</v>
      </c>
      <c r="E599" s="490">
        <v>119232</v>
      </c>
      <c r="F599" s="491"/>
      <c r="G599" s="764" t="s">
        <v>1152</v>
      </c>
    </row>
    <row r="600" spans="1:7" ht="13.5" hidden="1" customHeight="1">
      <c r="A600" s="492"/>
      <c r="B600" s="493" t="s">
        <v>1476</v>
      </c>
      <c r="C600" s="757"/>
      <c r="D600" s="494"/>
      <c r="E600" s="495"/>
      <c r="F600" s="494"/>
      <c r="G600" s="759"/>
    </row>
    <row r="601" spans="1:7" ht="13.5" hidden="1" customHeight="1">
      <c r="A601" s="476" t="s">
        <v>1477</v>
      </c>
      <c r="B601" s="488" t="s">
        <v>1478</v>
      </c>
      <c r="C601" s="756" t="s">
        <v>738</v>
      </c>
      <c r="D601" s="489">
        <v>130729</v>
      </c>
      <c r="E601" s="490">
        <v>148649</v>
      </c>
      <c r="F601" s="491"/>
      <c r="G601" s="764" t="s">
        <v>1152</v>
      </c>
    </row>
    <row r="602" spans="1:7" ht="13.5" hidden="1" customHeight="1">
      <c r="A602" s="492"/>
      <c r="B602" s="493" t="s">
        <v>1479</v>
      </c>
      <c r="C602" s="757"/>
      <c r="D602" s="494"/>
      <c r="E602" s="495"/>
      <c r="F602" s="494"/>
      <c r="G602" s="759"/>
    </row>
    <row r="603" spans="1:7" ht="13.5" hidden="1" customHeight="1">
      <c r="A603" s="476" t="s">
        <v>1480</v>
      </c>
      <c r="B603" s="488" t="s">
        <v>1481</v>
      </c>
      <c r="C603" s="756" t="s">
        <v>738</v>
      </c>
      <c r="D603" s="489">
        <v>160820</v>
      </c>
      <c r="E603" s="490">
        <v>182865</v>
      </c>
      <c r="F603" s="491"/>
      <c r="G603" s="764" t="s">
        <v>1152</v>
      </c>
    </row>
    <row r="604" spans="1:7" ht="13.5" hidden="1" customHeight="1">
      <c r="A604" s="492"/>
      <c r="B604" s="493" t="s">
        <v>1482</v>
      </c>
      <c r="C604" s="757"/>
      <c r="D604" s="494"/>
      <c r="E604" s="495"/>
      <c r="F604" s="494"/>
      <c r="G604" s="759"/>
    </row>
    <row r="605" spans="1:7" ht="13.5" hidden="1" customHeight="1">
      <c r="A605" s="476" t="s">
        <v>1483</v>
      </c>
      <c r="B605" s="488" t="s">
        <v>1484</v>
      </c>
      <c r="C605" s="756" t="s">
        <v>738</v>
      </c>
      <c r="D605" s="489">
        <v>20518</v>
      </c>
      <c r="E605" s="490">
        <v>21129</v>
      </c>
      <c r="F605" s="491"/>
      <c r="G605" s="764" t="s">
        <v>1152</v>
      </c>
    </row>
    <row r="606" spans="1:7" ht="13.5" hidden="1" customHeight="1">
      <c r="A606" s="492"/>
      <c r="B606" s="493" t="s">
        <v>1485</v>
      </c>
      <c r="C606" s="757"/>
      <c r="D606" s="494"/>
      <c r="E606" s="495"/>
      <c r="F606" s="494"/>
      <c r="G606" s="759"/>
    </row>
    <row r="607" spans="1:7" ht="13.5" hidden="1" customHeight="1">
      <c r="A607" s="476" t="s">
        <v>1486</v>
      </c>
      <c r="B607" s="488" t="s">
        <v>1484</v>
      </c>
      <c r="C607" s="756" t="s">
        <v>738</v>
      </c>
      <c r="D607" s="489">
        <v>33999</v>
      </c>
      <c r="E607" s="490">
        <v>35202</v>
      </c>
      <c r="F607" s="491"/>
      <c r="G607" s="764" t="s">
        <v>1152</v>
      </c>
    </row>
    <row r="608" spans="1:7" ht="13.5" hidden="1" customHeight="1">
      <c r="A608" s="492"/>
      <c r="B608" s="493" t="s">
        <v>1487</v>
      </c>
      <c r="C608" s="757"/>
      <c r="D608" s="494"/>
      <c r="E608" s="495"/>
      <c r="F608" s="494"/>
      <c r="G608" s="759"/>
    </row>
    <row r="609" spans="1:7" ht="13.5" hidden="1" customHeight="1">
      <c r="A609" s="476" t="s">
        <v>1488</v>
      </c>
      <c r="B609" s="488" t="s">
        <v>1484</v>
      </c>
      <c r="C609" s="756" t="s">
        <v>738</v>
      </c>
      <c r="D609" s="489">
        <v>46304</v>
      </c>
      <c r="E609" s="490">
        <v>47682</v>
      </c>
      <c r="F609" s="491"/>
      <c r="G609" s="764" t="s">
        <v>1152</v>
      </c>
    </row>
    <row r="610" spans="1:7" ht="13.5" hidden="1" customHeight="1">
      <c r="A610" s="492"/>
      <c r="B610" s="493" t="s">
        <v>1489</v>
      </c>
      <c r="C610" s="757"/>
      <c r="D610" s="494"/>
      <c r="E610" s="495"/>
      <c r="F610" s="494"/>
      <c r="G610" s="759"/>
    </row>
    <row r="611" spans="1:7" ht="13.5" hidden="1" customHeight="1">
      <c r="A611" s="476" t="s">
        <v>1490</v>
      </c>
      <c r="B611" s="488" t="s">
        <v>1484</v>
      </c>
      <c r="C611" s="756" t="s">
        <v>738</v>
      </c>
      <c r="D611" s="489">
        <v>58113</v>
      </c>
      <c r="E611" s="490">
        <v>59843</v>
      </c>
      <c r="F611" s="491"/>
      <c r="G611" s="764" t="s">
        <v>1152</v>
      </c>
    </row>
    <row r="612" spans="1:7" ht="13.5" hidden="1" customHeight="1">
      <c r="A612" s="492"/>
      <c r="B612" s="493" t="s">
        <v>1491</v>
      </c>
      <c r="C612" s="757"/>
      <c r="D612" s="494"/>
      <c r="E612" s="495"/>
      <c r="F612" s="494"/>
      <c r="G612" s="759"/>
    </row>
    <row r="613" spans="1:7" ht="13.5" customHeight="1">
      <c r="A613" s="476" t="s">
        <v>1492</v>
      </c>
      <c r="B613" s="488" t="s">
        <v>1493</v>
      </c>
      <c r="C613" s="756" t="s">
        <v>738</v>
      </c>
      <c r="D613" s="489">
        <v>691</v>
      </c>
      <c r="E613" s="490">
        <v>691</v>
      </c>
      <c r="F613" s="491"/>
      <c r="G613" s="764" t="s">
        <v>1152</v>
      </c>
    </row>
    <row r="614" spans="1:7" ht="13.5" customHeight="1">
      <c r="A614" s="492"/>
      <c r="B614" s="493" t="s">
        <v>1494</v>
      </c>
      <c r="C614" s="757"/>
      <c r="D614" s="494"/>
      <c r="E614" s="495"/>
      <c r="F614" s="494"/>
      <c r="G614" s="759"/>
    </row>
    <row r="615" spans="1:7" ht="13.5" customHeight="1">
      <c r="A615" s="476" t="s">
        <v>1495</v>
      </c>
      <c r="B615" s="488" t="s">
        <v>1493</v>
      </c>
      <c r="C615" s="756" t="s">
        <v>738</v>
      </c>
      <c r="D615" s="489">
        <v>1216</v>
      </c>
      <c r="E615" s="490">
        <v>1216</v>
      </c>
      <c r="F615" s="491"/>
      <c r="G615" s="764" t="s">
        <v>1152</v>
      </c>
    </row>
    <row r="616" spans="1:7" ht="13.5" customHeight="1">
      <c r="A616" s="492"/>
      <c r="B616" s="493" t="s">
        <v>1496</v>
      </c>
      <c r="C616" s="757"/>
      <c r="D616" s="494"/>
      <c r="E616" s="495"/>
      <c r="F616" s="494"/>
      <c r="G616" s="759"/>
    </row>
    <row r="617" spans="1:7" ht="13.5" customHeight="1">
      <c r="A617" s="476" t="s">
        <v>1497</v>
      </c>
      <c r="B617" s="488" t="s">
        <v>1493</v>
      </c>
      <c r="C617" s="756" t="s">
        <v>738</v>
      </c>
      <c r="D617" s="489">
        <v>1856</v>
      </c>
      <c r="E617" s="490">
        <v>1856</v>
      </c>
      <c r="F617" s="491"/>
      <c r="G617" s="764" t="s">
        <v>1152</v>
      </c>
    </row>
    <row r="618" spans="1:7" ht="13.5" customHeight="1">
      <c r="A618" s="492"/>
      <c r="B618" s="493" t="s">
        <v>1498</v>
      </c>
      <c r="C618" s="757"/>
      <c r="D618" s="494"/>
      <c r="E618" s="495"/>
      <c r="F618" s="494"/>
      <c r="G618" s="759"/>
    </row>
    <row r="619" spans="1:7" s="540" customFormat="1" ht="13.5" customHeight="1">
      <c r="A619" s="535" t="s">
        <v>1499</v>
      </c>
      <c r="B619" s="536" t="s">
        <v>1500</v>
      </c>
      <c r="C619" s="778" t="s">
        <v>738</v>
      </c>
      <c r="D619" s="537">
        <v>1000</v>
      </c>
      <c r="E619" s="538">
        <v>1000</v>
      </c>
      <c r="F619" s="539"/>
      <c r="G619" s="780" t="s">
        <v>1152</v>
      </c>
    </row>
    <row r="620" spans="1:7" s="540" customFormat="1" ht="13.5" customHeight="1">
      <c r="A620" s="541"/>
      <c r="B620" s="542" t="s">
        <v>1501</v>
      </c>
      <c r="C620" s="779"/>
      <c r="D620" s="543"/>
      <c r="E620" s="544"/>
      <c r="F620" s="543"/>
      <c r="G620" s="781"/>
    </row>
    <row r="621" spans="1:7" s="540" customFormat="1" ht="13.5" customHeight="1">
      <c r="A621" s="535" t="s">
        <v>1502</v>
      </c>
      <c r="B621" s="536" t="s">
        <v>1503</v>
      </c>
      <c r="C621" s="778" t="s">
        <v>738</v>
      </c>
      <c r="D621" s="537">
        <v>1120</v>
      </c>
      <c r="E621" s="538">
        <v>1370</v>
      </c>
      <c r="F621" s="539"/>
      <c r="G621" s="780" t="s">
        <v>1152</v>
      </c>
    </row>
    <row r="622" spans="1:7" s="540" customFormat="1" ht="13.5" customHeight="1">
      <c r="A622" s="541"/>
      <c r="B622" s="542" t="s">
        <v>1504</v>
      </c>
      <c r="C622" s="779"/>
      <c r="D622" s="543"/>
      <c r="E622" s="544"/>
      <c r="F622" s="543"/>
      <c r="G622" s="781"/>
    </row>
    <row r="623" spans="1:7" s="550" customFormat="1" ht="13.5" customHeight="1">
      <c r="A623" s="545" t="s">
        <v>1505</v>
      </c>
      <c r="B623" s="546" t="s">
        <v>1506</v>
      </c>
      <c r="C623" s="788" t="s">
        <v>784</v>
      </c>
      <c r="D623" s="547">
        <v>59400</v>
      </c>
      <c r="E623" s="548">
        <v>59400</v>
      </c>
      <c r="F623" s="549"/>
      <c r="G623" s="790" t="s">
        <v>1507</v>
      </c>
    </row>
    <row r="624" spans="1:7" s="550" customFormat="1" ht="13.5" customHeight="1">
      <c r="A624" s="551"/>
      <c r="B624" s="552"/>
      <c r="C624" s="789"/>
      <c r="D624" s="553"/>
      <c r="E624" s="554"/>
      <c r="F624" s="553"/>
      <c r="G624" s="791"/>
    </row>
    <row r="625" spans="1:7" ht="13.5" customHeight="1">
      <c r="A625" s="476" t="s">
        <v>1508</v>
      </c>
      <c r="B625" s="528" t="s">
        <v>1509</v>
      </c>
      <c r="C625" s="756" t="s">
        <v>784</v>
      </c>
      <c r="D625" s="529"/>
      <c r="E625" s="490">
        <v>95400</v>
      </c>
      <c r="F625" s="785" t="s">
        <v>1046</v>
      </c>
      <c r="G625" s="758" t="s">
        <v>1510</v>
      </c>
    </row>
    <row r="626" spans="1:7" ht="13.5" customHeight="1">
      <c r="A626" s="492"/>
      <c r="B626" s="493" t="s">
        <v>1511</v>
      </c>
      <c r="C626" s="757"/>
      <c r="D626" s="494"/>
      <c r="E626" s="495"/>
      <c r="F626" s="786"/>
      <c r="G626" s="759"/>
    </row>
    <row r="627" spans="1:7" ht="13.5" customHeight="1">
      <c r="A627" s="476" t="s">
        <v>1512</v>
      </c>
      <c r="B627" s="528" t="s">
        <v>1509</v>
      </c>
      <c r="C627" s="756" t="s">
        <v>784</v>
      </c>
      <c r="D627" s="529"/>
      <c r="E627" s="490">
        <v>131400</v>
      </c>
      <c r="F627" s="785" t="s">
        <v>1046</v>
      </c>
      <c r="G627" s="758" t="s">
        <v>1510</v>
      </c>
    </row>
    <row r="628" spans="1:7" ht="13.5" customHeight="1">
      <c r="A628" s="492"/>
      <c r="B628" s="493" t="s">
        <v>1513</v>
      </c>
      <c r="C628" s="757"/>
      <c r="D628" s="494"/>
      <c r="E628" s="495"/>
      <c r="F628" s="786"/>
      <c r="G628" s="759"/>
    </row>
    <row r="629" spans="1:7" s="501" customFormat="1" ht="13.5" customHeight="1">
      <c r="A629" s="555" t="s">
        <v>1514</v>
      </c>
      <c r="B629" s="497" t="s">
        <v>1509</v>
      </c>
      <c r="C629" s="760" t="s">
        <v>784</v>
      </c>
      <c r="D629" s="556"/>
      <c r="E629" s="557">
        <v>115200</v>
      </c>
      <c r="F629" s="787" t="s">
        <v>1046</v>
      </c>
      <c r="G629" s="762" t="s">
        <v>1510</v>
      </c>
    </row>
    <row r="630" spans="1:7" s="501" customFormat="1" ht="13.5" customHeight="1">
      <c r="A630" s="502"/>
      <c r="B630" s="503" t="s">
        <v>1515</v>
      </c>
      <c r="C630" s="761"/>
      <c r="D630" s="504"/>
      <c r="E630" s="505"/>
      <c r="F630" s="783"/>
      <c r="G630" s="763"/>
    </row>
    <row r="631" spans="1:7" s="501" customFormat="1" ht="13.5" customHeight="1">
      <c r="A631" s="496" t="s">
        <v>1516</v>
      </c>
      <c r="B631" s="558" t="s">
        <v>1509</v>
      </c>
      <c r="C631" s="760" t="s">
        <v>784</v>
      </c>
      <c r="D631" s="559"/>
      <c r="E631" s="499">
        <v>153000</v>
      </c>
      <c r="F631" s="782" t="s">
        <v>1046</v>
      </c>
      <c r="G631" s="762" t="s">
        <v>1510</v>
      </c>
    </row>
    <row r="632" spans="1:7" s="501" customFormat="1" ht="13.5" customHeight="1">
      <c r="A632" s="502"/>
      <c r="B632" s="503" t="s">
        <v>1517</v>
      </c>
      <c r="C632" s="761"/>
      <c r="D632" s="504"/>
      <c r="E632" s="505"/>
      <c r="F632" s="783"/>
      <c r="G632" s="763"/>
    </row>
    <row r="633" spans="1:7" ht="13.5" customHeight="1">
      <c r="A633" s="532" t="s">
        <v>1518</v>
      </c>
      <c r="B633" s="488" t="s">
        <v>1519</v>
      </c>
      <c r="C633" s="756" t="s">
        <v>1520</v>
      </c>
      <c r="D633" s="533">
        <v>2100000</v>
      </c>
      <c r="E633" s="531">
        <v>2100000</v>
      </c>
      <c r="F633" s="534"/>
      <c r="G633" s="758" t="s">
        <v>1510</v>
      </c>
    </row>
    <row r="634" spans="1:7" ht="13.5" customHeight="1">
      <c r="A634" s="492"/>
      <c r="B634" s="493" t="s">
        <v>1521</v>
      </c>
      <c r="C634" s="757"/>
      <c r="D634" s="494"/>
      <c r="E634" s="495"/>
      <c r="F634" s="494"/>
      <c r="G634" s="759"/>
    </row>
    <row r="635" spans="1:7" s="540" customFormat="1" ht="13.5" customHeight="1">
      <c r="A635" s="535" t="s">
        <v>1522</v>
      </c>
      <c r="B635" s="536" t="s">
        <v>1519</v>
      </c>
      <c r="C635" s="778" t="s">
        <v>1520</v>
      </c>
      <c r="D635" s="537">
        <v>1700000</v>
      </c>
      <c r="E635" s="538">
        <v>1850000</v>
      </c>
      <c r="F635" s="539"/>
      <c r="G635" s="784" t="s">
        <v>1510</v>
      </c>
    </row>
    <row r="636" spans="1:7" s="540" customFormat="1" ht="13.5" customHeight="1">
      <c r="A636" s="541"/>
      <c r="B636" s="542" t="s">
        <v>1523</v>
      </c>
      <c r="C636" s="779"/>
      <c r="D636" s="543"/>
      <c r="E636" s="544"/>
      <c r="F636" s="543"/>
      <c r="G636" s="781"/>
    </row>
    <row r="637" spans="1:7" ht="13.5" customHeight="1">
      <c r="A637" s="476" t="s">
        <v>1524</v>
      </c>
      <c r="B637" s="488" t="s">
        <v>1519</v>
      </c>
      <c r="C637" s="756" t="s">
        <v>1520</v>
      </c>
      <c r="D637" s="489">
        <v>1950000</v>
      </c>
      <c r="E637" s="490">
        <v>1950000</v>
      </c>
      <c r="F637" s="491"/>
      <c r="G637" s="758" t="s">
        <v>1510</v>
      </c>
    </row>
    <row r="638" spans="1:7" ht="13.5" customHeight="1">
      <c r="A638" s="492"/>
      <c r="B638" s="493" t="s">
        <v>1525</v>
      </c>
      <c r="C638" s="757"/>
      <c r="D638" s="494"/>
      <c r="E638" s="495"/>
      <c r="F638" s="494"/>
      <c r="G638" s="759"/>
    </row>
    <row r="639" spans="1:7" s="540" customFormat="1" ht="13.5" customHeight="1">
      <c r="A639" s="535" t="s">
        <v>1526</v>
      </c>
      <c r="B639" s="536" t="s">
        <v>1527</v>
      </c>
      <c r="C639" s="778" t="s">
        <v>1520</v>
      </c>
      <c r="D639" s="537">
        <v>1100000</v>
      </c>
      <c r="E639" s="538">
        <v>1100000</v>
      </c>
      <c r="F639" s="539"/>
      <c r="G639" s="784" t="s">
        <v>1510</v>
      </c>
    </row>
    <row r="640" spans="1:7" s="540" customFormat="1" ht="13.5" customHeight="1">
      <c r="A640" s="541"/>
      <c r="B640" s="542" t="s">
        <v>1523</v>
      </c>
      <c r="C640" s="779"/>
      <c r="D640" s="543"/>
      <c r="E640" s="544"/>
      <c r="F640" s="543"/>
      <c r="G640" s="781"/>
    </row>
    <row r="641" spans="1:7" ht="13.5" customHeight="1">
      <c r="A641" s="476" t="s">
        <v>1528</v>
      </c>
      <c r="B641" s="488" t="s">
        <v>1527</v>
      </c>
      <c r="C641" s="756" t="s">
        <v>1520</v>
      </c>
      <c r="D641" s="489">
        <v>1450000</v>
      </c>
      <c r="E641" s="490">
        <v>1450000</v>
      </c>
      <c r="F641" s="491"/>
      <c r="G641" s="758" t="s">
        <v>1510</v>
      </c>
    </row>
    <row r="642" spans="1:7" ht="13.5" customHeight="1">
      <c r="A642" s="492"/>
      <c r="B642" s="493" t="s">
        <v>1525</v>
      </c>
      <c r="C642" s="757"/>
      <c r="D642" s="494"/>
      <c r="E642" s="495"/>
      <c r="F642" s="494"/>
      <c r="G642" s="759"/>
    </row>
    <row r="643" spans="1:7" s="540" customFormat="1" ht="13.5" customHeight="1">
      <c r="A643" s="535" t="s">
        <v>1529</v>
      </c>
      <c r="B643" s="536" t="s">
        <v>1530</v>
      </c>
      <c r="C643" s="778" t="s">
        <v>784</v>
      </c>
      <c r="D643" s="537">
        <v>250000</v>
      </c>
      <c r="E643" s="538">
        <v>265000</v>
      </c>
      <c r="F643" s="539"/>
      <c r="G643" s="784" t="s">
        <v>1510</v>
      </c>
    </row>
    <row r="644" spans="1:7" s="540" customFormat="1" ht="13.5" customHeight="1">
      <c r="A644" s="541"/>
      <c r="B644" s="542" t="s">
        <v>1531</v>
      </c>
      <c r="C644" s="779"/>
      <c r="D644" s="543"/>
      <c r="E644" s="544"/>
      <c r="F644" s="543"/>
      <c r="G644" s="781"/>
    </row>
    <row r="645" spans="1:7" s="501" customFormat="1" ht="13.5" customHeight="1">
      <c r="A645" s="496" t="s">
        <v>1532</v>
      </c>
      <c r="B645" s="497" t="s">
        <v>1530</v>
      </c>
      <c r="C645" s="760" t="s">
        <v>784</v>
      </c>
      <c r="D645" s="498">
        <v>380000</v>
      </c>
      <c r="E645" s="499">
        <v>415000</v>
      </c>
      <c r="F645" s="500"/>
      <c r="G645" s="762" t="s">
        <v>1510</v>
      </c>
    </row>
    <row r="646" spans="1:7" s="501" customFormat="1" ht="13.5" customHeight="1">
      <c r="A646" s="502"/>
      <c r="B646" s="503" t="s">
        <v>1533</v>
      </c>
      <c r="C646" s="761"/>
      <c r="D646" s="504"/>
      <c r="E646" s="505"/>
      <c r="F646" s="504"/>
      <c r="G646" s="763"/>
    </row>
    <row r="647" spans="1:7" ht="13.5" customHeight="1">
      <c r="A647" s="476" t="s">
        <v>1534</v>
      </c>
      <c r="B647" s="488" t="s">
        <v>1530</v>
      </c>
      <c r="C647" s="756" t="s">
        <v>784</v>
      </c>
      <c r="D647" s="489">
        <v>285000</v>
      </c>
      <c r="E647" s="490">
        <v>285000</v>
      </c>
      <c r="F647" s="491"/>
      <c r="G647" s="758" t="s">
        <v>1510</v>
      </c>
    </row>
    <row r="648" spans="1:7" ht="13.5" customHeight="1">
      <c r="A648" s="492"/>
      <c r="B648" s="493" t="s">
        <v>1535</v>
      </c>
      <c r="C648" s="757"/>
      <c r="D648" s="494"/>
      <c r="E648" s="495"/>
      <c r="F648" s="494"/>
      <c r="G648" s="759"/>
    </row>
    <row r="649" spans="1:7" s="540" customFormat="1" ht="13.5" customHeight="1">
      <c r="A649" s="535" t="s">
        <v>1536</v>
      </c>
      <c r="B649" s="536" t="s">
        <v>1537</v>
      </c>
      <c r="C649" s="778" t="s">
        <v>784</v>
      </c>
      <c r="D649" s="537">
        <v>350000</v>
      </c>
      <c r="E649" s="538">
        <v>385000</v>
      </c>
      <c r="F649" s="539"/>
      <c r="G649" s="784" t="s">
        <v>1510</v>
      </c>
    </row>
    <row r="650" spans="1:7" s="540" customFormat="1" ht="13.5" customHeight="1">
      <c r="A650" s="541"/>
      <c r="B650" s="542" t="s">
        <v>1531</v>
      </c>
      <c r="C650" s="779"/>
      <c r="D650" s="543"/>
      <c r="E650" s="544"/>
      <c r="F650" s="543"/>
      <c r="G650" s="781"/>
    </row>
    <row r="651" spans="1:7" s="501" customFormat="1" ht="13.5" customHeight="1">
      <c r="A651" s="496" t="s">
        <v>1538</v>
      </c>
      <c r="B651" s="497" t="s">
        <v>1537</v>
      </c>
      <c r="C651" s="760" t="s">
        <v>784</v>
      </c>
      <c r="D651" s="498">
        <v>385000</v>
      </c>
      <c r="E651" s="499">
        <v>385000</v>
      </c>
      <c r="F651" s="500"/>
      <c r="G651" s="762" t="s">
        <v>1510</v>
      </c>
    </row>
    <row r="652" spans="1:7" s="501" customFormat="1" ht="13.5" customHeight="1">
      <c r="A652" s="502"/>
      <c r="B652" s="503" t="s">
        <v>1533</v>
      </c>
      <c r="C652" s="761"/>
      <c r="D652" s="504"/>
      <c r="E652" s="505"/>
      <c r="F652" s="504"/>
      <c r="G652" s="763"/>
    </row>
    <row r="653" spans="1:7" ht="13.5" customHeight="1">
      <c r="A653" s="532" t="s">
        <v>1539</v>
      </c>
      <c r="B653" s="488" t="s">
        <v>1540</v>
      </c>
      <c r="C653" s="756" t="s">
        <v>738</v>
      </c>
      <c r="D653" s="533">
        <v>1764</v>
      </c>
      <c r="E653" s="531">
        <v>1799</v>
      </c>
      <c r="F653" s="534"/>
      <c r="G653" s="759" t="s">
        <v>1152</v>
      </c>
    </row>
    <row r="654" spans="1:7" ht="13.5" customHeight="1">
      <c r="A654" s="492"/>
      <c r="B654" s="493" t="s">
        <v>1541</v>
      </c>
      <c r="C654" s="757"/>
      <c r="D654" s="494"/>
      <c r="E654" s="495"/>
      <c r="F654" s="494"/>
      <c r="G654" s="759"/>
    </row>
    <row r="655" spans="1:7" ht="13.5" customHeight="1">
      <c r="A655" s="476" t="s">
        <v>1542</v>
      </c>
      <c r="B655" s="488" t="s">
        <v>1540</v>
      </c>
      <c r="C655" s="756" t="s">
        <v>738</v>
      </c>
      <c r="D655" s="489">
        <v>2128</v>
      </c>
      <c r="E655" s="490">
        <v>2179</v>
      </c>
      <c r="F655" s="491"/>
      <c r="G655" s="764" t="s">
        <v>1152</v>
      </c>
    </row>
    <row r="656" spans="1:7" ht="13.5" customHeight="1">
      <c r="A656" s="492"/>
      <c r="B656" s="493" t="s">
        <v>1543</v>
      </c>
      <c r="C656" s="757"/>
      <c r="D656" s="494"/>
      <c r="E656" s="495"/>
      <c r="F656" s="494"/>
      <c r="G656" s="759"/>
    </row>
    <row r="657" spans="1:7" ht="13.5" customHeight="1">
      <c r="A657" s="476" t="s">
        <v>1544</v>
      </c>
      <c r="B657" s="488" t="s">
        <v>1540</v>
      </c>
      <c r="C657" s="756" t="s">
        <v>738</v>
      </c>
      <c r="D657" s="489">
        <v>2467</v>
      </c>
      <c r="E657" s="490">
        <v>2526</v>
      </c>
      <c r="F657" s="491"/>
      <c r="G657" s="764" t="s">
        <v>1152</v>
      </c>
    </row>
    <row r="658" spans="1:7" ht="13.5" customHeight="1">
      <c r="A658" s="492"/>
      <c r="B658" s="493" t="s">
        <v>1545</v>
      </c>
      <c r="C658" s="757"/>
      <c r="D658" s="494"/>
      <c r="E658" s="495"/>
      <c r="F658" s="494"/>
      <c r="G658" s="759"/>
    </row>
    <row r="659" spans="1:7" ht="13.5" customHeight="1">
      <c r="A659" s="476" t="s">
        <v>1546</v>
      </c>
      <c r="B659" s="488" t="s">
        <v>1540</v>
      </c>
      <c r="C659" s="756" t="s">
        <v>738</v>
      </c>
      <c r="D659" s="489">
        <v>2871</v>
      </c>
      <c r="E659" s="490">
        <v>2940</v>
      </c>
      <c r="F659" s="491"/>
      <c r="G659" s="764" t="s">
        <v>1152</v>
      </c>
    </row>
    <row r="660" spans="1:7" ht="13.5" customHeight="1">
      <c r="A660" s="492"/>
      <c r="B660" s="493" t="s">
        <v>1547</v>
      </c>
      <c r="C660" s="757"/>
      <c r="D660" s="494"/>
      <c r="E660" s="495"/>
      <c r="F660" s="494"/>
      <c r="G660" s="759"/>
    </row>
    <row r="661" spans="1:7" ht="13.5" customHeight="1">
      <c r="A661" s="476" t="s">
        <v>1548</v>
      </c>
      <c r="B661" s="488" t="s">
        <v>1540</v>
      </c>
      <c r="C661" s="756" t="s">
        <v>738</v>
      </c>
      <c r="D661" s="489">
        <v>3229</v>
      </c>
      <c r="E661" s="490">
        <v>3307</v>
      </c>
      <c r="F661" s="491"/>
      <c r="G661" s="764" t="s">
        <v>1152</v>
      </c>
    </row>
    <row r="662" spans="1:7" ht="13.5" customHeight="1">
      <c r="A662" s="492"/>
      <c r="B662" s="493" t="s">
        <v>1549</v>
      </c>
      <c r="C662" s="757"/>
      <c r="D662" s="494"/>
      <c r="E662" s="495"/>
      <c r="F662" s="494"/>
      <c r="G662" s="759"/>
    </row>
    <row r="663" spans="1:7" ht="13.5" customHeight="1">
      <c r="A663" s="476" t="s">
        <v>1550</v>
      </c>
      <c r="B663" s="488" t="s">
        <v>1540</v>
      </c>
      <c r="C663" s="756" t="s">
        <v>738</v>
      </c>
      <c r="D663" s="489">
        <v>3449</v>
      </c>
      <c r="E663" s="490">
        <v>3532</v>
      </c>
      <c r="F663" s="491"/>
      <c r="G663" s="764" t="s">
        <v>1152</v>
      </c>
    </row>
    <row r="664" spans="1:7" ht="13.5" customHeight="1">
      <c r="A664" s="492"/>
      <c r="B664" s="493" t="s">
        <v>1551</v>
      </c>
      <c r="C664" s="757"/>
      <c r="D664" s="494"/>
      <c r="E664" s="495"/>
      <c r="F664" s="494"/>
      <c r="G664" s="759"/>
    </row>
    <row r="665" spans="1:7" ht="13.5" customHeight="1">
      <c r="A665" s="476" t="s">
        <v>1552</v>
      </c>
      <c r="B665" s="488" t="s">
        <v>1540</v>
      </c>
      <c r="C665" s="756" t="s">
        <v>738</v>
      </c>
      <c r="D665" s="489">
        <v>3823</v>
      </c>
      <c r="E665" s="490">
        <v>3915</v>
      </c>
      <c r="F665" s="491"/>
      <c r="G665" s="764" t="s">
        <v>1152</v>
      </c>
    </row>
    <row r="666" spans="1:7" ht="13.5" customHeight="1">
      <c r="A666" s="492"/>
      <c r="B666" s="493" t="s">
        <v>1553</v>
      </c>
      <c r="C666" s="757"/>
      <c r="D666" s="494"/>
      <c r="E666" s="495"/>
      <c r="F666" s="494"/>
      <c r="G666" s="759"/>
    </row>
    <row r="667" spans="1:7" ht="13.5" customHeight="1">
      <c r="A667" s="476" t="s">
        <v>1554</v>
      </c>
      <c r="B667" s="488" t="s">
        <v>1540</v>
      </c>
      <c r="C667" s="756" t="s">
        <v>738</v>
      </c>
      <c r="D667" s="489">
        <v>4820</v>
      </c>
      <c r="E667" s="490">
        <v>4935</v>
      </c>
      <c r="F667" s="491"/>
      <c r="G667" s="764" t="s">
        <v>1152</v>
      </c>
    </row>
    <row r="668" spans="1:7" ht="13.5" customHeight="1">
      <c r="A668" s="492"/>
      <c r="B668" s="493" t="s">
        <v>1555</v>
      </c>
      <c r="C668" s="757"/>
      <c r="D668" s="494"/>
      <c r="E668" s="495"/>
      <c r="F668" s="494"/>
      <c r="G668" s="759"/>
    </row>
    <row r="669" spans="1:7" ht="13.5" customHeight="1">
      <c r="A669" s="476" t="s">
        <v>1556</v>
      </c>
      <c r="B669" s="488" t="s">
        <v>1540</v>
      </c>
      <c r="C669" s="756" t="s">
        <v>738</v>
      </c>
      <c r="D669" s="489">
        <v>5413</v>
      </c>
      <c r="E669" s="490">
        <v>5543</v>
      </c>
      <c r="F669" s="491"/>
      <c r="G669" s="764" t="s">
        <v>1152</v>
      </c>
    </row>
    <row r="670" spans="1:7" ht="13.5" customHeight="1">
      <c r="A670" s="492"/>
      <c r="B670" s="493" t="s">
        <v>1557</v>
      </c>
      <c r="C670" s="757"/>
      <c r="D670" s="494"/>
      <c r="E670" s="495"/>
      <c r="F670" s="494"/>
      <c r="G670" s="759"/>
    </row>
    <row r="671" spans="1:7" ht="13.5" customHeight="1">
      <c r="A671" s="476" t="s">
        <v>1558</v>
      </c>
      <c r="B671" s="488" t="s">
        <v>1540</v>
      </c>
      <c r="C671" s="756" t="s">
        <v>738</v>
      </c>
      <c r="D671" s="489">
        <v>6444</v>
      </c>
      <c r="E671" s="490">
        <v>6599</v>
      </c>
      <c r="F671" s="491"/>
      <c r="G671" s="764" t="s">
        <v>1152</v>
      </c>
    </row>
    <row r="672" spans="1:7" ht="13.5" customHeight="1">
      <c r="A672" s="492"/>
      <c r="B672" s="493" t="s">
        <v>1559</v>
      </c>
      <c r="C672" s="757"/>
      <c r="D672" s="494"/>
      <c r="E672" s="495"/>
      <c r="F672" s="494"/>
      <c r="G672" s="759"/>
    </row>
    <row r="673" spans="1:7" ht="13.5" customHeight="1">
      <c r="A673" s="476" t="s">
        <v>1560</v>
      </c>
      <c r="B673" s="488" t="s">
        <v>1540</v>
      </c>
      <c r="C673" s="756" t="s">
        <v>738</v>
      </c>
      <c r="D673" s="489">
        <v>8025</v>
      </c>
      <c r="E673" s="490">
        <v>8218</v>
      </c>
      <c r="F673" s="491"/>
      <c r="G673" s="764" t="s">
        <v>1152</v>
      </c>
    </row>
    <row r="674" spans="1:7" ht="13.5" customHeight="1">
      <c r="A674" s="492"/>
      <c r="B674" s="493" t="s">
        <v>1561</v>
      </c>
      <c r="C674" s="757"/>
      <c r="D674" s="494"/>
      <c r="E674" s="495"/>
      <c r="F674" s="494"/>
      <c r="G674" s="759"/>
    </row>
    <row r="675" spans="1:7" ht="13.5" customHeight="1">
      <c r="A675" s="476" t="s">
        <v>1562</v>
      </c>
      <c r="B675" s="488" t="s">
        <v>1540</v>
      </c>
      <c r="C675" s="756" t="s">
        <v>738</v>
      </c>
      <c r="D675" s="489">
        <v>9466</v>
      </c>
      <c r="E675" s="490">
        <v>9694</v>
      </c>
      <c r="F675" s="491"/>
      <c r="G675" s="764" t="s">
        <v>1152</v>
      </c>
    </row>
    <row r="676" spans="1:7" ht="13.5" customHeight="1">
      <c r="A676" s="492"/>
      <c r="B676" s="493" t="s">
        <v>1563</v>
      </c>
      <c r="C676" s="757"/>
      <c r="D676" s="494"/>
      <c r="E676" s="495"/>
      <c r="F676" s="494"/>
      <c r="G676" s="759"/>
    </row>
    <row r="677" spans="1:7" ht="13.5" customHeight="1">
      <c r="A677" s="476" t="s">
        <v>1564</v>
      </c>
      <c r="B677" s="488" t="s">
        <v>1540</v>
      </c>
      <c r="C677" s="756" t="s">
        <v>738</v>
      </c>
      <c r="D677" s="489">
        <v>11281</v>
      </c>
      <c r="E677" s="490">
        <v>11553</v>
      </c>
      <c r="F677" s="491"/>
      <c r="G677" s="764" t="s">
        <v>1152</v>
      </c>
    </row>
    <row r="678" spans="1:7" ht="13.5" customHeight="1">
      <c r="A678" s="492"/>
      <c r="B678" s="493" t="s">
        <v>1565</v>
      </c>
      <c r="C678" s="757"/>
      <c r="D678" s="494"/>
      <c r="E678" s="495"/>
      <c r="F678" s="494"/>
      <c r="G678" s="759"/>
    </row>
    <row r="679" spans="1:7" s="565" customFormat="1" ht="13.5" customHeight="1">
      <c r="A679" s="560" t="s">
        <v>1566</v>
      </c>
      <c r="B679" s="561" t="s">
        <v>1567</v>
      </c>
      <c r="C679" s="796" t="s">
        <v>738</v>
      </c>
      <c r="D679" s="562">
        <v>1992</v>
      </c>
      <c r="E679" s="563">
        <v>2032</v>
      </c>
      <c r="F679" s="564"/>
      <c r="G679" s="794" t="s">
        <v>1152</v>
      </c>
    </row>
    <row r="680" spans="1:7" s="565" customFormat="1" ht="13.5" customHeight="1">
      <c r="A680" s="566"/>
      <c r="B680" s="567" t="s">
        <v>1568</v>
      </c>
      <c r="C680" s="797"/>
      <c r="D680" s="568"/>
      <c r="E680" s="569"/>
      <c r="F680" s="568"/>
      <c r="G680" s="795"/>
    </row>
    <row r="681" spans="1:7" s="565" customFormat="1" ht="13.5" customHeight="1">
      <c r="A681" s="560" t="s">
        <v>1569</v>
      </c>
      <c r="B681" s="561" t="s">
        <v>1570</v>
      </c>
      <c r="C681" s="796" t="s">
        <v>738</v>
      </c>
      <c r="D681" s="562">
        <v>2369</v>
      </c>
      <c r="E681" s="563">
        <v>2427</v>
      </c>
      <c r="F681" s="564"/>
      <c r="G681" s="794" t="s">
        <v>1152</v>
      </c>
    </row>
    <row r="682" spans="1:7" s="565" customFormat="1" ht="13.5" customHeight="1">
      <c r="A682" s="566"/>
      <c r="B682" s="567" t="s">
        <v>1571</v>
      </c>
      <c r="C682" s="797"/>
      <c r="D682" s="568"/>
      <c r="E682" s="569"/>
      <c r="F682" s="568"/>
      <c r="G682" s="795"/>
    </row>
    <row r="683" spans="1:7" s="565" customFormat="1" ht="13.5" customHeight="1">
      <c r="A683" s="570" t="s">
        <v>1572</v>
      </c>
      <c r="B683" s="571" t="s">
        <v>1573</v>
      </c>
      <c r="C683" s="792" t="s">
        <v>738</v>
      </c>
      <c r="D683" s="572">
        <v>2677</v>
      </c>
      <c r="E683" s="573">
        <v>2731</v>
      </c>
      <c r="F683" s="574"/>
      <c r="G683" s="794" t="s">
        <v>1152</v>
      </c>
    </row>
    <row r="684" spans="1:7" s="565" customFormat="1" ht="13.5" customHeight="1">
      <c r="A684" s="575"/>
      <c r="B684" s="576" t="s">
        <v>1574</v>
      </c>
      <c r="C684" s="793"/>
      <c r="D684" s="577"/>
      <c r="E684" s="578"/>
      <c r="F684" s="577"/>
      <c r="G684" s="795"/>
    </row>
    <row r="685" spans="1:7" s="565" customFormat="1" ht="13.5" customHeight="1">
      <c r="A685" s="570" t="s">
        <v>1575</v>
      </c>
      <c r="B685" s="571" t="s">
        <v>1576</v>
      </c>
      <c r="C685" s="792" t="s">
        <v>738</v>
      </c>
      <c r="D685" s="572">
        <v>3153</v>
      </c>
      <c r="E685" s="573">
        <v>3222</v>
      </c>
      <c r="F685" s="574"/>
      <c r="G685" s="794" t="s">
        <v>1152</v>
      </c>
    </row>
    <row r="686" spans="1:7" s="565" customFormat="1" ht="13.5" customHeight="1">
      <c r="A686" s="575"/>
      <c r="B686" s="576" t="s">
        <v>1577</v>
      </c>
      <c r="C686" s="793"/>
      <c r="D686" s="577"/>
      <c r="E686" s="578"/>
      <c r="F686" s="577"/>
      <c r="G686" s="795"/>
    </row>
    <row r="687" spans="1:7" s="565" customFormat="1" ht="13.5" customHeight="1">
      <c r="A687" s="570" t="s">
        <v>1578</v>
      </c>
      <c r="B687" s="571" t="s">
        <v>1579</v>
      </c>
      <c r="C687" s="792" t="s">
        <v>738</v>
      </c>
      <c r="D687" s="572">
        <v>3539</v>
      </c>
      <c r="E687" s="573">
        <v>3610</v>
      </c>
      <c r="F687" s="574"/>
      <c r="G687" s="794" t="s">
        <v>1152</v>
      </c>
    </row>
    <row r="688" spans="1:7" s="565" customFormat="1" ht="13.5" customHeight="1">
      <c r="A688" s="575"/>
      <c r="B688" s="576" t="s">
        <v>1580</v>
      </c>
      <c r="C688" s="793"/>
      <c r="D688" s="577"/>
      <c r="E688" s="578"/>
      <c r="F688" s="577"/>
      <c r="G688" s="795"/>
    </row>
    <row r="689" spans="1:7" s="565" customFormat="1" ht="13.5" customHeight="1">
      <c r="A689" s="570" t="s">
        <v>1581</v>
      </c>
      <c r="B689" s="571" t="s">
        <v>1582</v>
      </c>
      <c r="C689" s="792" t="s">
        <v>738</v>
      </c>
      <c r="D689" s="572">
        <v>3827</v>
      </c>
      <c r="E689" s="573">
        <v>3748</v>
      </c>
      <c r="F689" s="574"/>
      <c r="G689" s="794" t="s">
        <v>1152</v>
      </c>
    </row>
    <row r="690" spans="1:7" s="565" customFormat="1" ht="13.5" customHeight="1">
      <c r="A690" s="575"/>
      <c r="B690" s="576" t="s">
        <v>1583</v>
      </c>
      <c r="C690" s="793"/>
      <c r="D690" s="577"/>
      <c r="E690" s="578"/>
      <c r="F690" s="577"/>
      <c r="G690" s="795"/>
    </row>
    <row r="691" spans="1:7" s="565" customFormat="1" ht="13.5" customHeight="1">
      <c r="A691" s="570" t="s">
        <v>1584</v>
      </c>
      <c r="B691" s="571" t="s">
        <v>1585</v>
      </c>
      <c r="C691" s="792" t="s">
        <v>738</v>
      </c>
      <c r="D691" s="572">
        <v>4211</v>
      </c>
      <c r="E691" s="573">
        <v>4315</v>
      </c>
      <c r="F691" s="574"/>
      <c r="G691" s="794" t="s">
        <v>1152</v>
      </c>
    </row>
    <row r="692" spans="1:7" s="565" customFormat="1" ht="13.5" customHeight="1">
      <c r="A692" s="575"/>
      <c r="B692" s="576" t="s">
        <v>1586</v>
      </c>
      <c r="C692" s="793"/>
      <c r="D692" s="577"/>
      <c r="E692" s="578"/>
      <c r="F692" s="577"/>
      <c r="G692" s="795"/>
    </row>
    <row r="693" spans="1:7" s="565" customFormat="1" ht="13.5" customHeight="1">
      <c r="A693" s="570" t="s">
        <v>1587</v>
      </c>
      <c r="B693" s="571" t="s">
        <v>1588</v>
      </c>
      <c r="C693" s="792" t="s">
        <v>738</v>
      </c>
      <c r="D693" s="572">
        <v>5173</v>
      </c>
      <c r="E693" s="573">
        <v>5276</v>
      </c>
      <c r="F693" s="574"/>
      <c r="G693" s="794" t="s">
        <v>1152</v>
      </c>
    </row>
    <row r="694" spans="1:7" s="565" customFormat="1" ht="13.5" customHeight="1">
      <c r="A694" s="575"/>
      <c r="B694" s="576" t="s">
        <v>1589</v>
      </c>
      <c r="C694" s="793"/>
      <c r="D694" s="577"/>
      <c r="E694" s="578"/>
      <c r="F694" s="577"/>
      <c r="G694" s="795"/>
    </row>
    <row r="695" spans="1:7" s="565" customFormat="1" ht="13.5" customHeight="1">
      <c r="A695" s="570" t="s">
        <v>1590</v>
      </c>
      <c r="B695" s="571" t="s">
        <v>1591</v>
      </c>
      <c r="C695" s="792" t="s">
        <v>738</v>
      </c>
      <c r="D695" s="572">
        <v>5938</v>
      </c>
      <c r="E695" s="573">
        <v>6085</v>
      </c>
      <c r="F695" s="574"/>
      <c r="G695" s="794" t="s">
        <v>1152</v>
      </c>
    </row>
    <row r="696" spans="1:7" s="565" customFormat="1" ht="13.5" customHeight="1">
      <c r="A696" s="575"/>
      <c r="B696" s="576" t="s">
        <v>1592</v>
      </c>
      <c r="C696" s="793"/>
      <c r="D696" s="577"/>
      <c r="E696" s="578"/>
      <c r="F696" s="577"/>
      <c r="G696" s="795"/>
    </row>
    <row r="697" spans="1:7" s="565" customFormat="1" ht="13.5" customHeight="1">
      <c r="A697" s="570" t="s">
        <v>1593</v>
      </c>
      <c r="B697" s="571" t="s">
        <v>1594</v>
      </c>
      <c r="C697" s="792" t="s">
        <v>738</v>
      </c>
      <c r="D697" s="572">
        <v>6890</v>
      </c>
      <c r="E697" s="573">
        <v>7060</v>
      </c>
      <c r="F697" s="574"/>
      <c r="G697" s="794" t="s">
        <v>1152</v>
      </c>
    </row>
    <row r="698" spans="1:7" s="565" customFormat="1" ht="13.5" customHeight="1">
      <c r="A698" s="575"/>
      <c r="B698" s="576" t="s">
        <v>1595</v>
      </c>
      <c r="C698" s="793"/>
      <c r="D698" s="577"/>
      <c r="E698" s="578"/>
      <c r="F698" s="577"/>
      <c r="G698" s="795"/>
    </row>
    <row r="699" spans="1:7" s="565" customFormat="1" ht="13.5" customHeight="1">
      <c r="A699" s="560" t="s">
        <v>1596</v>
      </c>
      <c r="B699" s="561" t="s">
        <v>1597</v>
      </c>
      <c r="C699" s="796" t="s">
        <v>738</v>
      </c>
      <c r="D699" s="562">
        <v>8627</v>
      </c>
      <c r="E699" s="563">
        <v>8839</v>
      </c>
      <c r="F699" s="564"/>
      <c r="G699" s="794" t="s">
        <v>1152</v>
      </c>
    </row>
    <row r="700" spans="1:7" s="565" customFormat="1" ht="13.5" customHeight="1">
      <c r="A700" s="566"/>
      <c r="B700" s="567" t="s">
        <v>1598</v>
      </c>
      <c r="C700" s="797"/>
      <c r="D700" s="568"/>
      <c r="E700" s="569"/>
      <c r="F700" s="568"/>
      <c r="G700" s="795"/>
    </row>
    <row r="701" spans="1:7" s="565" customFormat="1" ht="13.5" customHeight="1">
      <c r="A701" s="570" t="s">
        <v>1599</v>
      </c>
      <c r="B701" s="571" t="s">
        <v>1600</v>
      </c>
      <c r="C701" s="792" t="s">
        <v>738</v>
      </c>
      <c r="D701" s="572">
        <v>10509</v>
      </c>
      <c r="E701" s="573">
        <v>10768</v>
      </c>
      <c r="F701" s="574"/>
      <c r="G701" s="794" t="s">
        <v>1152</v>
      </c>
    </row>
    <row r="702" spans="1:7" s="565" customFormat="1" ht="13.5" customHeight="1">
      <c r="A702" s="575"/>
      <c r="B702" s="576" t="s">
        <v>1601</v>
      </c>
      <c r="C702" s="793"/>
      <c r="D702" s="577"/>
      <c r="E702" s="578"/>
      <c r="F702" s="577"/>
      <c r="G702" s="795"/>
    </row>
    <row r="703" spans="1:7" s="565" customFormat="1" ht="13.5" customHeight="1">
      <c r="A703" s="570" t="s">
        <v>1602</v>
      </c>
      <c r="B703" s="571" t="s">
        <v>1603</v>
      </c>
      <c r="C703" s="792" t="s">
        <v>738</v>
      </c>
      <c r="D703" s="572">
        <v>12170</v>
      </c>
      <c r="E703" s="573">
        <v>12470</v>
      </c>
      <c r="F703" s="574"/>
      <c r="G703" s="794" t="s">
        <v>1152</v>
      </c>
    </row>
    <row r="704" spans="1:7" s="565" customFormat="1" ht="13.5" customHeight="1">
      <c r="A704" s="575"/>
      <c r="B704" s="576" t="s">
        <v>1604</v>
      </c>
      <c r="C704" s="793"/>
      <c r="D704" s="577"/>
      <c r="E704" s="578"/>
      <c r="F704" s="577"/>
      <c r="G704" s="795"/>
    </row>
    <row r="705" spans="1:7" s="540" customFormat="1" ht="13.5" customHeight="1">
      <c r="A705" s="535" t="s">
        <v>1605</v>
      </c>
      <c r="B705" s="536" t="s">
        <v>1606</v>
      </c>
      <c r="C705" s="778" t="s">
        <v>738</v>
      </c>
      <c r="D705" s="537">
        <v>2366</v>
      </c>
      <c r="E705" s="538">
        <v>2414</v>
      </c>
      <c r="F705" s="539"/>
      <c r="G705" s="780" t="s">
        <v>1152</v>
      </c>
    </row>
    <row r="706" spans="1:7" s="540" customFormat="1" ht="13.5" customHeight="1">
      <c r="A706" s="541"/>
      <c r="B706" s="542" t="s">
        <v>1607</v>
      </c>
      <c r="C706" s="779"/>
      <c r="D706" s="543"/>
      <c r="E706" s="544"/>
      <c r="F706" s="543"/>
      <c r="G706" s="781"/>
    </row>
    <row r="707" spans="1:7" s="540" customFormat="1" ht="13.5" customHeight="1">
      <c r="A707" s="535" t="s">
        <v>1608</v>
      </c>
      <c r="B707" s="536" t="s">
        <v>1609</v>
      </c>
      <c r="C707" s="778" t="s">
        <v>738</v>
      </c>
      <c r="D707" s="537">
        <v>2840</v>
      </c>
      <c r="E707" s="538">
        <v>2966</v>
      </c>
      <c r="F707" s="539"/>
      <c r="G707" s="780" t="s">
        <v>1152</v>
      </c>
    </row>
    <row r="708" spans="1:7" s="540" customFormat="1" ht="13.5" customHeight="1">
      <c r="A708" s="541"/>
      <c r="B708" s="542" t="s">
        <v>1610</v>
      </c>
      <c r="C708" s="779"/>
      <c r="D708" s="543"/>
      <c r="E708" s="544"/>
      <c r="F708" s="543"/>
      <c r="G708" s="781"/>
    </row>
    <row r="709" spans="1:7" s="540" customFormat="1" ht="13.5" customHeight="1">
      <c r="A709" s="535" t="s">
        <v>1611</v>
      </c>
      <c r="B709" s="536" t="s">
        <v>1612</v>
      </c>
      <c r="C709" s="778" t="s">
        <v>738</v>
      </c>
      <c r="D709" s="537">
        <v>3297</v>
      </c>
      <c r="E709" s="538">
        <v>3378</v>
      </c>
      <c r="F709" s="539"/>
      <c r="G709" s="780" t="s">
        <v>1152</v>
      </c>
    </row>
    <row r="710" spans="1:7" s="540" customFormat="1" ht="13.5" customHeight="1">
      <c r="A710" s="541"/>
      <c r="B710" s="542" t="s">
        <v>1613</v>
      </c>
      <c r="C710" s="779"/>
      <c r="D710" s="543"/>
      <c r="E710" s="544"/>
      <c r="F710" s="543"/>
      <c r="G710" s="781"/>
    </row>
    <row r="711" spans="1:7" s="540" customFormat="1" ht="13.5" customHeight="1">
      <c r="A711" s="535" t="s">
        <v>1614</v>
      </c>
      <c r="B711" s="536" t="s">
        <v>1615</v>
      </c>
      <c r="C711" s="778" t="s">
        <v>738</v>
      </c>
      <c r="D711" s="537">
        <v>3873</v>
      </c>
      <c r="E711" s="538">
        <v>3969</v>
      </c>
      <c r="F711" s="539"/>
      <c r="G711" s="780" t="s">
        <v>1152</v>
      </c>
    </row>
    <row r="712" spans="1:7" s="540" customFormat="1" ht="13.5" customHeight="1">
      <c r="A712" s="541"/>
      <c r="B712" s="542" t="s">
        <v>1616</v>
      </c>
      <c r="C712" s="779"/>
      <c r="D712" s="543"/>
      <c r="E712" s="544"/>
      <c r="F712" s="543"/>
      <c r="G712" s="781"/>
    </row>
    <row r="713" spans="1:7" s="540" customFormat="1" ht="13.5" customHeight="1">
      <c r="A713" s="535" t="s">
        <v>1617</v>
      </c>
      <c r="B713" s="536" t="s">
        <v>1618</v>
      </c>
      <c r="C713" s="778" t="s">
        <v>738</v>
      </c>
      <c r="D713" s="537">
        <v>4433</v>
      </c>
      <c r="E713" s="538">
        <v>4542</v>
      </c>
      <c r="F713" s="539"/>
      <c r="G713" s="780" t="s">
        <v>1152</v>
      </c>
    </row>
    <row r="714" spans="1:7" s="540" customFormat="1" ht="13.5" customHeight="1">
      <c r="A714" s="541"/>
      <c r="B714" s="542" t="s">
        <v>1619</v>
      </c>
      <c r="C714" s="779"/>
      <c r="D714" s="543"/>
      <c r="E714" s="544"/>
      <c r="F714" s="543"/>
      <c r="G714" s="781"/>
    </row>
    <row r="715" spans="1:7" s="540" customFormat="1" ht="13.5" customHeight="1">
      <c r="A715" s="535" t="s">
        <v>1620</v>
      </c>
      <c r="B715" s="536" t="s">
        <v>1621</v>
      </c>
      <c r="C715" s="778" t="s">
        <v>738</v>
      </c>
      <c r="D715" s="537">
        <v>4803</v>
      </c>
      <c r="E715" s="538">
        <v>5140</v>
      </c>
      <c r="F715" s="539"/>
      <c r="G715" s="780" t="s">
        <v>1152</v>
      </c>
    </row>
    <row r="716" spans="1:7" s="540" customFormat="1" ht="13.5" customHeight="1">
      <c r="A716" s="541"/>
      <c r="B716" s="542" t="s">
        <v>1622</v>
      </c>
      <c r="C716" s="779"/>
      <c r="D716" s="543"/>
      <c r="E716" s="544"/>
      <c r="F716" s="543"/>
      <c r="G716" s="781"/>
    </row>
    <row r="717" spans="1:7" s="540" customFormat="1" ht="13.5" customHeight="1">
      <c r="A717" s="535" t="s">
        <v>1623</v>
      </c>
      <c r="B717" s="536" t="s">
        <v>1624</v>
      </c>
      <c r="C717" s="778" t="s">
        <v>738</v>
      </c>
      <c r="D717" s="537">
        <v>5349</v>
      </c>
      <c r="E717" s="538">
        <v>5481</v>
      </c>
      <c r="F717" s="539"/>
      <c r="G717" s="780" t="s">
        <v>1152</v>
      </c>
    </row>
    <row r="718" spans="1:7" s="540" customFormat="1" ht="13.5" customHeight="1">
      <c r="A718" s="541"/>
      <c r="B718" s="542" t="s">
        <v>1625</v>
      </c>
      <c r="C718" s="779"/>
      <c r="D718" s="543"/>
      <c r="E718" s="544"/>
      <c r="F718" s="543"/>
      <c r="G718" s="781"/>
    </row>
    <row r="719" spans="1:7" s="540" customFormat="1" ht="13.5" customHeight="1">
      <c r="A719" s="535" t="s">
        <v>1626</v>
      </c>
      <c r="B719" s="536" t="s">
        <v>1627</v>
      </c>
      <c r="C719" s="778" t="s">
        <v>738</v>
      </c>
      <c r="D719" s="537">
        <v>6789</v>
      </c>
      <c r="E719" s="538">
        <v>6956</v>
      </c>
      <c r="F719" s="539"/>
      <c r="G719" s="780" t="s">
        <v>1152</v>
      </c>
    </row>
    <row r="720" spans="1:7" s="540" customFormat="1" ht="13.5" customHeight="1">
      <c r="A720" s="541"/>
      <c r="B720" s="542" t="s">
        <v>1628</v>
      </c>
      <c r="C720" s="779"/>
      <c r="D720" s="543"/>
      <c r="E720" s="544"/>
      <c r="F720" s="543"/>
      <c r="G720" s="781"/>
    </row>
    <row r="721" spans="1:7" s="540" customFormat="1" ht="13.5" customHeight="1">
      <c r="A721" s="535" t="s">
        <v>1629</v>
      </c>
      <c r="B721" s="536" t="s">
        <v>1630</v>
      </c>
      <c r="C721" s="778" t="s">
        <v>738</v>
      </c>
      <c r="D721" s="537">
        <v>7639</v>
      </c>
      <c r="E721" s="538">
        <v>7827</v>
      </c>
      <c r="F721" s="539"/>
      <c r="G721" s="780" t="s">
        <v>1152</v>
      </c>
    </row>
    <row r="722" spans="1:7" s="540" customFormat="1" ht="13.5" customHeight="1">
      <c r="A722" s="541"/>
      <c r="B722" s="542" t="s">
        <v>1631</v>
      </c>
      <c r="C722" s="779"/>
      <c r="D722" s="543"/>
      <c r="E722" s="544"/>
      <c r="F722" s="543"/>
      <c r="G722" s="781"/>
    </row>
    <row r="723" spans="1:7" s="540" customFormat="1" ht="13.5" customHeight="1">
      <c r="A723" s="535" t="s">
        <v>1632</v>
      </c>
      <c r="B723" s="536" t="s">
        <v>1633</v>
      </c>
      <c r="C723" s="778" t="s">
        <v>738</v>
      </c>
      <c r="D723" s="537">
        <v>9112</v>
      </c>
      <c r="E723" s="538">
        <v>9337</v>
      </c>
      <c r="F723" s="539"/>
      <c r="G723" s="780" t="s">
        <v>1152</v>
      </c>
    </row>
    <row r="724" spans="1:7" s="540" customFormat="1" ht="13.5" customHeight="1">
      <c r="A724" s="541"/>
      <c r="B724" s="542" t="s">
        <v>1634</v>
      </c>
      <c r="C724" s="779"/>
      <c r="D724" s="543"/>
      <c r="E724" s="544"/>
      <c r="F724" s="543"/>
      <c r="G724" s="781"/>
    </row>
    <row r="725" spans="1:7" ht="13.5" customHeight="1">
      <c r="A725" s="476" t="s">
        <v>1635</v>
      </c>
      <c r="B725" s="488" t="s">
        <v>1636</v>
      </c>
      <c r="C725" s="756" t="s">
        <v>738</v>
      </c>
      <c r="D725" s="489">
        <v>11399</v>
      </c>
      <c r="E725" s="490">
        <v>11680</v>
      </c>
      <c r="F725" s="491"/>
      <c r="G725" s="764" t="s">
        <v>1152</v>
      </c>
    </row>
    <row r="726" spans="1:7" ht="13.5" customHeight="1">
      <c r="A726" s="492"/>
      <c r="B726" s="493" t="s">
        <v>1637</v>
      </c>
      <c r="C726" s="757"/>
      <c r="D726" s="494"/>
      <c r="E726" s="495"/>
      <c r="F726" s="494"/>
      <c r="G726" s="759"/>
    </row>
    <row r="727" spans="1:7" ht="13.5" customHeight="1">
      <c r="A727" s="476" t="s">
        <v>1638</v>
      </c>
      <c r="B727" s="488" t="s">
        <v>1636</v>
      </c>
      <c r="C727" s="756" t="s">
        <v>738</v>
      </c>
      <c r="D727" s="489">
        <v>14042</v>
      </c>
      <c r="E727" s="490">
        <v>14388</v>
      </c>
      <c r="F727" s="491"/>
      <c r="G727" s="764" t="s">
        <v>1152</v>
      </c>
    </row>
    <row r="728" spans="1:7" ht="13.5" customHeight="1">
      <c r="A728" s="492"/>
      <c r="B728" s="493" t="s">
        <v>1639</v>
      </c>
      <c r="C728" s="757"/>
      <c r="D728" s="494"/>
      <c r="E728" s="495"/>
      <c r="F728" s="494"/>
      <c r="G728" s="759"/>
    </row>
    <row r="729" spans="1:7" ht="13.5" customHeight="1">
      <c r="A729" s="476" t="s">
        <v>1640</v>
      </c>
      <c r="B729" s="488" t="s">
        <v>1641</v>
      </c>
      <c r="C729" s="756" t="s">
        <v>738</v>
      </c>
      <c r="D729" s="489">
        <v>16812</v>
      </c>
      <c r="E729" s="490">
        <v>17226</v>
      </c>
      <c r="F729" s="491"/>
      <c r="G729" s="764" t="s">
        <v>1152</v>
      </c>
    </row>
    <row r="730" spans="1:7" ht="13.5" customHeight="1">
      <c r="A730" s="492"/>
      <c r="B730" s="493" t="s">
        <v>1642</v>
      </c>
      <c r="C730" s="757"/>
      <c r="D730" s="494"/>
      <c r="E730" s="495"/>
      <c r="F730" s="494"/>
      <c r="G730" s="759"/>
    </row>
    <row r="731" spans="1:7" ht="13.5" customHeight="1">
      <c r="A731" s="476" t="s">
        <v>1643</v>
      </c>
      <c r="B731" s="488" t="s">
        <v>1644</v>
      </c>
      <c r="C731" s="756" t="s">
        <v>738</v>
      </c>
      <c r="D731" s="489">
        <v>2959</v>
      </c>
      <c r="E731" s="490">
        <v>3032</v>
      </c>
      <c r="F731" s="491"/>
      <c r="G731" s="764" t="s">
        <v>1152</v>
      </c>
    </row>
    <row r="732" spans="1:7" ht="13.5" customHeight="1">
      <c r="A732" s="492"/>
      <c r="B732" s="493" t="s">
        <v>1645</v>
      </c>
      <c r="C732" s="757"/>
      <c r="D732" s="494"/>
      <c r="E732" s="495"/>
      <c r="F732" s="494"/>
      <c r="G732" s="759"/>
    </row>
    <row r="733" spans="1:7" ht="13.5" customHeight="1">
      <c r="A733" s="476" t="s">
        <v>1646</v>
      </c>
      <c r="B733" s="488" t="s">
        <v>1647</v>
      </c>
      <c r="C733" s="756" t="s">
        <v>738</v>
      </c>
      <c r="D733" s="489">
        <v>3736</v>
      </c>
      <c r="E733" s="490">
        <v>3828</v>
      </c>
      <c r="F733" s="491"/>
      <c r="G733" s="764" t="s">
        <v>1152</v>
      </c>
    </row>
    <row r="734" spans="1:7" ht="13.5" customHeight="1">
      <c r="A734" s="492"/>
      <c r="B734" s="493" t="s">
        <v>1648</v>
      </c>
      <c r="C734" s="757"/>
      <c r="D734" s="494"/>
      <c r="E734" s="495"/>
      <c r="F734" s="494"/>
      <c r="G734" s="759"/>
    </row>
    <row r="735" spans="1:7" ht="13.5" customHeight="1">
      <c r="A735" s="476" t="s">
        <v>1649</v>
      </c>
      <c r="B735" s="488" t="s">
        <v>1650</v>
      </c>
      <c r="C735" s="756" t="s">
        <v>738</v>
      </c>
      <c r="D735" s="489">
        <v>3930</v>
      </c>
      <c r="E735" s="490">
        <v>4335</v>
      </c>
      <c r="F735" s="491"/>
      <c r="G735" s="764" t="s">
        <v>1152</v>
      </c>
    </row>
    <row r="736" spans="1:7" ht="13.5" customHeight="1">
      <c r="A736" s="492"/>
      <c r="B736" s="493" t="s">
        <v>1651</v>
      </c>
      <c r="C736" s="757"/>
      <c r="D736" s="494"/>
      <c r="E736" s="495"/>
      <c r="F736" s="494"/>
      <c r="G736" s="759"/>
    </row>
    <row r="737" spans="1:7" ht="13.5" customHeight="1">
      <c r="A737" s="476" t="s">
        <v>1652</v>
      </c>
      <c r="B737" s="488" t="s">
        <v>1653</v>
      </c>
      <c r="C737" s="756" t="s">
        <v>738</v>
      </c>
      <c r="D737" s="489">
        <v>5315</v>
      </c>
      <c r="E737" s="490">
        <v>5446</v>
      </c>
      <c r="F737" s="491"/>
      <c r="G737" s="764" t="s">
        <v>1152</v>
      </c>
    </row>
    <row r="738" spans="1:7" ht="13.5" customHeight="1">
      <c r="A738" s="492"/>
      <c r="B738" s="493" t="s">
        <v>1654</v>
      </c>
      <c r="C738" s="757"/>
      <c r="D738" s="494"/>
      <c r="E738" s="495"/>
      <c r="F738" s="494"/>
      <c r="G738" s="759"/>
    </row>
    <row r="739" spans="1:7" ht="13.5" customHeight="1">
      <c r="A739" s="476" t="s">
        <v>1655</v>
      </c>
      <c r="B739" s="488" t="s">
        <v>1656</v>
      </c>
      <c r="C739" s="756" t="s">
        <v>738</v>
      </c>
      <c r="D739" s="489">
        <v>6234</v>
      </c>
      <c r="E739" s="490">
        <v>6388</v>
      </c>
      <c r="F739" s="491"/>
      <c r="G739" s="764" t="s">
        <v>1152</v>
      </c>
    </row>
    <row r="740" spans="1:7" ht="13.5" customHeight="1">
      <c r="A740" s="492"/>
      <c r="B740" s="493" t="s">
        <v>1657</v>
      </c>
      <c r="C740" s="757"/>
      <c r="D740" s="494"/>
      <c r="E740" s="495"/>
      <c r="F740" s="494"/>
      <c r="G740" s="759"/>
    </row>
    <row r="741" spans="1:7" ht="13.5" customHeight="1">
      <c r="A741" s="476" t="s">
        <v>1658</v>
      </c>
      <c r="B741" s="488" t="s">
        <v>1659</v>
      </c>
      <c r="C741" s="756" t="s">
        <v>738</v>
      </c>
      <c r="D741" s="489">
        <v>6774</v>
      </c>
      <c r="E741" s="490">
        <v>6941</v>
      </c>
      <c r="F741" s="491"/>
      <c r="G741" s="764" t="s">
        <v>1152</v>
      </c>
    </row>
    <row r="742" spans="1:7" ht="13.5" customHeight="1">
      <c r="A742" s="492"/>
      <c r="B742" s="493" t="s">
        <v>1660</v>
      </c>
      <c r="C742" s="757"/>
      <c r="D742" s="494"/>
      <c r="E742" s="495"/>
      <c r="F742" s="494"/>
      <c r="G742" s="759"/>
    </row>
    <row r="743" spans="1:7" ht="13.5" customHeight="1">
      <c r="A743" s="476" t="s">
        <v>1661</v>
      </c>
      <c r="B743" s="488" t="s">
        <v>1662</v>
      </c>
      <c r="C743" s="756" t="s">
        <v>738</v>
      </c>
      <c r="D743" s="489">
        <v>7541</v>
      </c>
      <c r="E743" s="490">
        <v>7727</v>
      </c>
      <c r="F743" s="491"/>
      <c r="G743" s="764" t="s">
        <v>1152</v>
      </c>
    </row>
    <row r="744" spans="1:7" ht="13.5" customHeight="1">
      <c r="A744" s="492"/>
      <c r="B744" s="493" t="s">
        <v>1663</v>
      </c>
      <c r="C744" s="757"/>
      <c r="D744" s="494"/>
      <c r="E744" s="495"/>
      <c r="F744" s="494"/>
      <c r="G744" s="759"/>
    </row>
    <row r="745" spans="1:7" ht="13.5" customHeight="1">
      <c r="A745" s="476" t="s">
        <v>1664</v>
      </c>
      <c r="B745" s="488" t="s">
        <v>1665</v>
      </c>
      <c r="C745" s="756" t="s">
        <v>738</v>
      </c>
      <c r="D745" s="489">
        <v>9832</v>
      </c>
      <c r="E745" s="490">
        <v>10075</v>
      </c>
      <c r="F745" s="491"/>
      <c r="G745" s="764" t="s">
        <v>1152</v>
      </c>
    </row>
    <row r="746" spans="1:7" ht="13.5" customHeight="1">
      <c r="A746" s="492"/>
      <c r="B746" s="493" t="s">
        <v>1666</v>
      </c>
      <c r="C746" s="757"/>
      <c r="D746" s="494"/>
      <c r="E746" s="495"/>
      <c r="F746" s="494"/>
      <c r="G746" s="759"/>
    </row>
    <row r="747" spans="1:7" ht="13.5" customHeight="1">
      <c r="A747" s="476" t="s">
        <v>1667</v>
      </c>
      <c r="B747" s="488" t="s">
        <v>1668</v>
      </c>
      <c r="C747" s="756" t="s">
        <v>738</v>
      </c>
      <c r="D747" s="489">
        <v>799</v>
      </c>
      <c r="E747" s="490">
        <v>864</v>
      </c>
      <c r="F747" s="491"/>
      <c r="G747" s="764" t="s">
        <v>1152</v>
      </c>
    </row>
    <row r="748" spans="1:7" ht="13.5" customHeight="1">
      <c r="A748" s="492"/>
      <c r="B748" s="493" t="s">
        <v>1669</v>
      </c>
      <c r="C748" s="757"/>
      <c r="D748" s="494"/>
      <c r="E748" s="495"/>
      <c r="F748" s="494"/>
      <c r="G748" s="759"/>
    </row>
    <row r="749" spans="1:7" s="501" customFormat="1" ht="13.5" customHeight="1">
      <c r="A749" s="496" t="s">
        <v>1670</v>
      </c>
      <c r="B749" s="497" t="s">
        <v>1671</v>
      </c>
      <c r="C749" s="760" t="s">
        <v>738</v>
      </c>
      <c r="D749" s="498">
        <v>1111</v>
      </c>
      <c r="E749" s="499">
        <v>1172</v>
      </c>
      <c r="F749" s="500"/>
      <c r="G749" s="773" t="s">
        <v>1152</v>
      </c>
    </row>
    <row r="750" spans="1:7" s="501" customFormat="1" ht="13.5" customHeight="1">
      <c r="A750" s="502"/>
      <c r="B750" s="503" t="s">
        <v>1672</v>
      </c>
      <c r="C750" s="761"/>
      <c r="D750" s="504"/>
      <c r="E750" s="505"/>
      <c r="F750" s="504"/>
      <c r="G750" s="763"/>
    </row>
    <row r="751" spans="1:7" s="501" customFormat="1" ht="13.5" customHeight="1">
      <c r="A751" s="496" t="s">
        <v>1673</v>
      </c>
      <c r="B751" s="497" t="s">
        <v>1674</v>
      </c>
      <c r="C751" s="760" t="s">
        <v>738</v>
      </c>
      <c r="D751" s="498">
        <v>1264</v>
      </c>
      <c r="E751" s="499">
        <v>1395</v>
      </c>
      <c r="F751" s="500"/>
      <c r="G751" s="773" t="s">
        <v>1152</v>
      </c>
    </row>
    <row r="752" spans="1:7" s="501" customFormat="1" ht="13.5" customHeight="1">
      <c r="A752" s="502"/>
      <c r="B752" s="503" t="s">
        <v>1675</v>
      </c>
      <c r="C752" s="761"/>
      <c r="D752" s="504"/>
      <c r="E752" s="505"/>
      <c r="F752" s="504"/>
      <c r="G752" s="763"/>
    </row>
    <row r="753" spans="1:7" s="501" customFormat="1" ht="13.5" customHeight="1">
      <c r="A753" s="496" t="s">
        <v>1676</v>
      </c>
      <c r="B753" s="497" t="s">
        <v>1677</v>
      </c>
      <c r="C753" s="760" t="s">
        <v>738</v>
      </c>
      <c r="D753" s="498">
        <v>2131</v>
      </c>
      <c r="E753" s="499">
        <v>2205</v>
      </c>
      <c r="F753" s="500"/>
      <c r="G753" s="773" t="s">
        <v>1152</v>
      </c>
    </row>
    <row r="754" spans="1:7" s="501" customFormat="1" ht="13.5" customHeight="1">
      <c r="A754" s="502"/>
      <c r="B754" s="503" t="s">
        <v>1678</v>
      </c>
      <c r="C754" s="761"/>
      <c r="D754" s="504"/>
      <c r="E754" s="505"/>
      <c r="F754" s="504"/>
      <c r="G754" s="763"/>
    </row>
    <row r="755" spans="1:7" s="501" customFormat="1" ht="13.5" customHeight="1">
      <c r="A755" s="496" t="s">
        <v>1679</v>
      </c>
      <c r="B755" s="497" t="s">
        <v>1680</v>
      </c>
      <c r="C755" s="760" t="s">
        <v>738</v>
      </c>
      <c r="D755" s="498">
        <v>2909</v>
      </c>
      <c r="E755" s="499">
        <v>3274</v>
      </c>
      <c r="F755" s="500"/>
      <c r="G755" s="773" t="s">
        <v>1152</v>
      </c>
    </row>
    <row r="756" spans="1:7" s="501" customFormat="1" ht="13.5" customHeight="1">
      <c r="A756" s="502"/>
      <c r="B756" s="503" t="s">
        <v>1681</v>
      </c>
      <c r="C756" s="761"/>
      <c r="D756" s="504"/>
      <c r="E756" s="505"/>
      <c r="F756" s="504"/>
      <c r="G756" s="763"/>
    </row>
    <row r="757" spans="1:7" s="501" customFormat="1" ht="13.5" customHeight="1">
      <c r="A757" s="496" t="s">
        <v>1682</v>
      </c>
      <c r="B757" s="497" t="s">
        <v>1683</v>
      </c>
      <c r="C757" s="760" t="s">
        <v>738</v>
      </c>
      <c r="D757" s="498">
        <v>4468</v>
      </c>
      <c r="E757" s="499">
        <v>4866</v>
      </c>
      <c r="F757" s="500"/>
      <c r="G757" s="773" t="s">
        <v>1152</v>
      </c>
    </row>
    <row r="758" spans="1:7" s="501" customFormat="1" ht="13.5" customHeight="1">
      <c r="A758" s="502"/>
      <c r="B758" s="503" t="s">
        <v>1684</v>
      </c>
      <c r="C758" s="761"/>
      <c r="D758" s="504"/>
      <c r="E758" s="505"/>
      <c r="F758" s="504"/>
      <c r="G758" s="763"/>
    </row>
    <row r="759" spans="1:7" ht="13.5" customHeight="1">
      <c r="A759" s="476" t="s">
        <v>1685</v>
      </c>
      <c r="B759" s="488" t="s">
        <v>1686</v>
      </c>
      <c r="C759" s="756" t="s">
        <v>738</v>
      </c>
      <c r="D759" s="489">
        <v>6310</v>
      </c>
      <c r="E759" s="490">
        <v>6690</v>
      </c>
      <c r="F759" s="491"/>
      <c r="G759" s="764" t="s">
        <v>1152</v>
      </c>
    </row>
    <row r="760" spans="1:7" ht="13.5" customHeight="1">
      <c r="A760" s="492"/>
      <c r="B760" s="493" t="s">
        <v>1687</v>
      </c>
      <c r="C760" s="757"/>
      <c r="D760" s="494"/>
      <c r="E760" s="495"/>
      <c r="F760" s="494"/>
      <c r="G760" s="759"/>
    </row>
    <row r="761" spans="1:7" ht="13.5" customHeight="1">
      <c r="A761" s="476" t="s">
        <v>1688</v>
      </c>
      <c r="B761" s="488" t="s">
        <v>1689</v>
      </c>
      <c r="C761" s="756" t="s">
        <v>738</v>
      </c>
      <c r="D761" s="489">
        <v>8577</v>
      </c>
      <c r="E761" s="490">
        <v>9307</v>
      </c>
      <c r="F761" s="491"/>
      <c r="G761" s="764" t="s">
        <v>1152</v>
      </c>
    </row>
    <row r="762" spans="1:7" ht="13.5" customHeight="1">
      <c r="A762" s="492"/>
      <c r="B762" s="493" t="s">
        <v>1690</v>
      </c>
      <c r="C762" s="757"/>
      <c r="D762" s="494"/>
      <c r="E762" s="495"/>
      <c r="F762" s="494"/>
      <c r="G762" s="759"/>
    </row>
    <row r="763" spans="1:7" ht="13.5" customHeight="1">
      <c r="A763" s="476" t="s">
        <v>1691</v>
      </c>
      <c r="B763" s="488" t="s">
        <v>1692</v>
      </c>
      <c r="C763" s="756" t="s">
        <v>738</v>
      </c>
      <c r="D763" s="489">
        <v>12080</v>
      </c>
      <c r="E763" s="490">
        <v>13127</v>
      </c>
      <c r="F763" s="491"/>
      <c r="G763" s="764" t="s">
        <v>1152</v>
      </c>
    </row>
    <row r="764" spans="1:7" ht="13.5" customHeight="1">
      <c r="A764" s="492"/>
      <c r="B764" s="493" t="s">
        <v>1693</v>
      </c>
      <c r="C764" s="757"/>
      <c r="D764" s="494"/>
      <c r="E764" s="495"/>
      <c r="F764" s="494"/>
      <c r="G764" s="759"/>
    </row>
    <row r="765" spans="1:7" ht="13.5" customHeight="1">
      <c r="A765" s="476" t="s">
        <v>1694</v>
      </c>
      <c r="B765" s="488" t="s">
        <v>1695</v>
      </c>
      <c r="C765" s="756" t="s">
        <v>738</v>
      </c>
      <c r="D765" s="489">
        <v>16261</v>
      </c>
      <c r="E765" s="490">
        <v>17738</v>
      </c>
      <c r="F765" s="491"/>
      <c r="G765" s="764" t="s">
        <v>1152</v>
      </c>
    </row>
    <row r="766" spans="1:7" ht="13.5" customHeight="1">
      <c r="A766" s="492"/>
      <c r="B766" s="493" t="s">
        <v>1696</v>
      </c>
      <c r="C766" s="757"/>
      <c r="D766" s="494"/>
      <c r="E766" s="495"/>
      <c r="F766" s="494"/>
      <c r="G766" s="759"/>
    </row>
    <row r="767" spans="1:7" ht="13.5" customHeight="1">
      <c r="A767" s="476" t="s">
        <v>1697</v>
      </c>
      <c r="B767" s="488" t="s">
        <v>1698</v>
      </c>
      <c r="C767" s="756" t="s">
        <v>738</v>
      </c>
      <c r="D767" s="489">
        <v>351</v>
      </c>
      <c r="E767" s="490">
        <v>373</v>
      </c>
      <c r="F767" s="491"/>
      <c r="G767" s="764" t="s">
        <v>1152</v>
      </c>
    </row>
    <row r="768" spans="1:7" ht="13.5" customHeight="1">
      <c r="A768" s="492"/>
      <c r="B768" s="493" t="s">
        <v>1699</v>
      </c>
      <c r="C768" s="757"/>
      <c r="D768" s="494"/>
      <c r="E768" s="495"/>
      <c r="F768" s="494"/>
      <c r="G768" s="759"/>
    </row>
    <row r="769" spans="1:7" ht="13.5" customHeight="1">
      <c r="A769" s="476" t="s">
        <v>1700</v>
      </c>
      <c r="B769" s="488" t="s">
        <v>1698</v>
      </c>
      <c r="C769" s="756" t="s">
        <v>738</v>
      </c>
      <c r="D769" s="489">
        <v>515</v>
      </c>
      <c r="E769" s="490">
        <v>557</v>
      </c>
      <c r="F769" s="491"/>
      <c r="G769" s="764" t="s">
        <v>1152</v>
      </c>
    </row>
    <row r="770" spans="1:7" ht="13.5" customHeight="1">
      <c r="A770" s="492"/>
      <c r="B770" s="493" t="s">
        <v>1701</v>
      </c>
      <c r="C770" s="757"/>
      <c r="D770" s="494"/>
      <c r="E770" s="495"/>
      <c r="F770" s="494"/>
      <c r="G770" s="759"/>
    </row>
    <row r="771" spans="1:7" ht="13.5" customHeight="1">
      <c r="A771" s="476" t="s">
        <v>1702</v>
      </c>
      <c r="B771" s="488" t="s">
        <v>1698</v>
      </c>
      <c r="C771" s="756" t="s">
        <v>738</v>
      </c>
      <c r="D771" s="489">
        <v>784</v>
      </c>
      <c r="E771" s="490">
        <v>848</v>
      </c>
      <c r="F771" s="491"/>
      <c r="G771" s="764" t="s">
        <v>1152</v>
      </c>
    </row>
    <row r="772" spans="1:7" ht="13.5" customHeight="1">
      <c r="A772" s="492"/>
      <c r="B772" s="493" t="s">
        <v>1703</v>
      </c>
      <c r="C772" s="757"/>
      <c r="D772" s="494"/>
      <c r="E772" s="495"/>
      <c r="F772" s="494"/>
      <c r="G772" s="759"/>
    </row>
    <row r="773" spans="1:7" ht="13.5" customHeight="1">
      <c r="A773" s="476" t="s">
        <v>1704</v>
      </c>
      <c r="B773" s="488" t="s">
        <v>1698</v>
      </c>
      <c r="C773" s="756" t="s">
        <v>738</v>
      </c>
      <c r="D773" s="489">
        <v>847</v>
      </c>
      <c r="E773" s="490">
        <v>879</v>
      </c>
      <c r="F773" s="491"/>
      <c r="G773" s="764" t="s">
        <v>1152</v>
      </c>
    </row>
    <row r="774" spans="1:7" ht="13.5" customHeight="1">
      <c r="A774" s="492"/>
      <c r="B774" s="493" t="s">
        <v>1705</v>
      </c>
      <c r="C774" s="757"/>
      <c r="D774" s="494"/>
      <c r="E774" s="495"/>
      <c r="F774" s="494"/>
      <c r="G774" s="759"/>
    </row>
    <row r="775" spans="1:7" ht="13.5" customHeight="1">
      <c r="A775" s="476" t="s">
        <v>1706</v>
      </c>
      <c r="B775" s="488" t="s">
        <v>1698</v>
      </c>
      <c r="C775" s="756" t="s">
        <v>738</v>
      </c>
      <c r="D775" s="489">
        <v>1210</v>
      </c>
      <c r="E775" s="490">
        <v>1256</v>
      </c>
      <c r="F775" s="491"/>
      <c r="G775" s="764" t="s">
        <v>1152</v>
      </c>
    </row>
    <row r="776" spans="1:7" ht="13.5" customHeight="1">
      <c r="A776" s="492"/>
      <c r="B776" s="493" t="s">
        <v>1707</v>
      </c>
      <c r="C776" s="757"/>
      <c r="D776" s="494"/>
      <c r="E776" s="495"/>
      <c r="F776" s="494"/>
      <c r="G776" s="759"/>
    </row>
    <row r="777" spans="1:7" ht="13.5" customHeight="1">
      <c r="A777" s="496" t="s">
        <v>1708</v>
      </c>
      <c r="B777" s="497" t="s">
        <v>1709</v>
      </c>
      <c r="C777" s="760" t="s">
        <v>784</v>
      </c>
      <c r="D777" s="498">
        <v>27000</v>
      </c>
      <c r="E777" s="499">
        <v>27000</v>
      </c>
      <c r="F777" s="491"/>
      <c r="G777" s="764" t="s">
        <v>1510</v>
      </c>
    </row>
    <row r="778" spans="1:7" ht="13.5" customHeight="1">
      <c r="A778" s="502"/>
      <c r="B778" s="503" t="s">
        <v>1710</v>
      </c>
      <c r="C778" s="761"/>
      <c r="D778" s="504"/>
      <c r="E778" s="505"/>
      <c r="F778" s="494"/>
      <c r="G778" s="759"/>
    </row>
    <row r="779" spans="1:7" ht="13.5" customHeight="1">
      <c r="A779" s="476" t="s">
        <v>1711</v>
      </c>
      <c r="B779" s="488" t="s">
        <v>1712</v>
      </c>
      <c r="C779" s="756" t="s">
        <v>738</v>
      </c>
      <c r="D779" s="489">
        <v>1958</v>
      </c>
      <c r="E779" s="490">
        <v>1985</v>
      </c>
      <c r="F779" s="491"/>
      <c r="G779" s="764" t="s">
        <v>1152</v>
      </c>
    </row>
    <row r="780" spans="1:7" ht="13.5" customHeight="1">
      <c r="A780" s="492"/>
      <c r="B780" s="493" t="s">
        <v>1713</v>
      </c>
      <c r="C780" s="757"/>
      <c r="D780" s="494"/>
      <c r="E780" s="495"/>
      <c r="F780" s="494"/>
      <c r="G780" s="759"/>
    </row>
    <row r="781" spans="1:7" ht="13.5" customHeight="1">
      <c r="A781" s="476" t="s">
        <v>1714</v>
      </c>
      <c r="B781" s="488" t="s">
        <v>1712</v>
      </c>
      <c r="C781" s="756" t="s">
        <v>738</v>
      </c>
      <c r="D781" s="489">
        <v>3201</v>
      </c>
      <c r="E781" s="490">
        <v>3201</v>
      </c>
      <c r="F781" s="491"/>
      <c r="G781" s="764" t="s">
        <v>1152</v>
      </c>
    </row>
    <row r="782" spans="1:7" ht="13.5" customHeight="1">
      <c r="A782" s="492"/>
      <c r="B782" s="493" t="s">
        <v>1715</v>
      </c>
      <c r="C782" s="757"/>
      <c r="D782" s="494"/>
      <c r="E782" s="495"/>
      <c r="F782" s="494"/>
      <c r="G782" s="759"/>
    </row>
    <row r="783" spans="1:7" ht="13.5" customHeight="1">
      <c r="A783" s="476" t="s">
        <v>1716</v>
      </c>
      <c r="B783" s="488" t="s">
        <v>1717</v>
      </c>
      <c r="C783" s="756" t="s">
        <v>784</v>
      </c>
      <c r="D783" s="489">
        <v>2170</v>
      </c>
      <c r="E783" s="490">
        <v>2170</v>
      </c>
      <c r="F783" s="491"/>
      <c r="G783" s="764" t="s">
        <v>747</v>
      </c>
    </row>
    <row r="784" spans="1:7" ht="13.5" customHeight="1">
      <c r="A784" s="492"/>
      <c r="B784" s="493" t="s">
        <v>1718</v>
      </c>
      <c r="C784" s="757"/>
      <c r="D784" s="494"/>
      <c r="E784" s="495"/>
      <c r="F784" s="494"/>
      <c r="G784" s="759"/>
    </row>
    <row r="785" spans="1:7" ht="13.5" customHeight="1">
      <c r="A785" s="476" t="s">
        <v>1719</v>
      </c>
      <c r="B785" s="488" t="s">
        <v>1717</v>
      </c>
      <c r="C785" s="756" t="s">
        <v>784</v>
      </c>
      <c r="D785" s="489">
        <v>2510</v>
      </c>
      <c r="E785" s="490">
        <v>2510</v>
      </c>
      <c r="F785" s="491"/>
      <c r="G785" s="764" t="s">
        <v>747</v>
      </c>
    </row>
    <row r="786" spans="1:7" ht="13.5" customHeight="1">
      <c r="A786" s="492"/>
      <c r="B786" s="493" t="s">
        <v>1720</v>
      </c>
      <c r="C786" s="757"/>
      <c r="D786" s="494"/>
      <c r="E786" s="495"/>
      <c r="F786" s="494"/>
      <c r="G786" s="759"/>
    </row>
    <row r="787" spans="1:7" s="501" customFormat="1" ht="13.5" customHeight="1">
      <c r="A787" s="496" t="s">
        <v>1721</v>
      </c>
      <c r="B787" s="497" t="s">
        <v>1717</v>
      </c>
      <c r="C787" s="760" t="s">
        <v>784</v>
      </c>
      <c r="D787" s="498">
        <v>3140</v>
      </c>
      <c r="E787" s="499">
        <v>3140</v>
      </c>
      <c r="F787" s="500"/>
      <c r="G787" s="773" t="s">
        <v>747</v>
      </c>
    </row>
    <row r="788" spans="1:7" s="501" customFormat="1" ht="13.5" customHeight="1">
      <c r="A788" s="502"/>
      <c r="B788" s="503" t="s">
        <v>1722</v>
      </c>
      <c r="C788" s="761"/>
      <c r="D788" s="504"/>
      <c r="E788" s="505"/>
      <c r="F788" s="504"/>
      <c r="G788" s="763"/>
    </row>
    <row r="789" spans="1:7" s="501" customFormat="1" ht="13.5" customHeight="1">
      <c r="A789" s="496" t="s">
        <v>1723</v>
      </c>
      <c r="B789" s="497" t="s">
        <v>1717</v>
      </c>
      <c r="C789" s="760" t="s">
        <v>784</v>
      </c>
      <c r="D789" s="498">
        <v>4780</v>
      </c>
      <c r="E789" s="499">
        <v>4780</v>
      </c>
      <c r="F789" s="500"/>
      <c r="G789" s="773" t="s">
        <v>747</v>
      </c>
    </row>
    <row r="790" spans="1:7" s="501" customFormat="1" ht="13.5" customHeight="1">
      <c r="A790" s="502"/>
      <c r="B790" s="503" t="s">
        <v>1724</v>
      </c>
      <c r="C790" s="761"/>
      <c r="D790" s="504"/>
      <c r="E790" s="505"/>
      <c r="F790" s="504"/>
      <c r="G790" s="763"/>
    </row>
    <row r="791" spans="1:7" ht="13.5" customHeight="1">
      <c r="A791" s="476" t="s">
        <v>1725</v>
      </c>
      <c r="B791" s="488" t="s">
        <v>1717</v>
      </c>
      <c r="C791" s="756" t="s">
        <v>784</v>
      </c>
      <c r="D791" s="489">
        <v>5070</v>
      </c>
      <c r="E791" s="490">
        <v>5070</v>
      </c>
      <c r="F791" s="491"/>
      <c r="G791" s="764" t="s">
        <v>747</v>
      </c>
    </row>
    <row r="792" spans="1:7" ht="13.5" customHeight="1">
      <c r="A792" s="492"/>
      <c r="B792" s="493" t="s">
        <v>1726</v>
      </c>
      <c r="C792" s="757"/>
      <c r="D792" s="494"/>
      <c r="E792" s="495"/>
      <c r="F792" s="494"/>
      <c r="G792" s="759"/>
    </row>
    <row r="793" spans="1:7" ht="13.5" customHeight="1">
      <c r="A793" s="476" t="s">
        <v>1727</v>
      </c>
      <c r="B793" s="488" t="s">
        <v>1717</v>
      </c>
      <c r="C793" s="756" t="s">
        <v>784</v>
      </c>
      <c r="D793" s="489">
        <v>7300</v>
      </c>
      <c r="E793" s="490">
        <v>7300</v>
      </c>
      <c r="F793" s="491"/>
      <c r="G793" s="764" t="s">
        <v>747</v>
      </c>
    </row>
    <row r="794" spans="1:7" ht="13.5" customHeight="1">
      <c r="A794" s="492"/>
      <c r="B794" s="493" t="s">
        <v>1728</v>
      </c>
      <c r="C794" s="757"/>
      <c r="D794" s="494"/>
      <c r="E794" s="495"/>
      <c r="F794" s="494"/>
      <c r="G794" s="759"/>
    </row>
    <row r="795" spans="1:7" ht="13.5" customHeight="1">
      <c r="A795" s="476" t="s">
        <v>1729</v>
      </c>
      <c r="B795" s="488" t="s">
        <v>1717</v>
      </c>
      <c r="C795" s="756" t="s">
        <v>784</v>
      </c>
      <c r="D795" s="489">
        <v>24480</v>
      </c>
      <c r="E795" s="490">
        <v>27950</v>
      </c>
      <c r="F795" s="491"/>
      <c r="G795" s="764" t="s">
        <v>747</v>
      </c>
    </row>
    <row r="796" spans="1:7" ht="13.5" customHeight="1">
      <c r="A796" s="492"/>
      <c r="B796" s="493" t="s">
        <v>1730</v>
      </c>
      <c r="C796" s="757"/>
      <c r="D796" s="494"/>
      <c r="E796" s="495"/>
      <c r="F796" s="494"/>
      <c r="G796" s="759"/>
    </row>
    <row r="797" spans="1:7" ht="13.5" customHeight="1">
      <c r="A797" s="476" t="s">
        <v>1731</v>
      </c>
      <c r="B797" s="488" t="s">
        <v>1717</v>
      </c>
      <c r="C797" s="756" t="s">
        <v>784</v>
      </c>
      <c r="D797" s="489">
        <v>29640</v>
      </c>
      <c r="E797" s="490">
        <v>39120</v>
      </c>
      <c r="F797" s="491"/>
      <c r="G797" s="764" t="s">
        <v>747</v>
      </c>
    </row>
    <row r="798" spans="1:7" ht="13.5" customHeight="1">
      <c r="A798" s="492"/>
      <c r="B798" s="493" t="s">
        <v>1732</v>
      </c>
      <c r="C798" s="757"/>
      <c r="D798" s="494"/>
      <c r="E798" s="495"/>
      <c r="F798" s="494"/>
      <c r="G798" s="759"/>
    </row>
    <row r="799" spans="1:7" ht="13.5" customHeight="1">
      <c r="A799" s="476" t="s">
        <v>1733</v>
      </c>
      <c r="B799" s="488" t="s">
        <v>1717</v>
      </c>
      <c r="C799" s="756" t="s">
        <v>784</v>
      </c>
      <c r="D799" s="489">
        <v>59400</v>
      </c>
      <c r="E799" s="490">
        <v>61400</v>
      </c>
      <c r="F799" s="491"/>
      <c r="G799" s="764" t="s">
        <v>747</v>
      </c>
    </row>
    <row r="800" spans="1:7" ht="13.5" customHeight="1">
      <c r="A800" s="492"/>
      <c r="B800" s="493" t="s">
        <v>1734</v>
      </c>
      <c r="C800" s="757"/>
      <c r="D800" s="494"/>
      <c r="E800" s="495"/>
      <c r="F800" s="494"/>
      <c r="G800" s="759"/>
    </row>
    <row r="801" spans="1:7" s="550" customFormat="1" ht="13.5" customHeight="1">
      <c r="A801" s="545" t="s">
        <v>1735</v>
      </c>
      <c r="B801" s="546" t="s">
        <v>1736</v>
      </c>
      <c r="C801" s="788" t="s">
        <v>1737</v>
      </c>
      <c r="D801" s="547">
        <v>10880</v>
      </c>
      <c r="E801" s="548">
        <v>10880</v>
      </c>
      <c r="F801" s="549"/>
      <c r="G801" s="799" t="s">
        <v>1507</v>
      </c>
    </row>
    <row r="802" spans="1:7" s="550" customFormat="1" ht="13.5" customHeight="1">
      <c r="A802" s="551"/>
      <c r="B802" s="552" t="s">
        <v>1738</v>
      </c>
      <c r="C802" s="789"/>
      <c r="D802" s="553"/>
      <c r="E802" s="554"/>
      <c r="F802" s="553"/>
      <c r="G802" s="799"/>
    </row>
    <row r="803" spans="1:7" s="550" customFormat="1" ht="13.5" customHeight="1">
      <c r="A803" s="545" t="s">
        <v>1739</v>
      </c>
      <c r="B803" s="546" t="s">
        <v>1736</v>
      </c>
      <c r="C803" s="788" t="s">
        <v>1737</v>
      </c>
      <c r="D803" s="547">
        <v>32000</v>
      </c>
      <c r="E803" s="548">
        <v>32000</v>
      </c>
      <c r="F803" s="549"/>
      <c r="G803" s="799" t="s">
        <v>1507</v>
      </c>
    </row>
    <row r="804" spans="1:7" s="550" customFormat="1" ht="13.5" customHeight="1">
      <c r="A804" s="551"/>
      <c r="B804" s="552" t="s">
        <v>1740</v>
      </c>
      <c r="C804" s="789"/>
      <c r="D804" s="553"/>
      <c r="E804" s="554"/>
      <c r="F804" s="553"/>
      <c r="G804" s="799"/>
    </row>
    <row r="805" spans="1:7" ht="13.5" customHeight="1">
      <c r="A805" s="476" t="s">
        <v>1741</v>
      </c>
      <c r="B805" s="488" t="s">
        <v>1742</v>
      </c>
      <c r="C805" s="756" t="s">
        <v>1737</v>
      </c>
      <c r="D805" s="489"/>
      <c r="E805" s="490">
        <v>7550000</v>
      </c>
      <c r="F805" s="785" t="s">
        <v>1743</v>
      </c>
      <c r="G805" s="764" t="s">
        <v>1507</v>
      </c>
    </row>
    <row r="806" spans="1:7" ht="13.5" customHeight="1">
      <c r="A806" s="532"/>
      <c r="B806" s="493" t="s">
        <v>1744</v>
      </c>
      <c r="C806" s="757"/>
      <c r="D806" s="494"/>
      <c r="E806" s="495"/>
      <c r="F806" s="798"/>
      <c r="G806" s="764"/>
    </row>
    <row r="807" spans="1:7" ht="13.5" customHeight="1">
      <c r="A807" s="476" t="s">
        <v>1745</v>
      </c>
      <c r="B807" s="488" t="s">
        <v>1742</v>
      </c>
      <c r="C807" s="756" t="s">
        <v>1737</v>
      </c>
      <c r="D807" s="530"/>
      <c r="E807" s="490">
        <v>12300000</v>
      </c>
      <c r="F807" s="785" t="s">
        <v>1743</v>
      </c>
      <c r="G807" s="764" t="s">
        <v>1507</v>
      </c>
    </row>
    <row r="808" spans="1:7" ht="13.5" customHeight="1">
      <c r="A808" s="532"/>
      <c r="B808" s="493" t="s">
        <v>1746</v>
      </c>
      <c r="C808" s="757"/>
      <c r="D808" s="530"/>
      <c r="E808" s="495"/>
      <c r="F808" s="798"/>
      <c r="G808" s="764"/>
    </row>
    <row r="809" spans="1:7" ht="13.5" customHeight="1">
      <c r="A809" s="476" t="s">
        <v>1747</v>
      </c>
      <c r="B809" s="488" t="s">
        <v>1742</v>
      </c>
      <c r="C809" s="756" t="s">
        <v>1737</v>
      </c>
      <c r="D809" s="489">
        <v>16500000</v>
      </c>
      <c r="E809" s="490">
        <v>19209900</v>
      </c>
      <c r="F809" s="491"/>
      <c r="G809" s="764" t="s">
        <v>1507</v>
      </c>
    </row>
    <row r="810" spans="1:7" ht="13.5" customHeight="1">
      <c r="A810" s="492"/>
      <c r="B810" s="493" t="s">
        <v>1748</v>
      </c>
      <c r="C810" s="757"/>
      <c r="D810" s="494"/>
      <c r="E810" s="495"/>
      <c r="F810" s="494"/>
      <c r="G810" s="764"/>
    </row>
    <row r="811" spans="1:7" ht="13.5" customHeight="1">
      <c r="A811" s="476" t="s">
        <v>1749</v>
      </c>
      <c r="B811" s="488" t="s">
        <v>1742</v>
      </c>
      <c r="C811" s="756" t="s">
        <v>1737</v>
      </c>
      <c r="D811" s="489">
        <v>18500000</v>
      </c>
      <c r="E811" s="490">
        <v>21611000</v>
      </c>
      <c r="F811" s="491"/>
      <c r="G811" s="764" t="s">
        <v>1507</v>
      </c>
    </row>
    <row r="812" spans="1:7" ht="13.5" customHeight="1">
      <c r="A812" s="492"/>
      <c r="B812" s="493" t="s">
        <v>1750</v>
      </c>
      <c r="C812" s="757"/>
      <c r="D812" s="494"/>
      <c r="E812" s="495"/>
      <c r="F812" s="494"/>
      <c r="G812" s="764"/>
    </row>
    <row r="813" spans="1:7" ht="13.5" customHeight="1">
      <c r="A813" s="476" t="s">
        <v>1751</v>
      </c>
      <c r="B813" s="488" t="s">
        <v>1742</v>
      </c>
      <c r="C813" s="756" t="s">
        <v>1737</v>
      </c>
      <c r="D813" s="489">
        <v>21000000</v>
      </c>
      <c r="E813" s="490">
        <v>25932700</v>
      </c>
      <c r="F813" s="491"/>
      <c r="G813" s="764" t="s">
        <v>1507</v>
      </c>
    </row>
    <row r="814" spans="1:7" ht="13.5" customHeight="1">
      <c r="A814" s="492"/>
      <c r="B814" s="493" t="s">
        <v>1752</v>
      </c>
      <c r="C814" s="757"/>
      <c r="D814" s="494"/>
      <c r="E814" s="495"/>
      <c r="F814" s="494"/>
      <c r="G814" s="764"/>
    </row>
    <row r="815" spans="1:7" ht="13.5" customHeight="1">
      <c r="A815" s="476" t="s">
        <v>1753</v>
      </c>
      <c r="B815" s="488" t="s">
        <v>1742</v>
      </c>
      <c r="C815" s="756" t="s">
        <v>1737</v>
      </c>
      <c r="D815" s="489">
        <v>4400000</v>
      </c>
      <c r="E815" s="490">
        <v>4961800</v>
      </c>
      <c r="F815" s="491"/>
      <c r="G815" s="764" t="s">
        <v>1507</v>
      </c>
    </row>
    <row r="816" spans="1:7" ht="13.5" customHeight="1">
      <c r="A816" s="492"/>
      <c r="B816" s="493" t="s">
        <v>1754</v>
      </c>
      <c r="C816" s="757"/>
      <c r="D816" s="494"/>
      <c r="E816" s="495"/>
      <c r="F816" s="494"/>
      <c r="G816" s="764"/>
    </row>
    <row r="817" spans="1:7" ht="13.5" customHeight="1">
      <c r="A817" s="476" t="s">
        <v>1755</v>
      </c>
      <c r="B817" s="488" t="s">
        <v>1742</v>
      </c>
      <c r="C817" s="756" t="s">
        <v>1737</v>
      </c>
      <c r="D817" s="489">
        <v>4900000</v>
      </c>
      <c r="E817" s="490">
        <v>5602000</v>
      </c>
      <c r="F817" s="491"/>
      <c r="G817" s="764" t="s">
        <v>1507</v>
      </c>
    </row>
    <row r="818" spans="1:7" ht="13.5" customHeight="1">
      <c r="A818" s="492"/>
      <c r="B818" s="493" t="s">
        <v>1756</v>
      </c>
      <c r="C818" s="757"/>
      <c r="D818" s="494"/>
      <c r="E818" s="495"/>
      <c r="F818" s="494"/>
      <c r="G818" s="764"/>
    </row>
    <row r="819" spans="1:7" ht="13.5" customHeight="1">
      <c r="A819" s="476" t="s">
        <v>1757</v>
      </c>
      <c r="B819" s="488" t="s">
        <v>1742</v>
      </c>
      <c r="C819" s="756" t="s">
        <v>1737</v>
      </c>
      <c r="D819" s="489">
        <v>6000000</v>
      </c>
      <c r="E819" s="490">
        <v>6722700</v>
      </c>
      <c r="F819" s="491"/>
      <c r="G819" s="764" t="s">
        <v>1507</v>
      </c>
    </row>
    <row r="820" spans="1:7" ht="13.5" customHeight="1">
      <c r="A820" s="492"/>
      <c r="B820" s="493" t="s">
        <v>1758</v>
      </c>
      <c r="C820" s="757"/>
      <c r="D820" s="494"/>
      <c r="E820" s="495"/>
      <c r="F820" s="494"/>
      <c r="G820" s="764"/>
    </row>
    <row r="821" spans="1:7" ht="13.5" customHeight="1">
      <c r="A821" s="476" t="s">
        <v>1759</v>
      </c>
      <c r="B821" s="488" t="s">
        <v>1760</v>
      </c>
      <c r="C821" s="756" t="s">
        <v>1737</v>
      </c>
      <c r="D821" s="489">
        <v>3200000</v>
      </c>
      <c r="E821" s="490">
        <v>3681400</v>
      </c>
      <c r="F821" s="491"/>
      <c r="G821" s="764" t="s">
        <v>1507</v>
      </c>
    </row>
    <row r="822" spans="1:7" ht="13.5" customHeight="1">
      <c r="A822" s="492"/>
      <c r="B822" s="493" t="s">
        <v>1761</v>
      </c>
      <c r="C822" s="757"/>
      <c r="D822" s="494"/>
      <c r="E822" s="495"/>
      <c r="F822" s="494"/>
      <c r="G822" s="764"/>
    </row>
    <row r="823" spans="1:7" ht="13.5" customHeight="1">
      <c r="A823" s="476" t="s">
        <v>1762</v>
      </c>
      <c r="B823" s="488" t="s">
        <v>1760</v>
      </c>
      <c r="C823" s="756" t="s">
        <v>1737</v>
      </c>
      <c r="D823" s="489">
        <v>3900000</v>
      </c>
      <c r="E823" s="490">
        <v>4481400</v>
      </c>
      <c r="F823" s="491"/>
      <c r="G823" s="764" t="s">
        <v>1507</v>
      </c>
    </row>
    <row r="824" spans="1:7" ht="13.5" customHeight="1">
      <c r="A824" s="492"/>
      <c r="B824" s="493" t="s">
        <v>1763</v>
      </c>
      <c r="C824" s="757"/>
      <c r="D824" s="494"/>
      <c r="E824" s="495"/>
      <c r="F824" s="494"/>
      <c r="G824" s="764"/>
    </row>
    <row r="825" spans="1:7" ht="13.5" customHeight="1">
      <c r="A825" s="476" t="s">
        <v>1764</v>
      </c>
      <c r="B825" s="488" t="s">
        <v>1760</v>
      </c>
      <c r="C825" s="756" t="s">
        <v>1737</v>
      </c>
      <c r="D825" s="489">
        <v>5200000</v>
      </c>
      <c r="E825" s="490">
        <v>6163000</v>
      </c>
      <c r="F825" s="491"/>
      <c r="G825" s="764" t="s">
        <v>1507</v>
      </c>
    </row>
    <row r="826" spans="1:7" ht="13.5" customHeight="1">
      <c r="A826" s="492"/>
      <c r="B826" s="493" t="s">
        <v>1765</v>
      </c>
      <c r="C826" s="757"/>
      <c r="D826" s="494"/>
      <c r="E826" s="495"/>
      <c r="F826" s="494"/>
      <c r="G826" s="764"/>
    </row>
    <row r="827" spans="1:7" s="501" customFormat="1" ht="13.5" customHeight="1">
      <c r="A827" s="496" t="s">
        <v>1766</v>
      </c>
      <c r="B827" s="497" t="s">
        <v>1760</v>
      </c>
      <c r="C827" s="760" t="s">
        <v>1737</v>
      </c>
      <c r="D827" s="498">
        <v>2720500</v>
      </c>
      <c r="E827" s="499">
        <v>2720500</v>
      </c>
      <c r="F827" s="500"/>
      <c r="G827" s="773" t="s">
        <v>1507</v>
      </c>
    </row>
    <row r="828" spans="1:7" s="501" customFormat="1" ht="13.5" customHeight="1">
      <c r="A828" s="502"/>
      <c r="B828" s="503" t="s">
        <v>1767</v>
      </c>
      <c r="C828" s="761"/>
      <c r="D828" s="504"/>
      <c r="E828" s="505"/>
      <c r="F828" s="504"/>
      <c r="G828" s="773"/>
    </row>
    <row r="829" spans="1:7" ht="13.5" customHeight="1">
      <c r="A829" s="476" t="s">
        <v>1768</v>
      </c>
      <c r="B829" s="488" t="s">
        <v>1760</v>
      </c>
      <c r="C829" s="756" t="s">
        <v>1737</v>
      </c>
      <c r="D829" s="489">
        <v>7500000</v>
      </c>
      <c r="E829" s="490">
        <v>8643300</v>
      </c>
      <c r="F829" s="491"/>
      <c r="G829" s="764" t="s">
        <v>1507</v>
      </c>
    </row>
    <row r="830" spans="1:7" ht="13.5" customHeight="1">
      <c r="A830" s="492"/>
      <c r="B830" s="493" t="s">
        <v>1769</v>
      </c>
      <c r="C830" s="757"/>
      <c r="D830" s="494"/>
      <c r="E830" s="495"/>
      <c r="F830" s="494"/>
      <c r="G830" s="764"/>
    </row>
    <row r="831" spans="1:7" ht="13.5" customHeight="1">
      <c r="A831" s="476" t="s">
        <v>1770</v>
      </c>
      <c r="B831" s="488" t="s">
        <v>1760</v>
      </c>
      <c r="C831" s="756" t="s">
        <v>1737</v>
      </c>
      <c r="D831" s="489">
        <v>8000000</v>
      </c>
      <c r="E831" s="490">
        <v>10400000</v>
      </c>
      <c r="F831" s="491"/>
      <c r="G831" s="764" t="s">
        <v>1507</v>
      </c>
    </row>
    <row r="832" spans="1:7" ht="13.5" customHeight="1">
      <c r="A832" s="492"/>
      <c r="B832" s="493" t="s">
        <v>1771</v>
      </c>
      <c r="C832" s="757"/>
      <c r="D832" s="494"/>
      <c r="E832" s="495"/>
      <c r="F832" s="494"/>
      <c r="G832" s="764"/>
    </row>
    <row r="833" spans="1:7" ht="13.5" customHeight="1">
      <c r="A833" s="476" t="s">
        <v>1772</v>
      </c>
      <c r="B833" s="488" t="s">
        <v>1760</v>
      </c>
      <c r="C833" s="756" t="s">
        <v>1737</v>
      </c>
      <c r="D833" s="489">
        <v>9500000</v>
      </c>
      <c r="E833" s="490">
        <v>11725500</v>
      </c>
      <c r="F833" s="491"/>
      <c r="G833" s="764" t="s">
        <v>1507</v>
      </c>
    </row>
    <row r="834" spans="1:7" ht="13.5" customHeight="1">
      <c r="A834" s="492"/>
      <c r="B834" s="493" t="s">
        <v>1773</v>
      </c>
      <c r="C834" s="757"/>
      <c r="D834" s="494"/>
      <c r="E834" s="495"/>
      <c r="F834" s="494"/>
      <c r="G834" s="764"/>
    </row>
    <row r="835" spans="1:7" ht="13.5" customHeight="1">
      <c r="A835" s="476" t="s">
        <v>1774</v>
      </c>
      <c r="B835" s="488" t="s">
        <v>1760</v>
      </c>
      <c r="C835" s="756" t="s">
        <v>1737</v>
      </c>
      <c r="D835" s="489">
        <v>10500000</v>
      </c>
      <c r="E835" s="490">
        <v>12310250</v>
      </c>
      <c r="F835" s="491"/>
      <c r="G835" s="764" t="s">
        <v>1507</v>
      </c>
    </row>
    <row r="836" spans="1:7" ht="13.5" customHeight="1">
      <c r="A836" s="492"/>
      <c r="B836" s="493" t="s">
        <v>1775</v>
      </c>
      <c r="C836" s="757"/>
      <c r="D836" s="494"/>
      <c r="E836" s="495"/>
      <c r="F836" s="494"/>
      <c r="G836" s="764"/>
    </row>
    <row r="837" spans="1:7" ht="13.5" customHeight="1">
      <c r="A837" s="476" t="s">
        <v>1776</v>
      </c>
      <c r="B837" s="488" t="s">
        <v>1760</v>
      </c>
      <c r="C837" s="756" t="s">
        <v>1737</v>
      </c>
      <c r="D837" s="489">
        <v>11000000</v>
      </c>
      <c r="E837" s="490">
        <v>12895000</v>
      </c>
      <c r="F837" s="491"/>
      <c r="G837" s="764" t="s">
        <v>1507</v>
      </c>
    </row>
    <row r="838" spans="1:7" ht="13.5" customHeight="1">
      <c r="A838" s="492"/>
      <c r="B838" s="493" t="s">
        <v>1777</v>
      </c>
      <c r="C838" s="757"/>
      <c r="D838" s="494"/>
      <c r="E838" s="495"/>
      <c r="F838" s="494"/>
      <c r="G838" s="764"/>
    </row>
    <row r="839" spans="1:7" ht="13.5" customHeight="1">
      <c r="A839" s="476" t="s">
        <v>1778</v>
      </c>
      <c r="B839" s="488" t="s">
        <v>1760</v>
      </c>
      <c r="C839" s="756" t="s">
        <v>1737</v>
      </c>
      <c r="D839" s="489">
        <v>2327100</v>
      </c>
      <c r="E839" s="490">
        <v>2327100</v>
      </c>
      <c r="F839" s="491"/>
      <c r="G839" s="764" t="s">
        <v>1507</v>
      </c>
    </row>
    <row r="840" spans="1:7" ht="13.5" customHeight="1">
      <c r="A840" s="492"/>
      <c r="B840" s="493" t="s">
        <v>1779</v>
      </c>
      <c r="C840" s="757"/>
      <c r="D840" s="494"/>
      <c r="E840" s="495"/>
      <c r="F840" s="494"/>
      <c r="G840" s="764"/>
    </row>
    <row r="841" spans="1:7" ht="13.5" customHeight="1">
      <c r="A841" s="496" t="s">
        <v>1780</v>
      </c>
      <c r="B841" s="497" t="s">
        <v>1781</v>
      </c>
      <c r="C841" s="760" t="s">
        <v>1737</v>
      </c>
      <c r="D841" s="498">
        <v>6600000</v>
      </c>
      <c r="E841" s="499">
        <v>8580000</v>
      </c>
      <c r="F841" s="491"/>
      <c r="G841" s="764" t="s">
        <v>1507</v>
      </c>
    </row>
    <row r="842" spans="1:7" ht="13.5" customHeight="1">
      <c r="A842" s="502"/>
      <c r="B842" s="503" t="s">
        <v>1782</v>
      </c>
      <c r="C842" s="761"/>
      <c r="D842" s="504"/>
      <c r="E842" s="505"/>
      <c r="F842" s="494"/>
      <c r="G842" s="764"/>
    </row>
    <row r="843" spans="1:7" ht="13.5" customHeight="1">
      <c r="A843" s="476" t="s">
        <v>1783</v>
      </c>
      <c r="B843" s="528" t="s">
        <v>1760</v>
      </c>
      <c r="C843" s="756" t="s">
        <v>1737</v>
      </c>
      <c r="D843" s="529"/>
      <c r="E843" s="526">
        <v>2750000</v>
      </c>
      <c r="F843" s="785" t="s">
        <v>1743</v>
      </c>
      <c r="G843" s="764" t="s">
        <v>1507</v>
      </c>
    </row>
    <row r="844" spans="1:7" ht="13.5" customHeight="1">
      <c r="A844" s="492"/>
      <c r="B844" s="493" t="s">
        <v>1784</v>
      </c>
      <c r="C844" s="757"/>
      <c r="D844" s="494"/>
      <c r="E844" s="527"/>
      <c r="F844" s="786"/>
      <c r="G844" s="764"/>
    </row>
    <row r="845" spans="1:7" ht="13.5" customHeight="1">
      <c r="A845" s="476" t="s">
        <v>1785</v>
      </c>
      <c r="B845" s="528" t="s">
        <v>1760</v>
      </c>
      <c r="C845" s="756" t="s">
        <v>1737</v>
      </c>
      <c r="D845" s="529"/>
      <c r="E845" s="526">
        <v>3686000</v>
      </c>
      <c r="F845" s="785" t="s">
        <v>1743</v>
      </c>
      <c r="G845" s="764" t="s">
        <v>1507</v>
      </c>
    </row>
    <row r="846" spans="1:7" ht="13.5" customHeight="1">
      <c r="A846" s="492"/>
      <c r="B846" s="493" t="s">
        <v>1786</v>
      </c>
      <c r="C846" s="757"/>
      <c r="D846" s="494"/>
      <c r="E846" s="527"/>
      <c r="F846" s="786"/>
      <c r="G846" s="764"/>
    </row>
    <row r="847" spans="1:7" ht="13.5" customHeight="1">
      <c r="A847" s="532" t="s">
        <v>1787</v>
      </c>
      <c r="B847" s="488" t="s">
        <v>1788</v>
      </c>
      <c r="C847" s="756" t="s">
        <v>1737</v>
      </c>
      <c r="D847" s="533">
        <v>1411700</v>
      </c>
      <c r="E847" s="531">
        <v>1411700</v>
      </c>
      <c r="F847" s="534"/>
      <c r="G847" s="800" t="s">
        <v>1507</v>
      </c>
    </row>
    <row r="848" spans="1:7" ht="13.5" customHeight="1">
      <c r="A848" s="492"/>
      <c r="B848" s="493" t="s">
        <v>1789</v>
      </c>
      <c r="C848" s="757"/>
      <c r="D848" s="494"/>
      <c r="E848" s="495"/>
      <c r="F848" s="494"/>
      <c r="G848" s="759"/>
    </row>
    <row r="849" spans="1:7" ht="13.5" customHeight="1">
      <c r="A849" s="476" t="s">
        <v>1790</v>
      </c>
      <c r="B849" s="488" t="s">
        <v>1788</v>
      </c>
      <c r="C849" s="756" t="s">
        <v>1737</v>
      </c>
      <c r="D849" s="489">
        <v>1692900</v>
      </c>
      <c r="E849" s="490">
        <v>1692900</v>
      </c>
      <c r="F849" s="491"/>
      <c r="G849" s="758" t="s">
        <v>1507</v>
      </c>
    </row>
    <row r="850" spans="1:7" ht="13.5" customHeight="1">
      <c r="A850" s="492"/>
      <c r="B850" s="493" t="s">
        <v>1791</v>
      </c>
      <c r="C850" s="757"/>
      <c r="D850" s="494"/>
      <c r="E850" s="495"/>
      <c r="F850" s="494"/>
      <c r="G850" s="759"/>
    </row>
    <row r="851" spans="1:7" ht="13.5" customHeight="1">
      <c r="A851" s="476" t="s">
        <v>1792</v>
      </c>
      <c r="B851" s="488" t="s">
        <v>1793</v>
      </c>
      <c r="C851" s="756" t="s">
        <v>1737</v>
      </c>
      <c r="D851" s="489">
        <v>900000</v>
      </c>
      <c r="E851" s="490">
        <v>959600</v>
      </c>
      <c r="F851" s="491"/>
      <c r="G851" s="758" t="s">
        <v>1507</v>
      </c>
    </row>
    <row r="852" spans="1:7" ht="13.5" customHeight="1">
      <c r="A852" s="492"/>
      <c r="B852" s="493" t="s">
        <v>1794</v>
      </c>
      <c r="C852" s="757"/>
      <c r="D852" s="494"/>
      <c r="E852" s="495"/>
      <c r="F852" s="494"/>
      <c r="G852" s="759"/>
    </row>
    <row r="853" spans="1:7" ht="13.5" customHeight="1">
      <c r="A853" s="476" t="s">
        <v>1795</v>
      </c>
      <c r="B853" s="488" t="s">
        <v>1793</v>
      </c>
      <c r="C853" s="756" t="s">
        <v>1737</v>
      </c>
      <c r="D853" s="489">
        <v>1200000</v>
      </c>
      <c r="E853" s="490">
        <v>1327900</v>
      </c>
      <c r="F853" s="491"/>
      <c r="G853" s="758" t="s">
        <v>1507</v>
      </c>
    </row>
    <row r="854" spans="1:7" ht="13.5" customHeight="1">
      <c r="A854" s="492"/>
      <c r="B854" s="493" t="s">
        <v>1796</v>
      </c>
      <c r="C854" s="757"/>
      <c r="D854" s="494"/>
      <c r="E854" s="495"/>
      <c r="F854" s="494"/>
      <c r="G854" s="759"/>
    </row>
    <row r="855" spans="1:7" ht="13.5" customHeight="1">
      <c r="A855" s="476" t="s">
        <v>1797</v>
      </c>
      <c r="B855" s="488" t="s">
        <v>1793</v>
      </c>
      <c r="C855" s="756" t="s">
        <v>1737</v>
      </c>
      <c r="D855" s="489">
        <v>1455900</v>
      </c>
      <c r="E855" s="490">
        <v>1455900</v>
      </c>
      <c r="F855" s="491"/>
      <c r="G855" s="758" t="s">
        <v>1507</v>
      </c>
    </row>
    <row r="856" spans="1:7" ht="13.5" customHeight="1">
      <c r="A856" s="492"/>
      <c r="B856" s="493" t="s">
        <v>1798</v>
      </c>
      <c r="C856" s="757"/>
      <c r="D856" s="494"/>
      <c r="E856" s="495"/>
      <c r="F856" s="494"/>
      <c r="G856" s="759"/>
    </row>
    <row r="857" spans="1:7" ht="13.5" customHeight="1">
      <c r="A857" s="476" t="s">
        <v>1799</v>
      </c>
      <c r="B857" s="488" t="s">
        <v>1800</v>
      </c>
      <c r="C857" s="756" t="s">
        <v>1737</v>
      </c>
      <c r="D857" s="489">
        <v>437000</v>
      </c>
      <c r="E857" s="490">
        <v>437000</v>
      </c>
      <c r="F857" s="491"/>
      <c r="G857" s="758" t="s">
        <v>1507</v>
      </c>
    </row>
    <row r="858" spans="1:7" ht="13.5" customHeight="1">
      <c r="A858" s="492"/>
      <c r="B858" s="493" t="s">
        <v>1801</v>
      </c>
      <c r="C858" s="757"/>
      <c r="D858" s="494"/>
      <c r="E858" s="495"/>
      <c r="F858" s="494"/>
      <c r="G858" s="759"/>
    </row>
    <row r="859" spans="1:7" ht="13.5" customHeight="1">
      <c r="A859" s="476" t="s">
        <v>1802</v>
      </c>
      <c r="B859" s="488" t="s">
        <v>1788</v>
      </c>
      <c r="C859" s="756" t="s">
        <v>1737</v>
      </c>
      <c r="D859" s="489">
        <v>448000</v>
      </c>
      <c r="E859" s="490">
        <v>448000</v>
      </c>
      <c r="F859" s="491"/>
      <c r="G859" s="758" t="s">
        <v>1507</v>
      </c>
    </row>
    <row r="860" spans="1:7" ht="13.5" customHeight="1">
      <c r="A860" s="492"/>
      <c r="B860" s="493" t="s">
        <v>1803</v>
      </c>
      <c r="C860" s="757"/>
      <c r="D860" s="494"/>
      <c r="E860" s="495"/>
      <c r="F860" s="494"/>
      <c r="G860" s="759"/>
    </row>
    <row r="861" spans="1:7" ht="13.5" customHeight="1">
      <c r="A861" s="476" t="s">
        <v>1804</v>
      </c>
      <c r="B861" s="488" t="s">
        <v>1805</v>
      </c>
      <c r="C861" s="756" t="s">
        <v>1737</v>
      </c>
      <c r="D861" s="489">
        <v>540000</v>
      </c>
      <c r="E861" s="490">
        <v>640000</v>
      </c>
      <c r="F861" s="491"/>
      <c r="G861" s="758" t="s">
        <v>1507</v>
      </c>
    </row>
    <row r="862" spans="1:7" ht="13.5" customHeight="1">
      <c r="A862" s="492"/>
      <c r="B862" s="493" t="s">
        <v>1806</v>
      </c>
      <c r="C862" s="757"/>
      <c r="D862" s="494"/>
      <c r="E862" s="495"/>
      <c r="F862" s="494"/>
      <c r="G862" s="759"/>
    </row>
    <row r="863" spans="1:7" ht="13.5" customHeight="1">
      <c r="A863" s="476" t="s">
        <v>1807</v>
      </c>
      <c r="B863" s="488" t="s">
        <v>1805</v>
      </c>
      <c r="C863" s="756" t="s">
        <v>1737</v>
      </c>
      <c r="D863" s="489">
        <v>650000</v>
      </c>
      <c r="E863" s="490">
        <v>889200</v>
      </c>
      <c r="F863" s="491"/>
      <c r="G863" s="758" t="s">
        <v>1507</v>
      </c>
    </row>
    <row r="864" spans="1:7" ht="13.5" customHeight="1">
      <c r="A864" s="492"/>
      <c r="B864" s="493" t="s">
        <v>1808</v>
      </c>
      <c r="C864" s="757"/>
      <c r="D864" s="494"/>
      <c r="E864" s="495"/>
      <c r="F864" s="494"/>
      <c r="G864" s="759"/>
    </row>
    <row r="865" spans="1:7" ht="13.5" customHeight="1">
      <c r="A865" s="476" t="s">
        <v>1809</v>
      </c>
      <c r="B865" s="488" t="s">
        <v>1810</v>
      </c>
      <c r="C865" s="756" t="s">
        <v>1737</v>
      </c>
      <c r="D865" s="489">
        <v>400000</v>
      </c>
      <c r="E865" s="490">
        <v>400000</v>
      </c>
      <c r="F865" s="491"/>
      <c r="G865" s="758" t="s">
        <v>1507</v>
      </c>
    </row>
    <row r="866" spans="1:7" ht="13.5" customHeight="1">
      <c r="A866" s="492"/>
      <c r="B866" s="493" t="s">
        <v>1811</v>
      </c>
      <c r="C866" s="757"/>
      <c r="D866" s="494"/>
      <c r="E866" s="495"/>
      <c r="F866" s="494"/>
      <c r="G866" s="759"/>
    </row>
    <row r="867" spans="1:7" ht="13.5" customHeight="1">
      <c r="A867" s="532" t="s">
        <v>1812</v>
      </c>
      <c r="B867" s="488" t="s">
        <v>1813</v>
      </c>
      <c r="C867" s="756" t="s">
        <v>1737</v>
      </c>
      <c r="D867" s="533">
        <v>2100000</v>
      </c>
      <c r="E867" s="531">
        <v>2480200</v>
      </c>
      <c r="F867" s="534"/>
      <c r="G867" s="800" t="s">
        <v>1507</v>
      </c>
    </row>
    <row r="868" spans="1:7" ht="13.5" customHeight="1">
      <c r="A868" s="492"/>
      <c r="B868" s="493" t="s">
        <v>1814</v>
      </c>
      <c r="C868" s="757"/>
      <c r="D868" s="494"/>
      <c r="E868" s="495"/>
      <c r="F868" s="494"/>
      <c r="G868" s="759"/>
    </row>
    <row r="869" spans="1:7" ht="13.5" customHeight="1">
      <c r="A869" s="535" t="s">
        <v>1815</v>
      </c>
      <c r="B869" s="536" t="s">
        <v>1813</v>
      </c>
      <c r="C869" s="778" t="s">
        <v>1737</v>
      </c>
      <c r="D869" s="537">
        <v>2200000</v>
      </c>
      <c r="E869" s="538">
        <v>3120400</v>
      </c>
      <c r="F869" s="491"/>
      <c r="G869" s="758" t="s">
        <v>1507</v>
      </c>
    </row>
    <row r="870" spans="1:7" ht="13.5" customHeight="1">
      <c r="A870" s="541"/>
      <c r="B870" s="542" t="s">
        <v>1816</v>
      </c>
      <c r="C870" s="779"/>
      <c r="D870" s="543"/>
      <c r="E870" s="544"/>
      <c r="F870" s="494"/>
      <c r="G870" s="759"/>
    </row>
    <row r="871" spans="1:7" ht="13.5" customHeight="1">
      <c r="A871" s="535" t="s">
        <v>1817</v>
      </c>
      <c r="B871" s="536" t="s">
        <v>1813</v>
      </c>
      <c r="C871" s="778" t="s">
        <v>1737</v>
      </c>
      <c r="D871" s="537">
        <v>2400000</v>
      </c>
      <c r="E871" s="538">
        <v>3360700</v>
      </c>
      <c r="F871" s="491"/>
      <c r="G871" s="758" t="s">
        <v>1507</v>
      </c>
    </row>
    <row r="872" spans="1:7" ht="13.5" customHeight="1">
      <c r="A872" s="541"/>
      <c r="B872" s="542" t="s">
        <v>1818</v>
      </c>
      <c r="C872" s="779"/>
      <c r="D872" s="543"/>
      <c r="E872" s="544"/>
      <c r="F872" s="494"/>
      <c r="G872" s="759"/>
    </row>
    <row r="873" spans="1:7" ht="13.5" customHeight="1">
      <c r="A873" s="476" t="s">
        <v>1819</v>
      </c>
      <c r="B873" s="488" t="s">
        <v>1820</v>
      </c>
      <c r="C873" s="756" t="s">
        <v>1737</v>
      </c>
      <c r="D873" s="489">
        <v>1311000</v>
      </c>
      <c r="E873" s="490">
        <v>1311000</v>
      </c>
      <c r="F873" s="491"/>
      <c r="G873" s="758" t="s">
        <v>1507</v>
      </c>
    </row>
    <row r="874" spans="1:7" ht="13.5" customHeight="1">
      <c r="A874" s="492"/>
      <c r="B874" s="493" t="s">
        <v>1821</v>
      </c>
      <c r="C874" s="757"/>
      <c r="D874" s="494"/>
      <c r="E874" s="495"/>
      <c r="F874" s="494"/>
      <c r="G874" s="759"/>
    </row>
    <row r="875" spans="1:7" ht="13.5" customHeight="1">
      <c r="A875" s="476" t="s">
        <v>1822</v>
      </c>
      <c r="B875" s="488" t="s">
        <v>1820</v>
      </c>
      <c r="C875" s="756" t="s">
        <v>1737</v>
      </c>
      <c r="D875" s="489">
        <v>1672000</v>
      </c>
      <c r="E875" s="490">
        <v>1672000</v>
      </c>
      <c r="F875" s="491"/>
      <c r="G875" s="758" t="s">
        <v>1507</v>
      </c>
    </row>
    <row r="876" spans="1:7" ht="13.5" customHeight="1">
      <c r="A876" s="492"/>
      <c r="B876" s="493" t="s">
        <v>1823</v>
      </c>
      <c r="C876" s="757"/>
      <c r="D876" s="494"/>
      <c r="E876" s="495"/>
      <c r="F876" s="494"/>
      <c r="G876" s="759"/>
    </row>
    <row r="877" spans="1:7" ht="13.5" customHeight="1">
      <c r="A877" s="496" t="s">
        <v>1824</v>
      </c>
      <c r="B877" s="497" t="s">
        <v>1820</v>
      </c>
      <c r="C877" s="760" t="s">
        <v>1737</v>
      </c>
      <c r="D877" s="498">
        <v>1871700</v>
      </c>
      <c r="E877" s="499">
        <v>1871700</v>
      </c>
      <c r="F877" s="491"/>
      <c r="G877" s="758" t="s">
        <v>1507</v>
      </c>
    </row>
    <row r="878" spans="1:7" ht="13.5" customHeight="1">
      <c r="A878" s="502"/>
      <c r="B878" s="503" t="s">
        <v>1825</v>
      </c>
      <c r="C878" s="761"/>
      <c r="D878" s="504"/>
      <c r="E878" s="505"/>
      <c r="F878" s="494"/>
      <c r="G878" s="759"/>
    </row>
    <row r="879" spans="1:7" ht="13.5" customHeight="1">
      <c r="A879" s="476" t="s">
        <v>1826</v>
      </c>
      <c r="B879" s="488" t="s">
        <v>1827</v>
      </c>
      <c r="C879" s="756" t="s">
        <v>1737</v>
      </c>
      <c r="D879" s="489">
        <v>176700</v>
      </c>
      <c r="E879" s="490">
        <v>176700</v>
      </c>
      <c r="F879" s="491"/>
      <c r="G879" s="758" t="s">
        <v>1507</v>
      </c>
    </row>
    <row r="880" spans="1:7" ht="13.5" customHeight="1">
      <c r="A880" s="492"/>
      <c r="B880" s="493" t="s">
        <v>1828</v>
      </c>
      <c r="C880" s="757"/>
      <c r="D880" s="494"/>
      <c r="E880" s="495"/>
      <c r="F880" s="494"/>
      <c r="G880" s="759"/>
    </row>
    <row r="881" spans="1:7" ht="13.5" customHeight="1">
      <c r="A881" s="476" t="s">
        <v>1829</v>
      </c>
      <c r="B881" s="488" t="s">
        <v>1827</v>
      </c>
      <c r="C881" s="756" t="s">
        <v>1737</v>
      </c>
      <c r="D881" s="489">
        <v>205200</v>
      </c>
      <c r="E881" s="490">
        <v>205200</v>
      </c>
      <c r="F881" s="491"/>
      <c r="G881" s="758" t="s">
        <v>1507</v>
      </c>
    </row>
    <row r="882" spans="1:7" ht="13.5" customHeight="1">
      <c r="A882" s="492"/>
      <c r="B882" s="493" t="s">
        <v>1830</v>
      </c>
      <c r="C882" s="757"/>
      <c r="D882" s="494"/>
      <c r="E882" s="495"/>
      <c r="F882" s="494"/>
      <c r="G882" s="759"/>
    </row>
    <row r="883" spans="1:7" ht="13.5" customHeight="1">
      <c r="A883" s="476" t="s">
        <v>1831</v>
      </c>
      <c r="B883" s="488" t="s">
        <v>1827</v>
      </c>
      <c r="C883" s="756" t="s">
        <v>1737</v>
      </c>
      <c r="D883" s="489">
        <v>300200</v>
      </c>
      <c r="E883" s="490">
        <v>300200</v>
      </c>
      <c r="F883" s="491"/>
      <c r="G883" s="758" t="s">
        <v>1507</v>
      </c>
    </row>
    <row r="884" spans="1:7" ht="13.5" customHeight="1">
      <c r="A884" s="492"/>
      <c r="B884" s="493" t="s">
        <v>1832</v>
      </c>
      <c r="C884" s="757"/>
      <c r="D884" s="494"/>
      <c r="E884" s="495"/>
      <c r="F884" s="494"/>
      <c r="G884" s="759"/>
    </row>
    <row r="885" spans="1:7" ht="13.5" customHeight="1">
      <c r="A885" s="476" t="s">
        <v>1833</v>
      </c>
      <c r="B885" s="488" t="s">
        <v>1827</v>
      </c>
      <c r="C885" s="756" t="s">
        <v>1737</v>
      </c>
      <c r="D885" s="489">
        <v>547200</v>
      </c>
      <c r="E885" s="490">
        <v>547200</v>
      </c>
      <c r="F885" s="491"/>
      <c r="G885" s="758" t="s">
        <v>1507</v>
      </c>
    </row>
    <row r="886" spans="1:7" ht="13.5" customHeight="1">
      <c r="A886" s="492"/>
      <c r="B886" s="493" t="s">
        <v>1834</v>
      </c>
      <c r="C886" s="757"/>
      <c r="D886" s="494"/>
      <c r="E886" s="495"/>
      <c r="F886" s="494"/>
      <c r="G886" s="759"/>
    </row>
    <row r="887" spans="1:7" ht="13.5" customHeight="1">
      <c r="A887" s="476" t="s">
        <v>1835</v>
      </c>
      <c r="B887" s="488" t="s">
        <v>1836</v>
      </c>
      <c r="C887" s="756" t="s">
        <v>1737</v>
      </c>
      <c r="D887" s="489">
        <v>990000</v>
      </c>
      <c r="E887" s="490">
        <v>1485000</v>
      </c>
      <c r="F887" s="491"/>
      <c r="G887" s="758" t="s">
        <v>1507</v>
      </c>
    </row>
    <row r="888" spans="1:7" ht="13.5" customHeight="1">
      <c r="A888" s="492"/>
      <c r="B888" s="493" t="s">
        <v>1791</v>
      </c>
      <c r="C888" s="757"/>
      <c r="D888" s="494"/>
      <c r="E888" s="495"/>
      <c r="F888" s="494"/>
      <c r="G888" s="759"/>
    </row>
    <row r="889" spans="1:7" ht="13.5" customHeight="1">
      <c r="A889" s="476" t="s">
        <v>1837</v>
      </c>
      <c r="B889" s="488" t="s">
        <v>1836</v>
      </c>
      <c r="C889" s="756" t="s">
        <v>1737</v>
      </c>
      <c r="D889" s="489">
        <v>900000</v>
      </c>
      <c r="E889" s="490">
        <v>1350000</v>
      </c>
      <c r="F889" s="491"/>
      <c r="G889" s="758" t="s">
        <v>1507</v>
      </c>
    </row>
    <row r="890" spans="1:7" ht="13.5" customHeight="1">
      <c r="A890" s="492"/>
      <c r="B890" s="493" t="s">
        <v>1789</v>
      </c>
      <c r="C890" s="757"/>
      <c r="D890" s="494"/>
      <c r="E890" s="495"/>
      <c r="F890" s="494"/>
      <c r="G890" s="759"/>
    </row>
    <row r="891" spans="1:7" ht="13.5" customHeight="1">
      <c r="A891" s="535" t="s">
        <v>1838</v>
      </c>
      <c r="B891" s="536" t="s">
        <v>1839</v>
      </c>
      <c r="C891" s="778" t="s">
        <v>784</v>
      </c>
      <c r="D891" s="537">
        <v>5690</v>
      </c>
      <c r="E891" s="538">
        <v>5690</v>
      </c>
      <c r="F891" s="491"/>
      <c r="G891" s="758" t="s">
        <v>1507</v>
      </c>
    </row>
    <row r="892" spans="1:7" ht="13.5" customHeight="1">
      <c r="A892" s="541"/>
      <c r="B892" s="542" t="s">
        <v>1840</v>
      </c>
      <c r="C892" s="779"/>
      <c r="D892" s="543"/>
      <c r="E892" s="544"/>
      <c r="F892" s="494"/>
      <c r="G892" s="759"/>
    </row>
    <row r="893" spans="1:7" ht="13.5" customHeight="1">
      <c r="A893" s="476" t="s">
        <v>1841</v>
      </c>
      <c r="B893" s="488" t="s">
        <v>1839</v>
      </c>
      <c r="C893" s="756" t="s">
        <v>784</v>
      </c>
      <c r="D893" s="489">
        <v>4170</v>
      </c>
      <c r="E893" s="490">
        <v>4170</v>
      </c>
      <c r="F893" s="491"/>
      <c r="G893" s="758" t="s">
        <v>1507</v>
      </c>
    </row>
    <row r="894" spans="1:7" ht="13.5" customHeight="1">
      <c r="A894" s="492"/>
      <c r="B894" s="493" t="s">
        <v>1842</v>
      </c>
      <c r="C894" s="757"/>
      <c r="D894" s="494"/>
      <c r="E894" s="495"/>
      <c r="F894" s="494"/>
      <c r="G894" s="759"/>
    </row>
    <row r="895" spans="1:7" ht="13.5" customHeight="1">
      <c r="A895" s="476" t="s">
        <v>1843</v>
      </c>
      <c r="B895" s="488" t="s">
        <v>1839</v>
      </c>
      <c r="C895" s="756" t="s">
        <v>784</v>
      </c>
      <c r="D895" s="489">
        <v>2500</v>
      </c>
      <c r="E895" s="490">
        <v>2830</v>
      </c>
      <c r="F895" s="491"/>
      <c r="G895" s="758" t="s">
        <v>1507</v>
      </c>
    </row>
    <row r="896" spans="1:7" ht="13.5" customHeight="1">
      <c r="A896" s="492"/>
      <c r="B896" s="493" t="s">
        <v>1844</v>
      </c>
      <c r="C896" s="757"/>
      <c r="D896" s="494"/>
      <c r="E896" s="495"/>
      <c r="F896" s="494"/>
      <c r="G896" s="759"/>
    </row>
    <row r="897" spans="1:7" ht="13.5" customHeight="1">
      <c r="A897" s="476" t="s">
        <v>1845</v>
      </c>
      <c r="B897" s="488" t="s">
        <v>1839</v>
      </c>
      <c r="C897" s="756" t="s">
        <v>784</v>
      </c>
      <c r="D897" s="489">
        <v>2500</v>
      </c>
      <c r="E897" s="490">
        <v>2830</v>
      </c>
      <c r="F897" s="491"/>
      <c r="G897" s="758" t="s">
        <v>1507</v>
      </c>
    </row>
    <row r="898" spans="1:7" ht="13.5" customHeight="1">
      <c r="A898" s="492"/>
      <c r="B898" s="493" t="s">
        <v>1846</v>
      </c>
      <c r="C898" s="757"/>
      <c r="D898" s="494"/>
      <c r="E898" s="495"/>
      <c r="F898" s="494"/>
      <c r="G898" s="759"/>
    </row>
    <row r="899" spans="1:7" ht="13.5" customHeight="1">
      <c r="A899" s="476" t="s">
        <v>1847</v>
      </c>
      <c r="B899" s="488" t="s">
        <v>1839</v>
      </c>
      <c r="C899" s="756" t="s">
        <v>784</v>
      </c>
      <c r="D899" s="489">
        <v>2500</v>
      </c>
      <c r="E899" s="490">
        <v>2830</v>
      </c>
      <c r="F899" s="491"/>
      <c r="G899" s="758" t="s">
        <v>1507</v>
      </c>
    </row>
    <row r="900" spans="1:7" ht="13.5" customHeight="1">
      <c r="A900" s="492"/>
      <c r="B900" s="493" t="s">
        <v>1848</v>
      </c>
      <c r="C900" s="757"/>
      <c r="D900" s="494"/>
      <c r="E900" s="495"/>
      <c r="F900" s="494"/>
      <c r="G900" s="759"/>
    </row>
    <row r="901" spans="1:7" s="540" customFormat="1" ht="13.5" customHeight="1">
      <c r="A901" s="535" t="s">
        <v>1849</v>
      </c>
      <c r="B901" s="536" t="s">
        <v>1850</v>
      </c>
      <c r="C901" s="778" t="s">
        <v>784</v>
      </c>
      <c r="D901" s="537">
        <v>7500</v>
      </c>
      <c r="E901" s="538">
        <v>10000</v>
      </c>
      <c r="F901" s="539"/>
      <c r="G901" s="784" t="s">
        <v>1507</v>
      </c>
    </row>
    <row r="902" spans="1:7" s="540" customFormat="1" ht="13.5" customHeight="1">
      <c r="A902" s="541"/>
      <c r="B902" s="542" t="s">
        <v>1851</v>
      </c>
      <c r="C902" s="779"/>
      <c r="D902" s="543"/>
      <c r="E902" s="544"/>
      <c r="F902" s="543"/>
      <c r="G902" s="781"/>
    </row>
    <row r="903" spans="1:7" ht="13.5" customHeight="1">
      <c r="A903" s="476" t="s">
        <v>1852</v>
      </c>
      <c r="B903" s="488" t="s">
        <v>1853</v>
      </c>
      <c r="C903" s="756" t="s">
        <v>784</v>
      </c>
      <c r="D903" s="489">
        <v>73900</v>
      </c>
      <c r="E903" s="490">
        <v>73900</v>
      </c>
      <c r="F903" s="491"/>
      <c r="G903" s="758" t="s">
        <v>1507</v>
      </c>
    </row>
    <row r="904" spans="1:7" ht="13.5" customHeight="1">
      <c r="A904" s="492"/>
      <c r="B904" s="493" t="s">
        <v>1854</v>
      </c>
      <c r="C904" s="757"/>
      <c r="D904" s="494"/>
      <c r="E904" s="495"/>
      <c r="F904" s="494"/>
      <c r="G904" s="759"/>
    </row>
    <row r="905" spans="1:7" ht="13.5" customHeight="1">
      <c r="A905" s="476" t="s">
        <v>1855</v>
      </c>
      <c r="B905" s="488" t="s">
        <v>1853</v>
      </c>
      <c r="C905" s="756" t="s">
        <v>784</v>
      </c>
      <c r="D905" s="489">
        <v>70300</v>
      </c>
      <c r="E905" s="490">
        <v>70300</v>
      </c>
      <c r="F905" s="491"/>
      <c r="G905" s="758" t="s">
        <v>1507</v>
      </c>
    </row>
    <row r="906" spans="1:7" ht="13.5" customHeight="1">
      <c r="A906" s="492"/>
      <c r="B906" s="493" t="s">
        <v>1856</v>
      </c>
      <c r="C906" s="757"/>
      <c r="D906" s="494"/>
      <c r="E906" s="495"/>
      <c r="F906" s="494"/>
      <c r="G906" s="759"/>
    </row>
    <row r="907" spans="1:7" ht="13.5" customHeight="1">
      <c r="A907" s="476" t="s">
        <v>1857</v>
      </c>
      <c r="B907" s="488" t="s">
        <v>1853</v>
      </c>
      <c r="C907" s="756" t="s">
        <v>784</v>
      </c>
      <c r="D907" s="489">
        <v>105600</v>
      </c>
      <c r="E907" s="490">
        <v>105600</v>
      </c>
      <c r="F907" s="491"/>
      <c r="G907" s="758" t="s">
        <v>1507</v>
      </c>
    </row>
    <row r="908" spans="1:7" ht="13.5" customHeight="1">
      <c r="A908" s="492"/>
      <c r="B908" s="493" t="s">
        <v>1858</v>
      </c>
      <c r="C908" s="757"/>
      <c r="D908" s="494"/>
      <c r="E908" s="495"/>
      <c r="F908" s="494"/>
      <c r="G908" s="759"/>
    </row>
    <row r="909" spans="1:7" ht="13.5" customHeight="1">
      <c r="A909" s="476" t="s">
        <v>1859</v>
      </c>
      <c r="B909" s="488" t="s">
        <v>1853</v>
      </c>
      <c r="C909" s="756" t="s">
        <v>784</v>
      </c>
      <c r="D909" s="489">
        <v>126700</v>
      </c>
      <c r="E909" s="490">
        <v>126700</v>
      </c>
      <c r="F909" s="491"/>
      <c r="G909" s="758" t="s">
        <v>1507</v>
      </c>
    </row>
    <row r="910" spans="1:7" ht="13.5" customHeight="1">
      <c r="A910" s="492"/>
      <c r="B910" s="493" t="s">
        <v>1860</v>
      </c>
      <c r="C910" s="757"/>
      <c r="D910" s="494"/>
      <c r="E910" s="495"/>
      <c r="F910" s="494"/>
      <c r="G910" s="759"/>
    </row>
    <row r="911" spans="1:7" ht="13.5" customHeight="1">
      <c r="A911" s="476" t="s">
        <v>1861</v>
      </c>
      <c r="B911" s="488" t="s">
        <v>1853</v>
      </c>
      <c r="C911" s="756" t="s">
        <v>784</v>
      </c>
      <c r="D911" s="489">
        <v>171600</v>
      </c>
      <c r="E911" s="490">
        <v>171600</v>
      </c>
      <c r="F911" s="491"/>
      <c r="G911" s="758" t="s">
        <v>1507</v>
      </c>
    </row>
    <row r="912" spans="1:7" ht="13.5" customHeight="1">
      <c r="A912" s="492"/>
      <c r="B912" s="493" t="s">
        <v>1862</v>
      </c>
      <c r="C912" s="757"/>
      <c r="D912" s="494"/>
      <c r="E912" s="495"/>
      <c r="F912" s="494"/>
      <c r="G912" s="759"/>
    </row>
    <row r="913" spans="1:7" ht="13.5" customHeight="1">
      <c r="A913" s="476" t="s">
        <v>1863</v>
      </c>
      <c r="B913" s="476" t="s">
        <v>1853</v>
      </c>
      <c r="C913" s="801" t="s">
        <v>784</v>
      </c>
      <c r="D913" s="489">
        <v>197100</v>
      </c>
      <c r="E913" s="490">
        <v>197100</v>
      </c>
      <c r="F913" s="491"/>
      <c r="G913" s="758" t="s">
        <v>1507</v>
      </c>
    </row>
    <row r="914" spans="1:7" ht="13.5" customHeight="1">
      <c r="A914" s="492"/>
      <c r="B914" s="492" t="s">
        <v>1864</v>
      </c>
      <c r="C914" s="802"/>
      <c r="D914" s="494"/>
      <c r="E914" s="495"/>
      <c r="F914" s="494"/>
      <c r="G914" s="759"/>
    </row>
    <row r="915" spans="1:7" ht="13.5" customHeight="1">
      <c r="A915" s="476" t="s">
        <v>1865</v>
      </c>
      <c r="B915" s="476" t="s">
        <v>1853</v>
      </c>
      <c r="C915" s="801" t="s">
        <v>784</v>
      </c>
      <c r="D915" s="489">
        <v>224400</v>
      </c>
      <c r="E915" s="490">
        <v>224400</v>
      </c>
      <c r="F915" s="491"/>
      <c r="G915" s="758" t="s">
        <v>1507</v>
      </c>
    </row>
    <row r="916" spans="1:7" ht="13.5" customHeight="1">
      <c r="A916" s="492"/>
      <c r="B916" s="492" t="s">
        <v>1866</v>
      </c>
      <c r="C916" s="802"/>
      <c r="D916" s="494"/>
      <c r="E916" s="495"/>
      <c r="F916" s="494"/>
      <c r="G916" s="759"/>
    </row>
    <row r="917" spans="1:7" ht="13.5" customHeight="1">
      <c r="A917" s="476" t="s">
        <v>1867</v>
      </c>
      <c r="B917" s="476" t="s">
        <v>1853</v>
      </c>
      <c r="C917" s="801" t="s">
        <v>784</v>
      </c>
      <c r="D917" s="489">
        <v>238700</v>
      </c>
      <c r="E917" s="490">
        <v>238700</v>
      </c>
      <c r="F917" s="491"/>
      <c r="G917" s="758" t="s">
        <v>1507</v>
      </c>
    </row>
    <row r="918" spans="1:7" ht="13.5" customHeight="1">
      <c r="A918" s="492"/>
      <c r="B918" s="492" t="s">
        <v>1868</v>
      </c>
      <c r="C918" s="802"/>
      <c r="D918" s="494"/>
      <c r="E918" s="495"/>
      <c r="F918" s="494"/>
      <c r="G918" s="759"/>
    </row>
    <row r="919" spans="1:7" ht="13.5" customHeight="1">
      <c r="A919" s="476" t="s">
        <v>1869</v>
      </c>
      <c r="B919" s="476" t="s">
        <v>1853</v>
      </c>
      <c r="C919" s="801" t="s">
        <v>784</v>
      </c>
      <c r="D919" s="489">
        <v>253000</v>
      </c>
      <c r="E919" s="490">
        <v>253000</v>
      </c>
      <c r="F919" s="491"/>
      <c r="G919" s="758" t="s">
        <v>1507</v>
      </c>
    </row>
    <row r="920" spans="1:7" ht="13.5" customHeight="1">
      <c r="A920" s="492"/>
      <c r="B920" s="492" t="s">
        <v>1870</v>
      </c>
      <c r="C920" s="802"/>
      <c r="D920" s="494"/>
      <c r="E920" s="495"/>
      <c r="F920" s="494"/>
      <c r="G920" s="759"/>
    </row>
    <row r="921" spans="1:7" s="501" customFormat="1" ht="13.5" customHeight="1">
      <c r="A921" s="496" t="s">
        <v>1871</v>
      </c>
      <c r="B921" s="496" t="s">
        <v>1872</v>
      </c>
      <c r="C921" s="803" t="s">
        <v>784</v>
      </c>
      <c r="D921" s="498">
        <v>2000</v>
      </c>
      <c r="E921" s="499">
        <v>3000</v>
      </c>
      <c r="F921" s="500"/>
      <c r="G921" s="762" t="s">
        <v>1507</v>
      </c>
    </row>
    <row r="922" spans="1:7" s="501" customFormat="1" ht="13.5" customHeight="1">
      <c r="A922" s="502"/>
      <c r="B922" s="502" t="s">
        <v>1873</v>
      </c>
      <c r="C922" s="804"/>
      <c r="D922" s="504"/>
      <c r="E922" s="505"/>
      <c r="F922" s="504"/>
      <c r="G922" s="763"/>
    </row>
    <row r="923" spans="1:7" ht="13.5" customHeight="1">
      <c r="A923" s="476" t="s">
        <v>1874</v>
      </c>
      <c r="B923" s="476" t="s">
        <v>1872</v>
      </c>
      <c r="C923" s="801" t="s">
        <v>784</v>
      </c>
      <c r="D923" s="489">
        <v>5690</v>
      </c>
      <c r="E923" s="490">
        <v>5690</v>
      </c>
      <c r="F923" s="491"/>
      <c r="G923" s="758" t="s">
        <v>1507</v>
      </c>
    </row>
    <row r="924" spans="1:7" ht="13.5" customHeight="1">
      <c r="A924" s="492"/>
      <c r="B924" s="492" t="s">
        <v>1875</v>
      </c>
      <c r="C924" s="802"/>
      <c r="D924" s="494"/>
      <c r="E924" s="495"/>
      <c r="F924" s="494"/>
      <c r="G924" s="759"/>
    </row>
    <row r="925" spans="1:7" ht="13.5" customHeight="1">
      <c r="A925" s="476" t="s">
        <v>149</v>
      </c>
      <c r="B925" s="476" t="s">
        <v>1876</v>
      </c>
      <c r="C925" s="801" t="s">
        <v>784</v>
      </c>
      <c r="D925" s="489">
        <v>2800</v>
      </c>
      <c r="E925" s="490">
        <v>3000</v>
      </c>
      <c r="F925" s="491"/>
      <c r="G925" s="758" t="s">
        <v>1507</v>
      </c>
    </row>
    <row r="926" spans="1:7" ht="13.5" customHeight="1">
      <c r="A926" s="492"/>
      <c r="B926" s="492" t="s">
        <v>1877</v>
      </c>
      <c r="C926" s="802"/>
      <c r="D926" s="494"/>
      <c r="E926" s="495"/>
      <c r="F926" s="494"/>
      <c r="G926" s="759"/>
    </row>
    <row r="927" spans="1:7" ht="13.5" customHeight="1">
      <c r="A927" s="476" t="s">
        <v>150</v>
      </c>
      <c r="B927" s="476" t="s">
        <v>1878</v>
      </c>
      <c r="C927" s="801" t="s">
        <v>784</v>
      </c>
      <c r="D927" s="489">
        <v>28000</v>
      </c>
      <c r="E927" s="490">
        <v>30000</v>
      </c>
      <c r="F927" s="491"/>
      <c r="G927" s="758" t="s">
        <v>1507</v>
      </c>
    </row>
    <row r="928" spans="1:7" ht="13.5" customHeight="1">
      <c r="A928" s="492"/>
      <c r="B928" s="492" t="s">
        <v>1879</v>
      </c>
      <c r="C928" s="802"/>
      <c r="D928" s="494"/>
      <c r="E928" s="495"/>
      <c r="F928" s="494"/>
      <c r="G928" s="759"/>
    </row>
    <row r="929" spans="1:7" ht="13.5" customHeight="1">
      <c r="A929" s="476" t="s">
        <v>151</v>
      </c>
      <c r="B929" s="476" t="s">
        <v>1880</v>
      </c>
      <c r="C929" s="801" t="s">
        <v>784</v>
      </c>
      <c r="D929" s="489">
        <v>13970</v>
      </c>
      <c r="E929" s="490">
        <v>13970</v>
      </c>
      <c r="F929" s="491"/>
      <c r="G929" s="758" t="s">
        <v>1507</v>
      </c>
    </row>
    <row r="930" spans="1:7" ht="13.5" customHeight="1">
      <c r="A930" s="492"/>
      <c r="B930" s="492" t="s">
        <v>1881</v>
      </c>
      <c r="C930" s="802"/>
      <c r="D930" s="494"/>
      <c r="E930" s="495"/>
      <c r="F930" s="494"/>
      <c r="G930" s="759"/>
    </row>
    <row r="931" spans="1:7" ht="13.5" customHeight="1">
      <c r="A931" s="476" t="s">
        <v>152</v>
      </c>
      <c r="B931" s="476" t="s">
        <v>1882</v>
      </c>
      <c r="C931" s="801" t="s">
        <v>784</v>
      </c>
      <c r="D931" s="489">
        <v>15970</v>
      </c>
      <c r="E931" s="490">
        <v>15970</v>
      </c>
      <c r="F931" s="491"/>
      <c r="G931" s="758" t="s">
        <v>1507</v>
      </c>
    </row>
    <row r="932" spans="1:7" ht="13.5" customHeight="1">
      <c r="A932" s="492"/>
      <c r="B932" s="492" t="s">
        <v>1883</v>
      </c>
      <c r="C932" s="802"/>
      <c r="D932" s="494"/>
      <c r="E932" s="495"/>
      <c r="F932" s="494"/>
      <c r="G932" s="759"/>
    </row>
    <row r="933" spans="1:7" ht="13.5" customHeight="1">
      <c r="A933" s="535" t="s">
        <v>153</v>
      </c>
      <c r="B933" s="535" t="s">
        <v>1884</v>
      </c>
      <c r="C933" s="807" t="s">
        <v>784</v>
      </c>
      <c r="D933" s="537">
        <v>4000</v>
      </c>
      <c r="E933" s="538">
        <v>4100</v>
      </c>
      <c r="F933" s="491"/>
      <c r="G933" s="758" t="s">
        <v>1507</v>
      </c>
    </row>
    <row r="934" spans="1:7" ht="13.5" customHeight="1">
      <c r="A934" s="541"/>
      <c r="B934" s="541" t="s">
        <v>1885</v>
      </c>
      <c r="C934" s="808"/>
      <c r="D934" s="543"/>
      <c r="E934" s="544"/>
      <c r="F934" s="494"/>
      <c r="G934" s="759"/>
    </row>
    <row r="935" spans="1:7" ht="13.5" customHeight="1">
      <c r="A935" s="476" t="s">
        <v>1886</v>
      </c>
      <c r="B935" s="579" t="s">
        <v>1887</v>
      </c>
      <c r="C935" s="801" t="s">
        <v>784</v>
      </c>
      <c r="D935" s="489">
        <v>17000</v>
      </c>
      <c r="E935" s="490">
        <v>17000</v>
      </c>
      <c r="F935" s="580"/>
      <c r="G935" s="758" t="s">
        <v>1507</v>
      </c>
    </row>
    <row r="936" spans="1:7" ht="13.5" customHeight="1">
      <c r="A936" s="532"/>
      <c r="B936" s="581" t="s">
        <v>1888</v>
      </c>
      <c r="C936" s="802"/>
      <c r="D936" s="494"/>
      <c r="E936" s="495"/>
      <c r="F936" s="582"/>
      <c r="G936" s="759"/>
    </row>
    <row r="937" spans="1:7" ht="13.5" customHeight="1">
      <c r="A937" s="476" t="s">
        <v>1889</v>
      </c>
      <c r="B937" s="579" t="s">
        <v>1887</v>
      </c>
      <c r="C937" s="805" t="s">
        <v>784</v>
      </c>
      <c r="D937" s="489">
        <v>7000</v>
      </c>
      <c r="E937" s="490">
        <v>7000</v>
      </c>
      <c r="F937" s="580"/>
      <c r="G937" s="758" t="s">
        <v>1507</v>
      </c>
    </row>
    <row r="938" spans="1:7" ht="14.25" customHeight="1">
      <c r="A938" s="492"/>
      <c r="B938" s="583" t="s">
        <v>1890</v>
      </c>
      <c r="C938" s="806"/>
      <c r="D938" s="494"/>
      <c r="E938" s="495"/>
      <c r="F938" s="582"/>
      <c r="G938" s="759"/>
    </row>
    <row r="939" spans="1:7" ht="13.5" customHeight="1">
      <c r="A939" s="476" t="s">
        <v>1891</v>
      </c>
      <c r="B939" s="579" t="s">
        <v>1887</v>
      </c>
      <c r="C939" s="805" t="s">
        <v>784</v>
      </c>
      <c r="D939" s="530"/>
      <c r="E939" s="531">
        <v>6050</v>
      </c>
      <c r="F939" s="785" t="s">
        <v>1046</v>
      </c>
      <c r="G939" s="758" t="s">
        <v>1507</v>
      </c>
    </row>
    <row r="940" spans="1:7" ht="13.5" customHeight="1">
      <c r="A940" s="492"/>
      <c r="B940" s="583" t="s">
        <v>1892</v>
      </c>
      <c r="C940" s="806"/>
      <c r="D940" s="530"/>
      <c r="E940" s="531"/>
      <c r="F940" s="786"/>
      <c r="G940" s="759"/>
    </row>
    <row r="941" spans="1:7" ht="13.5" customHeight="1">
      <c r="A941" s="476" t="s">
        <v>1893</v>
      </c>
      <c r="B941" s="476" t="s">
        <v>1894</v>
      </c>
      <c r="C941" s="801" t="s">
        <v>1895</v>
      </c>
      <c r="D941" s="489">
        <v>5200</v>
      </c>
      <c r="E941" s="490">
        <v>8500</v>
      </c>
      <c r="F941" s="491"/>
      <c r="G941" s="758" t="s">
        <v>1507</v>
      </c>
    </row>
    <row r="942" spans="1:7" ht="13.5" customHeight="1">
      <c r="A942" s="492"/>
      <c r="B942" s="492" t="s">
        <v>1896</v>
      </c>
      <c r="C942" s="802"/>
      <c r="D942" s="494"/>
      <c r="E942" s="495"/>
      <c r="F942" s="494"/>
      <c r="G942" s="759"/>
    </row>
    <row r="943" spans="1:7" ht="13.5" customHeight="1">
      <c r="A943" s="476" t="s">
        <v>1897</v>
      </c>
      <c r="B943" s="476" t="s">
        <v>1898</v>
      </c>
      <c r="C943" s="801" t="s">
        <v>1895</v>
      </c>
      <c r="D943" s="489">
        <v>1530</v>
      </c>
      <c r="E943" s="490">
        <v>1530</v>
      </c>
      <c r="F943" s="491"/>
      <c r="G943" s="758" t="s">
        <v>1507</v>
      </c>
    </row>
    <row r="944" spans="1:7" ht="13.5" customHeight="1">
      <c r="A944" s="492"/>
      <c r="B944" s="492" t="s">
        <v>1899</v>
      </c>
      <c r="C944" s="802"/>
      <c r="D944" s="494"/>
      <c r="E944" s="495"/>
      <c r="F944" s="494"/>
      <c r="G944" s="759"/>
    </row>
    <row r="945" spans="1:7" ht="13.5" customHeight="1">
      <c r="A945" s="476" t="s">
        <v>1900</v>
      </c>
      <c r="B945" s="476" t="s">
        <v>1901</v>
      </c>
      <c r="C945" s="801" t="s">
        <v>1902</v>
      </c>
      <c r="D945" s="489">
        <v>2100</v>
      </c>
      <c r="E945" s="490">
        <v>2100</v>
      </c>
      <c r="F945" s="491"/>
      <c r="G945" s="758" t="s">
        <v>1507</v>
      </c>
    </row>
    <row r="946" spans="1:7" ht="13.5" customHeight="1">
      <c r="A946" s="492"/>
      <c r="B946" s="492" t="s">
        <v>1903</v>
      </c>
      <c r="C946" s="802"/>
      <c r="D946" s="494"/>
      <c r="E946" s="495"/>
      <c r="F946" s="494"/>
      <c r="G946" s="759"/>
    </row>
    <row r="947" spans="1:7" ht="13.5" customHeight="1">
      <c r="A947" s="476" t="s">
        <v>1904</v>
      </c>
      <c r="B947" s="476" t="s">
        <v>1905</v>
      </c>
      <c r="C947" s="801" t="s">
        <v>784</v>
      </c>
      <c r="D947" s="489">
        <v>49520</v>
      </c>
      <c r="E947" s="490">
        <v>49520</v>
      </c>
      <c r="F947" s="491"/>
      <c r="G947" s="758" t="s">
        <v>1507</v>
      </c>
    </row>
    <row r="948" spans="1:7" ht="13.5" customHeight="1">
      <c r="A948" s="492"/>
      <c r="B948" s="492" t="s">
        <v>1906</v>
      </c>
      <c r="C948" s="802"/>
      <c r="D948" s="494"/>
      <c r="E948" s="495"/>
      <c r="F948" s="494"/>
      <c r="G948" s="759"/>
    </row>
    <row r="949" spans="1:7" ht="13.5" customHeight="1">
      <c r="A949" s="476" t="s">
        <v>1907</v>
      </c>
      <c r="B949" s="476" t="s">
        <v>1905</v>
      </c>
      <c r="C949" s="801" t="s">
        <v>784</v>
      </c>
      <c r="D949" s="489">
        <v>53220</v>
      </c>
      <c r="E949" s="490">
        <v>53220</v>
      </c>
      <c r="F949" s="491"/>
      <c r="G949" s="758" t="s">
        <v>1507</v>
      </c>
    </row>
    <row r="950" spans="1:7" ht="13.5" customHeight="1">
      <c r="A950" s="492"/>
      <c r="B950" s="492" t="s">
        <v>1908</v>
      </c>
      <c r="C950" s="802"/>
      <c r="D950" s="494"/>
      <c r="E950" s="495"/>
      <c r="F950" s="494"/>
      <c r="G950" s="759"/>
    </row>
    <row r="951" spans="1:7" ht="13.5" customHeight="1">
      <c r="A951" s="496" t="s">
        <v>154</v>
      </c>
      <c r="B951" s="496" t="s">
        <v>1909</v>
      </c>
      <c r="C951" s="803" t="s">
        <v>1895</v>
      </c>
      <c r="D951" s="498">
        <v>10670</v>
      </c>
      <c r="E951" s="499">
        <v>10670</v>
      </c>
      <c r="F951" s="491"/>
      <c r="G951" s="758" t="s">
        <v>1507</v>
      </c>
    </row>
    <row r="952" spans="1:7" ht="13.5" customHeight="1">
      <c r="A952" s="502"/>
      <c r="B952" s="502" t="s">
        <v>1910</v>
      </c>
      <c r="C952" s="804"/>
      <c r="D952" s="504"/>
      <c r="E952" s="505"/>
      <c r="F952" s="494"/>
      <c r="G952" s="759"/>
    </row>
    <row r="953" spans="1:7" ht="13.5" customHeight="1">
      <c r="A953" s="496" t="s">
        <v>155</v>
      </c>
      <c r="B953" s="496" t="s">
        <v>1909</v>
      </c>
      <c r="C953" s="803" t="s">
        <v>1895</v>
      </c>
      <c r="D953" s="498">
        <v>43165</v>
      </c>
      <c r="E953" s="499">
        <v>43165</v>
      </c>
      <c r="F953" s="491"/>
      <c r="G953" s="758" t="s">
        <v>1507</v>
      </c>
    </row>
    <row r="954" spans="1:7" ht="13.5" customHeight="1">
      <c r="A954" s="502"/>
      <c r="B954" s="502" t="s">
        <v>1911</v>
      </c>
      <c r="C954" s="804"/>
      <c r="D954" s="504"/>
      <c r="E954" s="505"/>
      <c r="F954" s="494"/>
      <c r="G954" s="759"/>
    </row>
    <row r="955" spans="1:7" ht="13.5" customHeight="1">
      <c r="A955" s="476" t="s">
        <v>1912</v>
      </c>
      <c r="B955" s="476" t="s">
        <v>1913</v>
      </c>
      <c r="C955" s="801" t="s">
        <v>784</v>
      </c>
      <c r="D955" s="489">
        <v>350</v>
      </c>
      <c r="E955" s="490">
        <v>375</v>
      </c>
      <c r="F955" s="491"/>
      <c r="G955" s="758" t="s">
        <v>1507</v>
      </c>
    </row>
    <row r="956" spans="1:7" ht="13.5" customHeight="1">
      <c r="A956" s="492"/>
      <c r="B956" s="492" t="s">
        <v>1914</v>
      </c>
      <c r="C956" s="802"/>
      <c r="D956" s="494"/>
      <c r="E956" s="495"/>
      <c r="F956" s="494"/>
      <c r="G956" s="759"/>
    </row>
    <row r="957" spans="1:7" ht="13.5" customHeight="1">
      <c r="A957" s="535" t="s">
        <v>1915</v>
      </c>
      <c r="B957" s="535" t="s">
        <v>1884</v>
      </c>
      <c r="C957" s="809" t="s">
        <v>784</v>
      </c>
      <c r="D957" s="584"/>
      <c r="E957" s="538">
        <v>19960</v>
      </c>
      <c r="F957" s="785" t="s">
        <v>1046</v>
      </c>
      <c r="G957" s="758" t="s">
        <v>1507</v>
      </c>
    </row>
    <row r="958" spans="1:7" ht="13.5" customHeight="1">
      <c r="A958" s="541"/>
      <c r="B958" s="541" t="s">
        <v>1916</v>
      </c>
      <c r="C958" s="810"/>
      <c r="D958" s="543"/>
      <c r="E958" s="544"/>
      <c r="F958" s="786"/>
      <c r="G958" s="759"/>
    </row>
    <row r="959" spans="1:7" ht="13.5" customHeight="1">
      <c r="A959" s="532" t="s">
        <v>1917</v>
      </c>
      <c r="B959" s="532" t="s">
        <v>1918</v>
      </c>
      <c r="C959" s="811" t="s">
        <v>784</v>
      </c>
      <c r="D959" s="533">
        <v>30000</v>
      </c>
      <c r="E959" s="531">
        <v>30000</v>
      </c>
      <c r="F959" s="534"/>
      <c r="G959" s="800" t="s">
        <v>1507</v>
      </c>
    </row>
    <row r="960" spans="1:7" ht="13.5" customHeight="1">
      <c r="A960" s="492"/>
      <c r="B960" s="492" t="s">
        <v>1919</v>
      </c>
      <c r="C960" s="802"/>
      <c r="D960" s="494"/>
      <c r="E960" s="495"/>
      <c r="F960" s="494"/>
      <c r="G960" s="759"/>
    </row>
    <row r="961" spans="1:7" ht="13.5" customHeight="1">
      <c r="A961" s="476" t="s">
        <v>1920</v>
      </c>
      <c r="B961" s="476" t="s">
        <v>1921</v>
      </c>
      <c r="C961" s="801" t="s">
        <v>784</v>
      </c>
      <c r="D961" s="489">
        <v>14400</v>
      </c>
      <c r="E961" s="490">
        <v>14400</v>
      </c>
      <c r="F961" s="491"/>
      <c r="G961" s="758" t="s">
        <v>1507</v>
      </c>
    </row>
    <row r="962" spans="1:7" ht="13.5" customHeight="1">
      <c r="A962" s="492"/>
      <c r="B962" s="492" t="s">
        <v>1922</v>
      </c>
      <c r="C962" s="802"/>
      <c r="D962" s="494"/>
      <c r="E962" s="495"/>
      <c r="F962" s="494"/>
      <c r="G962" s="759"/>
    </row>
    <row r="963" spans="1:7" ht="13.5" customHeight="1">
      <c r="A963" s="476" t="s">
        <v>1923</v>
      </c>
      <c r="B963" s="476" t="s">
        <v>1924</v>
      </c>
      <c r="C963" s="801" t="s">
        <v>784</v>
      </c>
      <c r="D963" s="489">
        <v>12000</v>
      </c>
      <c r="E963" s="490">
        <v>12000</v>
      </c>
      <c r="F963" s="491"/>
      <c r="G963" s="758" t="s">
        <v>1507</v>
      </c>
    </row>
    <row r="964" spans="1:7" ht="13.5" customHeight="1">
      <c r="A964" s="492"/>
      <c r="B964" s="492" t="s">
        <v>1922</v>
      </c>
      <c r="C964" s="802"/>
      <c r="D964" s="494"/>
      <c r="E964" s="495"/>
      <c r="F964" s="494"/>
      <c r="G964" s="759"/>
    </row>
    <row r="965" spans="1:7" ht="13.5" customHeight="1">
      <c r="A965" s="476" t="s">
        <v>1925</v>
      </c>
      <c r="B965" s="476" t="s">
        <v>1926</v>
      </c>
      <c r="C965" s="801" t="s">
        <v>784</v>
      </c>
      <c r="D965" s="489">
        <v>75000</v>
      </c>
      <c r="E965" s="490">
        <v>80000</v>
      </c>
      <c r="F965" s="491"/>
      <c r="G965" s="758" t="s">
        <v>1507</v>
      </c>
    </row>
    <row r="966" spans="1:7" ht="13.5" customHeight="1">
      <c r="A966" s="492"/>
      <c r="B966" s="492" t="s">
        <v>1927</v>
      </c>
      <c r="C966" s="802"/>
      <c r="D966" s="494"/>
      <c r="E966" s="495"/>
      <c r="F966" s="494"/>
      <c r="G966" s="759"/>
    </row>
    <row r="967" spans="1:7" ht="13.5" customHeight="1">
      <c r="A967" s="476" t="s">
        <v>1928</v>
      </c>
      <c r="B967" s="476" t="s">
        <v>1929</v>
      </c>
      <c r="C967" s="801" t="s">
        <v>784</v>
      </c>
      <c r="D967" s="489">
        <v>120000</v>
      </c>
      <c r="E967" s="490">
        <v>145200</v>
      </c>
      <c r="F967" s="491"/>
      <c r="G967" s="758" t="s">
        <v>1507</v>
      </c>
    </row>
    <row r="968" spans="1:7" ht="13.5" customHeight="1">
      <c r="A968" s="492"/>
      <c r="B968" s="492" t="s">
        <v>1930</v>
      </c>
      <c r="C968" s="802"/>
      <c r="D968" s="494"/>
      <c r="E968" s="495"/>
      <c r="F968" s="494"/>
      <c r="G968" s="759"/>
    </row>
    <row r="969" spans="1:7" ht="13.5" customHeight="1">
      <c r="A969" s="476" t="s">
        <v>1931</v>
      </c>
      <c r="B969" s="476" t="s">
        <v>1929</v>
      </c>
      <c r="C969" s="801" t="s">
        <v>784</v>
      </c>
      <c r="D969" s="489">
        <v>61200</v>
      </c>
      <c r="E969" s="490">
        <v>61200</v>
      </c>
      <c r="F969" s="491"/>
      <c r="G969" s="758" t="s">
        <v>1507</v>
      </c>
    </row>
    <row r="970" spans="1:7" ht="13.5" customHeight="1">
      <c r="A970" s="492"/>
      <c r="B970" s="492" t="s">
        <v>1932</v>
      </c>
      <c r="C970" s="802"/>
      <c r="D970" s="494"/>
      <c r="E970" s="495"/>
      <c r="F970" s="494"/>
      <c r="G970" s="759"/>
    </row>
    <row r="971" spans="1:7" ht="13.5" customHeight="1">
      <c r="A971" s="476" t="s">
        <v>1933</v>
      </c>
      <c r="B971" s="476" t="s">
        <v>1934</v>
      </c>
      <c r="C971" s="801" t="s">
        <v>784</v>
      </c>
      <c r="D971" s="489">
        <v>3600</v>
      </c>
      <c r="E971" s="490">
        <v>3600</v>
      </c>
      <c r="F971" s="491"/>
      <c r="G971" s="758" t="s">
        <v>1507</v>
      </c>
    </row>
    <row r="972" spans="1:7" ht="13.5" customHeight="1">
      <c r="A972" s="492"/>
      <c r="B972" s="492" t="s">
        <v>1935</v>
      </c>
      <c r="C972" s="802"/>
      <c r="D972" s="494"/>
      <c r="E972" s="495"/>
      <c r="F972" s="494"/>
      <c r="G972" s="759"/>
    </row>
    <row r="973" spans="1:7" ht="13.5" customHeight="1">
      <c r="A973" s="496" t="s">
        <v>156</v>
      </c>
      <c r="B973" s="496" t="s">
        <v>1934</v>
      </c>
      <c r="C973" s="803" t="s">
        <v>784</v>
      </c>
      <c r="D973" s="498">
        <v>4680</v>
      </c>
      <c r="E973" s="499">
        <v>4680</v>
      </c>
      <c r="F973" s="491"/>
      <c r="G973" s="758" t="s">
        <v>1507</v>
      </c>
    </row>
    <row r="974" spans="1:7" ht="13.5" customHeight="1">
      <c r="A974" s="502"/>
      <c r="B974" s="502" t="s">
        <v>1936</v>
      </c>
      <c r="C974" s="804"/>
      <c r="D974" s="504"/>
      <c r="E974" s="505"/>
      <c r="F974" s="494"/>
      <c r="G974" s="759"/>
    </row>
    <row r="975" spans="1:7" ht="13.5" customHeight="1">
      <c r="A975" s="535" t="s">
        <v>1937</v>
      </c>
      <c r="B975" s="536" t="s">
        <v>1938</v>
      </c>
      <c r="C975" s="778" t="s">
        <v>784</v>
      </c>
      <c r="D975" s="537">
        <v>2500</v>
      </c>
      <c r="E975" s="538">
        <v>2500</v>
      </c>
      <c r="F975" s="491"/>
      <c r="G975" s="758" t="s">
        <v>1507</v>
      </c>
    </row>
    <row r="976" spans="1:7" ht="13.5" customHeight="1">
      <c r="A976" s="541"/>
      <c r="B976" s="542" t="s">
        <v>1939</v>
      </c>
      <c r="C976" s="779"/>
      <c r="D976" s="543"/>
      <c r="E976" s="544"/>
      <c r="F976" s="494"/>
      <c r="G976" s="759"/>
    </row>
    <row r="977" spans="1:7" ht="13.5" customHeight="1">
      <c r="A977" s="476" t="s">
        <v>1940</v>
      </c>
      <c r="B977" s="488" t="s">
        <v>1938</v>
      </c>
      <c r="C977" s="756" t="s">
        <v>784</v>
      </c>
      <c r="D977" s="489">
        <v>1380</v>
      </c>
      <c r="E977" s="490">
        <v>1380</v>
      </c>
      <c r="F977" s="491"/>
      <c r="G977" s="764" t="s">
        <v>1510</v>
      </c>
    </row>
    <row r="978" spans="1:7" ht="13.5" customHeight="1">
      <c r="A978" s="492"/>
      <c r="B978" s="493" t="s">
        <v>1941</v>
      </c>
      <c r="C978" s="757"/>
      <c r="D978" s="494"/>
      <c r="E978" s="495"/>
      <c r="F978" s="494"/>
      <c r="G978" s="759"/>
    </row>
    <row r="979" spans="1:7" ht="13.5" customHeight="1">
      <c r="A979" s="476" t="s">
        <v>1942</v>
      </c>
      <c r="B979" s="488" t="s">
        <v>1938</v>
      </c>
      <c r="C979" s="756" t="s">
        <v>784</v>
      </c>
      <c r="D979" s="489">
        <v>1890</v>
      </c>
      <c r="E979" s="490">
        <v>1890</v>
      </c>
      <c r="F979" s="491"/>
      <c r="G979" s="764" t="s">
        <v>1510</v>
      </c>
    </row>
    <row r="980" spans="1:7" ht="13.5" customHeight="1">
      <c r="A980" s="492"/>
      <c r="B980" s="493" t="s">
        <v>1943</v>
      </c>
      <c r="C980" s="757"/>
      <c r="D980" s="494"/>
      <c r="E980" s="495"/>
      <c r="F980" s="494"/>
      <c r="G980" s="759"/>
    </row>
    <row r="981" spans="1:7" ht="13.5" customHeight="1">
      <c r="A981" s="476" t="s">
        <v>1944</v>
      </c>
      <c r="B981" s="488" t="s">
        <v>1938</v>
      </c>
      <c r="C981" s="756" t="s">
        <v>784</v>
      </c>
      <c r="D981" s="489">
        <v>2320</v>
      </c>
      <c r="E981" s="490">
        <v>2320</v>
      </c>
      <c r="F981" s="491"/>
      <c r="G981" s="764" t="s">
        <v>1510</v>
      </c>
    </row>
    <row r="982" spans="1:7" ht="13.5" customHeight="1">
      <c r="A982" s="492"/>
      <c r="B982" s="493" t="s">
        <v>1945</v>
      </c>
      <c r="C982" s="757"/>
      <c r="D982" s="494"/>
      <c r="E982" s="495"/>
      <c r="F982" s="494"/>
      <c r="G982" s="759"/>
    </row>
    <row r="983" spans="1:7" ht="13.5" customHeight="1">
      <c r="A983" s="476" t="s">
        <v>1946</v>
      </c>
      <c r="B983" s="488" t="s">
        <v>1938</v>
      </c>
      <c r="C983" s="756" t="s">
        <v>784</v>
      </c>
      <c r="D983" s="489">
        <v>5080</v>
      </c>
      <c r="E983" s="490">
        <v>5080</v>
      </c>
      <c r="F983" s="491"/>
      <c r="G983" s="764" t="s">
        <v>1510</v>
      </c>
    </row>
    <row r="984" spans="1:7" ht="13.5" customHeight="1">
      <c r="A984" s="492"/>
      <c r="B984" s="493" t="s">
        <v>1947</v>
      </c>
      <c r="C984" s="757"/>
      <c r="D984" s="494"/>
      <c r="E984" s="495"/>
      <c r="F984" s="494"/>
      <c r="G984" s="759"/>
    </row>
    <row r="985" spans="1:7" ht="13.5" customHeight="1">
      <c r="A985" s="476" t="s">
        <v>1948</v>
      </c>
      <c r="B985" s="488" t="s">
        <v>1938</v>
      </c>
      <c r="C985" s="756" t="s">
        <v>784</v>
      </c>
      <c r="D985" s="489">
        <v>6380</v>
      </c>
      <c r="E985" s="490">
        <v>6380</v>
      </c>
      <c r="F985" s="491"/>
      <c r="G985" s="764" t="s">
        <v>1510</v>
      </c>
    </row>
    <row r="986" spans="1:7" ht="13.5" customHeight="1">
      <c r="A986" s="492"/>
      <c r="B986" s="493" t="s">
        <v>1949</v>
      </c>
      <c r="C986" s="757"/>
      <c r="D986" s="494"/>
      <c r="E986" s="495"/>
      <c r="F986" s="494"/>
      <c r="G986" s="759"/>
    </row>
    <row r="987" spans="1:7" ht="13.5" customHeight="1">
      <c r="A987" s="476" t="s">
        <v>1950</v>
      </c>
      <c r="B987" s="488" t="s">
        <v>1938</v>
      </c>
      <c r="C987" s="756" t="s">
        <v>784</v>
      </c>
      <c r="D987" s="489">
        <v>10730</v>
      </c>
      <c r="E987" s="490">
        <v>10730</v>
      </c>
      <c r="F987" s="491"/>
      <c r="G987" s="764" t="s">
        <v>1510</v>
      </c>
    </row>
    <row r="988" spans="1:7" ht="13.5" customHeight="1">
      <c r="A988" s="492"/>
      <c r="B988" s="493" t="s">
        <v>1951</v>
      </c>
      <c r="C988" s="757"/>
      <c r="D988" s="494"/>
      <c r="E988" s="495"/>
      <c r="F988" s="494"/>
      <c r="G988" s="759"/>
    </row>
    <row r="989" spans="1:7" ht="13.5" customHeight="1">
      <c r="A989" s="476" t="s">
        <v>1952</v>
      </c>
      <c r="B989" s="488" t="s">
        <v>1938</v>
      </c>
      <c r="C989" s="756" t="s">
        <v>784</v>
      </c>
      <c r="D989" s="489">
        <v>13780</v>
      </c>
      <c r="E989" s="490">
        <v>13780</v>
      </c>
      <c r="F989" s="491"/>
      <c r="G989" s="764" t="s">
        <v>1510</v>
      </c>
    </row>
    <row r="990" spans="1:7" ht="13.5" customHeight="1">
      <c r="A990" s="492"/>
      <c r="B990" s="493" t="s">
        <v>1953</v>
      </c>
      <c r="C990" s="757"/>
      <c r="D990" s="494"/>
      <c r="E990" s="495"/>
      <c r="F990" s="494"/>
      <c r="G990" s="759"/>
    </row>
    <row r="991" spans="1:7" ht="13.5" customHeight="1">
      <c r="A991" s="476" t="s">
        <v>1954</v>
      </c>
      <c r="B991" s="488" t="s">
        <v>1938</v>
      </c>
      <c r="C991" s="756" t="s">
        <v>784</v>
      </c>
      <c r="D991" s="489">
        <v>17400</v>
      </c>
      <c r="E991" s="490">
        <v>17400</v>
      </c>
      <c r="F991" s="491"/>
      <c r="G991" s="764" t="s">
        <v>1510</v>
      </c>
    </row>
    <row r="992" spans="1:7" ht="13.5" customHeight="1">
      <c r="A992" s="492"/>
      <c r="B992" s="493" t="s">
        <v>1955</v>
      </c>
      <c r="C992" s="757"/>
      <c r="D992" s="494"/>
      <c r="E992" s="495"/>
      <c r="F992" s="494"/>
      <c r="G992" s="759"/>
    </row>
    <row r="993" spans="1:7" ht="13.5" customHeight="1">
      <c r="A993" s="476" t="s">
        <v>1956</v>
      </c>
      <c r="B993" s="488" t="s">
        <v>1938</v>
      </c>
      <c r="C993" s="756" t="s">
        <v>784</v>
      </c>
      <c r="D993" s="489">
        <v>21750</v>
      </c>
      <c r="E993" s="490">
        <v>21750</v>
      </c>
      <c r="F993" s="491"/>
      <c r="G993" s="764" t="s">
        <v>1510</v>
      </c>
    </row>
    <row r="994" spans="1:7" ht="13.5" customHeight="1">
      <c r="A994" s="492"/>
      <c r="B994" s="493" t="s">
        <v>1957</v>
      </c>
      <c r="C994" s="757"/>
      <c r="D994" s="494"/>
      <c r="E994" s="495"/>
      <c r="F994" s="494"/>
      <c r="G994" s="759"/>
    </row>
    <row r="995" spans="1:7" ht="13.5" customHeight="1">
      <c r="A995" s="476" t="s">
        <v>1958</v>
      </c>
      <c r="B995" s="488" t="s">
        <v>1938</v>
      </c>
      <c r="C995" s="756" t="s">
        <v>784</v>
      </c>
      <c r="D995" s="489">
        <v>23930</v>
      </c>
      <c r="E995" s="490">
        <v>23930</v>
      </c>
      <c r="F995" s="491"/>
      <c r="G995" s="764" t="s">
        <v>1510</v>
      </c>
    </row>
    <row r="996" spans="1:7" ht="13.5" customHeight="1">
      <c r="A996" s="492"/>
      <c r="B996" s="493" t="s">
        <v>1959</v>
      </c>
      <c r="C996" s="757"/>
      <c r="D996" s="494"/>
      <c r="E996" s="495"/>
      <c r="F996" s="494"/>
      <c r="G996" s="759"/>
    </row>
    <row r="997" spans="1:7" ht="13.5" customHeight="1">
      <c r="A997" s="476" t="s">
        <v>1960</v>
      </c>
      <c r="B997" s="488" t="s">
        <v>1938</v>
      </c>
      <c r="C997" s="756" t="s">
        <v>784</v>
      </c>
      <c r="D997" s="489">
        <v>31900</v>
      </c>
      <c r="E997" s="490">
        <v>31900</v>
      </c>
      <c r="F997" s="491"/>
      <c r="G997" s="764" t="s">
        <v>1510</v>
      </c>
    </row>
    <row r="998" spans="1:7" ht="13.5" customHeight="1">
      <c r="A998" s="492"/>
      <c r="B998" s="493" t="s">
        <v>1961</v>
      </c>
      <c r="C998" s="757"/>
      <c r="D998" s="494"/>
      <c r="E998" s="495"/>
      <c r="F998" s="494"/>
      <c r="G998" s="759"/>
    </row>
    <row r="999" spans="1:7" ht="13.5" customHeight="1">
      <c r="A999" s="476" t="s">
        <v>1962</v>
      </c>
      <c r="B999" s="488" t="s">
        <v>1963</v>
      </c>
      <c r="C999" s="756" t="s">
        <v>784</v>
      </c>
      <c r="D999" s="489">
        <v>155000</v>
      </c>
      <c r="E999" s="490">
        <v>200000</v>
      </c>
      <c r="F999" s="491"/>
      <c r="G999" s="758" t="s">
        <v>1507</v>
      </c>
    </row>
    <row r="1000" spans="1:7" ht="13.5" customHeight="1">
      <c r="A1000" s="492"/>
      <c r="B1000" s="493" t="s">
        <v>1964</v>
      </c>
      <c r="C1000" s="757"/>
      <c r="D1000" s="494"/>
      <c r="E1000" s="495"/>
      <c r="F1000" s="494"/>
      <c r="G1000" s="759"/>
    </row>
    <row r="1001" spans="1:7" ht="13.5" customHeight="1">
      <c r="A1001" s="496" t="s">
        <v>1965</v>
      </c>
      <c r="B1001" s="497" t="s">
        <v>1966</v>
      </c>
      <c r="C1001" s="760" t="s">
        <v>784</v>
      </c>
      <c r="D1001" s="498">
        <v>155000</v>
      </c>
      <c r="E1001" s="499">
        <v>220000</v>
      </c>
      <c r="F1001" s="491"/>
      <c r="G1001" s="758" t="s">
        <v>1507</v>
      </c>
    </row>
    <row r="1002" spans="1:7" ht="13.5" customHeight="1">
      <c r="A1002" s="502"/>
      <c r="B1002" s="503" t="s">
        <v>1967</v>
      </c>
      <c r="C1002" s="761"/>
      <c r="D1002" s="504"/>
      <c r="E1002" s="505"/>
      <c r="F1002" s="494"/>
      <c r="G1002" s="759"/>
    </row>
    <row r="1003" spans="1:7" ht="13.5" customHeight="1">
      <c r="A1003" s="535" t="s">
        <v>1968</v>
      </c>
      <c r="B1003" s="536" t="s">
        <v>1969</v>
      </c>
      <c r="C1003" s="778" t="s">
        <v>784</v>
      </c>
      <c r="D1003" s="537">
        <v>98000</v>
      </c>
      <c r="E1003" s="538">
        <v>150000</v>
      </c>
      <c r="F1003" s="774" t="s">
        <v>1157</v>
      </c>
      <c r="G1003" s="758" t="s">
        <v>1507</v>
      </c>
    </row>
    <row r="1004" spans="1:7" ht="13.5" customHeight="1">
      <c r="A1004" s="541"/>
      <c r="B1004" s="542" t="s">
        <v>1970</v>
      </c>
      <c r="C1004" s="779"/>
      <c r="D1004" s="543"/>
      <c r="E1004" s="544"/>
      <c r="F1004" s="775"/>
      <c r="G1004" s="759"/>
    </row>
    <row r="1005" spans="1:7" ht="13.5" customHeight="1">
      <c r="A1005" s="496" t="s">
        <v>1971</v>
      </c>
      <c r="B1005" s="497" t="s">
        <v>1972</v>
      </c>
      <c r="C1005" s="760" t="s">
        <v>784</v>
      </c>
      <c r="D1005" s="498">
        <v>160000</v>
      </c>
      <c r="E1005" s="499">
        <v>660000</v>
      </c>
      <c r="F1005" s="491"/>
      <c r="G1005" s="758" t="s">
        <v>1507</v>
      </c>
    </row>
    <row r="1006" spans="1:7" ht="13.5" customHeight="1">
      <c r="A1006" s="502"/>
      <c r="B1006" s="503" t="s">
        <v>1973</v>
      </c>
      <c r="C1006" s="761"/>
      <c r="D1006" s="504"/>
      <c r="E1006" s="505"/>
      <c r="F1006" s="494"/>
      <c r="G1006" s="759"/>
    </row>
    <row r="1007" spans="1:7" ht="13.5" customHeight="1">
      <c r="A1007" s="476" t="s">
        <v>1974</v>
      </c>
      <c r="B1007" s="488" t="s">
        <v>1975</v>
      </c>
      <c r="C1007" s="756" t="s">
        <v>784</v>
      </c>
      <c r="D1007" s="489">
        <v>250000</v>
      </c>
      <c r="E1007" s="490">
        <v>250000</v>
      </c>
      <c r="F1007" s="491"/>
      <c r="G1007" s="758" t="s">
        <v>1507</v>
      </c>
    </row>
    <row r="1008" spans="1:7" ht="13.5" customHeight="1">
      <c r="A1008" s="492"/>
      <c r="B1008" s="493" t="s">
        <v>1976</v>
      </c>
      <c r="C1008" s="757"/>
      <c r="D1008" s="494"/>
      <c r="E1008" s="495"/>
      <c r="F1008" s="494"/>
      <c r="G1008" s="759"/>
    </row>
    <row r="1009" spans="1:7" ht="13.5" customHeight="1">
      <c r="A1009" s="476" t="s">
        <v>1977</v>
      </c>
      <c r="B1009" s="528" t="s">
        <v>1978</v>
      </c>
      <c r="C1009" s="777" t="s">
        <v>784</v>
      </c>
      <c r="D1009" s="489">
        <v>1750000</v>
      </c>
      <c r="E1009" s="490">
        <v>2000000</v>
      </c>
      <c r="F1009" s="491"/>
      <c r="G1009" s="758" t="s">
        <v>1507</v>
      </c>
    </row>
    <row r="1010" spans="1:7" ht="13.5" customHeight="1">
      <c r="A1010" s="492"/>
      <c r="B1010" s="493" t="s">
        <v>1979</v>
      </c>
      <c r="C1010" s="757"/>
      <c r="D1010" s="494"/>
      <c r="E1010" s="495"/>
      <c r="F1010" s="494"/>
      <c r="G1010" s="759"/>
    </row>
    <row r="1011" spans="1:7" ht="13.5" customHeight="1">
      <c r="A1011" s="476" t="s">
        <v>1980</v>
      </c>
      <c r="B1011" s="488" t="s">
        <v>1981</v>
      </c>
      <c r="C1011" s="756" t="s">
        <v>784</v>
      </c>
      <c r="D1011" s="489">
        <v>250000</v>
      </c>
      <c r="E1011" s="490">
        <v>300000</v>
      </c>
      <c r="F1011" s="491"/>
      <c r="G1011" s="758" t="s">
        <v>1507</v>
      </c>
    </row>
    <row r="1012" spans="1:7" ht="13.5" customHeight="1">
      <c r="A1012" s="492"/>
      <c r="B1012" s="493" t="s">
        <v>1851</v>
      </c>
      <c r="C1012" s="757"/>
      <c r="D1012" s="494"/>
      <c r="E1012" s="495"/>
      <c r="F1012" s="494"/>
      <c r="G1012" s="759"/>
    </row>
    <row r="1013" spans="1:7" ht="13.5" customHeight="1">
      <c r="A1013" s="535" t="s">
        <v>1982</v>
      </c>
      <c r="B1013" s="536" t="s">
        <v>1983</v>
      </c>
      <c r="C1013" s="778" t="s">
        <v>784</v>
      </c>
      <c r="D1013" s="537">
        <v>19000</v>
      </c>
      <c r="E1013" s="538">
        <v>27150</v>
      </c>
      <c r="F1013" s="491"/>
      <c r="G1013" s="758" t="s">
        <v>1507</v>
      </c>
    </row>
    <row r="1014" spans="1:7" ht="13.5" customHeight="1">
      <c r="A1014" s="541"/>
      <c r="B1014" s="542" t="s">
        <v>1984</v>
      </c>
      <c r="C1014" s="779"/>
      <c r="D1014" s="543"/>
      <c r="E1014" s="544"/>
      <c r="F1014" s="494"/>
      <c r="G1014" s="759"/>
    </row>
    <row r="1015" spans="1:7" ht="13.5" customHeight="1">
      <c r="A1015" s="476" t="s">
        <v>1985</v>
      </c>
      <c r="B1015" s="488" t="s">
        <v>1986</v>
      </c>
      <c r="C1015" s="756" t="s">
        <v>784</v>
      </c>
      <c r="D1015" s="489">
        <v>3300</v>
      </c>
      <c r="E1015" s="490">
        <v>4500</v>
      </c>
      <c r="F1015" s="491"/>
      <c r="G1015" s="758" t="s">
        <v>1507</v>
      </c>
    </row>
    <row r="1016" spans="1:7" ht="13.5" customHeight="1">
      <c r="A1016" s="492"/>
      <c r="B1016" s="493" t="s">
        <v>1987</v>
      </c>
      <c r="C1016" s="757"/>
      <c r="D1016" s="494"/>
      <c r="E1016" s="495"/>
      <c r="F1016" s="494"/>
      <c r="G1016" s="759"/>
    </row>
    <row r="1017" spans="1:7" ht="13.5" customHeight="1">
      <c r="A1017" s="476" t="s">
        <v>1988</v>
      </c>
      <c r="B1017" s="488" t="s">
        <v>1989</v>
      </c>
      <c r="C1017" s="756" t="s">
        <v>784</v>
      </c>
      <c r="D1017" s="489">
        <v>13000</v>
      </c>
      <c r="E1017" s="490">
        <v>14400</v>
      </c>
      <c r="F1017" s="491"/>
      <c r="G1017" s="758" t="s">
        <v>1507</v>
      </c>
    </row>
    <row r="1018" spans="1:7" ht="13.5" customHeight="1">
      <c r="A1018" s="492"/>
      <c r="B1018" s="493" t="s">
        <v>1990</v>
      </c>
      <c r="C1018" s="757"/>
      <c r="D1018" s="494"/>
      <c r="E1018" s="495"/>
      <c r="F1018" s="494"/>
      <c r="G1018" s="759"/>
    </row>
    <row r="1019" spans="1:7" ht="13.5" customHeight="1">
      <c r="A1019" s="476" t="s">
        <v>1991</v>
      </c>
      <c r="B1019" s="488" t="s">
        <v>1989</v>
      </c>
      <c r="C1019" s="756" t="s">
        <v>784</v>
      </c>
      <c r="D1019" s="489">
        <v>10000</v>
      </c>
      <c r="E1019" s="490">
        <v>14000</v>
      </c>
      <c r="F1019" s="491"/>
      <c r="G1019" s="758" t="s">
        <v>1507</v>
      </c>
    </row>
    <row r="1020" spans="1:7" ht="13.5" customHeight="1">
      <c r="A1020" s="492"/>
      <c r="B1020" s="493" t="s">
        <v>1992</v>
      </c>
      <c r="C1020" s="757"/>
      <c r="D1020" s="494"/>
      <c r="E1020" s="495"/>
      <c r="F1020" s="494"/>
      <c r="G1020" s="759"/>
    </row>
    <row r="1021" spans="1:7" s="511" customFormat="1" ht="13.5" customHeight="1">
      <c r="A1021" s="506" t="s">
        <v>1993</v>
      </c>
      <c r="B1021" s="507" t="s">
        <v>1994</v>
      </c>
      <c r="C1021" s="765" t="s">
        <v>784</v>
      </c>
      <c r="D1021" s="508">
        <v>300000</v>
      </c>
      <c r="E1021" s="509">
        <v>450000</v>
      </c>
      <c r="F1021" s="510"/>
      <c r="G1021" s="812" t="s">
        <v>1507</v>
      </c>
    </row>
    <row r="1022" spans="1:7" s="511" customFormat="1" ht="13.5" customHeight="1">
      <c r="A1022" s="512"/>
      <c r="B1022" s="513" t="s">
        <v>1995</v>
      </c>
      <c r="C1022" s="766"/>
      <c r="D1022" s="514"/>
      <c r="E1022" s="515"/>
      <c r="F1022" s="514"/>
      <c r="G1022" s="768"/>
    </row>
    <row r="1023" spans="1:7" ht="13.5" customHeight="1">
      <c r="A1023" s="476" t="s">
        <v>1996</v>
      </c>
      <c r="B1023" s="488" t="s">
        <v>1997</v>
      </c>
      <c r="C1023" s="756" t="s">
        <v>784</v>
      </c>
      <c r="D1023" s="489">
        <v>1100000</v>
      </c>
      <c r="E1023" s="490">
        <v>1650000</v>
      </c>
      <c r="F1023" s="491"/>
      <c r="G1023" s="758" t="s">
        <v>1507</v>
      </c>
    </row>
    <row r="1024" spans="1:7" ht="13.5" customHeight="1">
      <c r="A1024" s="492"/>
      <c r="B1024" s="493" t="s">
        <v>1998</v>
      </c>
      <c r="C1024" s="757"/>
      <c r="D1024" s="494"/>
      <c r="E1024" s="495"/>
      <c r="F1024" s="494"/>
      <c r="G1024" s="759"/>
    </row>
    <row r="1025" spans="1:7" ht="13.5" customHeight="1">
      <c r="A1025" s="476" t="s">
        <v>1999</v>
      </c>
      <c r="B1025" s="488" t="s">
        <v>1997</v>
      </c>
      <c r="C1025" s="756" t="s">
        <v>1737</v>
      </c>
      <c r="D1025" s="489">
        <v>1400000</v>
      </c>
      <c r="E1025" s="490">
        <v>2100000</v>
      </c>
      <c r="F1025" s="491"/>
      <c r="G1025" s="758" t="s">
        <v>1507</v>
      </c>
    </row>
    <row r="1026" spans="1:7" ht="13.5" customHeight="1">
      <c r="A1026" s="492"/>
      <c r="B1026" s="493" t="s">
        <v>2000</v>
      </c>
      <c r="C1026" s="757"/>
      <c r="D1026" s="494"/>
      <c r="E1026" s="495"/>
      <c r="F1026" s="494"/>
      <c r="G1026" s="759"/>
    </row>
    <row r="1027" spans="1:7" ht="13.5" customHeight="1">
      <c r="A1027" s="476" t="s">
        <v>2001</v>
      </c>
      <c r="B1027" s="488" t="s">
        <v>2002</v>
      </c>
      <c r="C1027" s="756" t="s">
        <v>1200</v>
      </c>
      <c r="D1027" s="489">
        <v>1540000</v>
      </c>
      <c r="E1027" s="490">
        <v>1540000</v>
      </c>
      <c r="F1027" s="491"/>
      <c r="G1027" s="764" t="s">
        <v>1510</v>
      </c>
    </row>
    <row r="1028" spans="1:7" ht="13.5" customHeight="1">
      <c r="A1028" s="492"/>
      <c r="B1028" s="493" t="s">
        <v>2003</v>
      </c>
      <c r="C1028" s="757"/>
      <c r="D1028" s="494"/>
      <c r="E1028" s="495"/>
      <c r="F1028" s="494"/>
      <c r="G1028" s="759"/>
    </row>
    <row r="1029" spans="1:7" ht="13.5" customHeight="1">
      <c r="A1029" s="476" t="s">
        <v>2004</v>
      </c>
      <c r="B1029" s="488" t="s">
        <v>2005</v>
      </c>
      <c r="C1029" s="756" t="s">
        <v>1200</v>
      </c>
      <c r="D1029" s="489">
        <v>12489000</v>
      </c>
      <c r="E1029" s="490">
        <v>12489000</v>
      </c>
      <c r="F1029" s="491"/>
      <c r="G1029" s="764" t="s">
        <v>1510</v>
      </c>
    </row>
    <row r="1030" spans="1:7" ht="13.5" customHeight="1">
      <c r="A1030" s="492"/>
      <c r="B1030" s="493" t="s">
        <v>2006</v>
      </c>
      <c r="C1030" s="757"/>
      <c r="D1030" s="494"/>
      <c r="E1030" s="495"/>
      <c r="F1030" s="494"/>
      <c r="G1030" s="759"/>
    </row>
    <row r="1031" spans="1:7" ht="13.5" customHeight="1">
      <c r="A1031" s="476" t="s">
        <v>2007</v>
      </c>
      <c r="B1031" s="488" t="s">
        <v>2008</v>
      </c>
      <c r="C1031" s="756" t="s">
        <v>1200</v>
      </c>
      <c r="D1031" s="489">
        <v>26300000</v>
      </c>
      <c r="E1031" s="490">
        <v>26300000</v>
      </c>
      <c r="F1031" s="491"/>
      <c r="G1031" s="764" t="s">
        <v>1510</v>
      </c>
    </row>
    <row r="1032" spans="1:7" ht="13.5" customHeight="1">
      <c r="A1032" s="492"/>
      <c r="B1032" s="493" t="s">
        <v>2009</v>
      </c>
      <c r="C1032" s="757"/>
      <c r="D1032" s="494"/>
      <c r="E1032" s="495"/>
      <c r="F1032" s="494"/>
      <c r="G1032" s="759"/>
    </row>
    <row r="1033" spans="1:7" ht="13.5" customHeight="1">
      <c r="A1033" s="476" t="s">
        <v>2010</v>
      </c>
      <c r="B1033" s="488" t="s">
        <v>2011</v>
      </c>
      <c r="C1033" s="756" t="s">
        <v>936</v>
      </c>
      <c r="D1033" s="489">
        <v>1540000</v>
      </c>
      <c r="E1033" s="490">
        <v>1540000</v>
      </c>
      <c r="F1033" s="491"/>
      <c r="G1033" s="764" t="s">
        <v>1510</v>
      </c>
    </row>
    <row r="1034" spans="1:7" ht="13.5" customHeight="1">
      <c r="A1034" s="492"/>
      <c r="B1034" s="493" t="s">
        <v>2012</v>
      </c>
      <c r="C1034" s="757"/>
      <c r="D1034" s="494"/>
      <c r="E1034" s="495"/>
      <c r="F1034" s="494"/>
      <c r="G1034" s="759"/>
    </row>
    <row r="1035" spans="1:7" ht="13.5" customHeight="1">
      <c r="A1035" s="476" t="s">
        <v>2013</v>
      </c>
      <c r="B1035" s="488" t="s">
        <v>2011</v>
      </c>
      <c r="C1035" s="756" t="s">
        <v>936</v>
      </c>
      <c r="D1035" s="489">
        <v>1850000</v>
      </c>
      <c r="E1035" s="490">
        <v>1850000</v>
      </c>
      <c r="F1035" s="491"/>
      <c r="G1035" s="764" t="s">
        <v>1510</v>
      </c>
    </row>
    <row r="1036" spans="1:7" ht="13.5" customHeight="1">
      <c r="A1036" s="492"/>
      <c r="B1036" s="493" t="s">
        <v>2014</v>
      </c>
      <c r="C1036" s="757"/>
      <c r="D1036" s="494"/>
      <c r="E1036" s="495"/>
      <c r="F1036" s="494"/>
      <c r="G1036" s="759"/>
    </row>
    <row r="1037" spans="1:7" ht="13.5" customHeight="1">
      <c r="A1037" s="476" t="s">
        <v>2015</v>
      </c>
      <c r="B1037" s="488" t="s">
        <v>2016</v>
      </c>
      <c r="C1037" s="756" t="s">
        <v>1200</v>
      </c>
      <c r="D1037" s="489">
        <v>498000</v>
      </c>
      <c r="E1037" s="490">
        <v>498000</v>
      </c>
      <c r="F1037" s="491"/>
      <c r="G1037" s="764" t="s">
        <v>1510</v>
      </c>
    </row>
    <row r="1038" spans="1:7" ht="13.5" customHeight="1">
      <c r="A1038" s="492"/>
      <c r="B1038" s="493" t="s">
        <v>2017</v>
      </c>
      <c r="C1038" s="757"/>
      <c r="D1038" s="494"/>
      <c r="E1038" s="495"/>
      <c r="F1038" s="494"/>
      <c r="G1038" s="759"/>
    </row>
    <row r="1039" spans="1:7" ht="13.5" customHeight="1">
      <c r="A1039" s="476" t="s">
        <v>2018</v>
      </c>
      <c r="B1039" s="488" t="s">
        <v>2016</v>
      </c>
      <c r="C1039" s="756" t="s">
        <v>1200</v>
      </c>
      <c r="D1039" s="489">
        <v>589000</v>
      </c>
      <c r="E1039" s="490">
        <v>589000</v>
      </c>
      <c r="F1039" s="491"/>
      <c r="G1039" s="764" t="s">
        <v>1510</v>
      </c>
    </row>
    <row r="1040" spans="1:7" ht="13.5" customHeight="1">
      <c r="A1040" s="492"/>
      <c r="B1040" s="493" t="s">
        <v>2019</v>
      </c>
      <c r="C1040" s="757"/>
      <c r="D1040" s="494"/>
      <c r="E1040" s="495"/>
      <c r="F1040" s="494"/>
      <c r="G1040" s="759"/>
    </row>
    <row r="1041" spans="1:7" ht="13.5" customHeight="1">
      <c r="A1041" s="476" t="s">
        <v>2020</v>
      </c>
      <c r="B1041" s="488" t="s">
        <v>2016</v>
      </c>
      <c r="C1041" s="756" t="s">
        <v>1200</v>
      </c>
      <c r="D1041" s="489">
        <v>834000</v>
      </c>
      <c r="E1041" s="490">
        <v>834000</v>
      </c>
      <c r="F1041" s="491"/>
      <c r="G1041" s="764" t="s">
        <v>1510</v>
      </c>
    </row>
    <row r="1042" spans="1:7" ht="13.5" customHeight="1">
      <c r="A1042" s="492"/>
      <c r="B1042" s="493" t="s">
        <v>2021</v>
      </c>
      <c r="C1042" s="757"/>
      <c r="D1042" s="494"/>
      <c r="E1042" s="495"/>
      <c r="F1042" s="494"/>
      <c r="G1042" s="759"/>
    </row>
    <row r="1043" spans="1:7" ht="13.5" customHeight="1">
      <c r="A1043" s="476" t="s">
        <v>2022</v>
      </c>
      <c r="B1043" s="488" t="s">
        <v>2016</v>
      </c>
      <c r="C1043" s="756" t="s">
        <v>1200</v>
      </c>
      <c r="D1043" s="489">
        <v>1095000</v>
      </c>
      <c r="E1043" s="490">
        <v>1095000</v>
      </c>
      <c r="F1043" s="491"/>
      <c r="G1043" s="764" t="s">
        <v>1510</v>
      </c>
    </row>
    <row r="1044" spans="1:7" ht="13.5" customHeight="1">
      <c r="A1044" s="492"/>
      <c r="B1044" s="493" t="s">
        <v>2023</v>
      </c>
      <c r="C1044" s="757"/>
      <c r="D1044" s="494"/>
      <c r="E1044" s="495"/>
      <c r="F1044" s="494"/>
      <c r="G1044" s="759"/>
    </row>
    <row r="1045" spans="1:7" ht="13.5" customHeight="1">
      <c r="A1045" s="476" t="s">
        <v>2024</v>
      </c>
      <c r="B1045" s="528" t="s">
        <v>2016</v>
      </c>
      <c r="C1045" s="756" t="s">
        <v>1200</v>
      </c>
      <c r="D1045" s="529"/>
      <c r="E1045" s="490">
        <v>1553000</v>
      </c>
      <c r="F1045" s="785" t="s">
        <v>1046</v>
      </c>
      <c r="G1045" s="764" t="s">
        <v>1510</v>
      </c>
    </row>
    <row r="1046" spans="1:7" ht="13.5" customHeight="1">
      <c r="A1046" s="492"/>
      <c r="B1046" s="493" t="s">
        <v>2025</v>
      </c>
      <c r="C1046" s="757"/>
      <c r="D1046" s="494"/>
      <c r="E1046" s="495"/>
      <c r="F1046" s="786"/>
      <c r="G1046" s="759"/>
    </row>
    <row r="1047" spans="1:7" ht="13.5" hidden="1" customHeight="1">
      <c r="A1047" s="532" t="s">
        <v>2026</v>
      </c>
      <c r="B1047" s="488" t="s">
        <v>2027</v>
      </c>
      <c r="C1047" s="756" t="s">
        <v>784</v>
      </c>
      <c r="D1047" s="533">
        <v>179000</v>
      </c>
      <c r="E1047" s="531">
        <v>179000</v>
      </c>
      <c r="F1047" s="534"/>
      <c r="G1047" s="759" t="s">
        <v>1510</v>
      </c>
    </row>
    <row r="1048" spans="1:7" ht="13.5" hidden="1" customHeight="1">
      <c r="A1048" s="492"/>
      <c r="B1048" s="493" t="s">
        <v>2028</v>
      </c>
      <c r="C1048" s="757"/>
      <c r="D1048" s="494"/>
      <c r="E1048" s="495"/>
      <c r="F1048" s="494"/>
      <c r="G1048" s="759"/>
    </row>
    <row r="1049" spans="1:7" ht="13.5" hidden="1" customHeight="1">
      <c r="A1049" s="476" t="s">
        <v>2029</v>
      </c>
      <c r="B1049" s="488" t="s">
        <v>2030</v>
      </c>
      <c r="C1049" s="756" t="s">
        <v>784</v>
      </c>
      <c r="D1049" s="489">
        <v>322000</v>
      </c>
      <c r="E1049" s="490">
        <v>322000</v>
      </c>
      <c r="F1049" s="491"/>
      <c r="G1049" s="764" t="s">
        <v>2031</v>
      </c>
    </row>
    <row r="1050" spans="1:7" ht="13.5" hidden="1" customHeight="1">
      <c r="A1050" s="492"/>
      <c r="B1050" s="493" t="s">
        <v>2028</v>
      </c>
      <c r="C1050" s="757"/>
      <c r="D1050" s="494"/>
      <c r="E1050" s="495"/>
      <c r="F1050" s="494"/>
      <c r="G1050" s="759"/>
    </row>
    <row r="1051" spans="1:7" ht="13.5" hidden="1" customHeight="1">
      <c r="A1051" s="476" t="s">
        <v>2032</v>
      </c>
      <c r="B1051" s="488" t="s">
        <v>2033</v>
      </c>
      <c r="C1051" s="756" t="s">
        <v>936</v>
      </c>
      <c r="D1051" s="489">
        <v>3500000</v>
      </c>
      <c r="E1051" s="490">
        <v>4000000</v>
      </c>
      <c r="F1051" s="491"/>
      <c r="G1051" s="764" t="s">
        <v>1507</v>
      </c>
    </row>
    <row r="1052" spans="1:7" ht="13.5" hidden="1" customHeight="1">
      <c r="A1052" s="492"/>
      <c r="B1052" s="493" t="s">
        <v>2034</v>
      </c>
      <c r="C1052" s="757"/>
      <c r="D1052" s="494"/>
      <c r="E1052" s="495"/>
      <c r="F1052" s="494"/>
      <c r="G1052" s="764"/>
    </row>
    <row r="1053" spans="1:7" ht="13.5" hidden="1" customHeight="1">
      <c r="A1053" s="476" t="s">
        <v>2035</v>
      </c>
      <c r="B1053" s="528" t="s">
        <v>2036</v>
      </c>
      <c r="C1053" s="756" t="s">
        <v>784</v>
      </c>
      <c r="D1053" s="529"/>
      <c r="E1053" s="490">
        <v>66000</v>
      </c>
      <c r="F1053" s="785" t="s">
        <v>1046</v>
      </c>
      <c r="G1053" s="764" t="s">
        <v>1510</v>
      </c>
    </row>
    <row r="1054" spans="1:7" ht="13.5" hidden="1" customHeight="1">
      <c r="A1054" s="492"/>
      <c r="B1054" s="493" t="s">
        <v>2037</v>
      </c>
      <c r="C1054" s="757"/>
      <c r="D1054" s="494"/>
      <c r="E1054" s="495"/>
      <c r="F1054" s="786"/>
      <c r="G1054" s="759"/>
    </row>
    <row r="1055" spans="1:7" ht="13.5" hidden="1" customHeight="1">
      <c r="A1055" s="532" t="s">
        <v>2038</v>
      </c>
      <c r="B1055" s="488" t="s">
        <v>2036</v>
      </c>
      <c r="C1055" s="756" t="s">
        <v>784</v>
      </c>
      <c r="D1055" s="533">
        <v>70000</v>
      </c>
      <c r="E1055" s="531">
        <v>70000</v>
      </c>
      <c r="F1055" s="534"/>
      <c r="G1055" s="759" t="s">
        <v>2031</v>
      </c>
    </row>
    <row r="1056" spans="1:7" ht="13.5" hidden="1" customHeight="1">
      <c r="A1056" s="492"/>
      <c r="B1056" s="493" t="s">
        <v>2039</v>
      </c>
      <c r="C1056" s="757"/>
      <c r="D1056" s="494"/>
      <c r="E1056" s="495"/>
      <c r="F1056" s="494"/>
      <c r="G1056" s="759"/>
    </row>
    <row r="1057" spans="1:7" ht="13.5" hidden="1" customHeight="1">
      <c r="A1057" s="476" t="s">
        <v>2040</v>
      </c>
      <c r="B1057" s="488" t="s">
        <v>2036</v>
      </c>
      <c r="C1057" s="756" t="s">
        <v>784</v>
      </c>
      <c r="D1057" s="489">
        <v>53000</v>
      </c>
      <c r="E1057" s="490">
        <v>53000</v>
      </c>
      <c r="F1057" s="491"/>
      <c r="G1057" s="764" t="s">
        <v>1510</v>
      </c>
    </row>
    <row r="1058" spans="1:7" ht="13.5" hidden="1" customHeight="1">
      <c r="A1058" s="492"/>
      <c r="B1058" s="493" t="s">
        <v>2041</v>
      </c>
      <c r="C1058" s="757"/>
      <c r="D1058" s="494"/>
      <c r="E1058" s="495"/>
      <c r="F1058" s="494"/>
      <c r="G1058" s="759"/>
    </row>
    <row r="1059" spans="1:7" ht="13.5" hidden="1" customHeight="1">
      <c r="A1059" s="476" t="s">
        <v>2042</v>
      </c>
      <c r="B1059" s="488" t="s">
        <v>2043</v>
      </c>
      <c r="C1059" s="756" t="s">
        <v>2044</v>
      </c>
      <c r="D1059" s="489"/>
      <c r="E1059" s="490">
        <v>63800</v>
      </c>
      <c r="F1059" s="785" t="s">
        <v>1046</v>
      </c>
      <c r="G1059" s="764" t="s">
        <v>1510</v>
      </c>
    </row>
    <row r="1060" spans="1:7" ht="13.5" hidden="1" customHeight="1">
      <c r="A1060" s="492"/>
      <c r="B1060" s="493" t="s">
        <v>2045</v>
      </c>
      <c r="C1060" s="757"/>
      <c r="D1060" s="494"/>
      <c r="E1060" s="495"/>
      <c r="F1060" s="786"/>
      <c r="G1060" s="759"/>
    </row>
    <row r="1061" spans="1:7" ht="13.5" hidden="1" customHeight="1">
      <c r="A1061" s="476" t="s">
        <v>2046</v>
      </c>
      <c r="B1061" s="488" t="s">
        <v>2043</v>
      </c>
      <c r="C1061" s="756" t="s">
        <v>2044</v>
      </c>
      <c r="D1061" s="489"/>
      <c r="E1061" s="490">
        <v>67400</v>
      </c>
      <c r="F1061" s="785" t="s">
        <v>1046</v>
      </c>
      <c r="G1061" s="764" t="s">
        <v>1510</v>
      </c>
    </row>
    <row r="1062" spans="1:7" ht="13.5" hidden="1" customHeight="1">
      <c r="A1062" s="492"/>
      <c r="B1062" s="493" t="s">
        <v>2047</v>
      </c>
      <c r="C1062" s="757"/>
      <c r="D1062" s="494"/>
      <c r="E1062" s="495"/>
      <c r="F1062" s="786"/>
      <c r="G1062" s="759"/>
    </row>
    <row r="1063" spans="1:7" ht="13.5" hidden="1" customHeight="1">
      <c r="A1063" s="476" t="s">
        <v>2048</v>
      </c>
      <c r="B1063" s="488" t="s">
        <v>2043</v>
      </c>
      <c r="C1063" s="756" t="s">
        <v>2044</v>
      </c>
      <c r="D1063" s="489"/>
      <c r="E1063" s="490">
        <v>67400</v>
      </c>
      <c r="F1063" s="785" t="s">
        <v>1046</v>
      </c>
      <c r="G1063" s="764" t="s">
        <v>1510</v>
      </c>
    </row>
    <row r="1064" spans="1:7" ht="13.5" hidden="1" customHeight="1">
      <c r="A1064" s="492"/>
      <c r="B1064" s="493" t="s">
        <v>2049</v>
      </c>
      <c r="C1064" s="757"/>
      <c r="D1064" s="494"/>
      <c r="E1064" s="495"/>
      <c r="F1064" s="786"/>
      <c r="G1064" s="759"/>
    </row>
    <row r="1065" spans="1:7" ht="13.5" hidden="1" customHeight="1">
      <c r="A1065" s="476" t="s">
        <v>2050</v>
      </c>
      <c r="B1065" s="488" t="s">
        <v>2043</v>
      </c>
      <c r="C1065" s="756" t="s">
        <v>2044</v>
      </c>
      <c r="D1065" s="489"/>
      <c r="E1065" s="490">
        <v>78100</v>
      </c>
      <c r="F1065" s="785" t="s">
        <v>1046</v>
      </c>
      <c r="G1065" s="764" t="s">
        <v>1510</v>
      </c>
    </row>
    <row r="1066" spans="1:7" ht="13.5" hidden="1" customHeight="1">
      <c r="A1066" s="492"/>
      <c r="B1066" s="493" t="s">
        <v>2051</v>
      </c>
      <c r="C1066" s="757"/>
      <c r="D1066" s="494"/>
      <c r="E1066" s="495"/>
      <c r="F1066" s="786"/>
      <c r="G1066" s="759"/>
    </row>
    <row r="1067" spans="1:7" ht="13.5" hidden="1" customHeight="1">
      <c r="A1067" s="476" t="s">
        <v>2052</v>
      </c>
      <c r="B1067" s="488" t="s">
        <v>2043</v>
      </c>
      <c r="C1067" s="756" t="s">
        <v>2044</v>
      </c>
      <c r="D1067" s="489"/>
      <c r="E1067" s="490">
        <v>94200</v>
      </c>
      <c r="F1067" s="785" t="s">
        <v>1046</v>
      </c>
      <c r="G1067" s="764" t="s">
        <v>1510</v>
      </c>
    </row>
    <row r="1068" spans="1:7" ht="13.5" hidden="1" customHeight="1">
      <c r="A1068" s="492"/>
      <c r="B1068" s="493" t="s">
        <v>2053</v>
      </c>
      <c r="C1068" s="757"/>
      <c r="D1068" s="494"/>
      <c r="E1068" s="495"/>
      <c r="F1068" s="786"/>
      <c r="G1068" s="759"/>
    </row>
    <row r="1069" spans="1:7" ht="13.5" hidden="1" customHeight="1">
      <c r="A1069" s="476" t="s">
        <v>2054</v>
      </c>
      <c r="B1069" s="488" t="s">
        <v>2043</v>
      </c>
      <c r="C1069" s="756" t="s">
        <v>2044</v>
      </c>
      <c r="D1069" s="489"/>
      <c r="E1069" s="490">
        <v>94200</v>
      </c>
      <c r="F1069" s="785" t="s">
        <v>1046</v>
      </c>
      <c r="G1069" s="764" t="s">
        <v>1510</v>
      </c>
    </row>
    <row r="1070" spans="1:7" ht="13.5" hidden="1" customHeight="1">
      <c r="A1070" s="492"/>
      <c r="B1070" s="493" t="s">
        <v>2055</v>
      </c>
      <c r="C1070" s="757"/>
      <c r="D1070" s="494"/>
      <c r="E1070" s="495"/>
      <c r="F1070" s="786"/>
      <c r="G1070" s="759"/>
    </row>
    <row r="1071" spans="1:7" ht="13.5" hidden="1" customHeight="1">
      <c r="A1071" s="476" t="s">
        <v>2056</v>
      </c>
      <c r="B1071" s="488" t="s">
        <v>2043</v>
      </c>
      <c r="C1071" s="756" t="s">
        <v>2044</v>
      </c>
      <c r="D1071" s="489"/>
      <c r="E1071" s="490">
        <v>95900</v>
      </c>
      <c r="F1071" s="785" t="s">
        <v>1046</v>
      </c>
      <c r="G1071" s="764" t="s">
        <v>1510</v>
      </c>
    </row>
    <row r="1072" spans="1:7" ht="13.5" hidden="1" customHeight="1">
      <c r="A1072" s="492"/>
      <c r="B1072" s="493" t="s">
        <v>2057</v>
      </c>
      <c r="C1072" s="757"/>
      <c r="D1072" s="494"/>
      <c r="E1072" s="495"/>
      <c r="F1072" s="786"/>
      <c r="G1072" s="759"/>
    </row>
    <row r="1073" spans="1:7" ht="13.5" hidden="1" customHeight="1">
      <c r="A1073" s="476" t="s">
        <v>2058</v>
      </c>
      <c r="B1073" s="488" t="s">
        <v>2043</v>
      </c>
      <c r="C1073" s="756" t="s">
        <v>2044</v>
      </c>
      <c r="D1073" s="489"/>
      <c r="E1073" s="490">
        <v>112300</v>
      </c>
      <c r="F1073" s="785" t="s">
        <v>1046</v>
      </c>
      <c r="G1073" s="764" t="s">
        <v>1510</v>
      </c>
    </row>
    <row r="1074" spans="1:7" ht="13.5" hidden="1" customHeight="1">
      <c r="A1074" s="492"/>
      <c r="B1074" s="493" t="s">
        <v>2059</v>
      </c>
      <c r="C1074" s="757"/>
      <c r="D1074" s="494"/>
      <c r="E1074" s="495"/>
      <c r="F1074" s="786"/>
      <c r="G1074" s="759"/>
    </row>
    <row r="1075" spans="1:7" ht="13.5" hidden="1" customHeight="1">
      <c r="A1075" s="476" t="s">
        <v>2060</v>
      </c>
      <c r="B1075" s="488" t="s">
        <v>2043</v>
      </c>
      <c r="C1075" s="756" t="s">
        <v>2044</v>
      </c>
      <c r="D1075" s="489"/>
      <c r="E1075" s="490">
        <v>119100</v>
      </c>
      <c r="F1075" s="785" t="s">
        <v>1046</v>
      </c>
      <c r="G1075" s="764" t="s">
        <v>1510</v>
      </c>
    </row>
    <row r="1076" spans="1:7" ht="13.5" hidden="1" customHeight="1">
      <c r="A1076" s="492"/>
      <c r="B1076" s="493" t="s">
        <v>2061</v>
      </c>
      <c r="C1076" s="757"/>
      <c r="D1076" s="494"/>
      <c r="E1076" s="495"/>
      <c r="F1076" s="786"/>
      <c r="G1076" s="759"/>
    </row>
    <row r="1077" spans="1:7" ht="13.5" hidden="1" customHeight="1">
      <c r="A1077" s="476" t="s">
        <v>2062</v>
      </c>
      <c r="B1077" s="488" t="s">
        <v>2043</v>
      </c>
      <c r="C1077" s="756" t="s">
        <v>2044</v>
      </c>
      <c r="D1077" s="489"/>
      <c r="E1077" s="490">
        <v>140300</v>
      </c>
      <c r="F1077" s="785" t="s">
        <v>1046</v>
      </c>
      <c r="G1077" s="764" t="s">
        <v>1510</v>
      </c>
    </row>
    <row r="1078" spans="1:7" ht="13.5" hidden="1" customHeight="1">
      <c r="A1078" s="492"/>
      <c r="B1078" s="493" t="s">
        <v>2063</v>
      </c>
      <c r="C1078" s="757"/>
      <c r="D1078" s="494"/>
      <c r="E1078" s="495"/>
      <c r="F1078" s="786"/>
      <c r="G1078" s="759"/>
    </row>
    <row r="1079" spans="1:7" ht="13.5" hidden="1" customHeight="1">
      <c r="A1079" s="476" t="s">
        <v>2064</v>
      </c>
      <c r="B1079" s="488" t="s">
        <v>2043</v>
      </c>
      <c r="C1079" s="756" t="s">
        <v>2044</v>
      </c>
      <c r="D1079" s="489"/>
      <c r="E1079" s="490">
        <v>201500</v>
      </c>
      <c r="F1079" s="785" t="s">
        <v>1046</v>
      </c>
      <c r="G1079" s="764" t="s">
        <v>1510</v>
      </c>
    </row>
    <row r="1080" spans="1:7" ht="13.5" hidden="1" customHeight="1">
      <c r="A1080" s="492"/>
      <c r="B1080" s="493" t="s">
        <v>2065</v>
      </c>
      <c r="C1080" s="757"/>
      <c r="D1080" s="494"/>
      <c r="E1080" s="495"/>
      <c r="F1080" s="786"/>
      <c r="G1080" s="759"/>
    </row>
    <row r="1081" spans="1:7" ht="13.5" hidden="1" customHeight="1">
      <c r="A1081" s="476" t="s">
        <v>2066</v>
      </c>
      <c r="B1081" s="488" t="s">
        <v>2043</v>
      </c>
      <c r="C1081" s="756" t="s">
        <v>2044</v>
      </c>
      <c r="D1081" s="489"/>
      <c r="E1081" s="490">
        <v>266200</v>
      </c>
      <c r="F1081" s="785" t="s">
        <v>1046</v>
      </c>
      <c r="G1081" s="764" t="s">
        <v>1510</v>
      </c>
    </row>
    <row r="1082" spans="1:7" ht="13.5" hidden="1" customHeight="1">
      <c r="A1082" s="492"/>
      <c r="B1082" s="493" t="s">
        <v>2067</v>
      </c>
      <c r="C1082" s="757"/>
      <c r="D1082" s="494"/>
      <c r="E1082" s="495"/>
      <c r="F1082" s="786"/>
      <c r="G1082" s="759"/>
    </row>
    <row r="1083" spans="1:7" ht="13.5" hidden="1" customHeight="1">
      <c r="A1083" s="476" t="s">
        <v>2068</v>
      </c>
      <c r="B1083" s="488" t="s">
        <v>2043</v>
      </c>
      <c r="C1083" s="756" t="s">
        <v>2044</v>
      </c>
      <c r="D1083" s="489"/>
      <c r="E1083" s="490">
        <v>337100</v>
      </c>
      <c r="F1083" s="785" t="s">
        <v>1046</v>
      </c>
      <c r="G1083" s="764" t="s">
        <v>1510</v>
      </c>
    </row>
    <row r="1084" spans="1:7" ht="13.5" hidden="1" customHeight="1">
      <c r="A1084" s="492"/>
      <c r="B1084" s="493" t="s">
        <v>2069</v>
      </c>
      <c r="C1084" s="757"/>
      <c r="D1084" s="494"/>
      <c r="E1084" s="495"/>
      <c r="F1084" s="786"/>
      <c r="G1084" s="759"/>
    </row>
    <row r="1085" spans="1:7" ht="13.5" hidden="1" customHeight="1">
      <c r="A1085" s="476" t="s">
        <v>2070</v>
      </c>
      <c r="B1085" s="488" t="s">
        <v>2043</v>
      </c>
      <c r="C1085" s="756" t="s">
        <v>2044</v>
      </c>
      <c r="D1085" s="489"/>
      <c r="E1085" s="490">
        <v>140900</v>
      </c>
      <c r="F1085" s="785" t="s">
        <v>1046</v>
      </c>
      <c r="G1085" s="764" t="s">
        <v>1510</v>
      </c>
    </row>
    <row r="1086" spans="1:7" ht="13.5" hidden="1" customHeight="1">
      <c r="A1086" s="492"/>
      <c r="B1086" s="493" t="s">
        <v>2071</v>
      </c>
      <c r="C1086" s="757"/>
      <c r="D1086" s="494"/>
      <c r="E1086" s="495"/>
      <c r="F1086" s="786"/>
      <c r="G1086" s="759"/>
    </row>
    <row r="1087" spans="1:7" ht="13.5" hidden="1" customHeight="1">
      <c r="A1087" s="476" t="s">
        <v>2072</v>
      </c>
      <c r="B1087" s="488" t="s">
        <v>2043</v>
      </c>
      <c r="C1087" s="756" t="s">
        <v>2044</v>
      </c>
      <c r="D1087" s="489"/>
      <c r="E1087" s="490">
        <v>202100</v>
      </c>
      <c r="F1087" s="785" t="s">
        <v>1046</v>
      </c>
      <c r="G1087" s="764" t="s">
        <v>1510</v>
      </c>
    </row>
    <row r="1088" spans="1:7" ht="13.5" hidden="1" customHeight="1">
      <c r="A1088" s="492"/>
      <c r="B1088" s="493" t="s">
        <v>2073</v>
      </c>
      <c r="C1088" s="757"/>
      <c r="D1088" s="494"/>
      <c r="E1088" s="495"/>
      <c r="F1088" s="786"/>
      <c r="G1088" s="759"/>
    </row>
    <row r="1089" spans="1:7" ht="13.5" hidden="1" customHeight="1">
      <c r="A1089" s="476" t="s">
        <v>2074</v>
      </c>
      <c r="B1089" s="488" t="s">
        <v>2043</v>
      </c>
      <c r="C1089" s="756" t="s">
        <v>2044</v>
      </c>
      <c r="D1089" s="489"/>
      <c r="E1089" s="490">
        <v>377100</v>
      </c>
      <c r="F1089" s="785" t="s">
        <v>1046</v>
      </c>
      <c r="G1089" s="764" t="s">
        <v>1510</v>
      </c>
    </row>
    <row r="1090" spans="1:7" ht="13.5" hidden="1" customHeight="1">
      <c r="A1090" s="492"/>
      <c r="B1090" s="493" t="s">
        <v>2075</v>
      </c>
      <c r="C1090" s="757"/>
      <c r="D1090" s="494"/>
      <c r="E1090" s="495"/>
      <c r="F1090" s="786"/>
      <c r="G1090" s="759"/>
    </row>
    <row r="1091" spans="1:7" ht="13.5" hidden="1" customHeight="1">
      <c r="A1091" s="476" t="s">
        <v>2076</v>
      </c>
      <c r="B1091" s="488" t="s">
        <v>2043</v>
      </c>
      <c r="C1091" s="756" t="s">
        <v>2044</v>
      </c>
      <c r="D1091" s="489"/>
      <c r="E1091" s="490">
        <v>421200</v>
      </c>
      <c r="F1091" s="785" t="s">
        <v>1046</v>
      </c>
      <c r="G1091" s="764" t="s">
        <v>1510</v>
      </c>
    </row>
    <row r="1092" spans="1:7" ht="13.5" hidden="1" customHeight="1">
      <c r="A1092" s="492"/>
      <c r="B1092" s="493" t="s">
        <v>2077</v>
      </c>
      <c r="C1092" s="757"/>
      <c r="D1092" s="494"/>
      <c r="E1092" s="495"/>
      <c r="F1092" s="786"/>
      <c r="G1092" s="759"/>
    </row>
    <row r="1093" spans="1:7" ht="13.5" hidden="1" customHeight="1">
      <c r="A1093" s="476" t="s">
        <v>2078</v>
      </c>
      <c r="B1093" s="488" t="s">
        <v>2079</v>
      </c>
      <c r="C1093" s="756" t="s">
        <v>784</v>
      </c>
      <c r="D1093" s="489">
        <v>170000</v>
      </c>
      <c r="E1093" s="490">
        <v>170000</v>
      </c>
      <c r="F1093" s="491"/>
      <c r="G1093" s="764" t="s">
        <v>1507</v>
      </c>
    </row>
    <row r="1094" spans="1:7" ht="13.5" hidden="1" customHeight="1">
      <c r="A1094" s="492"/>
      <c r="B1094" s="493" t="s">
        <v>2080</v>
      </c>
      <c r="C1094" s="757"/>
      <c r="D1094" s="494"/>
      <c r="E1094" s="495"/>
      <c r="F1094" s="494"/>
      <c r="G1094" s="759"/>
    </row>
    <row r="1095" spans="1:7" ht="13.5" hidden="1" customHeight="1">
      <c r="A1095" s="476" t="s">
        <v>2081</v>
      </c>
      <c r="B1095" s="488" t="s">
        <v>2079</v>
      </c>
      <c r="C1095" s="756" t="s">
        <v>784</v>
      </c>
      <c r="D1095" s="489">
        <v>105000</v>
      </c>
      <c r="E1095" s="490">
        <v>105000</v>
      </c>
      <c r="F1095" s="491"/>
      <c r="G1095" s="764" t="s">
        <v>1507</v>
      </c>
    </row>
    <row r="1096" spans="1:7" ht="13.5" hidden="1" customHeight="1">
      <c r="A1096" s="492"/>
      <c r="B1096" s="493" t="s">
        <v>2082</v>
      </c>
      <c r="C1096" s="757"/>
      <c r="D1096" s="494"/>
      <c r="E1096" s="495"/>
      <c r="F1096" s="494"/>
      <c r="G1096" s="759"/>
    </row>
    <row r="1097" spans="1:7" ht="13.5" hidden="1" customHeight="1">
      <c r="A1097" s="476" t="s">
        <v>2083</v>
      </c>
      <c r="B1097" s="488" t="s">
        <v>2079</v>
      </c>
      <c r="C1097" s="756" t="s">
        <v>784</v>
      </c>
      <c r="D1097" s="489">
        <v>105000</v>
      </c>
      <c r="E1097" s="490">
        <v>105000</v>
      </c>
      <c r="F1097" s="491"/>
      <c r="G1097" s="764" t="s">
        <v>1507</v>
      </c>
    </row>
    <row r="1098" spans="1:7" ht="13.5" hidden="1" customHeight="1">
      <c r="A1098" s="492"/>
      <c r="B1098" s="493" t="s">
        <v>2084</v>
      </c>
      <c r="C1098" s="757"/>
      <c r="D1098" s="494"/>
      <c r="E1098" s="495"/>
      <c r="F1098" s="494"/>
      <c r="G1098" s="759"/>
    </row>
    <row r="1099" spans="1:7" ht="13.5" hidden="1" customHeight="1">
      <c r="A1099" s="476" t="s">
        <v>2085</v>
      </c>
      <c r="B1099" s="488" t="s">
        <v>2086</v>
      </c>
      <c r="C1099" s="756" t="s">
        <v>936</v>
      </c>
      <c r="D1099" s="489">
        <v>150000</v>
      </c>
      <c r="E1099" s="490">
        <v>150000</v>
      </c>
      <c r="F1099" s="491"/>
      <c r="G1099" s="764" t="s">
        <v>1510</v>
      </c>
    </row>
    <row r="1100" spans="1:7" ht="13.5" hidden="1" customHeight="1">
      <c r="A1100" s="492"/>
      <c r="B1100" s="493" t="s">
        <v>2087</v>
      </c>
      <c r="C1100" s="757"/>
      <c r="D1100" s="494"/>
      <c r="E1100" s="495"/>
      <c r="F1100" s="494"/>
      <c r="G1100" s="759"/>
    </row>
    <row r="1101" spans="1:7" ht="13.5" hidden="1" customHeight="1">
      <c r="A1101" s="476" t="s">
        <v>2088</v>
      </c>
      <c r="B1101" s="488" t="s">
        <v>2086</v>
      </c>
      <c r="C1101" s="756" t="s">
        <v>936</v>
      </c>
      <c r="D1101" s="489">
        <v>160000</v>
      </c>
      <c r="E1101" s="490">
        <v>160000</v>
      </c>
      <c r="F1101" s="491"/>
      <c r="G1101" s="764" t="s">
        <v>1510</v>
      </c>
    </row>
    <row r="1102" spans="1:7" ht="13.5" hidden="1" customHeight="1">
      <c r="A1102" s="492"/>
      <c r="B1102" s="493" t="s">
        <v>2089</v>
      </c>
      <c r="C1102" s="757"/>
      <c r="D1102" s="494"/>
      <c r="E1102" s="495"/>
      <c r="F1102" s="494"/>
      <c r="G1102" s="759"/>
    </row>
    <row r="1103" spans="1:7" ht="13.5" hidden="1" customHeight="1">
      <c r="A1103" s="476" t="s">
        <v>2090</v>
      </c>
      <c r="B1103" s="488" t="s">
        <v>2086</v>
      </c>
      <c r="C1103" s="756" t="s">
        <v>936</v>
      </c>
      <c r="D1103" s="489">
        <v>210000</v>
      </c>
      <c r="E1103" s="490">
        <v>210000</v>
      </c>
      <c r="F1103" s="491"/>
      <c r="G1103" s="764" t="s">
        <v>1510</v>
      </c>
    </row>
    <row r="1104" spans="1:7" ht="13.5" hidden="1" customHeight="1">
      <c r="A1104" s="492"/>
      <c r="B1104" s="493" t="s">
        <v>2091</v>
      </c>
      <c r="C1104" s="757"/>
      <c r="D1104" s="494"/>
      <c r="E1104" s="495"/>
      <c r="F1104" s="494"/>
      <c r="G1104" s="759"/>
    </row>
    <row r="1105" spans="1:7" ht="13.5" customHeight="1">
      <c r="A1105" s="476" t="s">
        <v>2092</v>
      </c>
      <c r="B1105" s="488" t="s">
        <v>2093</v>
      </c>
      <c r="C1105" s="756" t="s">
        <v>784</v>
      </c>
      <c r="D1105" s="489">
        <v>150000</v>
      </c>
      <c r="E1105" s="490">
        <v>150000</v>
      </c>
      <c r="F1105" s="491"/>
      <c r="G1105" s="764" t="s">
        <v>1510</v>
      </c>
    </row>
    <row r="1106" spans="1:7" ht="13.5" customHeight="1">
      <c r="A1106" s="492"/>
      <c r="B1106" s="493" t="s">
        <v>2094</v>
      </c>
      <c r="C1106" s="757"/>
      <c r="D1106" s="494"/>
      <c r="E1106" s="495"/>
      <c r="F1106" s="494"/>
      <c r="G1106" s="759"/>
    </row>
    <row r="1107" spans="1:7" ht="13.5" customHeight="1">
      <c r="A1107" s="476" t="s">
        <v>2095</v>
      </c>
      <c r="B1107" s="488" t="s">
        <v>2096</v>
      </c>
      <c r="C1107" s="756" t="s">
        <v>784</v>
      </c>
      <c r="D1107" s="489">
        <v>90000</v>
      </c>
      <c r="E1107" s="490">
        <v>90000</v>
      </c>
      <c r="F1107" s="491"/>
      <c r="G1107" s="764" t="s">
        <v>1510</v>
      </c>
    </row>
    <row r="1108" spans="1:7" ht="13.5" customHeight="1">
      <c r="A1108" s="492"/>
      <c r="B1108" s="493" t="s">
        <v>2097</v>
      </c>
      <c r="C1108" s="757"/>
      <c r="D1108" s="494"/>
      <c r="E1108" s="495"/>
      <c r="F1108" s="494"/>
      <c r="G1108" s="759"/>
    </row>
    <row r="1109" spans="1:7" ht="13.5" customHeight="1">
      <c r="A1109" s="476" t="s">
        <v>2098</v>
      </c>
      <c r="B1109" s="488" t="s">
        <v>2099</v>
      </c>
      <c r="C1109" s="756" t="s">
        <v>784</v>
      </c>
      <c r="D1109" s="489">
        <v>25200</v>
      </c>
      <c r="E1109" s="490">
        <v>25200</v>
      </c>
      <c r="F1109" s="491"/>
      <c r="G1109" s="764" t="s">
        <v>1510</v>
      </c>
    </row>
    <row r="1110" spans="1:7" ht="13.5" customHeight="1">
      <c r="A1110" s="492"/>
      <c r="B1110" s="493" t="s">
        <v>2100</v>
      </c>
      <c r="C1110" s="757"/>
      <c r="D1110" s="494"/>
      <c r="E1110" s="495"/>
      <c r="F1110" s="494"/>
      <c r="G1110" s="759"/>
    </row>
    <row r="1111" spans="1:7" s="501" customFormat="1" ht="13.5" customHeight="1">
      <c r="A1111" s="496" t="s">
        <v>2101</v>
      </c>
      <c r="B1111" s="497" t="s">
        <v>2099</v>
      </c>
      <c r="C1111" s="760" t="s">
        <v>784</v>
      </c>
      <c r="D1111" s="498">
        <v>48000</v>
      </c>
      <c r="E1111" s="499">
        <v>48000</v>
      </c>
      <c r="F1111" s="500"/>
      <c r="G1111" s="773" t="s">
        <v>1510</v>
      </c>
    </row>
    <row r="1112" spans="1:7" s="501" customFormat="1" ht="13.5" customHeight="1">
      <c r="A1112" s="502"/>
      <c r="B1112" s="503" t="s">
        <v>2102</v>
      </c>
      <c r="C1112" s="761"/>
      <c r="D1112" s="504"/>
      <c r="E1112" s="505"/>
      <c r="F1112" s="504"/>
      <c r="G1112" s="763"/>
    </row>
    <row r="1113" spans="1:7" ht="13.5" customHeight="1">
      <c r="A1113" s="476" t="s">
        <v>2103</v>
      </c>
      <c r="B1113" s="488" t="s">
        <v>2104</v>
      </c>
      <c r="C1113" s="756" t="s">
        <v>784</v>
      </c>
      <c r="D1113" s="489">
        <v>25200</v>
      </c>
      <c r="E1113" s="490">
        <v>25200</v>
      </c>
      <c r="F1113" s="491"/>
      <c r="G1113" s="764" t="s">
        <v>1510</v>
      </c>
    </row>
    <row r="1114" spans="1:7" ht="13.5" customHeight="1">
      <c r="A1114" s="492"/>
      <c r="B1114" s="493" t="s">
        <v>2105</v>
      </c>
      <c r="C1114" s="757"/>
      <c r="D1114" s="494"/>
      <c r="E1114" s="495"/>
      <c r="F1114" s="494"/>
      <c r="G1114" s="759"/>
    </row>
    <row r="1115" spans="1:7" s="501" customFormat="1" ht="13.5" customHeight="1">
      <c r="A1115" s="496" t="s">
        <v>2106</v>
      </c>
      <c r="B1115" s="497" t="s">
        <v>2104</v>
      </c>
      <c r="C1115" s="760" t="s">
        <v>784</v>
      </c>
      <c r="D1115" s="498">
        <v>48000</v>
      </c>
      <c r="E1115" s="499">
        <v>48000</v>
      </c>
      <c r="F1115" s="500"/>
      <c r="G1115" s="773" t="s">
        <v>1510</v>
      </c>
    </row>
    <row r="1116" spans="1:7" s="501" customFormat="1" ht="13.5" customHeight="1">
      <c r="A1116" s="502"/>
      <c r="B1116" s="503" t="s">
        <v>2102</v>
      </c>
      <c r="C1116" s="761"/>
      <c r="D1116" s="504"/>
      <c r="E1116" s="505"/>
      <c r="F1116" s="504"/>
      <c r="G1116" s="763"/>
    </row>
    <row r="1117" spans="1:7" ht="13.5" customHeight="1">
      <c r="A1117" s="476" t="s">
        <v>2107</v>
      </c>
      <c r="B1117" s="488" t="s">
        <v>2108</v>
      </c>
      <c r="C1117" s="756" t="s">
        <v>784</v>
      </c>
      <c r="D1117" s="489">
        <v>90000</v>
      </c>
      <c r="E1117" s="490">
        <v>90000</v>
      </c>
      <c r="F1117" s="491"/>
      <c r="G1117" s="764" t="s">
        <v>1510</v>
      </c>
    </row>
    <row r="1118" spans="1:7" ht="13.5" customHeight="1">
      <c r="A1118" s="492"/>
      <c r="B1118" s="493" t="s">
        <v>2109</v>
      </c>
      <c r="C1118" s="757"/>
      <c r="D1118" s="494"/>
      <c r="E1118" s="495"/>
      <c r="F1118" s="494"/>
      <c r="G1118" s="759"/>
    </row>
    <row r="1119" spans="1:7" ht="13.5" customHeight="1">
      <c r="A1119" s="476" t="s">
        <v>2110</v>
      </c>
      <c r="B1119" s="488" t="s">
        <v>2108</v>
      </c>
      <c r="C1119" s="756" t="s">
        <v>784</v>
      </c>
      <c r="D1119" s="489">
        <v>99000</v>
      </c>
      <c r="E1119" s="490">
        <v>99000</v>
      </c>
      <c r="F1119" s="491"/>
      <c r="G1119" s="764" t="s">
        <v>1510</v>
      </c>
    </row>
    <row r="1120" spans="1:7" ht="13.5" customHeight="1">
      <c r="A1120" s="492"/>
      <c r="B1120" s="493" t="s">
        <v>2111</v>
      </c>
      <c r="C1120" s="757"/>
      <c r="D1120" s="494"/>
      <c r="E1120" s="495"/>
      <c r="F1120" s="494"/>
      <c r="G1120" s="759"/>
    </row>
    <row r="1121" spans="1:7" ht="13.5" customHeight="1">
      <c r="A1121" s="476" t="s">
        <v>2112</v>
      </c>
      <c r="B1121" s="488" t="s">
        <v>2113</v>
      </c>
      <c r="C1121" s="756" t="s">
        <v>784</v>
      </c>
      <c r="D1121" s="489">
        <v>190000</v>
      </c>
      <c r="E1121" s="490">
        <v>270000</v>
      </c>
      <c r="F1121" s="491"/>
      <c r="G1121" s="758" t="s">
        <v>2031</v>
      </c>
    </row>
    <row r="1122" spans="1:7" ht="13.5" customHeight="1">
      <c r="A1122" s="492"/>
      <c r="B1122" s="493" t="s">
        <v>2114</v>
      </c>
      <c r="C1122" s="757"/>
      <c r="D1122" s="494"/>
      <c r="E1122" s="495"/>
      <c r="F1122" s="494"/>
      <c r="G1122" s="759"/>
    </row>
    <row r="1123" spans="1:7" ht="13.5" customHeight="1">
      <c r="A1123" s="476" t="s">
        <v>2115</v>
      </c>
      <c r="B1123" s="488" t="s">
        <v>2116</v>
      </c>
      <c r="C1123" s="756" t="s">
        <v>1200</v>
      </c>
      <c r="D1123" s="489">
        <v>259000</v>
      </c>
      <c r="E1123" s="490">
        <v>259000</v>
      </c>
      <c r="F1123" s="491"/>
      <c r="G1123" s="764" t="s">
        <v>1510</v>
      </c>
    </row>
    <row r="1124" spans="1:7" ht="13.5" customHeight="1">
      <c r="A1124" s="492"/>
      <c r="B1124" s="493" t="s">
        <v>2117</v>
      </c>
      <c r="C1124" s="757"/>
      <c r="D1124" s="494"/>
      <c r="E1124" s="495"/>
      <c r="F1124" s="494"/>
      <c r="G1124" s="759"/>
    </row>
    <row r="1125" spans="1:7" ht="13.5" customHeight="1">
      <c r="A1125" s="476" t="s">
        <v>2118</v>
      </c>
      <c r="B1125" s="488" t="s">
        <v>2116</v>
      </c>
      <c r="C1125" s="756" t="s">
        <v>1200</v>
      </c>
      <c r="D1125" s="489">
        <v>259000</v>
      </c>
      <c r="E1125" s="490">
        <v>259000</v>
      </c>
      <c r="F1125" s="491"/>
      <c r="G1125" s="764" t="s">
        <v>1510</v>
      </c>
    </row>
    <row r="1126" spans="1:7" ht="13.5" customHeight="1">
      <c r="A1126" s="492"/>
      <c r="B1126" s="493" t="s">
        <v>2119</v>
      </c>
      <c r="C1126" s="757"/>
      <c r="D1126" s="494"/>
      <c r="E1126" s="495"/>
      <c r="F1126" s="494"/>
      <c r="G1126" s="759"/>
    </row>
    <row r="1127" spans="1:7" ht="13.5" customHeight="1">
      <c r="A1127" s="476" t="s">
        <v>2120</v>
      </c>
      <c r="B1127" s="488" t="s">
        <v>2121</v>
      </c>
      <c r="C1127" s="756" t="s">
        <v>784</v>
      </c>
      <c r="D1127" s="489">
        <v>300000</v>
      </c>
      <c r="E1127" s="490">
        <v>300000</v>
      </c>
      <c r="F1127" s="491"/>
      <c r="G1127" s="764" t="s">
        <v>2031</v>
      </c>
    </row>
    <row r="1128" spans="1:7" ht="13.5" customHeight="1">
      <c r="A1128" s="492"/>
      <c r="B1128" s="493" t="s">
        <v>2122</v>
      </c>
      <c r="C1128" s="757"/>
      <c r="D1128" s="494"/>
      <c r="E1128" s="495"/>
      <c r="F1128" s="494"/>
      <c r="G1128" s="759"/>
    </row>
    <row r="1129" spans="1:7" ht="13.5" customHeight="1">
      <c r="A1129" s="476" t="s">
        <v>2123</v>
      </c>
      <c r="B1129" s="488" t="s">
        <v>2121</v>
      </c>
      <c r="C1129" s="756" t="s">
        <v>784</v>
      </c>
      <c r="D1129" s="489">
        <v>277500</v>
      </c>
      <c r="E1129" s="490">
        <v>277500</v>
      </c>
      <c r="F1129" s="491"/>
      <c r="G1129" s="764" t="s">
        <v>2031</v>
      </c>
    </row>
    <row r="1130" spans="1:7" ht="13.5" customHeight="1">
      <c r="A1130" s="492"/>
      <c r="B1130" s="493" t="s">
        <v>2124</v>
      </c>
      <c r="C1130" s="757"/>
      <c r="D1130" s="494"/>
      <c r="E1130" s="495"/>
      <c r="F1130" s="494"/>
      <c r="G1130" s="759"/>
    </row>
    <row r="1131" spans="1:7" ht="13.5" customHeight="1">
      <c r="A1131" s="476" t="s">
        <v>2125</v>
      </c>
      <c r="B1131" s="488" t="s">
        <v>2126</v>
      </c>
      <c r="C1131" s="756" t="s">
        <v>784</v>
      </c>
      <c r="D1131" s="489">
        <v>300000</v>
      </c>
      <c r="E1131" s="490">
        <v>300000</v>
      </c>
      <c r="F1131" s="491"/>
      <c r="G1131" s="764" t="s">
        <v>2031</v>
      </c>
    </row>
    <row r="1132" spans="1:7" ht="13.5" customHeight="1">
      <c r="A1132" s="492"/>
      <c r="B1132" s="493" t="s">
        <v>2127</v>
      </c>
      <c r="C1132" s="757"/>
      <c r="D1132" s="494"/>
      <c r="E1132" s="495"/>
      <c r="F1132" s="494"/>
      <c r="G1132" s="759"/>
    </row>
    <row r="1133" spans="1:7" ht="13.5" customHeight="1">
      <c r="A1133" s="496" t="s">
        <v>2128</v>
      </c>
      <c r="B1133" s="497" t="s">
        <v>2129</v>
      </c>
      <c r="C1133" s="760" t="s">
        <v>784</v>
      </c>
      <c r="D1133" s="498">
        <v>125000</v>
      </c>
      <c r="E1133" s="499">
        <v>125000</v>
      </c>
      <c r="F1133" s="491"/>
      <c r="G1133" s="764" t="s">
        <v>1510</v>
      </c>
    </row>
    <row r="1134" spans="1:7" ht="13.5" customHeight="1">
      <c r="A1134" s="502"/>
      <c r="B1134" s="503" t="s">
        <v>2130</v>
      </c>
      <c r="C1134" s="761"/>
      <c r="D1134" s="504"/>
      <c r="E1134" s="505"/>
      <c r="F1134" s="494"/>
      <c r="G1134" s="759"/>
    </row>
    <row r="1135" spans="1:7" ht="13.5" customHeight="1">
      <c r="A1135" s="585" t="s">
        <v>2131</v>
      </c>
      <c r="B1135" s="586" t="s">
        <v>2132</v>
      </c>
      <c r="C1135" s="813" t="s">
        <v>784</v>
      </c>
      <c r="D1135" s="587">
        <v>199000</v>
      </c>
      <c r="E1135" s="588">
        <v>199000</v>
      </c>
      <c r="F1135" s="491"/>
      <c r="G1135" s="764" t="s">
        <v>1510</v>
      </c>
    </row>
    <row r="1136" spans="1:7" ht="13.5" customHeight="1">
      <c r="A1136" s="589"/>
      <c r="B1136" s="590" t="s">
        <v>2133</v>
      </c>
      <c r="C1136" s="814"/>
      <c r="D1136" s="591"/>
      <c r="E1136" s="592"/>
      <c r="F1136" s="494"/>
      <c r="G1136" s="759"/>
    </row>
    <row r="1137" spans="1:7" ht="13.5" customHeight="1">
      <c r="A1137" s="476" t="s">
        <v>2134</v>
      </c>
      <c r="B1137" s="488" t="s">
        <v>2135</v>
      </c>
      <c r="C1137" s="756" t="s">
        <v>784</v>
      </c>
      <c r="D1137" s="489">
        <v>277500</v>
      </c>
      <c r="E1137" s="490">
        <v>277500</v>
      </c>
      <c r="F1137" s="491"/>
      <c r="G1137" s="764" t="s">
        <v>2031</v>
      </c>
    </row>
    <row r="1138" spans="1:7" ht="13.5" customHeight="1">
      <c r="A1138" s="492"/>
      <c r="B1138" s="493" t="s">
        <v>2127</v>
      </c>
      <c r="C1138" s="757"/>
      <c r="D1138" s="494"/>
      <c r="E1138" s="495"/>
      <c r="F1138" s="494"/>
      <c r="G1138" s="759"/>
    </row>
    <row r="1139" spans="1:7" ht="13.5" customHeight="1">
      <c r="A1139" s="476" t="s">
        <v>2136</v>
      </c>
      <c r="B1139" s="488" t="s">
        <v>2137</v>
      </c>
      <c r="C1139" s="756" t="s">
        <v>784</v>
      </c>
      <c r="D1139" s="489">
        <v>277500</v>
      </c>
      <c r="E1139" s="490">
        <v>277500</v>
      </c>
      <c r="F1139" s="491"/>
      <c r="G1139" s="764" t="s">
        <v>2031</v>
      </c>
    </row>
    <row r="1140" spans="1:7" ht="13.5" customHeight="1">
      <c r="A1140" s="492"/>
      <c r="B1140" s="493" t="s">
        <v>2127</v>
      </c>
      <c r="C1140" s="757"/>
      <c r="D1140" s="494"/>
      <c r="E1140" s="495"/>
      <c r="F1140" s="494"/>
      <c r="G1140" s="759"/>
    </row>
    <row r="1141" spans="1:7" ht="13.5" customHeight="1">
      <c r="A1141" s="476" t="s">
        <v>2138</v>
      </c>
      <c r="B1141" s="488" t="s">
        <v>2139</v>
      </c>
      <c r="C1141" s="756" t="s">
        <v>784</v>
      </c>
      <c r="D1141" s="489">
        <v>277500</v>
      </c>
      <c r="E1141" s="490">
        <v>277500</v>
      </c>
      <c r="F1141" s="491"/>
      <c r="G1141" s="764" t="s">
        <v>2031</v>
      </c>
    </row>
    <row r="1142" spans="1:7" ht="13.5" customHeight="1">
      <c r="A1142" s="492"/>
      <c r="B1142" s="493" t="s">
        <v>2127</v>
      </c>
      <c r="C1142" s="757"/>
      <c r="D1142" s="494"/>
      <c r="E1142" s="495"/>
      <c r="F1142" s="494"/>
      <c r="G1142" s="759"/>
    </row>
    <row r="1143" spans="1:7" ht="13.5" customHeight="1">
      <c r="A1143" s="476" t="s">
        <v>2140</v>
      </c>
      <c r="B1143" s="488" t="s">
        <v>2139</v>
      </c>
      <c r="C1143" s="756" t="s">
        <v>784</v>
      </c>
      <c r="D1143" s="489">
        <v>247500</v>
      </c>
      <c r="E1143" s="490">
        <v>247500</v>
      </c>
      <c r="F1143" s="491"/>
      <c r="G1143" s="764" t="s">
        <v>2031</v>
      </c>
    </row>
    <row r="1144" spans="1:7" ht="13.5" customHeight="1">
      <c r="A1144" s="492"/>
      <c r="B1144" s="493" t="s">
        <v>2141</v>
      </c>
      <c r="C1144" s="757"/>
      <c r="D1144" s="494"/>
      <c r="E1144" s="495"/>
      <c r="F1144" s="494"/>
      <c r="G1144" s="759"/>
    </row>
    <row r="1145" spans="1:7" ht="13.5" customHeight="1">
      <c r="A1145" s="545" t="s">
        <v>2142</v>
      </c>
      <c r="B1145" s="546" t="s">
        <v>2143</v>
      </c>
      <c r="C1145" s="788" t="s">
        <v>784</v>
      </c>
      <c r="D1145" s="547">
        <v>67500</v>
      </c>
      <c r="E1145" s="548">
        <v>67500</v>
      </c>
      <c r="F1145" s="491"/>
      <c r="G1145" s="764" t="s">
        <v>1510</v>
      </c>
    </row>
    <row r="1146" spans="1:7" ht="13.5" customHeight="1">
      <c r="A1146" s="551"/>
      <c r="B1146" s="552" t="s">
        <v>2144</v>
      </c>
      <c r="C1146" s="789"/>
      <c r="D1146" s="553"/>
      <c r="E1146" s="554"/>
      <c r="F1146" s="494"/>
      <c r="G1146" s="764"/>
    </row>
    <row r="1147" spans="1:7" ht="13.5" customHeight="1">
      <c r="A1147" s="476" t="s">
        <v>2145</v>
      </c>
      <c r="B1147" s="488" t="s">
        <v>2143</v>
      </c>
      <c r="C1147" s="756" t="s">
        <v>784</v>
      </c>
      <c r="D1147" s="489">
        <v>135000</v>
      </c>
      <c r="E1147" s="490">
        <v>135000</v>
      </c>
      <c r="F1147" s="491"/>
      <c r="G1147" s="764" t="s">
        <v>1510</v>
      </c>
    </row>
    <row r="1148" spans="1:7" ht="13.5" customHeight="1">
      <c r="A1148" s="492"/>
      <c r="B1148" s="493" t="s">
        <v>2146</v>
      </c>
      <c r="C1148" s="757"/>
      <c r="D1148" s="494"/>
      <c r="E1148" s="495"/>
      <c r="F1148" s="494"/>
      <c r="G1148" s="764"/>
    </row>
    <row r="1149" spans="1:7" ht="13.5" customHeight="1">
      <c r="A1149" s="545" t="s">
        <v>2147</v>
      </c>
      <c r="B1149" s="546" t="s">
        <v>2148</v>
      </c>
      <c r="C1149" s="788" t="s">
        <v>784</v>
      </c>
      <c r="D1149" s="547">
        <v>67500</v>
      </c>
      <c r="E1149" s="548">
        <v>67500</v>
      </c>
      <c r="F1149" s="491"/>
      <c r="G1149" s="764" t="s">
        <v>1510</v>
      </c>
    </row>
    <row r="1150" spans="1:7" ht="13.5" customHeight="1">
      <c r="A1150" s="551"/>
      <c r="B1150" s="552" t="s">
        <v>2149</v>
      </c>
      <c r="C1150" s="789"/>
      <c r="D1150" s="553"/>
      <c r="E1150" s="554"/>
      <c r="F1150" s="494"/>
      <c r="G1150" s="764"/>
    </row>
    <row r="1151" spans="1:7" ht="13.5" customHeight="1">
      <c r="A1151" s="476" t="s">
        <v>2150</v>
      </c>
      <c r="B1151" s="488" t="s">
        <v>2148</v>
      </c>
      <c r="C1151" s="756" t="s">
        <v>784</v>
      </c>
      <c r="D1151" s="489">
        <v>135000</v>
      </c>
      <c r="E1151" s="490">
        <v>135000</v>
      </c>
      <c r="F1151" s="491"/>
      <c r="G1151" s="764" t="s">
        <v>1510</v>
      </c>
    </row>
    <row r="1152" spans="1:7" ht="13.5" customHeight="1">
      <c r="A1152" s="492"/>
      <c r="B1152" s="493" t="s">
        <v>2151</v>
      </c>
      <c r="C1152" s="757"/>
      <c r="D1152" s="494"/>
      <c r="E1152" s="495"/>
      <c r="F1152" s="494"/>
      <c r="G1152" s="764"/>
    </row>
    <row r="1153" spans="1:7" ht="13.5" customHeight="1">
      <c r="A1153" s="476" t="s">
        <v>2152</v>
      </c>
      <c r="B1153" s="488" t="s">
        <v>2153</v>
      </c>
      <c r="C1153" s="756" t="s">
        <v>784</v>
      </c>
      <c r="D1153" s="489">
        <v>180000</v>
      </c>
      <c r="E1153" s="490">
        <v>180000</v>
      </c>
      <c r="F1153" s="491"/>
      <c r="G1153" s="764" t="s">
        <v>1507</v>
      </c>
    </row>
    <row r="1154" spans="1:7" ht="13.5" customHeight="1">
      <c r="A1154" s="492"/>
      <c r="B1154" s="493" t="s">
        <v>2154</v>
      </c>
      <c r="C1154" s="757"/>
      <c r="D1154" s="494"/>
      <c r="E1154" s="495"/>
      <c r="F1154" s="494"/>
      <c r="G1154" s="764"/>
    </row>
    <row r="1155" spans="1:7" ht="13.5" customHeight="1">
      <c r="A1155" s="476" t="s">
        <v>2155</v>
      </c>
      <c r="B1155" s="488" t="s">
        <v>2153</v>
      </c>
      <c r="C1155" s="756" t="s">
        <v>784</v>
      </c>
      <c r="D1155" s="489">
        <v>180000</v>
      </c>
      <c r="E1155" s="490">
        <v>210000</v>
      </c>
      <c r="F1155" s="491"/>
      <c r="G1155" s="764" t="s">
        <v>1510</v>
      </c>
    </row>
    <row r="1156" spans="1:7" ht="13.5" customHeight="1">
      <c r="A1156" s="492"/>
      <c r="B1156" s="493" t="s">
        <v>2156</v>
      </c>
      <c r="C1156" s="757"/>
      <c r="D1156" s="494"/>
      <c r="E1156" s="495"/>
      <c r="F1156" s="494"/>
      <c r="G1156" s="764"/>
    </row>
    <row r="1157" spans="1:7" ht="13.5" customHeight="1">
      <c r="A1157" s="476" t="s">
        <v>2157</v>
      </c>
      <c r="B1157" s="488" t="s">
        <v>2158</v>
      </c>
      <c r="C1157" s="756" t="s">
        <v>784</v>
      </c>
      <c r="D1157" s="489">
        <v>180000</v>
      </c>
      <c r="E1157" s="490">
        <v>180000</v>
      </c>
      <c r="F1157" s="491"/>
      <c r="G1157" s="764" t="s">
        <v>1507</v>
      </c>
    </row>
    <row r="1158" spans="1:7" ht="13.5" customHeight="1">
      <c r="A1158" s="492"/>
      <c r="B1158" s="493" t="s">
        <v>2154</v>
      </c>
      <c r="C1158" s="757"/>
      <c r="D1158" s="494"/>
      <c r="E1158" s="495"/>
      <c r="F1158" s="494"/>
      <c r="G1158" s="764"/>
    </row>
    <row r="1159" spans="1:7" ht="13.5" customHeight="1">
      <c r="A1159" s="476" t="s">
        <v>2159</v>
      </c>
      <c r="B1159" s="488" t="s">
        <v>2158</v>
      </c>
      <c r="C1159" s="756" t="s">
        <v>784</v>
      </c>
      <c r="D1159" s="489">
        <v>180000</v>
      </c>
      <c r="E1159" s="490">
        <v>210000</v>
      </c>
      <c r="F1159" s="491"/>
      <c r="G1159" s="764" t="s">
        <v>1510</v>
      </c>
    </row>
    <row r="1160" spans="1:7" ht="13.5" customHeight="1">
      <c r="A1160" s="492"/>
      <c r="B1160" s="493" t="s">
        <v>2156</v>
      </c>
      <c r="C1160" s="757"/>
      <c r="D1160" s="494"/>
      <c r="E1160" s="495"/>
      <c r="F1160" s="494"/>
      <c r="G1160" s="764"/>
    </row>
    <row r="1161" spans="1:7" ht="13.5" customHeight="1">
      <c r="A1161" s="476" t="s">
        <v>2160</v>
      </c>
      <c r="B1161" s="488" t="s">
        <v>2161</v>
      </c>
      <c r="C1161" s="756" t="s">
        <v>784</v>
      </c>
      <c r="D1161" s="489">
        <v>350000</v>
      </c>
      <c r="E1161" s="490">
        <v>350000</v>
      </c>
      <c r="F1161" s="491"/>
      <c r="G1161" s="764" t="s">
        <v>1507</v>
      </c>
    </row>
    <row r="1162" spans="1:7" ht="13.5" customHeight="1">
      <c r="A1162" s="492"/>
      <c r="B1162" s="493" t="s">
        <v>2162</v>
      </c>
      <c r="C1162" s="757"/>
      <c r="D1162" s="494"/>
      <c r="E1162" s="495"/>
      <c r="F1162" s="494"/>
      <c r="G1162" s="764"/>
    </row>
    <row r="1163" spans="1:7" ht="13.5" customHeight="1">
      <c r="A1163" s="476" t="s">
        <v>2163</v>
      </c>
      <c r="B1163" s="488" t="s">
        <v>2161</v>
      </c>
      <c r="C1163" s="756" t="s">
        <v>784</v>
      </c>
      <c r="D1163" s="489">
        <v>350000</v>
      </c>
      <c r="E1163" s="490">
        <v>397500</v>
      </c>
      <c r="F1163" s="491"/>
      <c r="G1163" s="764" t="s">
        <v>1510</v>
      </c>
    </row>
    <row r="1164" spans="1:7" ht="13.5" customHeight="1">
      <c r="A1164" s="492"/>
      <c r="B1164" s="493" t="s">
        <v>2164</v>
      </c>
      <c r="C1164" s="757"/>
      <c r="D1164" s="494"/>
      <c r="E1164" s="495"/>
      <c r="F1164" s="494"/>
      <c r="G1164" s="764"/>
    </row>
    <row r="1165" spans="1:7" ht="13.5" customHeight="1">
      <c r="A1165" s="496" t="s">
        <v>2165</v>
      </c>
      <c r="B1165" s="497" t="s">
        <v>2166</v>
      </c>
      <c r="C1165" s="760" t="s">
        <v>784</v>
      </c>
      <c r="D1165" s="498">
        <v>12090</v>
      </c>
      <c r="E1165" s="499">
        <v>12090</v>
      </c>
      <c r="F1165" s="491"/>
      <c r="G1165" s="764" t="s">
        <v>1510</v>
      </c>
    </row>
    <row r="1166" spans="1:7" ht="13.5" customHeight="1">
      <c r="A1166" s="502"/>
      <c r="B1166" s="503" t="s">
        <v>2167</v>
      </c>
      <c r="C1166" s="761"/>
      <c r="D1166" s="504"/>
      <c r="E1166" s="505"/>
      <c r="F1166" s="494"/>
      <c r="G1166" s="759"/>
    </row>
    <row r="1167" spans="1:7" ht="13.5" customHeight="1">
      <c r="A1167" s="496" t="s">
        <v>2168</v>
      </c>
      <c r="B1167" s="497" t="s">
        <v>2169</v>
      </c>
      <c r="C1167" s="760" t="s">
        <v>784</v>
      </c>
      <c r="D1167" s="498">
        <v>12090</v>
      </c>
      <c r="E1167" s="499">
        <v>12090</v>
      </c>
      <c r="F1167" s="491"/>
      <c r="G1167" s="764" t="s">
        <v>1510</v>
      </c>
    </row>
    <row r="1168" spans="1:7" ht="13.5" customHeight="1">
      <c r="A1168" s="502"/>
      <c r="B1168" s="503" t="s">
        <v>2170</v>
      </c>
      <c r="C1168" s="761"/>
      <c r="D1168" s="504"/>
      <c r="E1168" s="505"/>
      <c r="F1168" s="494"/>
      <c r="G1168" s="759"/>
    </row>
    <row r="1169" spans="1:7" ht="13.5" customHeight="1">
      <c r="A1169" s="476" t="s">
        <v>2171</v>
      </c>
      <c r="B1169" s="488" t="s">
        <v>2172</v>
      </c>
      <c r="C1169" s="756" t="s">
        <v>784</v>
      </c>
      <c r="D1169" s="489">
        <v>10200</v>
      </c>
      <c r="E1169" s="490">
        <v>10200</v>
      </c>
      <c r="F1169" s="491"/>
      <c r="G1169" s="764" t="s">
        <v>1510</v>
      </c>
    </row>
    <row r="1170" spans="1:7" ht="13.5" customHeight="1">
      <c r="A1170" s="492"/>
      <c r="B1170" s="493" t="s">
        <v>2173</v>
      </c>
      <c r="C1170" s="757"/>
      <c r="D1170" s="494"/>
      <c r="E1170" s="495"/>
      <c r="F1170" s="494"/>
      <c r="G1170" s="759"/>
    </row>
    <row r="1171" spans="1:7" ht="13.5" customHeight="1">
      <c r="A1171" s="476" t="s">
        <v>2174</v>
      </c>
      <c r="B1171" s="488" t="s">
        <v>2175</v>
      </c>
      <c r="C1171" s="756" t="s">
        <v>784</v>
      </c>
      <c r="D1171" s="489">
        <v>2900</v>
      </c>
      <c r="E1171" s="490">
        <v>2900</v>
      </c>
      <c r="F1171" s="491"/>
      <c r="G1171" s="764" t="s">
        <v>1510</v>
      </c>
    </row>
    <row r="1172" spans="1:7" ht="13.5" customHeight="1">
      <c r="A1172" s="492"/>
      <c r="B1172" s="493" t="s">
        <v>2176</v>
      </c>
      <c r="C1172" s="757"/>
      <c r="D1172" s="494"/>
      <c r="E1172" s="495"/>
      <c r="F1172" s="494"/>
      <c r="G1172" s="759"/>
    </row>
    <row r="1173" spans="1:7" ht="13.5" customHeight="1">
      <c r="A1173" s="476" t="s">
        <v>2177</v>
      </c>
      <c r="B1173" s="488" t="s">
        <v>2178</v>
      </c>
      <c r="C1173" s="756" t="s">
        <v>784</v>
      </c>
      <c r="D1173" s="489">
        <v>1900</v>
      </c>
      <c r="E1173" s="526">
        <v>1900</v>
      </c>
      <c r="F1173" s="491"/>
      <c r="G1173" s="764" t="s">
        <v>1510</v>
      </c>
    </row>
    <row r="1174" spans="1:7" ht="13.5" customHeight="1">
      <c r="A1174" s="492"/>
      <c r="B1174" s="493" t="s">
        <v>2179</v>
      </c>
      <c r="C1174" s="757"/>
      <c r="D1174" s="494"/>
      <c r="E1174" s="527"/>
      <c r="F1174" s="494"/>
      <c r="G1174" s="759"/>
    </row>
    <row r="1175" spans="1:7" ht="13.5" customHeight="1">
      <c r="A1175" s="476" t="s">
        <v>2180</v>
      </c>
      <c r="B1175" s="488" t="s">
        <v>2178</v>
      </c>
      <c r="C1175" s="756" t="s">
        <v>784</v>
      </c>
      <c r="D1175" s="489">
        <v>3100</v>
      </c>
      <c r="E1175" s="490">
        <v>3100</v>
      </c>
      <c r="F1175" s="491"/>
      <c r="G1175" s="764" t="s">
        <v>1510</v>
      </c>
    </row>
    <row r="1176" spans="1:7" ht="13.5" customHeight="1">
      <c r="A1176" s="492"/>
      <c r="B1176" s="493" t="s">
        <v>2181</v>
      </c>
      <c r="C1176" s="757"/>
      <c r="D1176" s="494"/>
      <c r="E1176" s="495"/>
      <c r="F1176" s="494"/>
      <c r="G1176" s="759"/>
    </row>
    <row r="1177" spans="1:7" ht="13.5" customHeight="1">
      <c r="A1177" s="496" t="s">
        <v>2182</v>
      </c>
      <c r="B1177" s="497" t="s">
        <v>2183</v>
      </c>
      <c r="C1177" s="760" t="s">
        <v>784</v>
      </c>
      <c r="D1177" s="498">
        <v>5800</v>
      </c>
      <c r="E1177" s="499">
        <v>5800</v>
      </c>
      <c r="F1177" s="491"/>
      <c r="G1177" s="764" t="s">
        <v>1510</v>
      </c>
    </row>
    <row r="1178" spans="1:7" ht="13.5" customHeight="1">
      <c r="A1178" s="502"/>
      <c r="B1178" s="503" t="s">
        <v>2176</v>
      </c>
      <c r="C1178" s="761"/>
      <c r="D1178" s="504"/>
      <c r="E1178" s="505"/>
      <c r="F1178" s="494"/>
      <c r="G1178" s="759"/>
    </row>
    <row r="1179" spans="1:7" ht="13.5" customHeight="1">
      <c r="A1179" s="476" t="s">
        <v>2184</v>
      </c>
      <c r="B1179" s="488" t="s">
        <v>2185</v>
      </c>
      <c r="C1179" s="756" t="s">
        <v>784</v>
      </c>
      <c r="D1179" s="489">
        <v>6500</v>
      </c>
      <c r="E1179" s="490">
        <v>6500</v>
      </c>
      <c r="F1179" s="491"/>
      <c r="G1179" s="764" t="s">
        <v>1510</v>
      </c>
    </row>
    <row r="1180" spans="1:7" ht="13.5" customHeight="1">
      <c r="A1180" s="492"/>
      <c r="B1180" s="493" t="s">
        <v>2186</v>
      </c>
      <c r="C1180" s="757"/>
      <c r="D1180" s="494"/>
      <c r="E1180" s="495"/>
      <c r="F1180" s="494"/>
      <c r="G1180" s="759"/>
    </row>
    <row r="1181" spans="1:7" ht="13.5" customHeight="1">
      <c r="A1181" s="535" t="s">
        <v>2187</v>
      </c>
      <c r="B1181" s="536" t="s">
        <v>2188</v>
      </c>
      <c r="C1181" s="778" t="s">
        <v>784</v>
      </c>
      <c r="D1181" s="537">
        <v>12000</v>
      </c>
      <c r="E1181" s="538">
        <v>13700</v>
      </c>
      <c r="F1181" s="491"/>
      <c r="G1181" s="758" t="s">
        <v>2031</v>
      </c>
    </row>
    <row r="1182" spans="1:7" ht="13.5" customHeight="1">
      <c r="A1182" s="541"/>
      <c r="B1182" s="542" t="s">
        <v>2189</v>
      </c>
      <c r="C1182" s="779"/>
      <c r="D1182" s="543"/>
      <c r="E1182" s="544"/>
      <c r="F1182" s="494"/>
      <c r="G1182" s="759"/>
    </row>
    <row r="1183" spans="1:7" ht="13.5" customHeight="1">
      <c r="A1183" s="496" t="s">
        <v>2190</v>
      </c>
      <c r="B1183" s="497" t="s">
        <v>2188</v>
      </c>
      <c r="C1183" s="760" t="s">
        <v>784</v>
      </c>
      <c r="D1183" s="498">
        <v>18000</v>
      </c>
      <c r="E1183" s="499">
        <v>19560</v>
      </c>
      <c r="F1183" s="491"/>
      <c r="G1183" s="758" t="s">
        <v>2031</v>
      </c>
    </row>
    <row r="1184" spans="1:7" ht="13.5" customHeight="1">
      <c r="A1184" s="502"/>
      <c r="B1184" s="503" t="s">
        <v>2191</v>
      </c>
      <c r="C1184" s="761"/>
      <c r="D1184" s="504"/>
      <c r="E1184" s="505"/>
      <c r="F1184" s="494"/>
      <c r="G1184" s="759"/>
    </row>
    <row r="1185" spans="1:7" ht="13.5" customHeight="1">
      <c r="A1185" s="476" t="s">
        <v>2192</v>
      </c>
      <c r="B1185" s="488" t="s">
        <v>2193</v>
      </c>
      <c r="C1185" s="756" t="s">
        <v>784</v>
      </c>
      <c r="D1185" s="489">
        <v>277500</v>
      </c>
      <c r="E1185" s="490">
        <v>277500</v>
      </c>
      <c r="F1185" s="491"/>
      <c r="G1185" s="764" t="s">
        <v>1510</v>
      </c>
    </row>
    <row r="1186" spans="1:7" ht="13.5" customHeight="1">
      <c r="A1186" s="492"/>
      <c r="B1186" s="493" t="s">
        <v>2194</v>
      </c>
      <c r="C1186" s="757"/>
      <c r="D1186" s="494"/>
      <c r="E1186" s="495"/>
      <c r="F1186" s="494"/>
      <c r="G1186" s="759"/>
    </row>
    <row r="1187" spans="1:7" ht="13.5" customHeight="1">
      <c r="A1187" s="476" t="s">
        <v>2195</v>
      </c>
      <c r="B1187" s="488" t="s">
        <v>2193</v>
      </c>
      <c r="C1187" s="756" t="s">
        <v>784</v>
      </c>
      <c r="D1187" s="489">
        <v>247500</v>
      </c>
      <c r="E1187" s="490">
        <v>247500</v>
      </c>
      <c r="F1187" s="491"/>
      <c r="G1187" s="764" t="s">
        <v>1510</v>
      </c>
    </row>
    <row r="1188" spans="1:7" ht="13.5" customHeight="1">
      <c r="A1188" s="492"/>
      <c r="B1188" s="493" t="s">
        <v>2196</v>
      </c>
      <c r="C1188" s="757"/>
      <c r="D1188" s="494"/>
      <c r="E1188" s="495"/>
      <c r="F1188" s="494"/>
      <c r="G1188" s="759"/>
    </row>
    <row r="1189" spans="1:7" ht="13.5" customHeight="1">
      <c r="A1189" s="476" t="s">
        <v>2197</v>
      </c>
      <c r="B1189" s="488" t="s">
        <v>2198</v>
      </c>
      <c r="C1189" s="756" t="s">
        <v>784</v>
      </c>
      <c r="D1189" s="489">
        <v>435000</v>
      </c>
      <c r="E1189" s="490">
        <v>595000</v>
      </c>
      <c r="F1189" s="491"/>
      <c r="G1189" s="764" t="s">
        <v>1510</v>
      </c>
    </row>
    <row r="1190" spans="1:7" ht="13.5" customHeight="1">
      <c r="A1190" s="492"/>
      <c r="B1190" s="493" t="s">
        <v>2199</v>
      </c>
      <c r="C1190" s="757"/>
      <c r="D1190" s="494"/>
      <c r="E1190" s="495"/>
      <c r="F1190" s="494"/>
      <c r="G1190" s="759"/>
    </row>
    <row r="1191" spans="1:7" ht="13.5" customHeight="1">
      <c r="A1191" s="476" t="s">
        <v>2200</v>
      </c>
      <c r="B1191" s="488" t="s">
        <v>2198</v>
      </c>
      <c r="C1191" s="756" t="s">
        <v>784</v>
      </c>
      <c r="D1191" s="489">
        <v>526000</v>
      </c>
      <c r="E1191" s="490">
        <v>720000</v>
      </c>
      <c r="F1191" s="491"/>
      <c r="G1191" s="764" t="s">
        <v>1510</v>
      </c>
    </row>
    <row r="1192" spans="1:7" ht="13.5" customHeight="1">
      <c r="A1192" s="492"/>
      <c r="B1192" s="493" t="s">
        <v>2201</v>
      </c>
      <c r="C1192" s="757"/>
      <c r="D1192" s="494"/>
      <c r="E1192" s="495"/>
      <c r="F1192" s="494"/>
      <c r="G1192" s="759"/>
    </row>
    <row r="1193" spans="1:7" ht="13.5" customHeight="1">
      <c r="A1193" s="476" t="s">
        <v>2202</v>
      </c>
      <c r="B1193" s="488" t="s">
        <v>2203</v>
      </c>
      <c r="C1193" s="756" t="s">
        <v>784</v>
      </c>
      <c r="D1193" s="489">
        <v>9180000</v>
      </c>
      <c r="E1193" s="490">
        <v>9180000</v>
      </c>
      <c r="F1193" s="491"/>
      <c r="G1193" s="764" t="s">
        <v>1510</v>
      </c>
    </row>
    <row r="1194" spans="1:7" ht="13.5" customHeight="1">
      <c r="A1194" s="492"/>
      <c r="B1194" s="493" t="s">
        <v>2204</v>
      </c>
      <c r="C1194" s="757"/>
      <c r="D1194" s="494"/>
      <c r="E1194" s="495"/>
      <c r="F1194" s="494"/>
      <c r="G1194" s="759"/>
    </row>
    <row r="1195" spans="1:7" ht="13.5" customHeight="1">
      <c r="A1195" s="476" t="s">
        <v>2205</v>
      </c>
      <c r="B1195" s="488" t="s">
        <v>2203</v>
      </c>
      <c r="C1195" s="756" t="s">
        <v>784</v>
      </c>
      <c r="D1195" s="489">
        <v>4200000</v>
      </c>
      <c r="E1195" s="490">
        <v>4200000</v>
      </c>
      <c r="F1195" s="491"/>
      <c r="G1195" s="764" t="s">
        <v>1510</v>
      </c>
    </row>
    <row r="1196" spans="1:7" ht="13.5" customHeight="1">
      <c r="A1196" s="492"/>
      <c r="B1196" s="493" t="s">
        <v>2206</v>
      </c>
      <c r="C1196" s="757"/>
      <c r="D1196" s="494"/>
      <c r="E1196" s="495"/>
      <c r="F1196" s="494"/>
      <c r="G1196" s="759"/>
    </row>
    <row r="1197" spans="1:7" ht="13.5" customHeight="1">
      <c r="A1197" s="496" t="s">
        <v>2207</v>
      </c>
      <c r="B1197" s="497" t="s">
        <v>2208</v>
      </c>
      <c r="C1197" s="760" t="s">
        <v>784</v>
      </c>
      <c r="D1197" s="498">
        <v>350000</v>
      </c>
      <c r="E1197" s="499">
        <v>350000</v>
      </c>
      <c r="F1197" s="491"/>
      <c r="G1197" s="764" t="s">
        <v>1510</v>
      </c>
    </row>
    <row r="1198" spans="1:7" ht="13.5" customHeight="1">
      <c r="A1198" s="502"/>
      <c r="B1198" s="503" t="s">
        <v>2209</v>
      </c>
      <c r="C1198" s="761"/>
      <c r="D1198" s="504"/>
      <c r="E1198" s="505"/>
      <c r="F1198" s="494"/>
      <c r="G1198" s="759"/>
    </row>
    <row r="1199" spans="1:7" ht="13.5" customHeight="1">
      <c r="A1199" s="496" t="s">
        <v>2210</v>
      </c>
      <c r="B1199" s="497" t="s">
        <v>2208</v>
      </c>
      <c r="C1199" s="760" t="s">
        <v>784</v>
      </c>
      <c r="D1199" s="498">
        <v>350000</v>
      </c>
      <c r="E1199" s="499">
        <v>350000</v>
      </c>
      <c r="F1199" s="491"/>
      <c r="G1199" s="764" t="s">
        <v>1510</v>
      </c>
    </row>
    <row r="1200" spans="1:7" ht="13.5" customHeight="1">
      <c r="A1200" s="502"/>
      <c r="B1200" s="503" t="s">
        <v>2211</v>
      </c>
      <c r="C1200" s="761"/>
      <c r="D1200" s="504"/>
      <c r="E1200" s="505"/>
      <c r="F1200" s="494"/>
      <c r="G1200" s="759"/>
    </row>
    <row r="1201" spans="1:7" ht="13.5" customHeight="1">
      <c r="A1201" s="476" t="s">
        <v>2212</v>
      </c>
      <c r="B1201" s="488" t="s">
        <v>2213</v>
      </c>
      <c r="C1201" s="756" t="s">
        <v>784</v>
      </c>
      <c r="D1201" s="489">
        <v>3800</v>
      </c>
      <c r="E1201" s="490">
        <v>3800</v>
      </c>
      <c r="F1201" s="491"/>
      <c r="G1201" s="764" t="s">
        <v>1510</v>
      </c>
    </row>
    <row r="1202" spans="1:7" ht="13.5" customHeight="1">
      <c r="A1202" s="492"/>
      <c r="B1202" s="493" t="s">
        <v>2214</v>
      </c>
      <c r="C1202" s="757"/>
      <c r="D1202" s="494"/>
      <c r="E1202" s="495"/>
      <c r="F1202" s="494"/>
      <c r="G1202" s="759"/>
    </row>
    <row r="1203" spans="1:7" ht="13.5" customHeight="1">
      <c r="A1203" s="535" t="s">
        <v>2215</v>
      </c>
      <c r="B1203" s="536" t="s">
        <v>2216</v>
      </c>
      <c r="C1203" s="778" t="s">
        <v>784</v>
      </c>
      <c r="D1203" s="537">
        <v>2100</v>
      </c>
      <c r="E1203" s="538">
        <v>2100</v>
      </c>
      <c r="F1203" s="491"/>
      <c r="G1203" s="764" t="s">
        <v>1510</v>
      </c>
    </row>
    <row r="1204" spans="1:7" ht="13.5" customHeight="1">
      <c r="A1204" s="541"/>
      <c r="B1204" s="542"/>
      <c r="C1204" s="779"/>
      <c r="D1204" s="543"/>
      <c r="E1204" s="544"/>
      <c r="F1204" s="494"/>
      <c r="G1204" s="759"/>
    </row>
    <row r="1205" spans="1:7" s="550" customFormat="1" ht="13.5" customHeight="1">
      <c r="A1205" s="545" t="s">
        <v>2217</v>
      </c>
      <c r="B1205" s="546" t="s">
        <v>2216</v>
      </c>
      <c r="C1205" s="815" t="s">
        <v>784</v>
      </c>
      <c r="D1205" s="593"/>
      <c r="E1205" s="548">
        <v>13500</v>
      </c>
      <c r="F1205" s="816" t="s">
        <v>1046</v>
      </c>
      <c r="G1205" s="799" t="s">
        <v>1510</v>
      </c>
    </row>
    <row r="1206" spans="1:7" s="550" customFormat="1" ht="13.5" customHeight="1">
      <c r="A1206" s="551"/>
      <c r="B1206" s="552" t="s">
        <v>2218</v>
      </c>
      <c r="C1206" s="789"/>
      <c r="D1206" s="553"/>
      <c r="E1206" s="554"/>
      <c r="F1206" s="817"/>
      <c r="G1206" s="791"/>
    </row>
    <row r="1207" spans="1:7" ht="13.5" customHeight="1">
      <c r="A1207" s="532" t="s">
        <v>2219</v>
      </c>
      <c r="B1207" s="488" t="s">
        <v>2220</v>
      </c>
      <c r="C1207" s="756" t="s">
        <v>784</v>
      </c>
      <c r="D1207" s="533">
        <v>39500</v>
      </c>
      <c r="E1207" s="531">
        <v>39500</v>
      </c>
      <c r="F1207" s="534"/>
      <c r="G1207" s="759" t="s">
        <v>1510</v>
      </c>
    </row>
    <row r="1208" spans="1:7" ht="13.5" customHeight="1">
      <c r="A1208" s="492"/>
      <c r="B1208" s="493" t="s">
        <v>2221</v>
      </c>
      <c r="C1208" s="757"/>
      <c r="D1208" s="494"/>
      <c r="E1208" s="495"/>
      <c r="F1208" s="494"/>
      <c r="G1208" s="759"/>
    </row>
    <row r="1209" spans="1:7" ht="13.5" customHeight="1">
      <c r="A1209" s="476" t="s">
        <v>2222</v>
      </c>
      <c r="B1209" s="488" t="s">
        <v>2223</v>
      </c>
      <c r="C1209" s="756" t="s">
        <v>1200</v>
      </c>
      <c r="D1209" s="489">
        <v>900000</v>
      </c>
      <c r="E1209" s="490">
        <v>900000</v>
      </c>
      <c r="F1209" s="491"/>
      <c r="G1209" s="764" t="s">
        <v>1510</v>
      </c>
    </row>
    <row r="1210" spans="1:7" ht="13.5" customHeight="1">
      <c r="A1210" s="492"/>
      <c r="B1210" s="493" t="s">
        <v>2224</v>
      </c>
      <c r="C1210" s="757"/>
      <c r="D1210" s="494"/>
      <c r="E1210" s="495"/>
      <c r="F1210" s="494"/>
      <c r="G1210" s="759"/>
    </row>
    <row r="1211" spans="1:7" ht="13.5" customHeight="1">
      <c r="A1211" s="476" t="s">
        <v>2225</v>
      </c>
      <c r="B1211" s="488" t="s">
        <v>2223</v>
      </c>
      <c r="C1211" s="756" t="s">
        <v>1200</v>
      </c>
      <c r="D1211" s="489">
        <v>1000000</v>
      </c>
      <c r="E1211" s="490">
        <v>1000000</v>
      </c>
      <c r="F1211" s="491"/>
      <c r="G1211" s="764" t="s">
        <v>1510</v>
      </c>
    </row>
    <row r="1212" spans="1:7" ht="13.5" customHeight="1">
      <c r="A1212" s="492"/>
      <c r="B1212" s="493" t="s">
        <v>2226</v>
      </c>
      <c r="C1212" s="757"/>
      <c r="D1212" s="494"/>
      <c r="E1212" s="495"/>
      <c r="F1212" s="494"/>
      <c r="G1212" s="759"/>
    </row>
    <row r="1213" spans="1:7" ht="13.5" customHeight="1">
      <c r="A1213" s="476" t="s">
        <v>2227</v>
      </c>
      <c r="B1213" s="488" t="s">
        <v>2228</v>
      </c>
      <c r="C1213" s="756" t="s">
        <v>1200</v>
      </c>
      <c r="D1213" s="489">
        <v>1100000</v>
      </c>
      <c r="E1213" s="490">
        <v>1100000</v>
      </c>
      <c r="F1213" s="491"/>
      <c r="G1213" s="764" t="s">
        <v>1510</v>
      </c>
    </row>
    <row r="1214" spans="1:7" ht="13.5" customHeight="1">
      <c r="A1214" s="492"/>
      <c r="B1214" s="493" t="s">
        <v>2229</v>
      </c>
      <c r="C1214" s="757"/>
      <c r="D1214" s="494"/>
      <c r="E1214" s="495"/>
      <c r="F1214" s="494"/>
      <c r="G1214" s="759"/>
    </row>
    <row r="1215" spans="1:7" ht="13.5" customHeight="1">
      <c r="A1215" s="476" t="s">
        <v>2230</v>
      </c>
      <c r="B1215" s="488" t="s">
        <v>2228</v>
      </c>
      <c r="C1215" s="756" t="s">
        <v>1200</v>
      </c>
      <c r="D1215" s="489">
        <v>1200000</v>
      </c>
      <c r="E1215" s="490">
        <v>1200000</v>
      </c>
      <c r="F1215" s="491"/>
      <c r="G1215" s="764" t="s">
        <v>1510</v>
      </c>
    </row>
    <row r="1216" spans="1:7" ht="13.5" customHeight="1">
      <c r="A1216" s="492"/>
      <c r="B1216" s="493" t="s">
        <v>2231</v>
      </c>
      <c r="C1216" s="757"/>
      <c r="D1216" s="494"/>
      <c r="E1216" s="495"/>
      <c r="F1216" s="494"/>
      <c r="G1216" s="759"/>
    </row>
    <row r="1217" spans="1:7" ht="13.5" customHeight="1">
      <c r="A1217" s="476" t="s">
        <v>2232</v>
      </c>
      <c r="B1217" s="488" t="s">
        <v>2233</v>
      </c>
      <c r="C1217" s="756" t="s">
        <v>1200</v>
      </c>
      <c r="D1217" s="489">
        <v>120000</v>
      </c>
      <c r="E1217" s="490">
        <v>120000</v>
      </c>
      <c r="F1217" s="491"/>
      <c r="G1217" s="764" t="s">
        <v>1510</v>
      </c>
    </row>
    <row r="1218" spans="1:7" ht="13.5" customHeight="1">
      <c r="A1218" s="492"/>
      <c r="B1218" s="493" t="s">
        <v>2234</v>
      </c>
      <c r="C1218" s="757"/>
      <c r="D1218" s="494"/>
      <c r="E1218" s="495"/>
      <c r="F1218" s="494"/>
      <c r="G1218" s="759"/>
    </row>
    <row r="1219" spans="1:7" ht="13.5" customHeight="1">
      <c r="A1219" s="476" t="s">
        <v>2235</v>
      </c>
      <c r="B1219" s="488" t="s">
        <v>2233</v>
      </c>
      <c r="C1219" s="756" t="s">
        <v>1200</v>
      </c>
      <c r="D1219" s="489">
        <v>150000</v>
      </c>
      <c r="E1219" s="490">
        <v>150000</v>
      </c>
      <c r="F1219" s="491"/>
      <c r="G1219" s="764" t="s">
        <v>1510</v>
      </c>
    </row>
    <row r="1220" spans="1:7" ht="13.5" customHeight="1">
      <c r="A1220" s="492"/>
      <c r="B1220" s="493" t="s">
        <v>2236</v>
      </c>
      <c r="C1220" s="757"/>
      <c r="D1220" s="494"/>
      <c r="E1220" s="495"/>
      <c r="F1220" s="494"/>
      <c r="G1220" s="759"/>
    </row>
    <row r="1221" spans="1:7" ht="13.5" customHeight="1">
      <c r="A1221" s="476" t="s">
        <v>2237</v>
      </c>
      <c r="B1221" s="488" t="s">
        <v>2238</v>
      </c>
      <c r="C1221" s="756" t="s">
        <v>1200</v>
      </c>
      <c r="D1221" s="489">
        <v>180000</v>
      </c>
      <c r="E1221" s="490">
        <v>180000</v>
      </c>
      <c r="F1221" s="491"/>
      <c r="G1221" s="764" t="s">
        <v>1510</v>
      </c>
    </row>
    <row r="1222" spans="1:7" ht="13.5" customHeight="1">
      <c r="A1222" s="492"/>
      <c r="B1222" s="493" t="s">
        <v>2239</v>
      </c>
      <c r="C1222" s="757"/>
      <c r="D1222" s="494"/>
      <c r="E1222" s="495"/>
      <c r="F1222" s="494"/>
      <c r="G1222" s="759"/>
    </row>
    <row r="1223" spans="1:7" s="501" customFormat="1" ht="13.5" customHeight="1">
      <c r="A1223" s="496" t="s">
        <v>2240</v>
      </c>
      <c r="B1223" s="497" t="s">
        <v>2241</v>
      </c>
      <c r="C1223" s="760" t="s">
        <v>1200</v>
      </c>
      <c r="D1223" s="498">
        <v>19000</v>
      </c>
      <c r="E1223" s="499">
        <v>19000</v>
      </c>
      <c r="F1223" s="500"/>
      <c r="G1223" s="773" t="s">
        <v>1510</v>
      </c>
    </row>
    <row r="1224" spans="1:7" s="501" customFormat="1" ht="13.5" customHeight="1">
      <c r="A1224" s="502"/>
      <c r="B1224" s="503" t="s">
        <v>2242</v>
      </c>
      <c r="C1224" s="761"/>
      <c r="D1224" s="504"/>
      <c r="E1224" s="505"/>
      <c r="F1224" s="504"/>
      <c r="G1224" s="763"/>
    </row>
    <row r="1225" spans="1:7" ht="13.5" customHeight="1">
      <c r="A1225" s="476" t="s">
        <v>2243</v>
      </c>
      <c r="B1225" s="488" t="s">
        <v>2241</v>
      </c>
      <c r="C1225" s="756" t="s">
        <v>1200</v>
      </c>
      <c r="D1225" s="489">
        <v>29000</v>
      </c>
      <c r="E1225" s="490">
        <v>29000</v>
      </c>
      <c r="F1225" s="491"/>
      <c r="G1225" s="764" t="s">
        <v>1510</v>
      </c>
    </row>
    <row r="1226" spans="1:7" ht="13.5" customHeight="1">
      <c r="A1226" s="492"/>
      <c r="B1226" s="493" t="s">
        <v>2244</v>
      </c>
      <c r="C1226" s="757"/>
      <c r="D1226" s="494"/>
      <c r="E1226" s="495"/>
      <c r="F1226" s="494"/>
      <c r="G1226" s="759"/>
    </row>
    <row r="1227" spans="1:7" ht="13.5" customHeight="1">
      <c r="A1227" s="476" t="s">
        <v>2245</v>
      </c>
      <c r="B1227" s="488" t="s">
        <v>2246</v>
      </c>
      <c r="C1227" s="756" t="s">
        <v>784</v>
      </c>
      <c r="D1227" s="489">
        <v>700000</v>
      </c>
      <c r="E1227" s="490">
        <v>700000</v>
      </c>
      <c r="F1227" s="491"/>
      <c r="G1227" s="764" t="s">
        <v>1510</v>
      </c>
    </row>
    <row r="1228" spans="1:7" ht="13.5" customHeight="1">
      <c r="A1228" s="492"/>
      <c r="B1228" s="493" t="s">
        <v>2247</v>
      </c>
      <c r="C1228" s="757"/>
      <c r="D1228" s="494"/>
      <c r="E1228" s="495"/>
      <c r="F1228" s="494"/>
      <c r="G1228" s="759"/>
    </row>
    <row r="1229" spans="1:7" ht="13.5" customHeight="1">
      <c r="A1229" s="476" t="s">
        <v>2248</v>
      </c>
      <c r="B1229" s="488" t="s">
        <v>2249</v>
      </c>
      <c r="C1229" s="756" t="s">
        <v>784</v>
      </c>
      <c r="D1229" s="489">
        <v>600000</v>
      </c>
      <c r="E1229" s="490">
        <v>600000</v>
      </c>
      <c r="F1229" s="491"/>
      <c r="G1229" s="764" t="s">
        <v>1510</v>
      </c>
    </row>
    <row r="1230" spans="1:7" ht="13.5" customHeight="1">
      <c r="A1230" s="492"/>
      <c r="B1230" s="493" t="s">
        <v>2250</v>
      </c>
      <c r="C1230" s="757"/>
      <c r="D1230" s="494"/>
      <c r="E1230" s="495"/>
      <c r="F1230" s="494"/>
      <c r="G1230" s="759"/>
    </row>
    <row r="1231" spans="1:7" ht="13.5" customHeight="1">
      <c r="A1231" s="476" t="s">
        <v>2251</v>
      </c>
      <c r="B1231" s="488" t="s">
        <v>2252</v>
      </c>
      <c r="C1231" s="756" t="s">
        <v>784</v>
      </c>
      <c r="D1231" s="489">
        <v>200000</v>
      </c>
      <c r="E1231" s="490">
        <v>200000</v>
      </c>
      <c r="F1231" s="491"/>
      <c r="G1231" s="764" t="s">
        <v>1510</v>
      </c>
    </row>
    <row r="1232" spans="1:7" ht="13.5" customHeight="1">
      <c r="A1232" s="492"/>
      <c r="B1232" s="493" t="s">
        <v>2253</v>
      </c>
      <c r="C1232" s="757"/>
      <c r="D1232" s="494"/>
      <c r="E1232" s="495"/>
      <c r="F1232" s="494"/>
      <c r="G1232" s="759"/>
    </row>
    <row r="1233" spans="1:7" s="594" customFormat="1" ht="13.5" customHeight="1">
      <c r="A1233" s="476" t="s">
        <v>2254</v>
      </c>
      <c r="B1233" s="488" t="s">
        <v>2252</v>
      </c>
      <c r="C1233" s="756" t="s">
        <v>784</v>
      </c>
      <c r="D1233" s="489">
        <v>180000</v>
      </c>
      <c r="E1233" s="490">
        <v>180000</v>
      </c>
      <c r="F1233" s="491"/>
      <c r="G1233" s="764" t="s">
        <v>1510</v>
      </c>
    </row>
    <row r="1234" spans="1:7" s="594" customFormat="1" ht="13.5" customHeight="1">
      <c r="A1234" s="492"/>
      <c r="B1234" s="493" t="s">
        <v>2255</v>
      </c>
      <c r="C1234" s="757"/>
      <c r="D1234" s="494"/>
      <c r="E1234" s="495"/>
      <c r="F1234" s="494"/>
      <c r="G1234" s="759"/>
    </row>
    <row r="1235" spans="1:7" s="595" customFormat="1" ht="13.5" customHeight="1">
      <c r="A1235" s="496" t="s">
        <v>2256</v>
      </c>
      <c r="B1235" s="497" t="s">
        <v>2257</v>
      </c>
      <c r="C1235" s="760" t="s">
        <v>784</v>
      </c>
      <c r="D1235" s="498">
        <v>90000</v>
      </c>
      <c r="E1235" s="499">
        <v>90000</v>
      </c>
      <c r="F1235" s="500"/>
      <c r="G1235" s="773" t="s">
        <v>1510</v>
      </c>
    </row>
    <row r="1236" spans="1:7" s="595" customFormat="1" ht="13.5" customHeight="1">
      <c r="A1236" s="502"/>
      <c r="B1236" s="503" t="s">
        <v>2258</v>
      </c>
      <c r="C1236" s="761"/>
      <c r="D1236" s="504"/>
      <c r="E1236" s="505"/>
      <c r="F1236" s="504"/>
      <c r="G1236" s="763"/>
    </row>
    <row r="1237" spans="1:7" s="594" customFormat="1" ht="13.5" customHeight="1">
      <c r="A1237" s="476" t="s">
        <v>2259</v>
      </c>
      <c r="B1237" s="488" t="s">
        <v>2260</v>
      </c>
      <c r="C1237" s="756" t="s">
        <v>1200</v>
      </c>
      <c r="D1237" s="489">
        <v>230000</v>
      </c>
      <c r="E1237" s="490">
        <v>230000</v>
      </c>
      <c r="F1237" s="491"/>
      <c r="G1237" s="764" t="s">
        <v>1510</v>
      </c>
    </row>
    <row r="1238" spans="1:7" s="594" customFormat="1" ht="13.5" customHeight="1">
      <c r="A1238" s="492"/>
      <c r="B1238" s="493" t="s">
        <v>2261</v>
      </c>
      <c r="C1238" s="757"/>
      <c r="D1238" s="494"/>
      <c r="E1238" s="495"/>
      <c r="F1238" s="494"/>
      <c r="G1238" s="759"/>
    </row>
    <row r="1239" spans="1:7" s="594" customFormat="1" ht="13.5" customHeight="1">
      <c r="A1239" s="476" t="s">
        <v>2262</v>
      </c>
      <c r="B1239" s="488" t="s">
        <v>2260</v>
      </c>
      <c r="C1239" s="756" t="s">
        <v>1200</v>
      </c>
      <c r="D1239" s="489">
        <v>465000</v>
      </c>
      <c r="E1239" s="490">
        <v>465000</v>
      </c>
      <c r="F1239" s="491"/>
      <c r="G1239" s="764" t="s">
        <v>1510</v>
      </c>
    </row>
    <row r="1240" spans="1:7" s="594" customFormat="1" ht="13.5" customHeight="1">
      <c r="A1240" s="492"/>
      <c r="B1240" s="493" t="s">
        <v>2263</v>
      </c>
      <c r="C1240" s="757"/>
      <c r="D1240" s="494"/>
      <c r="E1240" s="495"/>
      <c r="F1240" s="494"/>
      <c r="G1240" s="759"/>
    </row>
    <row r="1241" spans="1:7" s="594" customFormat="1" ht="13.5" customHeight="1">
      <c r="A1241" s="476" t="s">
        <v>2264</v>
      </c>
      <c r="B1241" s="488" t="s">
        <v>2265</v>
      </c>
      <c r="C1241" s="756" t="s">
        <v>1200</v>
      </c>
      <c r="D1241" s="489">
        <v>120000</v>
      </c>
      <c r="E1241" s="490">
        <v>120000</v>
      </c>
      <c r="F1241" s="491"/>
      <c r="G1241" s="764" t="s">
        <v>1510</v>
      </c>
    </row>
    <row r="1242" spans="1:7" s="594" customFormat="1" ht="13.5" customHeight="1">
      <c r="A1242" s="492"/>
      <c r="B1242" s="493" t="s">
        <v>2266</v>
      </c>
      <c r="C1242" s="757"/>
      <c r="D1242" s="494"/>
      <c r="E1242" s="495"/>
      <c r="F1242" s="494"/>
      <c r="G1242" s="759"/>
    </row>
    <row r="1243" spans="1:7" s="594" customFormat="1" ht="13.5" customHeight="1">
      <c r="A1243" s="476" t="s">
        <v>2267</v>
      </c>
      <c r="B1243" s="488" t="s">
        <v>2265</v>
      </c>
      <c r="C1243" s="756" t="s">
        <v>1200</v>
      </c>
      <c r="D1243" s="489">
        <v>276000</v>
      </c>
      <c r="E1243" s="490">
        <v>276000</v>
      </c>
      <c r="F1243" s="491"/>
      <c r="G1243" s="764" t="s">
        <v>1510</v>
      </c>
    </row>
    <row r="1244" spans="1:7" s="594" customFormat="1" ht="13.5" customHeight="1">
      <c r="A1244" s="492"/>
      <c r="B1244" s="493" t="s">
        <v>2268</v>
      </c>
      <c r="C1244" s="757"/>
      <c r="D1244" s="494"/>
      <c r="E1244" s="495"/>
      <c r="F1244" s="494"/>
      <c r="G1244" s="759"/>
    </row>
    <row r="1245" spans="1:7" s="594" customFormat="1" ht="13.5" customHeight="1">
      <c r="A1245" s="476" t="s">
        <v>2269</v>
      </c>
      <c r="B1245" s="488" t="s">
        <v>2270</v>
      </c>
      <c r="C1245" s="756" t="s">
        <v>1200</v>
      </c>
      <c r="D1245" s="489">
        <v>6423000</v>
      </c>
      <c r="E1245" s="490">
        <v>6029000</v>
      </c>
      <c r="F1245" s="491"/>
      <c r="G1245" s="764" t="s">
        <v>1510</v>
      </c>
    </row>
    <row r="1246" spans="1:7" s="594" customFormat="1" ht="13.5" customHeight="1">
      <c r="A1246" s="492"/>
      <c r="B1246" s="493" t="s">
        <v>2271</v>
      </c>
      <c r="C1246" s="757"/>
      <c r="D1246" s="494"/>
      <c r="E1246" s="495"/>
      <c r="F1246" s="494"/>
      <c r="G1246" s="759"/>
    </row>
    <row r="1247" spans="1:7" s="594" customFormat="1" ht="13.5" customHeight="1">
      <c r="A1247" s="476" t="s">
        <v>2272</v>
      </c>
      <c r="B1247" s="488" t="s">
        <v>2270</v>
      </c>
      <c r="C1247" s="756" t="s">
        <v>1200</v>
      </c>
      <c r="D1247" s="489">
        <v>10421000</v>
      </c>
      <c r="E1247" s="490">
        <v>10421000</v>
      </c>
      <c r="F1247" s="491"/>
      <c r="G1247" s="764" t="s">
        <v>1510</v>
      </c>
    </row>
    <row r="1248" spans="1:7" s="594" customFormat="1" ht="13.5" customHeight="1">
      <c r="A1248" s="492"/>
      <c r="B1248" s="493" t="s">
        <v>2273</v>
      </c>
      <c r="C1248" s="757"/>
      <c r="D1248" s="494"/>
      <c r="E1248" s="495"/>
      <c r="F1248" s="494"/>
      <c r="G1248" s="759"/>
    </row>
    <row r="1249" spans="1:7" s="594" customFormat="1" ht="13.5" customHeight="1">
      <c r="A1249" s="476" t="s">
        <v>2274</v>
      </c>
      <c r="B1249" s="488" t="s">
        <v>2270</v>
      </c>
      <c r="C1249" s="756" t="s">
        <v>1200</v>
      </c>
      <c r="D1249" s="489">
        <v>2069000</v>
      </c>
      <c r="E1249" s="490">
        <v>2069000</v>
      </c>
      <c r="F1249" s="491"/>
      <c r="G1249" s="764" t="s">
        <v>1510</v>
      </c>
    </row>
    <row r="1250" spans="1:7" s="594" customFormat="1" ht="13.5" customHeight="1">
      <c r="A1250" s="492"/>
      <c r="B1250" s="493" t="s">
        <v>2275</v>
      </c>
      <c r="C1250" s="757"/>
      <c r="D1250" s="494"/>
      <c r="E1250" s="495"/>
      <c r="F1250" s="494"/>
      <c r="G1250" s="759"/>
    </row>
    <row r="1251" spans="1:7" s="594" customFormat="1" ht="13.5" customHeight="1">
      <c r="A1251" s="476" t="s">
        <v>2276</v>
      </c>
      <c r="B1251" s="488" t="s">
        <v>2270</v>
      </c>
      <c r="C1251" s="756" t="s">
        <v>1200</v>
      </c>
      <c r="D1251" s="489">
        <v>2658000</v>
      </c>
      <c r="E1251" s="490">
        <v>2658000</v>
      </c>
      <c r="F1251" s="491"/>
      <c r="G1251" s="764" t="s">
        <v>1510</v>
      </c>
    </row>
    <row r="1252" spans="1:7" s="594" customFormat="1" ht="13.5" customHeight="1">
      <c r="A1252" s="492"/>
      <c r="B1252" s="493" t="s">
        <v>2277</v>
      </c>
      <c r="C1252" s="757"/>
      <c r="D1252" s="494"/>
      <c r="E1252" s="495"/>
      <c r="F1252" s="494"/>
      <c r="G1252" s="759"/>
    </row>
    <row r="1253" spans="1:7" ht="13.5" customHeight="1">
      <c r="A1253" s="476" t="s">
        <v>2278</v>
      </c>
      <c r="B1253" s="488" t="s">
        <v>2270</v>
      </c>
      <c r="C1253" s="756" t="s">
        <v>1200</v>
      </c>
      <c r="D1253" s="489">
        <v>3523000</v>
      </c>
      <c r="E1253" s="490">
        <v>3523000</v>
      </c>
      <c r="F1253" s="491"/>
      <c r="G1253" s="764" t="s">
        <v>1510</v>
      </c>
    </row>
    <row r="1254" spans="1:7" ht="13.5" customHeight="1">
      <c r="A1254" s="492"/>
      <c r="B1254" s="493" t="s">
        <v>2279</v>
      </c>
      <c r="C1254" s="757"/>
      <c r="D1254" s="494"/>
      <c r="E1254" s="495"/>
      <c r="F1254" s="494"/>
      <c r="G1254" s="759"/>
    </row>
    <row r="1255" spans="1:7" ht="13.5" customHeight="1">
      <c r="A1255" s="476" t="s">
        <v>2280</v>
      </c>
      <c r="B1255" s="488" t="s">
        <v>2270</v>
      </c>
      <c r="C1255" s="756" t="s">
        <v>1200</v>
      </c>
      <c r="D1255" s="489">
        <v>5192000</v>
      </c>
      <c r="E1255" s="490">
        <v>5192000</v>
      </c>
      <c r="F1255" s="491"/>
      <c r="G1255" s="764" t="s">
        <v>1510</v>
      </c>
    </row>
    <row r="1256" spans="1:7" ht="13.5" customHeight="1">
      <c r="A1256" s="492"/>
      <c r="B1256" s="493" t="s">
        <v>2281</v>
      </c>
      <c r="C1256" s="757"/>
      <c r="D1256" s="494"/>
      <c r="E1256" s="495"/>
      <c r="F1256" s="494"/>
      <c r="G1256" s="759"/>
    </row>
    <row r="1257" spans="1:7" ht="13.5" customHeight="1">
      <c r="A1257" s="476" t="s">
        <v>2282</v>
      </c>
      <c r="B1257" s="488" t="s">
        <v>2283</v>
      </c>
      <c r="C1257" s="756" t="s">
        <v>1200</v>
      </c>
      <c r="D1257" s="489">
        <v>2344000</v>
      </c>
      <c r="E1257" s="490">
        <v>2344000</v>
      </c>
      <c r="F1257" s="491"/>
      <c r="G1257" s="764" t="s">
        <v>1510</v>
      </c>
    </row>
    <row r="1258" spans="1:7" ht="13.5" customHeight="1">
      <c r="A1258" s="492"/>
      <c r="B1258" s="493" t="s">
        <v>2284</v>
      </c>
      <c r="C1258" s="757"/>
      <c r="D1258" s="494"/>
      <c r="E1258" s="495"/>
      <c r="F1258" s="494"/>
      <c r="G1258" s="759"/>
    </row>
    <row r="1259" spans="1:7" ht="13.5" customHeight="1">
      <c r="A1259" s="476" t="s">
        <v>2285</v>
      </c>
      <c r="B1259" s="488" t="s">
        <v>2283</v>
      </c>
      <c r="C1259" s="756" t="s">
        <v>1200</v>
      </c>
      <c r="D1259" s="489">
        <v>2029000</v>
      </c>
      <c r="E1259" s="490">
        <v>2029000</v>
      </c>
      <c r="F1259" s="491"/>
      <c r="G1259" s="764" t="s">
        <v>1510</v>
      </c>
    </row>
    <row r="1260" spans="1:7" ht="13.5" customHeight="1">
      <c r="A1260" s="492"/>
      <c r="B1260" s="493" t="s">
        <v>2286</v>
      </c>
      <c r="C1260" s="757"/>
      <c r="D1260" s="494"/>
      <c r="E1260" s="495"/>
      <c r="F1260" s="494"/>
      <c r="G1260" s="759"/>
    </row>
    <row r="1261" spans="1:7" ht="13.5" customHeight="1">
      <c r="A1261" s="476" t="s">
        <v>2287</v>
      </c>
      <c r="B1261" s="488" t="s">
        <v>2283</v>
      </c>
      <c r="C1261" s="756" t="s">
        <v>1200</v>
      </c>
      <c r="D1261" s="489">
        <v>2521000</v>
      </c>
      <c r="E1261" s="490">
        <v>2521000</v>
      </c>
      <c r="F1261" s="491"/>
      <c r="G1261" s="764" t="s">
        <v>1510</v>
      </c>
    </row>
    <row r="1262" spans="1:7" ht="13.5" customHeight="1">
      <c r="A1262" s="492"/>
      <c r="B1262" s="493" t="s">
        <v>2288</v>
      </c>
      <c r="C1262" s="757"/>
      <c r="D1262" s="494"/>
      <c r="E1262" s="495"/>
      <c r="F1262" s="494"/>
      <c r="G1262" s="759"/>
    </row>
    <row r="1263" spans="1:7" ht="13.5" customHeight="1">
      <c r="A1263" s="476" t="s">
        <v>2289</v>
      </c>
      <c r="B1263" s="488" t="s">
        <v>2283</v>
      </c>
      <c r="C1263" s="756" t="s">
        <v>1200</v>
      </c>
      <c r="D1263" s="489">
        <v>2548000</v>
      </c>
      <c r="E1263" s="490">
        <v>2548000</v>
      </c>
      <c r="F1263" s="491"/>
      <c r="G1263" s="764" t="s">
        <v>1510</v>
      </c>
    </row>
    <row r="1264" spans="1:7" ht="13.5" customHeight="1">
      <c r="A1264" s="492"/>
      <c r="B1264" s="493" t="s">
        <v>2290</v>
      </c>
      <c r="C1264" s="757"/>
      <c r="D1264" s="494"/>
      <c r="E1264" s="495"/>
      <c r="F1264" s="494"/>
      <c r="G1264" s="759"/>
    </row>
    <row r="1265" spans="1:7" ht="13.5" customHeight="1">
      <c r="A1265" s="476" t="s">
        <v>2291</v>
      </c>
      <c r="B1265" s="488" t="s">
        <v>2292</v>
      </c>
      <c r="C1265" s="756" t="s">
        <v>1200</v>
      </c>
      <c r="D1265" s="489">
        <v>1789000</v>
      </c>
      <c r="E1265" s="490">
        <v>1789000</v>
      </c>
      <c r="F1265" s="491"/>
      <c r="G1265" s="764" t="s">
        <v>1510</v>
      </c>
    </row>
    <row r="1266" spans="1:7" ht="13.5" customHeight="1">
      <c r="A1266" s="492"/>
      <c r="B1266" s="493" t="s">
        <v>2293</v>
      </c>
      <c r="C1266" s="757"/>
      <c r="D1266" s="494"/>
      <c r="E1266" s="495"/>
      <c r="F1266" s="494"/>
      <c r="G1266" s="759"/>
    </row>
    <row r="1267" spans="1:7" ht="13.5" customHeight="1">
      <c r="A1267" s="476" t="s">
        <v>2294</v>
      </c>
      <c r="B1267" s="488" t="s">
        <v>2292</v>
      </c>
      <c r="C1267" s="756" t="s">
        <v>1200</v>
      </c>
      <c r="D1267" s="489">
        <v>1939000</v>
      </c>
      <c r="E1267" s="490">
        <v>1939000</v>
      </c>
      <c r="F1267" s="491"/>
      <c r="G1267" s="764" t="s">
        <v>1510</v>
      </c>
    </row>
    <row r="1268" spans="1:7" ht="13.5" customHeight="1">
      <c r="A1268" s="492"/>
      <c r="B1268" s="493" t="s">
        <v>2295</v>
      </c>
      <c r="C1268" s="757"/>
      <c r="D1268" s="494"/>
      <c r="E1268" s="495"/>
      <c r="F1268" s="494"/>
      <c r="G1268" s="759"/>
    </row>
    <row r="1269" spans="1:7" ht="13.5" customHeight="1">
      <c r="A1269" s="476" t="s">
        <v>2296</v>
      </c>
      <c r="B1269" s="488" t="s">
        <v>2292</v>
      </c>
      <c r="C1269" s="756" t="s">
        <v>1200</v>
      </c>
      <c r="D1269" s="489">
        <v>1897000</v>
      </c>
      <c r="E1269" s="490">
        <v>1897000</v>
      </c>
      <c r="F1269" s="491"/>
      <c r="G1269" s="764" t="s">
        <v>1510</v>
      </c>
    </row>
    <row r="1270" spans="1:7" ht="13.5" customHeight="1">
      <c r="A1270" s="492"/>
      <c r="B1270" s="493" t="s">
        <v>2297</v>
      </c>
      <c r="C1270" s="757"/>
      <c r="D1270" s="494"/>
      <c r="E1270" s="495"/>
      <c r="F1270" s="494"/>
      <c r="G1270" s="759"/>
    </row>
    <row r="1271" spans="1:7" ht="13.5" customHeight="1">
      <c r="A1271" s="476" t="s">
        <v>2298</v>
      </c>
      <c r="B1271" s="488" t="s">
        <v>2299</v>
      </c>
      <c r="C1271" s="756" t="s">
        <v>1200</v>
      </c>
      <c r="D1271" s="489">
        <v>2173000</v>
      </c>
      <c r="E1271" s="490">
        <v>2173000</v>
      </c>
      <c r="F1271" s="491"/>
      <c r="G1271" s="764" t="s">
        <v>1510</v>
      </c>
    </row>
    <row r="1272" spans="1:7" ht="13.5" customHeight="1">
      <c r="A1272" s="492"/>
      <c r="B1272" s="493" t="s">
        <v>2293</v>
      </c>
      <c r="C1272" s="757"/>
      <c r="D1272" s="494"/>
      <c r="E1272" s="495"/>
      <c r="F1272" s="494"/>
      <c r="G1272" s="759"/>
    </row>
    <row r="1273" spans="1:7" ht="13.5" customHeight="1">
      <c r="A1273" s="476" t="s">
        <v>2300</v>
      </c>
      <c r="B1273" s="488" t="s">
        <v>2299</v>
      </c>
      <c r="C1273" s="756" t="s">
        <v>1200</v>
      </c>
      <c r="D1273" s="489">
        <v>2377000</v>
      </c>
      <c r="E1273" s="490">
        <v>2377000</v>
      </c>
      <c r="F1273" s="491"/>
      <c r="G1273" s="764" t="s">
        <v>1510</v>
      </c>
    </row>
    <row r="1274" spans="1:7" ht="13.5" customHeight="1">
      <c r="A1274" s="492"/>
      <c r="B1274" s="493" t="s">
        <v>2297</v>
      </c>
      <c r="C1274" s="757"/>
      <c r="D1274" s="494"/>
      <c r="E1274" s="495"/>
      <c r="F1274" s="494"/>
      <c r="G1274" s="759"/>
    </row>
    <row r="1275" spans="1:7" s="501" customFormat="1" ht="13.5" customHeight="1">
      <c r="A1275" s="496" t="s">
        <v>2301</v>
      </c>
      <c r="B1275" s="497" t="s">
        <v>2302</v>
      </c>
      <c r="C1275" s="760" t="s">
        <v>1200</v>
      </c>
      <c r="D1275" s="498">
        <v>8600</v>
      </c>
      <c r="E1275" s="499">
        <v>8600</v>
      </c>
      <c r="F1275" s="500"/>
      <c r="G1275" s="773" t="s">
        <v>1510</v>
      </c>
    </row>
    <row r="1276" spans="1:7" s="501" customFormat="1" ht="13.5" customHeight="1">
      <c r="A1276" s="502"/>
      <c r="B1276" s="503" t="s">
        <v>2303</v>
      </c>
      <c r="C1276" s="761"/>
      <c r="D1276" s="504"/>
      <c r="E1276" s="505"/>
      <c r="F1276" s="504"/>
      <c r="G1276" s="763"/>
    </row>
    <row r="1277" spans="1:7" s="595" customFormat="1" ht="13.5" customHeight="1">
      <c r="A1277" s="496" t="s">
        <v>2304</v>
      </c>
      <c r="B1277" s="497" t="s">
        <v>2302</v>
      </c>
      <c r="C1277" s="760" t="s">
        <v>1200</v>
      </c>
      <c r="D1277" s="498">
        <v>12000</v>
      </c>
      <c r="E1277" s="499">
        <v>12000</v>
      </c>
      <c r="F1277" s="500"/>
      <c r="G1277" s="773" t="s">
        <v>1510</v>
      </c>
    </row>
    <row r="1278" spans="1:7" s="595" customFormat="1" ht="13.5" customHeight="1">
      <c r="A1278" s="502"/>
      <c r="B1278" s="503" t="s">
        <v>2305</v>
      </c>
      <c r="C1278" s="761"/>
      <c r="D1278" s="504"/>
      <c r="E1278" s="505"/>
      <c r="F1278" s="504"/>
      <c r="G1278" s="763"/>
    </row>
    <row r="1279" spans="1:7" s="595" customFormat="1" ht="13.5" customHeight="1">
      <c r="A1279" s="496" t="s">
        <v>2306</v>
      </c>
      <c r="B1279" s="497" t="s">
        <v>2302</v>
      </c>
      <c r="C1279" s="760" t="s">
        <v>1200</v>
      </c>
      <c r="D1279" s="498">
        <v>16100</v>
      </c>
      <c r="E1279" s="499">
        <v>16100</v>
      </c>
      <c r="F1279" s="500"/>
      <c r="G1279" s="773" t="s">
        <v>1510</v>
      </c>
    </row>
    <row r="1280" spans="1:7" s="595" customFormat="1" ht="13.5" customHeight="1">
      <c r="A1280" s="502"/>
      <c r="B1280" s="503" t="s">
        <v>2307</v>
      </c>
      <c r="C1280" s="761"/>
      <c r="D1280" s="504"/>
      <c r="E1280" s="505"/>
      <c r="F1280" s="504"/>
      <c r="G1280" s="763"/>
    </row>
    <row r="1281" spans="1:7" s="595" customFormat="1" ht="13.5" customHeight="1">
      <c r="A1281" s="496" t="s">
        <v>2308</v>
      </c>
      <c r="B1281" s="497" t="s">
        <v>2302</v>
      </c>
      <c r="C1281" s="760" t="s">
        <v>1200</v>
      </c>
      <c r="D1281" s="498">
        <v>33300</v>
      </c>
      <c r="E1281" s="499">
        <v>33300</v>
      </c>
      <c r="F1281" s="500"/>
      <c r="G1281" s="773" t="s">
        <v>1510</v>
      </c>
    </row>
    <row r="1282" spans="1:7" s="595" customFormat="1" ht="13.5" customHeight="1">
      <c r="A1282" s="502"/>
      <c r="B1282" s="503" t="s">
        <v>2309</v>
      </c>
      <c r="C1282" s="761"/>
      <c r="D1282" s="504"/>
      <c r="E1282" s="505"/>
      <c r="F1282" s="504"/>
      <c r="G1282" s="763"/>
    </row>
    <row r="1283" spans="1:7" s="594" customFormat="1" ht="13.5" customHeight="1">
      <c r="A1283" s="476" t="s">
        <v>2310</v>
      </c>
      <c r="B1283" s="488" t="s">
        <v>2302</v>
      </c>
      <c r="C1283" s="756" t="s">
        <v>1200</v>
      </c>
      <c r="D1283" s="489">
        <v>45400</v>
      </c>
      <c r="E1283" s="490">
        <v>45400</v>
      </c>
      <c r="F1283" s="491"/>
      <c r="G1283" s="764" t="s">
        <v>1510</v>
      </c>
    </row>
    <row r="1284" spans="1:7" s="594" customFormat="1" ht="13.5" customHeight="1">
      <c r="A1284" s="492"/>
      <c r="B1284" s="493" t="s">
        <v>2311</v>
      </c>
      <c r="C1284" s="757"/>
      <c r="D1284" s="494"/>
      <c r="E1284" s="495"/>
      <c r="F1284" s="494"/>
      <c r="G1284" s="759"/>
    </row>
    <row r="1285" spans="1:7" s="594" customFormat="1" ht="13.5" customHeight="1">
      <c r="A1285" s="476" t="s">
        <v>2312</v>
      </c>
      <c r="B1285" s="488" t="s">
        <v>2302</v>
      </c>
      <c r="C1285" s="756" t="s">
        <v>1200</v>
      </c>
      <c r="D1285" s="489">
        <v>57500</v>
      </c>
      <c r="E1285" s="490">
        <v>57500</v>
      </c>
      <c r="F1285" s="491"/>
      <c r="G1285" s="764" t="s">
        <v>1510</v>
      </c>
    </row>
    <row r="1286" spans="1:7" s="594" customFormat="1" ht="13.5" customHeight="1">
      <c r="A1286" s="492"/>
      <c r="B1286" s="493" t="s">
        <v>2313</v>
      </c>
      <c r="C1286" s="757"/>
      <c r="D1286" s="494"/>
      <c r="E1286" s="495"/>
      <c r="F1286" s="494"/>
      <c r="G1286" s="759"/>
    </row>
    <row r="1287" spans="1:7" s="594" customFormat="1" ht="13.5" customHeight="1">
      <c r="A1287" s="476" t="s">
        <v>2314</v>
      </c>
      <c r="B1287" s="488" t="s">
        <v>2302</v>
      </c>
      <c r="C1287" s="756" t="s">
        <v>1200</v>
      </c>
      <c r="D1287" s="489">
        <v>87400</v>
      </c>
      <c r="E1287" s="490">
        <v>87400</v>
      </c>
      <c r="F1287" s="491"/>
      <c r="G1287" s="764" t="s">
        <v>1510</v>
      </c>
    </row>
    <row r="1288" spans="1:7" s="594" customFormat="1" ht="13.5" customHeight="1">
      <c r="A1288" s="492"/>
      <c r="B1288" s="493" t="s">
        <v>2315</v>
      </c>
      <c r="C1288" s="757"/>
      <c r="D1288" s="494"/>
      <c r="E1288" s="495"/>
      <c r="F1288" s="494"/>
      <c r="G1288" s="759"/>
    </row>
    <row r="1289" spans="1:7" s="594" customFormat="1" ht="13.5" customHeight="1">
      <c r="A1289" s="476" t="s">
        <v>2316</v>
      </c>
      <c r="B1289" s="488" t="s">
        <v>2302</v>
      </c>
      <c r="C1289" s="756" t="s">
        <v>1200</v>
      </c>
      <c r="D1289" s="489">
        <v>115000</v>
      </c>
      <c r="E1289" s="490">
        <v>115000</v>
      </c>
      <c r="F1289" s="491"/>
      <c r="G1289" s="764" t="s">
        <v>1510</v>
      </c>
    </row>
    <row r="1290" spans="1:7" s="594" customFormat="1" ht="13.5" customHeight="1">
      <c r="A1290" s="492"/>
      <c r="B1290" s="493" t="s">
        <v>2317</v>
      </c>
      <c r="C1290" s="757"/>
      <c r="D1290" s="494"/>
      <c r="E1290" s="495"/>
      <c r="F1290" s="494"/>
      <c r="G1290" s="759"/>
    </row>
    <row r="1291" spans="1:7" s="594" customFormat="1" ht="13.5" customHeight="1">
      <c r="A1291" s="476" t="s">
        <v>2318</v>
      </c>
      <c r="B1291" s="488" t="s">
        <v>2302</v>
      </c>
      <c r="C1291" s="756" t="s">
        <v>1200</v>
      </c>
      <c r="D1291" s="489">
        <v>146000</v>
      </c>
      <c r="E1291" s="490">
        <v>146000</v>
      </c>
      <c r="F1291" s="491"/>
      <c r="G1291" s="764" t="s">
        <v>1510</v>
      </c>
    </row>
    <row r="1292" spans="1:7" s="594" customFormat="1" ht="13.5" customHeight="1">
      <c r="A1292" s="492"/>
      <c r="B1292" s="493" t="s">
        <v>2319</v>
      </c>
      <c r="C1292" s="757"/>
      <c r="D1292" s="494"/>
      <c r="E1292" s="495"/>
      <c r="F1292" s="494"/>
      <c r="G1292" s="759"/>
    </row>
    <row r="1293" spans="1:7" s="594" customFormat="1" ht="13.5" customHeight="1">
      <c r="A1293" s="476" t="s">
        <v>2320</v>
      </c>
      <c r="B1293" s="488" t="s">
        <v>2302</v>
      </c>
      <c r="C1293" s="756" t="s">
        <v>1200</v>
      </c>
      <c r="D1293" s="489">
        <v>86900</v>
      </c>
      <c r="E1293" s="490">
        <v>86900</v>
      </c>
      <c r="F1293" s="491"/>
      <c r="G1293" s="764" t="s">
        <v>1510</v>
      </c>
    </row>
    <row r="1294" spans="1:7" s="594" customFormat="1" ht="13.5" customHeight="1">
      <c r="A1294" s="492"/>
      <c r="B1294" s="493" t="s">
        <v>2321</v>
      </c>
      <c r="C1294" s="757"/>
      <c r="D1294" s="494"/>
      <c r="E1294" s="495"/>
      <c r="F1294" s="494"/>
      <c r="G1294" s="759"/>
    </row>
    <row r="1295" spans="1:7" s="594" customFormat="1" ht="13.5" customHeight="1">
      <c r="A1295" s="476" t="s">
        <v>2322</v>
      </c>
      <c r="B1295" s="488" t="s">
        <v>2302</v>
      </c>
      <c r="C1295" s="756" t="s">
        <v>1200</v>
      </c>
      <c r="D1295" s="489">
        <v>132200</v>
      </c>
      <c r="E1295" s="490">
        <v>132200</v>
      </c>
      <c r="F1295" s="491"/>
      <c r="G1295" s="764" t="s">
        <v>1510</v>
      </c>
    </row>
    <row r="1296" spans="1:7" s="594" customFormat="1" ht="13.5" customHeight="1">
      <c r="A1296" s="492"/>
      <c r="B1296" s="493" t="s">
        <v>2323</v>
      </c>
      <c r="C1296" s="757"/>
      <c r="D1296" s="494"/>
      <c r="E1296" s="495"/>
      <c r="F1296" s="494"/>
      <c r="G1296" s="759"/>
    </row>
    <row r="1297" spans="1:7" s="594" customFormat="1" ht="13.5" customHeight="1">
      <c r="A1297" s="476" t="s">
        <v>2324</v>
      </c>
      <c r="B1297" s="488" t="s">
        <v>2302</v>
      </c>
      <c r="C1297" s="756" t="s">
        <v>1200</v>
      </c>
      <c r="D1297" s="489">
        <v>177100</v>
      </c>
      <c r="E1297" s="490">
        <v>177100</v>
      </c>
      <c r="F1297" s="491"/>
      <c r="G1297" s="764" t="s">
        <v>1510</v>
      </c>
    </row>
    <row r="1298" spans="1:7" s="594" customFormat="1" ht="13.5" customHeight="1">
      <c r="A1298" s="492"/>
      <c r="B1298" s="493" t="s">
        <v>2325</v>
      </c>
      <c r="C1298" s="757"/>
      <c r="D1298" s="494"/>
      <c r="E1298" s="495"/>
      <c r="F1298" s="494"/>
      <c r="G1298" s="759"/>
    </row>
    <row r="1299" spans="1:7" s="594" customFormat="1" ht="13.5" customHeight="1">
      <c r="A1299" s="476" t="s">
        <v>2326</v>
      </c>
      <c r="B1299" s="488" t="s">
        <v>2302</v>
      </c>
      <c r="C1299" s="756" t="s">
        <v>1200</v>
      </c>
      <c r="D1299" s="489">
        <v>202400</v>
      </c>
      <c r="E1299" s="490">
        <v>202400</v>
      </c>
      <c r="F1299" s="491"/>
      <c r="G1299" s="764" t="s">
        <v>1510</v>
      </c>
    </row>
    <row r="1300" spans="1:7" s="594" customFormat="1" ht="13.5" customHeight="1">
      <c r="A1300" s="492"/>
      <c r="B1300" s="493" t="s">
        <v>2327</v>
      </c>
      <c r="C1300" s="757"/>
      <c r="D1300" s="494"/>
      <c r="E1300" s="495"/>
      <c r="F1300" s="494"/>
      <c r="G1300" s="759"/>
    </row>
    <row r="1301" spans="1:7" s="594" customFormat="1" ht="13.5" customHeight="1">
      <c r="A1301" s="476" t="s">
        <v>2328</v>
      </c>
      <c r="B1301" s="488" t="s">
        <v>2302</v>
      </c>
      <c r="C1301" s="756" t="s">
        <v>1200</v>
      </c>
      <c r="D1301" s="489">
        <v>246100</v>
      </c>
      <c r="E1301" s="490">
        <v>246100</v>
      </c>
      <c r="F1301" s="491"/>
      <c r="G1301" s="764" t="s">
        <v>1510</v>
      </c>
    </row>
    <row r="1302" spans="1:7" s="594" customFormat="1" ht="13.5" customHeight="1">
      <c r="A1302" s="492"/>
      <c r="B1302" s="493" t="s">
        <v>2329</v>
      </c>
      <c r="C1302" s="757"/>
      <c r="D1302" s="494"/>
      <c r="E1302" s="495"/>
      <c r="F1302" s="494"/>
      <c r="G1302" s="759"/>
    </row>
    <row r="1303" spans="1:7" s="594" customFormat="1" ht="13.5" customHeight="1">
      <c r="A1303" s="476" t="s">
        <v>2330</v>
      </c>
      <c r="B1303" s="488" t="s">
        <v>2302</v>
      </c>
      <c r="C1303" s="756" t="s">
        <v>1200</v>
      </c>
      <c r="D1303" s="489">
        <v>370300</v>
      </c>
      <c r="E1303" s="490">
        <v>370300</v>
      </c>
      <c r="F1303" s="491"/>
      <c r="G1303" s="764" t="s">
        <v>1510</v>
      </c>
    </row>
    <row r="1304" spans="1:7" s="594" customFormat="1" ht="13.5" customHeight="1">
      <c r="A1304" s="492"/>
      <c r="B1304" s="493" t="s">
        <v>2331</v>
      </c>
      <c r="C1304" s="757"/>
      <c r="D1304" s="494"/>
      <c r="E1304" s="495"/>
      <c r="F1304" s="494"/>
      <c r="G1304" s="759"/>
    </row>
    <row r="1305" spans="1:7" s="594" customFormat="1" ht="13.5" customHeight="1">
      <c r="A1305" s="476" t="s">
        <v>2332</v>
      </c>
      <c r="B1305" s="488" t="s">
        <v>2333</v>
      </c>
      <c r="C1305" s="756" t="s">
        <v>1200</v>
      </c>
      <c r="D1305" s="489">
        <v>589400</v>
      </c>
      <c r="E1305" s="490">
        <v>589400</v>
      </c>
      <c r="F1305" s="491"/>
      <c r="G1305" s="764" t="s">
        <v>1510</v>
      </c>
    </row>
    <row r="1306" spans="1:7" s="594" customFormat="1" ht="13.5" customHeight="1">
      <c r="A1306" s="492"/>
      <c r="B1306" s="493" t="s">
        <v>2334</v>
      </c>
      <c r="C1306" s="757"/>
      <c r="D1306" s="494"/>
      <c r="E1306" s="495"/>
      <c r="F1306" s="494"/>
      <c r="G1306" s="759"/>
    </row>
    <row r="1307" spans="1:7" s="594" customFormat="1" ht="13.5" customHeight="1">
      <c r="A1307" s="476" t="s">
        <v>2335</v>
      </c>
      <c r="B1307" s="488" t="s">
        <v>2333</v>
      </c>
      <c r="C1307" s="756" t="s">
        <v>1200</v>
      </c>
      <c r="D1307" s="489">
        <v>610900</v>
      </c>
      <c r="E1307" s="490">
        <v>610900</v>
      </c>
      <c r="F1307" s="491"/>
      <c r="G1307" s="764" t="s">
        <v>1510</v>
      </c>
    </row>
    <row r="1308" spans="1:7" s="594" customFormat="1" ht="13.5" customHeight="1">
      <c r="A1308" s="492"/>
      <c r="B1308" s="493" t="s">
        <v>2336</v>
      </c>
      <c r="C1308" s="757"/>
      <c r="D1308" s="494"/>
      <c r="E1308" s="495"/>
      <c r="F1308" s="494"/>
      <c r="G1308" s="759"/>
    </row>
    <row r="1309" spans="1:7" s="594" customFormat="1" ht="13.5" customHeight="1">
      <c r="A1309" s="476" t="s">
        <v>2337</v>
      </c>
      <c r="B1309" s="488" t="s">
        <v>2333</v>
      </c>
      <c r="C1309" s="756" t="s">
        <v>1200</v>
      </c>
      <c r="D1309" s="489">
        <v>632500</v>
      </c>
      <c r="E1309" s="490">
        <v>632500</v>
      </c>
      <c r="F1309" s="491"/>
      <c r="G1309" s="764" t="s">
        <v>1510</v>
      </c>
    </row>
    <row r="1310" spans="1:7" s="594" customFormat="1" ht="13.5" customHeight="1">
      <c r="A1310" s="492"/>
      <c r="B1310" s="493" t="s">
        <v>2338</v>
      </c>
      <c r="C1310" s="757"/>
      <c r="D1310" s="494"/>
      <c r="E1310" s="495"/>
      <c r="F1310" s="494"/>
      <c r="G1310" s="759"/>
    </row>
    <row r="1311" spans="1:7" s="594" customFormat="1" ht="13.5" customHeight="1">
      <c r="A1311" s="476" t="s">
        <v>2339</v>
      </c>
      <c r="B1311" s="488" t="s">
        <v>2333</v>
      </c>
      <c r="C1311" s="756" t="s">
        <v>1200</v>
      </c>
      <c r="D1311" s="489">
        <v>654000</v>
      </c>
      <c r="E1311" s="490">
        <v>654000</v>
      </c>
      <c r="F1311" s="491"/>
      <c r="G1311" s="764" t="s">
        <v>1510</v>
      </c>
    </row>
    <row r="1312" spans="1:7" s="594" customFormat="1" ht="13.5" customHeight="1">
      <c r="A1312" s="492"/>
      <c r="B1312" s="493" t="s">
        <v>2340</v>
      </c>
      <c r="C1312" s="757"/>
      <c r="D1312" s="494"/>
      <c r="E1312" s="495"/>
      <c r="F1312" s="494"/>
      <c r="G1312" s="759"/>
    </row>
    <row r="1313" spans="1:7" s="594" customFormat="1" ht="13.5" customHeight="1">
      <c r="A1313" s="476" t="s">
        <v>2341</v>
      </c>
      <c r="B1313" s="488" t="s">
        <v>2333</v>
      </c>
      <c r="C1313" s="756" t="s">
        <v>1200</v>
      </c>
      <c r="D1313" s="489">
        <v>682800</v>
      </c>
      <c r="E1313" s="490">
        <v>682800</v>
      </c>
      <c r="F1313" s="491"/>
      <c r="G1313" s="764" t="s">
        <v>1510</v>
      </c>
    </row>
    <row r="1314" spans="1:7" s="594" customFormat="1" ht="13.5" customHeight="1">
      <c r="A1314" s="492"/>
      <c r="B1314" s="493" t="s">
        <v>2342</v>
      </c>
      <c r="C1314" s="757"/>
      <c r="D1314" s="494"/>
      <c r="E1314" s="495"/>
      <c r="F1314" s="494"/>
      <c r="G1314" s="759"/>
    </row>
    <row r="1315" spans="1:7" s="594" customFormat="1" ht="13.5" customHeight="1">
      <c r="A1315" s="476" t="s">
        <v>2343</v>
      </c>
      <c r="B1315" s="488" t="s">
        <v>2333</v>
      </c>
      <c r="C1315" s="756" t="s">
        <v>1200</v>
      </c>
      <c r="D1315" s="489">
        <v>747500</v>
      </c>
      <c r="E1315" s="490">
        <v>747500</v>
      </c>
      <c r="F1315" s="491"/>
      <c r="G1315" s="764" t="s">
        <v>1510</v>
      </c>
    </row>
    <row r="1316" spans="1:7" s="594" customFormat="1" ht="13.5" customHeight="1">
      <c r="A1316" s="492"/>
      <c r="B1316" s="493" t="s">
        <v>2344</v>
      </c>
      <c r="C1316" s="757"/>
      <c r="D1316" s="494"/>
      <c r="E1316" s="495"/>
      <c r="F1316" s="494"/>
      <c r="G1316" s="759"/>
    </row>
    <row r="1317" spans="1:7" s="594" customFormat="1" ht="13.5" customHeight="1">
      <c r="A1317" s="476" t="s">
        <v>2345</v>
      </c>
      <c r="B1317" s="488" t="s">
        <v>2333</v>
      </c>
      <c r="C1317" s="756" t="s">
        <v>1200</v>
      </c>
      <c r="D1317" s="489">
        <v>920000</v>
      </c>
      <c r="E1317" s="490">
        <v>920000</v>
      </c>
      <c r="F1317" s="491"/>
      <c r="G1317" s="764" t="s">
        <v>1510</v>
      </c>
    </row>
    <row r="1318" spans="1:7" s="594" customFormat="1" ht="13.5" customHeight="1">
      <c r="A1318" s="492"/>
      <c r="B1318" s="493" t="s">
        <v>2346</v>
      </c>
      <c r="C1318" s="757"/>
      <c r="D1318" s="494"/>
      <c r="E1318" s="495"/>
      <c r="F1318" s="494"/>
      <c r="G1318" s="759"/>
    </row>
    <row r="1319" spans="1:7" s="594" customFormat="1" ht="13.5" customHeight="1">
      <c r="A1319" s="476" t="s">
        <v>2347</v>
      </c>
      <c r="B1319" s="488" t="s">
        <v>2333</v>
      </c>
      <c r="C1319" s="756" t="s">
        <v>1200</v>
      </c>
      <c r="D1319" s="489">
        <v>1070900</v>
      </c>
      <c r="E1319" s="490">
        <v>1070900</v>
      </c>
      <c r="F1319" s="491"/>
      <c r="G1319" s="764" t="s">
        <v>1510</v>
      </c>
    </row>
    <row r="1320" spans="1:7" s="594" customFormat="1" ht="13.5" customHeight="1">
      <c r="A1320" s="492"/>
      <c r="B1320" s="493" t="s">
        <v>2348</v>
      </c>
      <c r="C1320" s="757"/>
      <c r="D1320" s="494"/>
      <c r="E1320" s="495"/>
      <c r="F1320" s="494"/>
      <c r="G1320" s="759"/>
    </row>
    <row r="1321" spans="1:7" s="594" customFormat="1" ht="13.5" customHeight="1">
      <c r="A1321" s="476" t="s">
        <v>2349</v>
      </c>
      <c r="B1321" s="488" t="s">
        <v>2333</v>
      </c>
      <c r="C1321" s="756" t="s">
        <v>1200</v>
      </c>
      <c r="D1321" s="489">
        <v>1466300</v>
      </c>
      <c r="E1321" s="490">
        <v>1466300</v>
      </c>
      <c r="F1321" s="491"/>
      <c r="G1321" s="764" t="s">
        <v>1510</v>
      </c>
    </row>
    <row r="1322" spans="1:7" s="594" customFormat="1" ht="13.5" customHeight="1">
      <c r="A1322" s="492"/>
      <c r="B1322" s="493" t="s">
        <v>2350</v>
      </c>
      <c r="C1322" s="757"/>
      <c r="D1322" s="494"/>
      <c r="E1322" s="495"/>
      <c r="F1322" s="494"/>
      <c r="G1322" s="759"/>
    </row>
    <row r="1323" spans="1:7" s="594" customFormat="1" ht="13.5" customHeight="1">
      <c r="A1323" s="476" t="s">
        <v>2351</v>
      </c>
      <c r="B1323" s="488" t="s">
        <v>2333</v>
      </c>
      <c r="C1323" s="756" t="s">
        <v>1200</v>
      </c>
      <c r="D1323" s="489">
        <v>1794000</v>
      </c>
      <c r="E1323" s="490">
        <v>1794000</v>
      </c>
      <c r="F1323" s="491"/>
      <c r="G1323" s="764" t="s">
        <v>1510</v>
      </c>
    </row>
    <row r="1324" spans="1:7" s="594" customFormat="1" ht="13.5" customHeight="1">
      <c r="A1324" s="492"/>
      <c r="B1324" s="493" t="s">
        <v>2352</v>
      </c>
      <c r="C1324" s="757"/>
      <c r="D1324" s="494"/>
      <c r="E1324" s="495"/>
      <c r="F1324" s="494"/>
      <c r="G1324" s="759"/>
    </row>
    <row r="1325" spans="1:7" ht="13.5" customHeight="1">
      <c r="A1325" s="476" t="s">
        <v>2353</v>
      </c>
      <c r="B1325" s="488" t="s">
        <v>2333</v>
      </c>
      <c r="C1325" s="756" t="s">
        <v>1200</v>
      </c>
      <c r="D1325" s="489">
        <v>2208000</v>
      </c>
      <c r="E1325" s="490">
        <v>2208000</v>
      </c>
      <c r="F1325" s="491"/>
      <c r="G1325" s="764" t="s">
        <v>1510</v>
      </c>
    </row>
    <row r="1326" spans="1:7" ht="13.5" customHeight="1">
      <c r="A1326" s="492"/>
      <c r="B1326" s="493" t="s">
        <v>2354</v>
      </c>
      <c r="C1326" s="757"/>
      <c r="D1326" s="494"/>
      <c r="E1326" s="495"/>
      <c r="F1326" s="494"/>
      <c r="G1326" s="759"/>
    </row>
    <row r="1327" spans="1:7" ht="13.5" customHeight="1">
      <c r="A1327" s="476" t="s">
        <v>2355</v>
      </c>
      <c r="B1327" s="488" t="s">
        <v>2333</v>
      </c>
      <c r="C1327" s="756" t="s">
        <v>1200</v>
      </c>
      <c r="D1327" s="489">
        <v>2511600</v>
      </c>
      <c r="E1327" s="490">
        <v>2511600</v>
      </c>
      <c r="F1327" s="491"/>
      <c r="G1327" s="764" t="s">
        <v>1510</v>
      </c>
    </row>
    <row r="1328" spans="1:7" ht="13.5" customHeight="1">
      <c r="A1328" s="492"/>
      <c r="B1328" s="493" t="s">
        <v>2356</v>
      </c>
      <c r="C1328" s="757"/>
      <c r="D1328" s="494"/>
      <c r="E1328" s="495"/>
      <c r="F1328" s="494"/>
      <c r="G1328" s="759"/>
    </row>
    <row r="1329" spans="1:7" ht="13.5" customHeight="1">
      <c r="A1329" s="476" t="s">
        <v>2357</v>
      </c>
      <c r="B1329" s="488" t="s">
        <v>2358</v>
      </c>
      <c r="C1329" s="756" t="s">
        <v>784</v>
      </c>
      <c r="D1329" s="489">
        <v>12150</v>
      </c>
      <c r="E1329" s="490">
        <v>12150</v>
      </c>
      <c r="F1329" s="491"/>
      <c r="G1329" s="764" t="s">
        <v>1510</v>
      </c>
    </row>
    <row r="1330" spans="1:7" ht="13.5" customHeight="1">
      <c r="A1330" s="492"/>
      <c r="B1330" s="493" t="s">
        <v>2359</v>
      </c>
      <c r="C1330" s="757"/>
      <c r="D1330" s="494"/>
      <c r="E1330" s="495"/>
      <c r="F1330" s="494"/>
      <c r="G1330" s="759"/>
    </row>
    <row r="1331" spans="1:7" s="501" customFormat="1" ht="13.5" customHeight="1">
      <c r="A1331" s="496" t="s">
        <v>2360</v>
      </c>
      <c r="B1331" s="497" t="s">
        <v>2358</v>
      </c>
      <c r="C1331" s="760" t="s">
        <v>784</v>
      </c>
      <c r="D1331" s="498">
        <v>12900</v>
      </c>
      <c r="E1331" s="499">
        <v>12900</v>
      </c>
      <c r="F1331" s="500"/>
      <c r="G1331" s="773" t="s">
        <v>1510</v>
      </c>
    </row>
    <row r="1332" spans="1:7" s="501" customFormat="1" ht="13.5" customHeight="1">
      <c r="A1332" s="502"/>
      <c r="B1332" s="503" t="s">
        <v>2361</v>
      </c>
      <c r="C1332" s="761"/>
      <c r="D1332" s="504"/>
      <c r="E1332" s="505"/>
      <c r="F1332" s="504"/>
      <c r="G1332" s="763"/>
    </row>
    <row r="1333" spans="1:7" s="501" customFormat="1" ht="13.5" customHeight="1">
      <c r="A1333" s="496" t="s">
        <v>2362</v>
      </c>
      <c r="B1333" s="497" t="s">
        <v>2363</v>
      </c>
      <c r="C1333" s="760" t="s">
        <v>784</v>
      </c>
      <c r="D1333" s="498">
        <v>13600</v>
      </c>
      <c r="E1333" s="499">
        <v>13600</v>
      </c>
      <c r="F1333" s="500"/>
      <c r="G1333" s="773" t="s">
        <v>1510</v>
      </c>
    </row>
    <row r="1334" spans="1:7" s="501" customFormat="1" ht="13.5" customHeight="1">
      <c r="A1334" s="502"/>
      <c r="B1334" s="503" t="s">
        <v>2364</v>
      </c>
      <c r="C1334" s="761"/>
      <c r="D1334" s="504"/>
      <c r="E1334" s="505"/>
      <c r="F1334" s="504"/>
      <c r="G1334" s="763"/>
    </row>
    <row r="1335" spans="1:7" s="501" customFormat="1" ht="13.5" customHeight="1">
      <c r="A1335" s="496" t="s">
        <v>2365</v>
      </c>
      <c r="B1335" s="497" t="s">
        <v>2363</v>
      </c>
      <c r="C1335" s="760" t="s">
        <v>784</v>
      </c>
      <c r="D1335" s="498">
        <v>19500</v>
      </c>
      <c r="E1335" s="499">
        <v>19500</v>
      </c>
      <c r="F1335" s="500"/>
      <c r="G1335" s="773" t="s">
        <v>1510</v>
      </c>
    </row>
    <row r="1336" spans="1:7" s="501" customFormat="1" ht="13.5" customHeight="1">
      <c r="A1336" s="502"/>
      <c r="B1336" s="503" t="s">
        <v>2366</v>
      </c>
      <c r="C1336" s="761"/>
      <c r="D1336" s="504"/>
      <c r="E1336" s="505"/>
      <c r="F1336" s="504"/>
      <c r="G1336" s="763"/>
    </row>
    <row r="1337" spans="1:7" s="501" customFormat="1" ht="13.5" customHeight="1">
      <c r="A1337" s="496" t="s">
        <v>2367</v>
      </c>
      <c r="B1337" s="497" t="s">
        <v>2363</v>
      </c>
      <c r="C1337" s="760" t="s">
        <v>784</v>
      </c>
      <c r="D1337" s="498">
        <v>23100</v>
      </c>
      <c r="E1337" s="499">
        <v>23100</v>
      </c>
      <c r="F1337" s="500"/>
      <c r="G1337" s="773" t="s">
        <v>1510</v>
      </c>
    </row>
    <row r="1338" spans="1:7" s="501" customFormat="1" ht="13.5" customHeight="1">
      <c r="A1338" s="502"/>
      <c r="B1338" s="503" t="s">
        <v>2368</v>
      </c>
      <c r="C1338" s="761"/>
      <c r="D1338" s="504"/>
      <c r="E1338" s="505"/>
      <c r="F1338" s="504"/>
      <c r="G1338" s="763"/>
    </row>
    <row r="1339" spans="1:7" s="501" customFormat="1" ht="13.5" customHeight="1">
      <c r="A1339" s="496" t="s">
        <v>2369</v>
      </c>
      <c r="B1339" s="497" t="s">
        <v>2363</v>
      </c>
      <c r="C1339" s="760" t="s">
        <v>784</v>
      </c>
      <c r="D1339" s="498">
        <v>40120</v>
      </c>
      <c r="E1339" s="499">
        <v>40120</v>
      </c>
      <c r="F1339" s="500"/>
      <c r="G1339" s="773" t="s">
        <v>1510</v>
      </c>
    </row>
    <row r="1340" spans="1:7" s="501" customFormat="1" ht="13.5" customHeight="1">
      <c r="A1340" s="502"/>
      <c r="B1340" s="503" t="s">
        <v>2370</v>
      </c>
      <c r="C1340" s="761"/>
      <c r="D1340" s="504"/>
      <c r="E1340" s="505"/>
      <c r="F1340" s="504"/>
      <c r="G1340" s="763"/>
    </row>
    <row r="1341" spans="1:7" ht="13.5" customHeight="1">
      <c r="A1341" s="476" t="s">
        <v>2371</v>
      </c>
      <c r="B1341" s="488" t="s">
        <v>2363</v>
      </c>
      <c r="C1341" s="756" t="s">
        <v>784</v>
      </c>
      <c r="D1341" s="489">
        <v>61700</v>
      </c>
      <c r="E1341" s="490">
        <v>61700</v>
      </c>
      <c r="F1341" s="491"/>
      <c r="G1341" s="764" t="s">
        <v>1510</v>
      </c>
    </row>
    <row r="1342" spans="1:7" ht="13.5" customHeight="1">
      <c r="A1342" s="492"/>
      <c r="B1342" s="493" t="s">
        <v>2372</v>
      </c>
      <c r="C1342" s="757"/>
      <c r="D1342" s="494"/>
      <c r="E1342" s="495"/>
      <c r="F1342" s="494"/>
      <c r="G1342" s="759"/>
    </row>
    <row r="1343" spans="1:7" ht="13.5" customHeight="1">
      <c r="A1343" s="476" t="s">
        <v>2373</v>
      </c>
      <c r="B1343" s="488" t="s">
        <v>2363</v>
      </c>
      <c r="C1343" s="756" t="s">
        <v>784</v>
      </c>
      <c r="D1343" s="489">
        <v>69620</v>
      </c>
      <c r="E1343" s="490">
        <v>69620</v>
      </c>
      <c r="F1343" s="491"/>
      <c r="G1343" s="764" t="s">
        <v>1510</v>
      </c>
    </row>
    <row r="1344" spans="1:7" ht="13.5" customHeight="1">
      <c r="A1344" s="492"/>
      <c r="B1344" s="493" t="s">
        <v>2374</v>
      </c>
      <c r="C1344" s="757"/>
      <c r="D1344" s="494"/>
      <c r="E1344" s="495"/>
      <c r="F1344" s="494"/>
      <c r="G1344" s="759"/>
    </row>
    <row r="1345" spans="1:7" ht="13.5" customHeight="1">
      <c r="A1345" s="476" t="s">
        <v>2375</v>
      </c>
      <c r="B1345" s="488" t="s">
        <v>2363</v>
      </c>
      <c r="C1345" s="756" t="s">
        <v>784</v>
      </c>
      <c r="D1345" s="489">
        <v>99400</v>
      </c>
      <c r="E1345" s="490">
        <v>99400</v>
      </c>
      <c r="F1345" s="491"/>
      <c r="G1345" s="764" t="s">
        <v>1510</v>
      </c>
    </row>
    <row r="1346" spans="1:7" ht="13.5" customHeight="1">
      <c r="A1346" s="492"/>
      <c r="B1346" s="493" t="s">
        <v>2376</v>
      </c>
      <c r="C1346" s="757"/>
      <c r="D1346" s="494"/>
      <c r="E1346" s="495"/>
      <c r="F1346" s="494"/>
      <c r="G1346" s="759"/>
    </row>
    <row r="1347" spans="1:7" ht="13.5" customHeight="1">
      <c r="A1347" s="476" t="s">
        <v>2377</v>
      </c>
      <c r="B1347" s="488" t="s">
        <v>2363</v>
      </c>
      <c r="C1347" s="756" t="s">
        <v>784</v>
      </c>
      <c r="D1347" s="489">
        <v>123600</v>
      </c>
      <c r="E1347" s="490">
        <v>123600</v>
      </c>
      <c r="F1347" s="491"/>
      <c r="G1347" s="764" t="s">
        <v>1510</v>
      </c>
    </row>
    <row r="1348" spans="1:7" ht="13.5" customHeight="1">
      <c r="A1348" s="492"/>
      <c r="B1348" s="493" t="s">
        <v>2378</v>
      </c>
      <c r="C1348" s="757"/>
      <c r="D1348" s="494"/>
      <c r="E1348" s="495"/>
      <c r="F1348" s="494"/>
      <c r="G1348" s="759"/>
    </row>
    <row r="1349" spans="1:7" ht="13.5" customHeight="1">
      <c r="A1349" s="476" t="s">
        <v>2379</v>
      </c>
      <c r="B1349" s="488" t="s">
        <v>2363</v>
      </c>
      <c r="C1349" s="756" t="s">
        <v>784</v>
      </c>
      <c r="D1349" s="489">
        <v>153400</v>
      </c>
      <c r="E1349" s="490">
        <v>153400</v>
      </c>
      <c r="F1349" s="491"/>
      <c r="G1349" s="764" t="s">
        <v>1510</v>
      </c>
    </row>
    <row r="1350" spans="1:7" ht="13.5" customHeight="1">
      <c r="A1350" s="492"/>
      <c r="B1350" s="493" t="s">
        <v>2380</v>
      </c>
      <c r="C1350" s="757"/>
      <c r="D1350" s="494"/>
      <c r="E1350" s="495"/>
      <c r="F1350" s="494"/>
      <c r="G1350" s="759"/>
    </row>
    <row r="1351" spans="1:7" ht="13.5" customHeight="1">
      <c r="A1351" s="476" t="s">
        <v>2381</v>
      </c>
      <c r="B1351" s="488" t="s">
        <v>2363</v>
      </c>
      <c r="C1351" s="756" t="s">
        <v>784</v>
      </c>
      <c r="D1351" s="489">
        <v>159300</v>
      </c>
      <c r="E1351" s="490">
        <v>159300</v>
      </c>
      <c r="F1351" s="491"/>
      <c r="G1351" s="764" t="s">
        <v>1510</v>
      </c>
    </row>
    <row r="1352" spans="1:7" ht="13.5" customHeight="1">
      <c r="A1352" s="492"/>
      <c r="B1352" s="493" t="s">
        <v>2382</v>
      </c>
      <c r="C1352" s="757"/>
      <c r="D1352" s="494"/>
      <c r="E1352" s="495"/>
      <c r="F1352" s="494"/>
      <c r="G1352" s="759"/>
    </row>
    <row r="1353" spans="1:7" ht="13.5" customHeight="1">
      <c r="A1353" s="476" t="s">
        <v>2383</v>
      </c>
      <c r="B1353" s="488" t="s">
        <v>2363</v>
      </c>
      <c r="C1353" s="756" t="s">
        <v>784</v>
      </c>
      <c r="D1353" s="489">
        <v>259600</v>
      </c>
      <c r="E1353" s="490">
        <v>259600</v>
      </c>
      <c r="F1353" s="491"/>
      <c r="G1353" s="764" t="s">
        <v>1510</v>
      </c>
    </row>
    <row r="1354" spans="1:7" ht="13.5" customHeight="1">
      <c r="A1354" s="492"/>
      <c r="B1354" s="493" t="s">
        <v>2384</v>
      </c>
      <c r="C1354" s="757"/>
      <c r="D1354" s="494"/>
      <c r="E1354" s="495"/>
      <c r="F1354" s="494"/>
      <c r="G1354" s="759"/>
    </row>
    <row r="1355" spans="1:7" ht="13.5" customHeight="1">
      <c r="A1355" s="476" t="s">
        <v>2385</v>
      </c>
      <c r="B1355" s="488" t="s">
        <v>2363</v>
      </c>
      <c r="C1355" s="756" t="s">
        <v>784</v>
      </c>
      <c r="D1355" s="489">
        <v>259600</v>
      </c>
      <c r="E1355" s="490">
        <v>259600</v>
      </c>
      <c r="F1355" s="491"/>
      <c r="G1355" s="764" t="s">
        <v>1510</v>
      </c>
    </row>
    <row r="1356" spans="1:7" ht="13.5" customHeight="1">
      <c r="A1356" s="492"/>
      <c r="B1356" s="493" t="s">
        <v>2386</v>
      </c>
      <c r="C1356" s="757"/>
      <c r="D1356" s="494"/>
      <c r="E1356" s="495"/>
      <c r="F1356" s="494"/>
      <c r="G1356" s="759"/>
    </row>
    <row r="1357" spans="1:7" ht="13.5" customHeight="1">
      <c r="A1357" s="476" t="s">
        <v>2387</v>
      </c>
      <c r="B1357" s="488" t="s">
        <v>2363</v>
      </c>
      <c r="C1357" s="756" t="s">
        <v>784</v>
      </c>
      <c r="D1357" s="489">
        <v>310300</v>
      </c>
      <c r="E1357" s="490">
        <v>310300</v>
      </c>
      <c r="F1357" s="491"/>
      <c r="G1357" s="764" t="s">
        <v>1510</v>
      </c>
    </row>
    <row r="1358" spans="1:7" ht="13.5" customHeight="1">
      <c r="A1358" s="492"/>
      <c r="B1358" s="493" t="s">
        <v>2388</v>
      </c>
      <c r="C1358" s="757"/>
      <c r="D1358" s="494"/>
      <c r="E1358" s="495"/>
      <c r="F1358" s="494"/>
      <c r="G1358" s="759"/>
    </row>
    <row r="1359" spans="1:7" ht="13.5" customHeight="1">
      <c r="A1359" s="476" t="s">
        <v>2389</v>
      </c>
      <c r="B1359" s="488" t="s">
        <v>2363</v>
      </c>
      <c r="C1359" s="756" t="s">
        <v>784</v>
      </c>
      <c r="D1359" s="489">
        <v>824900</v>
      </c>
      <c r="E1359" s="490">
        <v>824900</v>
      </c>
      <c r="F1359" s="491"/>
      <c r="G1359" s="764" t="s">
        <v>1510</v>
      </c>
    </row>
    <row r="1360" spans="1:7" ht="13.5" customHeight="1">
      <c r="A1360" s="492"/>
      <c r="B1360" s="493" t="s">
        <v>2390</v>
      </c>
      <c r="C1360" s="757"/>
      <c r="D1360" s="494"/>
      <c r="E1360" s="495"/>
      <c r="F1360" s="494"/>
      <c r="G1360" s="759"/>
    </row>
    <row r="1361" spans="1:7" ht="13.5" customHeight="1">
      <c r="A1361" s="476" t="s">
        <v>2391</v>
      </c>
      <c r="B1361" s="488" t="s">
        <v>2363</v>
      </c>
      <c r="C1361" s="756" t="s">
        <v>784</v>
      </c>
      <c r="D1361" s="489">
        <v>868500</v>
      </c>
      <c r="E1361" s="490">
        <v>868500</v>
      </c>
      <c r="F1361" s="491"/>
      <c r="G1361" s="764" t="s">
        <v>1510</v>
      </c>
    </row>
    <row r="1362" spans="1:7" ht="13.5" customHeight="1">
      <c r="A1362" s="492"/>
      <c r="B1362" s="493" t="s">
        <v>2392</v>
      </c>
      <c r="C1362" s="757"/>
      <c r="D1362" s="494"/>
      <c r="E1362" s="495"/>
      <c r="F1362" s="494"/>
      <c r="G1362" s="759"/>
    </row>
    <row r="1363" spans="1:7" ht="13.5" customHeight="1">
      <c r="A1363" s="476" t="s">
        <v>2393</v>
      </c>
      <c r="B1363" s="488" t="s">
        <v>2363</v>
      </c>
      <c r="C1363" s="756" t="s">
        <v>784</v>
      </c>
      <c r="D1363" s="489">
        <v>898900</v>
      </c>
      <c r="E1363" s="490">
        <v>898900</v>
      </c>
      <c r="F1363" s="491"/>
      <c r="G1363" s="764" t="s">
        <v>1510</v>
      </c>
    </row>
    <row r="1364" spans="1:7" ht="13.5" customHeight="1">
      <c r="A1364" s="492"/>
      <c r="B1364" s="493" t="s">
        <v>2394</v>
      </c>
      <c r="C1364" s="757"/>
      <c r="D1364" s="494"/>
      <c r="E1364" s="495"/>
      <c r="F1364" s="494"/>
      <c r="G1364" s="759"/>
    </row>
    <row r="1365" spans="1:7" s="596" customFormat="1" ht="13.5" customHeight="1">
      <c r="A1365" s="535" t="s">
        <v>2395</v>
      </c>
      <c r="B1365" s="536" t="s">
        <v>2396</v>
      </c>
      <c r="C1365" s="778" t="s">
        <v>784</v>
      </c>
      <c r="D1365" s="537">
        <v>24000</v>
      </c>
      <c r="E1365" s="538">
        <v>24000</v>
      </c>
      <c r="F1365" s="539"/>
      <c r="G1365" s="780" t="s">
        <v>1510</v>
      </c>
    </row>
    <row r="1366" spans="1:7" s="596" customFormat="1" ht="13.5" customHeight="1">
      <c r="A1366" s="541"/>
      <c r="B1366" s="542" t="s">
        <v>2397</v>
      </c>
      <c r="C1366" s="779"/>
      <c r="D1366" s="543"/>
      <c r="E1366" s="544"/>
      <c r="F1366" s="543"/>
      <c r="G1366" s="781"/>
    </row>
    <row r="1367" spans="1:7" s="596" customFormat="1" ht="13.5" customHeight="1">
      <c r="A1367" s="535" t="s">
        <v>2398</v>
      </c>
      <c r="B1367" s="536" t="s">
        <v>2396</v>
      </c>
      <c r="C1367" s="778" t="s">
        <v>784</v>
      </c>
      <c r="D1367" s="537">
        <v>36000</v>
      </c>
      <c r="E1367" s="538">
        <v>36000</v>
      </c>
      <c r="F1367" s="539"/>
      <c r="G1367" s="780" t="s">
        <v>1510</v>
      </c>
    </row>
    <row r="1368" spans="1:7" s="596" customFormat="1" ht="13.5" customHeight="1">
      <c r="A1368" s="541"/>
      <c r="B1368" s="542" t="s">
        <v>2399</v>
      </c>
      <c r="C1368" s="779"/>
      <c r="D1368" s="543"/>
      <c r="E1368" s="544"/>
      <c r="F1368" s="543"/>
      <c r="G1368" s="781"/>
    </row>
    <row r="1369" spans="1:7" s="594" customFormat="1" ht="13.5" customHeight="1">
      <c r="A1369" s="476" t="s">
        <v>2400</v>
      </c>
      <c r="B1369" s="488" t="s">
        <v>2396</v>
      </c>
      <c r="C1369" s="756" t="s">
        <v>784</v>
      </c>
      <c r="D1369" s="489">
        <v>39200</v>
      </c>
      <c r="E1369" s="490">
        <v>39200</v>
      </c>
      <c r="F1369" s="491"/>
      <c r="G1369" s="764" t="s">
        <v>1510</v>
      </c>
    </row>
    <row r="1370" spans="1:7" s="594" customFormat="1" ht="13.5" customHeight="1">
      <c r="A1370" s="492"/>
      <c r="B1370" s="493" t="s">
        <v>2401</v>
      </c>
      <c r="C1370" s="757"/>
      <c r="D1370" s="494"/>
      <c r="E1370" s="495"/>
      <c r="F1370" s="494"/>
      <c r="G1370" s="759"/>
    </row>
    <row r="1371" spans="1:7" s="594" customFormat="1" ht="13.5" customHeight="1">
      <c r="A1371" s="476" t="s">
        <v>2402</v>
      </c>
      <c r="B1371" s="488" t="s">
        <v>2396</v>
      </c>
      <c r="C1371" s="756" t="s">
        <v>784</v>
      </c>
      <c r="D1371" s="489">
        <v>24200</v>
      </c>
      <c r="E1371" s="490">
        <v>24200</v>
      </c>
      <c r="F1371" s="491"/>
      <c r="G1371" s="764" t="s">
        <v>1510</v>
      </c>
    </row>
    <row r="1372" spans="1:7" s="594" customFormat="1" ht="13.5" customHeight="1">
      <c r="A1372" s="492"/>
      <c r="B1372" s="493" t="s">
        <v>2403</v>
      </c>
      <c r="C1372" s="757"/>
      <c r="D1372" s="494"/>
      <c r="E1372" s="495"/>
      <c r="F1372" s="494"/>
      <c r="G1372" s="759"/>
    </row>
    <row r="1373" spans="1:7" s="594" customFormat="1" ht="13.5" customHeight="1">
      <c r="A1373" s="476" t="s">
        <v>2404</v>
      </c>
      <c r="B1373" s="488" t="s">
        <v>2396</v>
      </c>
      <c r="C1373" s="756" t="s">
        <v>784</v>
      </c>
      <c r="D1373" s="489">
        <v>44000</v>
      </c>
      <c r="E1373" s="490">
        <v>44000</v>
      </c>
      <c r="F1373" s="491"/>
      <c r="G1373" s="764" t="s">
        <v>1510</v>
      </c>
    </row>
    <row r="1374" spans="1:7" s="594" customFormat="1" ht="13.5" customHeight="1">
      <c r="A1374" s="492"/>
      <c r="B1374" s="493" t="s">
        <v>2405</v>
      </c>
      <c r="C1374" s="757"/>
      <c r="D1374" s="494"/>
      <c r="E1374" s="495"/>
      <c r="F1374" s="494"/>
      <c r="G1374" s="759"/>
    </row>
    <row r="1375" spans="1:7" s="594" customFormat="1" ht="13.5" customHeight="1">
      <c r="A1375" s="476" t="s">
        <v>2406</v>
      </c>
      <c r="B1375" s="488" t="s">
        <v>2396</v>
      </c>
      <c r="C1375" s="756" t="s">
        <v>784</v>
      </c>
      <c r="D1375" s="489">
        <v>44000</v>
      </c>
      <c r="E1375" s="490">
        <v>44000</v>
      </c>
      <c r="F1375" s="491"/>
      <c r="G1375" s="764" t="s">
        <v>1510</v>
      </c>
    </row>
    <row r="1376" spans="1:7" s="594" customFormat="1" ht="13.5" customHeight="1">
      <c r="A1376" s="492"/>
      <c r="B1376" s="493" t="s">
        <v>2407</v>
      </c>
      <c r="C1376" s="757"/>
      <c r="D1376" s="494"/>
      <c r="E1376" s="495"/>
      <c r="F1376" s="494"/>
      <c r="G1376" s="759"/>
    </row>
    <row r="1377" spans="1:7" s="594" customFormat="1" ht="13.5" customHeight="1">
      <c r="A1377" s="476" t="s">
        <v>2408</v>
      </c>
      <c r="B1377" s="488" t="s">
        <v>2396</v>
      </c>
      <c r="C1377" s="756" t="s">
        <v>784</v>
      </c>
      <c r="D1377" s="489">
        <v>48800</v>
      </c>
      <c r="E1377" s="490">
        <v>48800</v>
      </c>
      <c r="F1377" s="491"/>
      <c r="G1377" s="764" t="s">
        <v>1510</v>
      </c>
    </row>
    <row r="1378" spans="1:7" s="594" customFormat="1" ht="13.5" customHeight="1">
      <c r="A1378" s="492"/>
      <c r="B1378" s="493" t="s">
        <v>2409</v>
      </c>
      <c r="C1378" s="757"/>
      <c r="D1378" s="494"/>
      <c r="E1378" s="495"/>
      <c r="F1378" s="494"/>
      <c r="G1378" s="759"/>
    </row>
    <row r="1379" spans="1:7" s="594" customFormat="1" ht="13.5" customHeight="1">
      <c r="A1379" s="476" t="s">
        <v>2410</v>
      </c>
      <c r="B1379" s="488" t="s">
        <v>2396</v>
      </c>
      <c r="C1379" s="756" t="s">
        <v>784</v>
      </c>
      <c r="D1379" s="489">
        <v>144000</v>
      </c>
      <c r="E1379" s="490">
        <v>144000</v>
      </c>
      <c r="F1379" s="491"/>
      <c r="G1379" s="764" t="s">
        <v>1510</v>
      </c>
    </row>
    <row r="1380" spans="1:7" s="594" customFormat="1" ht="13.5" customHeight="1">
      <c r="A1380" s="492"/>
      <c r="B1380" s="493" t="s">
        <v>2411</v>
      </c>
      <c r="C1380" s="757"/>
      <c r="D1380" s="494"/>
      <c r="E1380" s="495"/>
      <c r="F1380" s="494"/>
      <c r="G1380" s="759"/>
    </row>
    <row r="1381" spans="1:7" s="594" customFormat="1" ht="13.5" customHeight="1">
      <c r="A1381" s="476" t="s">
        <v>2412</v>
      </c>
      <c r="B1381" s="488" t="s">
        <v>2396</v>
      </c>
      <c r="C1381" s="756" t="s">
        <v>784</v>
      </c>
      <c r="D1381" s="489">
        <v>222600</v>
      </c>
      <c r="E1381" s="490">
        <v>222600</v>
      </c>
      <c r="F1381" s="491"/>
      <c r="G1381" s="764" t="s">
        <v>1510</v>
      </c>
    </row>
    <row r="1382" spans="1:7" s="594" customFormat="1" ht="13.5" customHeight="1">
      <c r="A1382" s="492"/>
      <c r="B1382" s="493" t="s">
        <v>2413</v>
      </c>
      <c r="C1382" s="757"/>
      <c r="D1382" s="494"/>
      <c r="E1382" s="495"/>
      <c r="F1382" s="494"/>
      <c r="G1382" s="759"/>
    </row>
    <row r="1383" spans="1:7" s="594" customFormat="1" ht="13.5" customHeight="1">
      <c r="A1383" s="585" t="s">
        <v>2414</v>
      </c>
      <c r="B1383" s="586" t="s">
        <v>2396</v>
      </c>
      <c r="C1383" s="813" t="s">
        <v>784</v>
      </c>
      <c r="D1383" s="587">
        <v>55000</v>
      </c>
      <c r="E1383" s="597">
        <v>55000</v>
      </c>
      <c r="F1383" s="491"/>
      <c r="G1383" s="764" t="s">
        <v>1510</v>
      </c>
    </row>
    <row r="1384" spans="1:7" s="594" customFormat="1" ht="13.5" customHeight="1">
      <c r="A1384" s="589"/>
      <c r="B1384" s="590" t="s">
        <v>2415</v>
      </c>
      <c r="C1384" s="814"/>
      <c r="D1384" s="591"/>
      <c r="E1384" s="598"/>
      <c r="F1384" s="494"/>
      <c r="G1384" s="759"/>
    </row>
    <row r="1385" spans="1:7" s="594" customFormat="1" ht="13.5" customHeight="1">
      <c r="A1385" s="476" t="s">
        <v>2416</v>
      </c>
      <c r="B1385" s="488" t="s">
        <v>2396</v>
      </c>
      <c r="C1385" s="756" t="s">
        <v>784</v>
      </c>
      <c r="D1385" s="489">
        <v>56200</v>
      </c>
      <c r="E1385" s="588">
        <v>71000</v>
      </c>
      <c r="F1385" s="491"/>
      <c r="G1385" s="764" t="s">
        <v>1510</v>
      </c>
    </row>
    <row r="1386" spans="1:7" s="594" customFormat="1" ht="13.5" customHeight="1">
      <c r="A1386" s="492"/>
      <c r="B1386" s="493" t="s">
        <v>2417</v>
      </c>
      <c r="C1386" s="757"/>
      <c r="D1386" s="494"/>
      <c r="E1386" s="495"/>
      <c r="F1386" s="494"/>
      <c r="G1386" s="759"/>
    </row>
    <row r="1387" spans="1:7" s="594" customFormat="1" ht="13.5" customHeight="1">
      <c r="A1387" s="476" t="s">
        <v>2418</v>
      </c>
      <c r="B1387" s="488" t="s">
        <v>2396</v>
      </c>
      <c r="C1387" s="756" t="s">
        <v>784</v>
      </c>
      <c r="D1387" s="489">
        <v>167000</v>
      </c>
      <c r="E1387" s="490">
        <v>167000</v>
      </c>
      <c r="F1387" s="491"/>
      <c r="G1387" s="764" t="s">
        <v>1510</v>
      </c>
    </row>
    <row r="1388" spans="1:7" s="594" customFormat="1" ht="13.5" customHeight="1">
      <c r="A1388" s="492"/>
      <c r="B1388" s="493" t="s">
        <v>2419</v>
      </c>
      <c r="C1388" s="757"/>
      <c r="D1388" s="494"/>
      <c r="E1388" s="495"/>
      <c r="F1388" s="494"/>
      <c r="G1388" s="759"/>
    </row>
    <row r="1389" spans="1:7" s="594" customFormat="1" ht="13.5" customHeight="1">
      <c r="A1389" s="476" t="s">
        <v>2420</v>
      </c>
      <c r="B1389" s="488" t="s">
        <v>2396</v>
      </c>
      <c r="C1389" s="756" t="s">
        <v>784</v>
      </c>
      <c r="D1389" s="489">
        <v>243800</v>
      </c>
      <c r="E1389" s="490">
        <v>243800</v>
      </c>
      <c r="F1389" s="491"/>
      <c r="G1389" s="764" t="s">
        <v>1510</v>
      </c>
    </row>
    <row r="1390" spans="1:7" s="594" customFormat="1" ht="13.5" customHeight="1">
      <c r="A1390" s="492"/>
      <c r="B1390" s="493" t="s">
        <v>2421</v>
      </c>
      <c r="C1390" s="757"/>
      <c r="D1390" s="494"/>
      <c r="E1390" s="495"/>
      <c r="F1390" s="494"/>
      <c r="G1390" s="759"/>
    </row>
    <row r="1391" spans="1:7" s="594" customFormat="1" ht="13.5" customHeight="1">
      <c r="A1391" s="476" t="s">
        <v>2422</v>
      </c>
      <c r="B1391" s="488" t="s">
        <v>2396</v>
      </c>
      <c r="C1391" s="756" t="s">
        <v>1200</v>
      </c>
      <c r="D1391" s="529"/>
      <c r="E1391" s="490">
        <v>699600</v>
      </c>
      <c r="F1391" s="785" t="s">
        <v>1046</v>
      </c>
      <c r="G1391" s="764" t="s">
        <v>1510</v>
      </c>
    </row>
    <row r="1392" spans="1:7" s="594" customFormat="1" ht="13.5" customHeight="1">
      <c r="A1392" s="492"/>
      <c r="B1392" s="493" t="s">
        <v>2423</v>
      </c>
      <c r="C1392" s="757"/>
      <c r="D1392" s="494"/>
      <c r="E1392" s="495"/>
      <c r="F1392" s="786"/>
      <c r="G1392" s="759"/>
    </row>
    <row r="1393" spans="1:7" s="594" customFormat="1" ht="13.5" customHeight="1">
      <c r="A1393" s="476" t="s">
        <v>2424</v>
      </c>
      <c r="B1393" s="528" t="s">
        <v>2396</v>
      </c>
      <c r="C1393" s="756" t="s">
        <v>1200</v>
      </c>
      <c r="D1393" s="529"/>
      <c r="E1393" s="490">
        <v>805600</v>
      </c>
      <c r="F1393" s="785" t="s">
        <v>1046</v>
      </c>
      <c r="G1393" s="764" t="s">
        <v>1510</v>
      </c>
    </row>
    <row r="1394" spans="1:7" s="594" customFormat="1" ht="13.5" customHeight="1">
      <c r="A1394" s="492"/>
      <c r="B1394" s="493" t="s">
        <v>2425</v>
      </c>
      <c r="C1394" s="757"/>
      <c r="D1394" s="494"/>
      <c r="E1394" s="495"/>
      <c r="F1394" s="786"/>
      <c r="G1394" s="759"/>
    </row>
    <row r="1395" spans="1:7" s="594" customFormat="1" ht="13.5" customHeight="1">
      <c r="A1395" s="476" t="s">
        <v>2426</v>
      </c>
      <c r="B1395" s="528" t="s">
        <v>2427</v>
      </c>
      <c r="C1395" s="756" t="s">
        <v>1200</v>
      </c>
      <c r="D1395" s="529"/>
      <c r="E1395" s="490">
        <v>29000</v>
      </c>
      <c r="F1395" s="785" t="s">
        <v>1046</v>
      </c>
      <c r="G1395" s="764" t="s">
        <v>1510</v>
      </c>
    </row>
    <row r="1396" spans="1:7" s="594" customFormat="1" ht="13.5" customHeight="1">
      <c r="A1396" s="492"/>
      <c r="B1396" s="493" t="s">
        <v>2428</v>
      </c>
      <c r="C1396" s="757"/>
      <c r="D1396" s="494"/>
      <c r="E1396" s="495"/>
      <c r="F1396" s="786"/>
      <c r="G1396" s="759"/>
    </row>
    <row r="1397" spans="1:7" s="594" customFormat="1" ht="13.5" customHeight="1">
      <c r="A1397" s="476" t="s">
        <v>2429</v>
      </c>
      <c r="B1397" s="488" t="s">
        <v>2430</v>
      </c>
      <c r="C1397" s="756" t="s">
        <v>1200</v>
      </c>
      <c r="D1397" s="533"/>
      <c r="E1397" s="531">
        <v>437000</v>
      </c>
      <c r="F1397" s="785" t="s">
        <v>1046</v>
      </c>
      <c r="G1397" s="759" t="s">
        <v>1510</v>
      </c>
    </row>
    <row r="1398" spans="1:7" s="594" customFormat="1" ht="13.5" customHeight="1">
      <c r="A1398" s="492"/>
      <c r="B1398" s="493" t="s">
        <v>2431</v>
      </c>
      <c r="C1398" s="757"/>
      <c r="D1398" s="494"/>
      <c r="E1398" s="495"/>
      <c r="F1398" s="786"/>
      <c r="G1398" s="759"/>
    </row>
    <row r="1399" spans="1:7" s="594" customFormat="1" ht="13.5" customHeight="1">
      <c r="A1399" s="476" t="s">
        <v>2432</v>
      </c>
      <c r="B1399" s="488" t="s">
        <v>2430</v>
      </c>
      <c r="C1399" s="756" t="s">
        <v>1200</v>
      </c>
      <c r="D1399" s="529"/>
      <c r="E1399" s="490">
        <v>437000</v>
      </c>
      <c r="F1399" s="785" t="s">
        <v>1046</v>
      </c>
      <c r="G1399" s="764" t="s">
        <v>1510</v>
      </c>
    </row>
    <row r="1400" spans="1:7" s="594" customFormat="1" ht="13.5" customHeight="1">
      <c r="A1400" s="492"/>
      <c r="B1400" s="493" t="s">
        <v>2433</v>
      </c>
      <c r="C1400" s="757"/>
      <c r="D1400" s="494"/>
      <c r="E1400" s="495"/>
      <c r="F1400" s="786"/>
      <c r="G1400" s="759"/>
    </row>
    <row r="1401" spans="1:7" s="594" customFormat="1" ht="13.5" customHeight="1">
      <c r="A1401" s="476" t="s">
        <v>2434</v>
      </c>
      <c r="B1401" s="488" t="s">
        <v>2430</v>
      </c>
      <c r="C1401" s="756" t="s">
        <v>1200</v>
      </c>
      <c r="D1401" s="529"/>
      <c r="E1401" s="490">
        <v>437000</v>
      </c>
      <c r="F1401" s="785" t="s">
        <v>1046</v>
      </c>
      <c r="G1401" s="759" t="s">
        <v>1510</v>
      </c>
    </row>
    <row r="1402" spans="1:7" s="594" customFormat="1" ht="13.5" customHeight="1">
      <c r="A1402" s="492"/>
      <c r="B1402" s="493" t="s">
        <v>2435</v>
      </c>
      <c r="C1402" s="757"/>
      <c r="D1402" s="494"/>
      <c r="E1402" s="495"/>
      <c r="F1402" s="786"/>
      <c r="G1402" s="759"/>
    </row>
    <row r="1403" spans="1:7" s="594" customFormat="1" ht="13.5" customHeight="1">
      <c r="A1403" s="476" t="s">
        <v>2436</v>
      </c>
      <c r="B1403" s="488" t="s">
        <v>2430</v>
      </c>
      <c r="C1403" s="756" t="s">
        <v>1200</v>
      </c>
      <c r="D1403" s="529"/>
      <c r="E1403" s="531">
        <v>437000</v>
      </c>
      <c r="F1403" s="785" t="s">
        <v>1046</v>
      </c>
      <c r="G1403" s="759" t="s">
        <v>1510</v>
      </c>
    </row>
    <row r="1404" spans="1:7" s="594" customFormat="1" ht="13.5" customHeight="1">
      <c r="A1404" s="492"/>
      <c r="B1404" s="493" t="s">
        <v>2437</v>
      </c>
      <c r="C1404" s="757"/>
      <c r="D1404" s="494"/>
      <c r="E1404" s="495"/>
      <c r="F1404" s="786"/>
      <c r="G1404" s="759"/>
    </row>
    <row r="1405" spans="1:7" s="594" customFormat="1" ht="13.5" customHeight="1">
      <c r="A1405" s="555" t="s">
        <v>2438</v>
      </c>
      <c r="B1405" s="497" t="s">
        <v>2439</v>
      </c>
      <c r="C1405" s="760" t="s">
        <v>1200</v>
      </c>
      <c r="D1405" s="599">
        <v>84000</v>
      </c>
      <c r="E1405" s="557">
        <v>84000</v>
      </c>
      <c r="F1405" s="534"/>
      <c r="G1405" s="759" t="s">
        <v>1510</v>
      </c>
    </row>
    <row r="1406" spans="1:7" s="594" customFormat="1" ht="13.5" customHeight="1">
      <c r="A1406" s="502"/>
      <c r="B1406" s="503" t="s">
        <v>2428</v>
      </c>
      <c r="C1406" s="761"/>
      <c r="D1406" s="504"/>
      <c r="E1406" s="505"/>
      <c r="F1406" s="494"/>
      <c r="G1406" s="759"/>
    </row>
    <row r="1407" spans="1:7" s="594" customFormat="1" ht="13.5" customHeight="1">
      <c r="A1407" s="555" t="s">
        <v>2440</v>
      </c>
      <c r="B1407" s="497" t="s">
        <v>2430</v>
      </c>
      <c r="C1407" s="760" t="s">
        <v>1200</v>
      </c>
      <c r="D1407" s="599">
        <v>12000</v>
      </c>
      <c r="E1407" s="557">
        <v>12000</v>
      </c>
      <c r="F1407" s="534"/>
      <c r="G1407" s="759" t="s">
        <v>1510</v>
      </c>
    </row>
    <row r="1408" spans="1:7" s="594" customFormat="1" ht="13.5" customHeight="1">
      <c r="A1408" s="502"/>
      <c r="B1408" s="503" t="s">
        <v>2441</v>
      </c>
      <c r="C1408" s="761"/>
      <c r="D1408" s="504"/>
      <c r="E1408" s="505"/>
      <c r="F1408" s="494"/>
      <c r="G1408" s="759"/>
    </row>
    <row r="1409" spans="1:7" s="594" customFormat="1" ht="13.5" customHeight="1">
      <c r="A1409" s="476" t="s">
        <v>2442</v>
      </c>
      <c r="B1409" s="488" t="s">
        <v>2430</v>
      </c>
      <c r="C1409" s="756" t="s">
        <v>1200</v>
      </c>
      <c r="D1409" s="489">
        <v>14200</v>
      </c>
      <c r="E1409" s="490">
        <v>14200</v>
      </c>
      <c r="F1409" s="491"/>
      <c r="G1409" s="764" t="s">
        <v>1510</v>
      </c>
    </row>
    <row r="1410" spans="1:7" s="594" customFormat="1" ht="13.5" customHeight="1">
      <c r="A1410" s="492"/>
      <c r="B1410" s="493" t="s">
        <v>2443</v>
      </c>
      <c r="C1410" s="757"/>
      <c r="D1410" s="494"/>
      <c r="E1410" s="495"/>
      <c r="F1410" s="494"/>
      <c r="G1410" s="759"/>
    </row>
    <row r="1411" spans="1:7" s="594" customFormat="1" ht="13.5" customHeight="1">
      <c r="A1411" s="476" t="s">
        <v>2444</v>
      </c>
      <c r="B1411" s="488" t="s">
        <v>2430</v>
      </c>
      <c r="C1411" s="756" t="s">
        <v>1200</v>
      </c>
      <c r="D1411" s="489">
        <v>56500</v>
      </c>
      <c r="E1411" s="490">
        <v>56500</v>
      </c>
      <c r="F1411" s="491"/>
      <c r="G1411" s="764" t="s">
        <v>1510</v>
      </c>
    </row>
    <row r="1412" spans="1:7" s="594" customFormat="1" ht="13.5" customHeight="1">
      <c r="A1412" s="492"/>
      <c r="B1412" s="493" t="s">
        <v>2403</v>
      </c>
      <c r="C1412" s="757"/>
      <c r="D1412" s="494"/>
      <c r="E1412" s="495"/>
      <c r="F1412" s="494"/>
      <c r="G1412" s="759"/>
    </row>
    <row r="1413" spans="1:7" s="594" customFormat="1" ht="13.5" customHeight="1">
      <c r="A1413" s="496" t="s">
        <v>2445</v>
      </c>
      <c r="B1413" s="497" t="s">
        <v>2430</v>
      </c>
      <c r="C1413" s="760" t="s">
        <v>1200</v>
      </c>
      <c r="D1413" s="498">
        <v>61600</v>
      </c>
      <c r="E1413" s="499">
        <v>61600</v>
      </c>
      <c r="F1413" s="491"/>
      <c r="G1413" s="764" t="s">
        <v>1510</v>
      </c>
    </row>
    <row r="1414" spans="1:7" s="594" customFormat="1" ht="13.5" customHeight="1">
      <c r="A1414" s="502"/>
      <c r="B1414" s="503" t="s">
        <v>2405</v>
      </c>
      <c r="C1414" s="761"/>
      <c r="D1414" s="504"/>
      <c r="E1414" s="505"/>
      <c r="F1414" s="494"/>
      <c r="G1414" s="759"/>
    </row>
    <row r="1415" spans="1:7" s="594" customFormat="1" ht="13.5" customHeight="1">
      <c r="A1415" s="476" t="s">
        <v>2446</v>
      </c>
      <c r="B1415" s="488" t="s">
        <v>2430</v>
      </c>
      <c r="C1415" s="756" t="s">
        <v>1200</v>
      </c>
      <c r="D1415" s="489">
        <v>101200</v>
      </c>
      <c r="E1415" s="490">
        <v>101200</v>
      </c>
      <c r="F1415" s="491"/>
      <c r="G1415" s="764" t="s">
        <v>1510</v>
      </c>
    </row>
    <row r="1416" spans="1:7" s="594" customFormat="1" ht="13.5" customHeight="1">
      <c r="A1416" s="492"/>
      <c r="B1416" s="493" t="s">
        <v>2409</v>
      </c>
      <c r="C1416" s="757"/>
      <c r="D1416" s="494"/>
      <c r="E1416" s="495"/>
      <c r="F1416" s="494"/>
      <c r="G1416" s="759"/>
    </row>
    <row r="1417" spans="1:7" s="594" customFormat="1" ht="13.5" customHeight="1">
      <c r="A1417" s="476" t="s">
        <v>2447</v>
      </c>
      <c r="B1417" s="488" t="s">
        <v>2430</v>
      </c>
      <c r="C1417" s="756" t="s">
        <v>1200</v>
      </c>
      <c r="D1417" s="489">
        <v>209000</v>
      </c>
      <c r="E1417" s="490">
        <v>209000</v>
      </c>
      <c r="F1417" s="491"/>
      <c r="G1417" s="764" t="s">
        <v>1510</v>
      </c>
    </row>
    <row r="1418" spans="1:7" s="594" customFormat="1" ht="13.5" customHeight="1">
      <c r="A1418" s="492"/>
      <c r="B1418" s="493" t="s">
        <v>2448</v>
      </c>
      <c r="C1418" s="757"/>
      <c r="D1418" s="494"/>
      <c r="E1418" s="495"/>
      <c r="F1418" s="494"/>
      <c r="G1418" s="759"/>
    </row>
    <row r="1419" spans="1:7" s="594" customFormat="1" ht="13.5" customHeight="1">
      <c r="A1419" s="476" t="s">
        <v>2449</v>
      </c>
      <c r="B1419" s="488" t="s">
        <v>2450</v>
      </c>
      <c r="C1419" s="756" t="s">
        <v>1200</v>
      </c>
      <c r="D1419" s="489">
        <v>57200</v>
      </c>
      <c r="E1419" s="490">
        <v>60000</v>
      </c>
      <c r="F1419" s="491"/>
      <c r="G1419" s="764" t="s">
        <v>1507</v>
      </c>
    </row>
    <row r="1420" spans="1:7" s="594" customFormat="1" ht="13.5" customHeight="1">
      <c r="A1420" s="492"/>
      <c r="B1420" s="493" t="s">
        <v>2451</v>
      </c>
      <c r="C1420" s="757"/>
      <c r="D1420" s="494"/>
      <c r="E1420" s="495"/>
      <c r="F1420" s="494"/>
      <c r="G1420" s="764"/>
    </row>
    <row r="1421" spans="1:7" s="594" customFormat="1" ht="13.5" customHeight="1">
      <c r="A1421" s="476" t="s">
        <v>2452</v>
      </c>
      <c r="B1421" s="488" t="s">
        <v>2453</v>
      </c>
      <c r="C1421" s="756" t="s">
        <v>1200</v>
      </c>
      <c r="D1421" s="489">
        <v>19800</v>
      </c>
      <c r="E1421" s="490">
        <v>22000</v>
      </c>
      <c r="F1421" s="491"/>
      <c r="G1421" s="764" t="s">
        <v>1507</v>
      </c>
    </row>
    <row r="1422" spans="1:7" s="594" customFormat="1" ht="13.5" customHeight="1">
      <c r="A1422" s="492"/>
      <c r="B1422" s="493" t="s">
        <v>2454</v>
      </c>
      <c r="C1422" s="757"/>
      <c r="D1422" s="494"/>
      <c r="E1422" s="495"/>
      <c r="F1422" s="494"/>
      <c r="G1422" s="764"/>
    </row>
    <row r="1423" spans="1:7" s="594" customFormat="1" ht="13.5" customHeight="1">
      <c r="A1423" s="476" t="s">
        <v>2455</v>
      </c>
      <c r="B1423" s="488" t="s">
        <v>2456</v>
      </c>
      <c r="C1423" s="756" t="s">
        <v>1200</v>
      </c>
      <c r="D1423" s="489">
        <v>15000</v>
      </c>
      <c r="E1423" s="490">
        <v>17000</v>
      </c>
      <c r="F1423" s="491"/>
      <c r="G1423" s="764" t="s">
        <v>1507</v>
      </c>
    </row>
    <row r="1424" spans="1:7" s="594" customFormat="1" ht="13.5" customHeight="1">
      <c r="A1424" s="492"/>
      <c r="B1424" s="493" t="s">
        <v>2457</v>
      </c>
      <c r="C1424" s="757"/>
      <c r="D1424" s="494"/>
      <c r="E1424" s="495"/>
      <c r="F1424" s="494"/>
      <c r="G1424" s="764"/>
    </row>
    <row r="1425" spans="1:7" s="594" customFormat="1" ht="13.5" customHeight="1">
      <c r="A1425" s="476" t="s">
        <v>2458</v>
      </c>
      <c r="B1425" s="488" t="s">
        <v>2459</v>
      </c>
      <c r="C1425" s="756" t="s">
        <v>2460</v>
      </c>
      <c r="D1425" s="489">
        <v>46400</v>
      </c>
      <c r="E1425" s="490">
        <v>46400</v>
      </c>
      <c r="F1425" s="491"/>
      <c r="G1425" s="764" t="s">
        <v>2461</v>
      </c>
    </row>
    <row r="1426" spans="1:7" s="594" customFormat="1" ht="13.5" customHeight="1">
      <c r="A1426" s="492"/>
      <c r="B1426" s="493" t="s">
        <v>2462</v>
      </c>
      <c r="C1426" s="757"/>
      <c r="D1426" s="494"/>
      <c r="E1426" s="495"/>
      <c r="F1426" s="494"/>
      <c r="G1426" s="759"/>
    </row>
    <row r="1427" spans="1:7" ht="13.5" customHeight="1">
      <c r="A1427" s="476" t="s">
        <v>2463</v>
      </c>
      <c r="B1427" s="488" t="s">
        <v>2459</v>
      </c>
      <c r="C1427" s="756" t="s">
        <v>2460</v>
      </c>
      <c r="D1427" s="489">
        <v>57600</v>
      </c>
      <c r="E1427" s="490">
        <v>57600</v>
      </c>
      <c r="F1427" s="491"/>
      <c r="G1427" s="764" t="s">
        <v>2461</v>
      </c>
    </row>
    <row r="1428" spans="1:7" ht="13.5" customHeight="1">
      <c r="A1428" s="492"/>
      <c r="B1428" s="493" t="s">
        <v>2464</v>
      </c>
      <c r="C1428" s="757"/>
      <c r="D1428" s="494"/>
      <c r="E1428" s="495"/>
      <c r="F1428" s="494"/>
      <c r="G1428" s="759"/>
    </row>
    <row r="1429" spans="1:7" ht="13.5" customHeight="1">
      <c r="A1429" s="476" t="s">
        <v>2465</v>
      </c>
      <c r="B1429" s="488" t="s">
        <v>2459</v>
      </c>
      <c r="C1429" s="756" t="s">
        <v>2460</v>
      </c>
      <c r="D1429" s="489">
        <v>52600</v>
      </c>
      <c r="E1429" s="490">
        <v>52600</v>
      </c>
      <c r="F1429" s="491"/>
      <c r="G1429" s="764" t="s">
        <v>2461</v>
      </c>
    </row>
    <row r="1430" spans="1:7" ht="13.5" customHeight="1">
      <c r="A1430" s="492"/>
      <c r="B1430" s="493" t="s">
        <v>2466</v>
      </c>
      <c r="C1430" s="757"/>
      <c r="D1430" s="494"/>
      <c r="E1430" s="495"/>
      <c r="F1430" s="494"/>
      <c r="G1430" s="759"/>
    </row>
    <row r="1431" spans="1:7" ht="13.5" customHeight="1">
      <c r="A1431" s="476" t="s">
        <v>2467</v>
      </c>
      <c r="B1431" s="488" t="s">
        <v>2459</v>
      </c>
      <c r="C1431" s="756" t="s">
        <v>2460</v>
      </c>
      <c r="D1431" s="489">
        <v>65400</v>
      </c>
      <c r="E1431" s="490">
        <v>65400</v>
      </c>
      <c r="F1431" s="491"/>
      <c r="G1431" s="764" t="s">
        <v>2461</v>
      </c>
    </row>
    <row r="1432" spans="1:7" ht="13.5" customHeight="1">
      <c r="A1432" s="492"/>
      <c r="B1432" s="493" t="s">
        <v>2468</v>
      </c>
      <c r="C1432" s="757"/>
      <c r="D1432" s="494"/>
      <c r="E1432" s="495"/>
      <c r="F1432" s="494"/>
      <c r="G1432" s="759"/>
    </row>
    <row r="1433" spans="1:7" ht="13.5" customHeight="1">
      <c r="A1433" s="476" t="s">
        <v>2469</v>
      </c>
      <c r="B1433" s="488" t="s">
        <v>2470</v>
      </c>
      <c r="C1433" s="756" t="s">
        <v>784</v>
      </c>
      <c r="D1433" s="489">
        <v>75000</v>
      </c>
      <c r="E1433" s="490">
        <v>75000</v>
      </c>
      <c r="F1433" s="491"/>
      <c r="G1433" s="764" t="s">
        <v>2461</v>
      </c>
    </row>
    <row r="1434" spans="1:7" ht="13.5" customHeight="1">
      <c r="A1434" s="492"/>
      <c r="B1434" s="493" t="s">
        <v>2471</v>
      </c>
      <c r="C1434" s="757"/>
      <c r="D1434" s="494"/>
      <c r="E1434" s="495"/>
      <c r="F1434" s="494"/>
      <c r="G1434" s="759"/>
    </row>
    <row r="1435" spans="1:7" ht="13.5" customHeight="1">
      <c r="A1435" s="476" t="s">
        <v>2472</v>
      </c>
      <c r="B1435" s="488" t="s">
        <v>2473</v>
      </c>
      <c r="C1435" s="756" t="s">
        <v>784</v>
      </c>
      <c r="D1435" s="489">
        <v>550000</v>
      </c>
      <c r="E1435" s="490">
        <v>550000</v>
      </c>
      <c r="F1435" s="491"/>
      <c r="G1435" s="764" t="s">
        <v>2461</v>
      </c>
    </row>
    <row r="1436" spans="1:7" ht="13.5" customHeight="1">
      <c r="A1436" s="492"/>
      <c r="B1436" s="493" t="s">
        <v>2474</v>
      </c>
      <c r="C1436" s="757"/>
      <c r="D1436" s="494"/>
      <c r="E1436" s="495"/>
      <c r="F1436" s="494"/>
      <c r="G1436" s="759"/>
    </row>
    <row r="1437" spans="1:7" ht="13.5" customHeight="1">
      <c r="A1437" s="476" t="s">
        <v>2475</v>
      </c>
      <c r="B1437" s="488" t="s">
        <v>2476</v>
      </c>
      <c r="C1437" s="756" t="s">
        <v>784</v>
      </c>
      <c r="D1437" s="489">
        <v>250000</v>
      </c>
      <c r="E1437" s="490">
        <v>310000</v>
      </c>
      <c r="F1437" s="491"/>
      <c r="G1437" s="758" t="s">
        <v>2477</v>
      </c>
    </row>
    <row r="1438" spans="1:7" ht="13.5" customHeight="1">
      <c r="A1438" s="492"/>
      <c r="B1438" s="493" t="s">
        <v>2478</v>
      </c>
      <c r="C1438" s="757"/>
      <c r="D1438" s="494"/>
      <c r="E1438" s="495"/>
      <c r="F1438" s="494"/>
      <c r="G1438" s="759"/>
    </row>
    <row r="1439" spans="1:7" ht="13.5" customHeight="1">
      <c r="A1439" s="476" t="s">
        <v>2479</v>
      </c>
      <c r="B1439" s="488" t="s">
        <v>2480</v>
      </c>
      <c r="C1439" s="756" t="s">
        <v>784</v>
      </c>
      <c r="D1439" s="489">
        <v>2300</v>
      </c>
      <c r="E1439" s="490">
        <v>2500</v>
      </c>
      <c r="F1439" s="491"/>
      <c r="G1439" s="764" t="s">
        <v>2461</v>
      </c>
    </row>
    <row r="1440" spans="1:7" ht="13.5" customHeight="1">
      <c r="A1440" s="492"/>
      <c r="B1440" s="493" t="s">
        <v>2481</v>
      </c>
      <c r="C1440" s="757"/>
      <c r="D1440" s="494"/>
      <c r="E1440" s="495"/>
      <c r="F1440" s="494"/>
      <c r="G1440" s="759"/>
    </row>
    <row r="1441" spans="1:7" ht="13.5" customHeight="1">
      <c r="A1441" s="476" t="s">
        <v>2482</v>
      </c>
      <c r="B1441" s="488" t="s">
        <v>2483</v>
      </c>
      <c r="C1441" s="756" t="s">
        <v>784</v>
      </c>
      <c r="D1441" s="489">
        <v>2500</v>
      </c>
      <c r="E1441" s="490">
        <v>2400</v>
      </c>
      <c r="F1441" s="491"/>
      <c r="G1441" s="764" t="s">
        <v>2461</v>
      </c>
    </row>
    <row r="1442" spans="1:7" ht="13.5" customHeight="1">
      <c r="A1442" s="492"/>
      <c r="B1442" s="493" t="s">
        <v>2484</v>
      </c>
      <c r="C1442" s="757"/>
      <c r="D1442" s="494"/>
      <c r="E1442" s="495"/>
      <c r="F1442" s="494"/>
      <c r="G1442" s="759"/>
    </row>
    <row r="1443" spans="1:7" ht="13.5" customHeight="1">
      <c r="A1443" s="476" t="s">
        <v>2485</v>
      </c>
      <c r="B1443" s="488" t="s">
        <v>2483</v>
      </c>
      <c r="C1443" s="756" t="s">
        <v>784</v>
      </c>
      <c r="D1443" s="489">
        <v>3490</v>
      </c>
      <c r="E1443" s="490">
        <v>3500</v>
      </c>
      <c r="F1443" s="491"/>
      <c r="G1443" s="764" t="s">
        <v>2461</v>
      </c>
    </row>
    <row r="1444" spans="1:7" ht="13.5" customHeight="1">
      <c r="A1444" s="492"/>
      <c r="B1444" s="493" t="s">
        <v>2486</v>
      </c>
      <c r="C1444" s="757"/>
      <c r="D1444" s="494"/>
      <c r="E1444" s="495"/>
      <c r="F1444" s="494"/>
      <c r="G1444" s="759"/>
    </row>
    <row r="1445" spans="1:7" ht="13.5" customHeight="1">
      <c r="A1445" s="496" t="s">
        <v>2487</v>
      </c>
      <c r="B1445" s="497" t="s">
        <v>2483</v>
      </c>
      <c r="C1445" s="760" t="s">
        <v>784</v>
      </c>
      <c r="D1445" s="498">
        <v>8500</v>
      </c>
      <c r="E1445" s="499">
        <v>8200</v>
      </c>
      <c r="F1445" s="491"/>
      <c r="G1445" s="764" t="s">
        <v>2461</v>
      </c>
    </row>
    <row r="1446" spans="1:7" ht="13.5" customHeight="1">
      <c r="A1446" s="502"/>
      <c r="B1446" s="503" t="s">
        <v>2488</v>
      </c>
      <c r="C1446" s="761"/>
      <c r="D1446" s="504"/>
      <c r="E1446" s="505"/>
      <c r="F1446" s="494"/>
      <c r="G1446" s="759"/>
    </row>
    <row r="1447" spans="1:7" ht="13.5" customHeight="1">
      <c r="A1447" s="476" t="s">
        <v>2489</v>
      </c>
      <c r="B1447" s="488" t="s">
        <v>2490</v>
      </c>
      <c r="C1447" s="756" t="s">
        <v>2460</v>
      </c>
      <c r="D1447" s="489">
        <v>663000</v>
      </c>
      <c r="E1447" s="490">
        <v>663000</v>
      </c>
      <c r="F1447" s="491"/>
      <c r="G1447" s="764" t="s">
        <v>2461</v>
      </c>
    </row>
    <row r="1448" spans="1:7" ht="13.5" customHeight="1">
      <c r="A1448" s="492"/>
      <c r="B1448" s="493" t="s">
        <v>2491</v>
      </c>
      <c r="C1448" s="757"/>
      <c r="D1448" s="494"/>
      <c r="E1448" s="495"/>
      <c r="F1448" s="494"/>
      <c r="G1448" s="759"/>
    </row>
    <row r="1449" spans="1:7" ht="13.5" customHeight="1">
      <c r="A1449" s="476" t="s">
        <v>2492</v>
      </c>
      <c r="B1449" s="488" t="s">
        <v>2493</v>
      </c>
      <c r="C1449" s="756" t="s">
        <v>2460</v>
      </c>
      <c r="D1449" s="489">
        <v>76000</v>
      </c>
      <c r="E1449" s="490">
        <v>76000</v>
      </c>
      <c r="F1449" s="491"/>
      <c r="G1449" s="764" t="s">
        <v>2461</v>
      </c>
    </row>
    <row r="1450" spans="1:7" ht="13.5" customHeight="1">
      <c r="A1450" s="492"/>
      <c r="B1450" s="493" t="s">
        <v>2494</v>
      </c>
      <c r="C1450" s="757"/>
      <c r="D1450" s="494"/>
      <c r="E1450" s="495"/>
      <c r="F1450" s="494"/>
      <c r="G1450" s="759"/>
    </row>
    <row r="1451" spans="1:7" ht="13.5" customHeight="1">
      <c r="A1451" s="476" t="s">
        <v>2495</v>
      </c>
      <c r="B1451" s="488" t="s">
        <v>2496</v>
      </c>
      <c r="C1451" s="756" t="s">
        <v>2460</v>
      </c>
      <c r="D1451" s="489">
        <v>47000</v>
      </c>
      <c r="E1451" s="490">
        <v>47000</v>
      </c>
      <c r="F1451" s="491"/>
      <c r="G1451" s="764" t="s">
        <v>2461</v>
      </c>
    </row>
    <row r="1452" spans="1:7" ht="13.5" customHeight="1">
      <c r="A1452" s="492"/>
      <c r="B1452" s="493" t="s">
        <v>2494</v>
      </c>
      <c r="C1452" s="757"/>
      <c r="D1452" s="494"/>
      <c r="E1452" s="495"/>
      <c r="F1452" s="494"/>
      <c r="G1452" s="759"/>
    </row>
    <row r="1453" spans="1:7" ht="13.5" customHeight="1">
      <c r="A1453" s="476" t="s">
        <v>2497</v>
      </c>
      <c r="B1453" s="488" t="s">
        <v>2498</v>
      </c>
      <c r="C1453" s="756" t="s">
        <v>2460</v>
      </c>
      <c r="D1453" s="489">
        <v>36000</v>
      </c>
      <c r="E1453" s="490">
        <v>36000</v>
      </c>
      <c r="F1453" s="491"/>
      <c r="G1453" s="764" t="s">
        <v>2461</v>
      </c>
    </row>
    <row r="1454" spans="1:7" ht="13.5" customHeight="1">
      <c r="A1454" s="492"/>
      <c r="B1454" s="493" t="s">
        <v>2494</v>
      </c>
      <c r="C1454" s="757"/>
      <c r="D1454" s="494"/>
      <c r="E1454" s="495"/>
      <c r="F1454" s="494"/>
      <c r="G1454" s="759"/>
    </row>
    <row r="1455" spans="1:7" ht="13.5" customHeight="1">
      <c r="A1455" s="476" t="s">
        <v>2499</v>
      </c>
      <c r="B1455" s="488" t="s">
        <v>2500</v>
      </c>
      <c r="C1455" s="756" t="s">
        <v>2460</v>
      </c>
      <c r="D1455" s="489">
        <v>100000</v>
      </c>
      <c r="E1455" s="490">
        <v>100000</v>
      </c>
      <c r="F1455" s="491"/>
      <c r="G1455" s="764" t="s">
        <v>2461</v>
      </c>
    </row>
    <row r="1456" spans="1:7" ht="13.5" customHeight="1">
      <c r="A1456" s="492"/>
      <c r="B1456" s="493" t="s">
        <v>2501</v>
      </c>
      <c r="C1456" s="757"/>
      <c r="D1456" s="494"/>
      <c r="E1456" s="495"/>
      <c r="F1456" s="494"/>
      <c r="G1456" s="759"/>
    </row>
    <row r="1457" spans="1:7" ht="13.5" customHeight="1">
      <c r="A1457" s="496" t="s">
        <v>2502</v>
      </c>
      <c r="B1457" s="558" t="s">
        <v>2503</v>
      </c>
      <c r="C1457" s="760" t="s">
        <v>2460</v>
      </c>
      <c r="D1457" s="559"/>
      <c r="E1457" s="499">
        <v>500000</v>
      </c>
      <c r="F1457" s="785" t="s">
        <v>1046</v>
      </c>
      <c r="G1457" s="764" t="s">
        <v>2461</v>
      </c>
    </row>
    <row r="1458" spans="1:7" ht="13.5" customHeight="1">
      <c r="A1458" s="502"/>
      <c r="B1458" s="503" t="s">
        <v>2504</v>
      </c>
      <c r="C1458" s="761"/>
      <c r="D1458" s="504"/>
      <c r="E1458" s="505"/>
      <c r="F1458" s="786"/>
      <c r="G1458" s="759"/>
    </row>
    <row r="1459" spans="1:7" ht="13.5" customHeight="1">
      <c r="A1459" s="532" t="s">
        <v>2505</v>
      </c>
      <c r="B1459" s="488" t="s">
        <v>2506</v>
      </c>
      <c r="C1459" s="756" t="s">
        <v>784</v>
      </c>
      <c r="D1459" s="533">
        <v>18000</v>
      </c>
      <c r="E1459" s="531">
        <v>18000</v>
      </c>
      <c r="F1459" s="534"/>
      <c r="G1459" s="759" t="s">
        <v>2461</v>
      </c>
    </row>
    <row r="1460" spans="1:7" ht="13.5" customHeight="1">
      <c r="A1460" s="492"/>
      <c r="B1460" s="493" t="s">
        <v>2507</v>
      </c>
      <c r="C1460" s="757"/>
      <c r="D1460" s="494"/>
      <c r="E1460" s="495"/>
      <c r="F1460" s="494"/>
      <c r="G1460" s="759"/>
    </row>
    <row r="1461" spans="1:7" ht="13.5" customHeight="1">
      <c r="A1461" s="476" t="s">
        <v>2508</v>
      </c>
      <c r="B1461" s="488" t="s">
        <v>2506</v>
      </c>
      <c r="C1461" s="756" t="s">
        <v>784</v>
      </c>
      <c r="D1461" s="489">
        <v>22500</v>
      </c>
      <c r="E1461" s="490">
        <v>22500</v>
      </c>
      <c r="F1461" s="491"/>
      <c r="G1461" s="764" t="s">
        <v>2461</v>
      </c>
    </row>
    <row r="1462" spans="1:7" ht="13.5" customHeight="1">
      <c r="A1462" s="492"/>
      <c r="B1462" s="493" t="s">
        <v>2509</v>
      </c>
      <c r="C1462" s="757"/>
      <c r="D1462" s="494"/>
      <c r="E1462" s="495"/>
      <c r="F1462" s="494"/>
      <c r="G1462" s="759"/>
    </row>
    <row r="1463" spans="1:7" ht="13.5" customHeight="1">
      <c r="A1463" s="476" t="s">
        <v>2510</v>
      </c>
      <c r="B1463" s="488" t="s">
        <v>2506</v>
      </c>
      <c r="C1463" s="756" t="s">
        <v>784</v>
      </c>
      <c r="D1463" s="489">
        <v>30100</v>
      </c>
      <c r="E1463" s="490">
        <v>30100</v>
      </c>
      <c r="F1463" s="491"/>
      <c r="G1463" s="764" t="s">
        <v>2461</v>
      </c>
    </row>
    <row r="1464" spans="1:7" ht="13.5" customHeight="1">
      <c r="A1464" s="492"/>
      <c r="B1464" s="493" t="s">
        <v>2511</v>
      </c>
      <c r="C1464" s="757"/>
      <c r="D1464" s="494"/>
      <c r="E1464" s="495"/>
      <c r="F1464" s="494"/>
      <c r="G1464" s="759"/>
    </row>
    <row r="1465" spans="1:7" ht="13.5" customHeight="1">
      <c r="A1465" s="476" t="s">
        <v>2512</v>
      </c>
      <c r="B1465" s="488" t="s">
        <v>2513</v>
      </c>
      <c r="C1465" s="756" t="s">
        <v>784</v>
      </c>
      <c r="D1465" s="489">
        <v>22300</v>
      </c>
      <c r="E1465" s="490">
        <v>22300</v>
      </c>
      <c r="F1465" s="491"/>
      <c r="G1465" s="764" t="s">
        <v>2461</v>
      </c>
    </row>
    <row r="1466" spans="1:7" ht="13.5" customHeight="1">
      <c r="A1466" s="492"/>
      <c r="B1466" s="493" t="s">
        <v>2507</v>
      </c>
      <c r="C1466" s="757"/>
      <c r="D1466" s="494"/>
      <c r="E1466" s="495"/>
      <c r="F1466" s="494"/>
      <c r="G1466" s="759"/>
    </row>
    <row r="1467" spans="1:7" ht="13.5" customHeight="1">
      <c r="A1467" s="476" t="s">
        <v>2514</v>
      </c>
      <c r="B1467" s="488" t="s">
        <v>2513</v>
      </c>
      <c r="C1467" s="756" t="s">
        <v>784</v>
      </c>
      <c r="D1467" s="489">
        <v>26500</v>
      </c>
      <c r="E1467" s="490">
        <v>26500</v>
      </c>
      <c r="F1467" s="491"/>
      <c r="G1467" s="764" t="s">
        <v>2461</v>
      </c>
    </row>
    <row r="1468" spans="1:7" ht="13.5" customHeight="1">
      <c r="A1468" s="492"/>
      <c r="B1468" s="493" t="s">
        <v>2515</v>
      </c>
      <c r="C1468" s="757"/>
      <c r="D1468" s="494"/>
      <c r="E1468" s="495"/>
      <c r="F1468" s="494"/>
      <c r="G1468" s="759"/>
    </row>
    <row r="1469" spans="1:7" ht="13.5" customHeight="1">
      <c r="A1469" s="476" t="s">
        <v>2516</v>
      </c>
      <c r="B1469" s="488" t="s">
        <v>2513</v>
      </c>
      <c r="C1469" s="756" t="s">
        <v>784</v>
      </c>
      <c r="D1469" s="489">
        <v>28700</v>
      </c>
      <c r="E1469" s="490">
        <v>28700</v>
      </c>
      <c r="F1469" s="491"/>
      <c r="G1469" s="764" t="s">
        <v>2461</v>
      </c>
    </row>
    <row r="1470" spans="1:7" ht="13.5" customHeight="1">
      <c r="A1470" s="492"/>
      <c r="B1470" s="493" t="s">
        <v>2509</v>
      </c>
      <c r="C1470" s="757"/>
      <c r="D1470" s="494"/>
      <c r="E1470" s="495"/>
      <c r="F1470" s="494"/>
      <c r="G1470" s="759"/>
    </row>
    <row r="1471" spans="1:7" ht="13.5" customHeight="1">
      <c r="A1471" s="476" t="s">
        <v>2517</v>
      </c>
      <c r="B1471" s="488" t="s">
        <v>2513</v>
      </c>
      <c r="C1471" s="756" t="s">
        <v>784</v>
      </c>
      <c r="D1471" s="489">
        <v>31300</v>
      </c>
      <c r="E1471" s="490">
        <v>31300</v>
      </c>
      <c r="F1471" s="491"/>
      <c r="G1471" s="764" t="s">
        <v>2461</v>
      </c>
    </row>
    <row r="1472" spans="1:7" ht="13.5" customHeight="1">
      <c r="A1472" s="492"/>
      <c r="B1472" s="493" t="s">
        <v>2518</v>
      </c>
      <c r="C1472" s="757"/>
      <c r="D1472" s="494"/>
      <c r="E1472" s="495"/>
      <c r="F1472" s="494"/>
      <c r="G1472" s="759"/>
    </row>
    <row r="1473" spans="1:7" ht="13.5" customHeight="1">
      <c r="A1473" s="476" t="s">
        <v>2519</v>
      </c>
      <c r="B1473" s="488" t="s">
        <v>2520</v>
      </c>
      <c r="C1473" s="756" t="s">
        <v>784</v>
      </c>
      <c r="D1473" s="489">
        <v>70000</v>
      </c>
      <c r="E1473" s="490">
        <v>70000</v>
      </c>
      <c r="F1473" s="491"/>
      <c r="G1473" s="764" t="s">
        <v>2461</v>
      </c>
    </row>
    <row r="1474" spans="1:7" ht="13.5" customHeight="1">
      <c r="A1474" s="492"/>
      <c r="B1474" s="493" t="s">
        <v>2521</v>
      </c>
      <c r="C1474" s="757"/>
      <c r="D1474" s="494"/>
      <c r="E1474" s="495"/>
      <c r="F1474" s="494"/>
      <c r="G1474" s="759"/>
    </row>
    <row r="1475" spans="1:7" ht="13.5" customHeight="1">
      <c r="A1475" s="476" t="s">
        <v>2522</v>
      </c>
      <c r="B1475" s="488" t="s">
        <v>2520</v>
      </c>
      <c r="C1475" s="756" t="s">
        <v>784</v>
      </c>
      <c r="D1475" s="489">
        <v>84000</v>
      </c>
      <c r="E1475" s="490">
        <v>84000</v>
      </c>
      <c r="F1475" s="491"/>
      <c r="G1475" s="764" t="s">
        <v>2461</v>
      </c>
    </row>
    <row r="1476" spans="1:7" ht="13.5" customHeight="1">
      <c r="A1476" s="492"/>
      <c r="B1476" s="493" t="s">
        <v>2523</v>
      </c>
      <c r="C1476" s="757"/>
      <c r="D1476" s="494"/>
      <c r="E1476" s="495"/>
      <c r="F1476" s="494"/>
      <c r="G1476" s="759"/>
    </row>
    <row r="1477" spans="1:7" ht="13.5" customHeight="1">
      <c r="A1477" s="476" t="s">
        <v>2524</v>
      </c>
      <c r="B1477" s="488" t="s">
        <v>2525</v>
      </c>
      <c r="C1477" s="756" t="s">
        <v>2460</v>
      </c>
      <c r="D1477" s="489">
        <v>220000</v>
      </c>
      <c r="E1477" s="490">
        <v>220000</v>
      </c>
      <c r="F1477" s="491"/>
      <c r="G1477" s="764" t="s">
        <v>2461</v>
      </c>
    </row>
    <row r="1478" spans="1:7" ht="13.5" customHeight="1">
      <c r="A1478" s="492"/>
      <c r="B1478" s="493" t="s">
        <v>2526</v>
      </c>
      <c r="C1478" s="757"/>
      <c r="D1478" s="494"/>
      <c r="E1478" s="495"/>
      <c r="F1478" s="494"/>
      <c r="G1478" s="759"/>
    </row>
    <row r="1479" spans="1:7" ht="13.5" customHeight="1">
      <c r="A1479" s="476" t="s">
        <v>2527</v>
      </c>
      <c r="B1479" s="488" t="s">
        <v>2528</v>
      </c>
      <c r="C1479" s="756" t="s">
        <v>2460</v>
      </c>
      <c r="D1479" s="489">
        <v>18430</v>
      </c>
      <c r="E1479" s="490">
        <v>18430</v>
      </c>
      <c r="F1479" s="491"/>
      <c r="G1479" s="764" t="s">
        <v>2461</v>
      </c>
    </row>
    <row r="1480" spans="1:7" ht="13.5" customHeight="1">
      <c r="A1480" s="492"/>
      <c r="B1480" s="493" t="s">
        <v>2529</v>
      </c>
      <c r="C1480" s="757"/>
      <c r="D1480" s="494"/>
      <c r="E1480" s="495"/>
      <c r="F1480" s="494"/>
      <c r="G1480" s="759"/>
    </row>
    <row r="1481" spans="1:7" ht="13.5" customHeight="1">
      <c r="A1481" s="476" t="s">
        <v>2530</v>
      </c>
      <c r="B1481" s="488" t="s">
        <v>2528</v>
      </c>
      <c r="C1481" s="756" t="s">
        <v>2460</v>
      </c>
      <c r="D1481" s="489">
        <v>19260</v>
      </c>
      <c r="E1481" s="490">
        <v>19260</v>
      </c>
      <c r="F1481" s="491"/>
      <c r="G1481" s="764" t="s">
        <v>2461</v>
      </c>
    </row>
    <row r="1482" spans="1:7" ht="13.5" customHeight="1">
      <c r="A1482" s="492"/>
      <c r="B1482" s="493" t="s">
        <v>2531</v>
      </c>
      <c r="C1482" s="757"/>
      <c r="D1482" s="494"/>
      <c r="E1482" s="495"/>
      <c r="F1482" s="494"/>
      <c r="G1482" s="759"/>
    </row>
    <row r="1483" spans="1:7" ht="13.5" customHeight="1">
      <c r="A1483" s="476" t="s">
        <v>2532</v>
      </c>
      <c r="B1483" s="488" t="s">
        <v>2528</v>
      </c>
      <c r="C1483" s="756" t="s">
        <v>2460</v>
      </c>
      <c r="D1483" s="489">
        <v>21780</v>
      </c>
      <c r="E1483" s="490">
        <v>21780</v>
      </c>
      <c r="F1483" s="491"/>
      <c r="G1483" s="764" t="s">
        <v>2461</v>
      </c>
    </row>
    <row r="1484" spans="1:7" ht="13.5" customHeight="1">
      <c r="A1484" s="492"/>
      <c r="B1484" s="493" t="s">
        <v>2533</v>
      </c>
      <c r="C1484" s="757"/>
      <c r="D1484" s="494"/>
      <c r="E1484" s="495"/>
      <c r="F1484" s="494"/>
      <c r="G1484" s="759"/>
    </row>
    <row r="1485" spans="1:7" ht="13.5" customHeight="1">
      <c r="A1485" s="476" t="s">
        <v>2534</v>
      </c>
      <c r="B1485" s="488" t="s">
        <v>2535</v>
      </c>
      <c r="C1485" s="756" t="s">
        <v>784</v>
      </c>
      <c r="D1485" s="489">
        <v>17000</v>
      </c>
      <c r="E1485" s="490">
        <v>17000</v>
      </c>
      <c r="F1485" s="491"/>
      <c r="G1485" s="764" t="s">
        <v>2461</v>
      </c>
    </row>
    <row r="1486" spans="1:7" ht="13.5" customHeight="1">
      <c r="A1486" s="492"/>
      <c r="B1486" s="493" t="s">
        <v>2536</v>
      </c>
      <c r="C1486" s="757"/>
      <c r="D1486" s="494"/>
      <c r="E1486" s="495"/>
      <c r="F1486" s="494"/>
      <c r="G1486" s="759"/>
    </row>
    <row r="1487" spans="1:7" ht="13.5" customHeight="1">
      <c r="A1487" s="476" t="s">
        <v>2537</v>
      </c>
      <c r="B1487" s="488" t="s">
        <v>2535</v>
      </c>
      <c r="C1487" s="756" t="s">
        <v>784</v>
      </c>
      <c r="D1487" s="489">
        <v>18000</v>
      </c>
      <c r="E1487" s="490">
        <v>18000</v>
      </c>
      <c r="F1487" s="491"/>
      <c r="G1487" s="764" t="s">
        <v>2461</v>
      </c>
    </row>
    <row r="1488" spans="1:7" ht="13.5" customHeight="1">
      <c r="A1488" s="492"/>
      <c r="B1488" s="493" t="s">
        <v>2538</v>
      </c>
      <c r="C1488" s="757"/>
      <c r="D1488" s="494"/>
      <c r="E1488" s="495"/>
      <c r="F1488" s="494"/>
      <c r="G1488" s="759"/>
    </row>
    <row r="1489" spans="1:7" ht="13.5" customHeight="1">
      <c r="A1489" s="476" t="s">
        <v>2539</v>
      </c>
      <c r="B1489" s="488" t="s">
        <v>2535</v>
      </c>
      <c r="C1489" s="756" t="s">
        <v>784</v>
      </c>
      <c r="D1489" s="489">
        <v>22000</v>
      </c>
      <c r="E1489" s="490">
        <v>22000</v>
      </c>
      <c r="F1489" s="491"/>
      <c r="G1489" s="764" t="s">
        <v>2461</v>
      </c>
    </row>
    <row r="1490" spans="1:7" ht="13.5" customHeight="1">
      <c r="A1490" s="492"/>
      <c r="B1490" s="493" t="s">
        <v>2540</v>
      </c>
      <c r="C1490" s="757"/>
      <c r="D1490" s="494"/>
      <c r="E1490" s="495"/>
      <c r="F1490" s="494"/>
      <c r="G1490" s="759"/>
    </row>
    <row r="1491" spans="1:7" ht="13.5" customHeight="1">
      <c r="A1491" s="476" t="s">
        <v>2541</v>
      </c>
      <c r="B1491" s="488" t="s">
        <v>2542</v>
      </c>
      <c r="C1491" s="756" t="s">
        <v>784</v>
      </c>
      <c r="D1491" s="489">
        <v>350000</v>
      </c>
      <c r="E1491" s="490">
        <v>370000</v>
      </c>
      <c r="F1491" s="491"/>
      <c r="G1491" s="764" t="s">
        <v>2461</v>
      </c>
    </row>
    <row r="1492" spans="1:7" ht="13.5" customHeight="1">
      <c r="A1492" s="492"/>
      <c r="B1492" s="493" t="s">
        <v>2543</v>
      </c>
      <c r="C1492" s="757"/>
      <c r="D1492" s="494"/>
      <c r="E1492" s="495"/>
      <c r="F1492" s="494"/>
      <c r="G1492" s="759"/>
    </row>
    <row r="1493" spans="1:7" ht="13.5" customHeight="1">
      <c r="A1493" s="476" t="s">
        <v>2544</v>
      </c>
      <c r="B1493" s="488" t="s">
        <v>2545</v>
      </c>
      <c r="C1493" s="756" t="s">
        <v>784</v>
      </c>
      <c r="D1493" s="489">
        <v>1200000</v>
      </c>
      <c r="E1493" s="490">
        <v>1200000</v>
      </c>
      <c r="F1493" s="491"/>
      <c r="G1493" s="764" t="s">
        <v>2461</v>
      </c>
    </row>
    <row r="1494" spans="1:7" ht="13.5" customHeight="1">
      <c r="A1494" s="492"/>
      <c r="B1494" s="493" t="s">
        <v>2546</v>
      </c>
      <c r="C1494" s="757"/>
      <c r="D1494" s="494"/>
      <c r="E1494" s="495"/>
      <c r="F1494" s="494"/>
      <c r="G1494" s="759"/>
    </row>
    <row r="1495" spans="1:7" ht="13.5" customHeight="1">
      <c r="A1495" s="496" t="s">
        <v>2547</v>
      </c>
      <c r="B1495" s="497" t="s">
        <v>2548</v>
      </c>
      <c r="C1495" s="760" t="s">
        <v>784</v>
      </c>
      <c r="D1495" s="498">
        <v>2567</v>
      </c>
      <c r="E1495" s="499">
        <v>2567</v>
      </c>
      <c r="F1495" s="491"/>
      <c r="G1495" s="764" t="s">
        <v>2549</v>
      </c>
    </row>
    <row r="1496" spans="1:7" ht="13.5" customHeight="1">
      <c r="A1496" s="502"/>
      <c r="B1496" s="503" t="s">
        <v>2550</v>
      </c>
      <c r="C1496" s="761"/>
      <c r="D1496" s="504"/>
      <c r="E1496" s="505"/>
      <c r="F1496" s="494"/>
      <c r="G1496" s="759"/>
    </row>
    <row r="1497" spans="1:7" ht="13.5" customHeight="1">
      <c r="A1497" s="476" t="s">
        <v>2551</v>
      </c>
      <c r="B1497" s="488" t="s">
        <v>2552</v>
      </c>
      <c r="C1497" s="756" t="s">
        <v>784</v>
      </c>
      <c r="D1497" s="489">
        <v>2200</v>
      </c>
      <c r="E1497" s="490">
        <v>2200</v>
      </c>
      <c r="F1497" s="491"/>
      <c r="G1497" s="764" t="s">
        <v>2549</v>
      </c>
    </row>
    <row r="1498" spans="1:7" ht="13.5" customHeight="1">
      <c r="A1498" s="492"/>
      <c r="B1498" s="493" t="s">
        <v>2550</v>
      </c>
      <c r="C1498" s="757"/>
      <c r="D1498" s="494"/>
      <c r="E1498" s="495"/>
      <c r="F1498" s="494"/>
      <c r="G1498" s="759"/>
    </row>
    <row r="1499" spans="1:7" ht="13.5" customHeight="1">
      <c r="A1499" s="476" t="s">
        <v>2553</v>
      </c>
      <c r="B1499" s="488" t="s">
        <v>2554</v>
      </c>
      <c r="C1499" s="756" t="s">
        <v>784</v>
      </c>
      <c r="D1499" s="489">
        <v>1880</v>
      </c>
      <c r="E1499" s="490">
        <v>1880</v>
      </c>
      <c r="F1499" s="491"/>
      <c r="G1499" s="764" t="s">
        <v>2549</v>
      </c>
    </row>
    <row r="1500" spans="1:7" ht="13.5" customHeight="1">
      <c r="A1500" s="492"/>
      <c r="B1500" s="493" t="s">
        <v>2555</v>
      </c>
      <c r="C1500" s="757"/>
      <c r="D1500" s="494"/>
      <c r="E1500" s="495"/>
      <c r="F1500" s="494"/>
      <c r="G1500" s="759"/>
    </row>
    <row r="1501" spans="1:7" ht="13.5" customHeight="1">
      <c r="A1501" s="476" t="s">
        <v>2556</v>
      </c>
      <c r="B1501" s="488" t="s">
        <v>2554</v>
      </c>
      <c r="C1501" s="756" t="s">
        <v>784</v>
      </c>
      <c r="D1501" s="489">
        <v>2820</v>
      </c>
      <c r="E1501" s="490">
        <v>2820</v>
      </c>
      <c r="F1501" s="491"/>
      <c r="G1501" s="764" t="s">
        <v>2549</v>
      </c>
    </row>
    <row r="1502" spans="1:7" ht="13.5" customHeight="1">
      <c r="A1502" s="492"/>
      <c r="B1502" s="493" t="s">
        <v>2557</v>
      </c>
      <c r="C1502" s="757"/>
      <c r="D1502" s="494"/>
      <c r="E1502" s="495"/>
      <c r="F1502" s="494"/>
      <c r="G1502" s="759"/>
    </row>
    <row r="1503" spans="1:7" ht="13.5" customHeight="1">
      <c r="A1503" s="476" t="s">
        <v>2558</v>
      </c>
      <c r="B1503" s="488" t="s">
        <v>2554</v>
      </c>
      <c r="C1503" s="756" t="s">
        <v>784</v>
      </c>
      <c r="D1503" s="489">
        <v>3640</v>
      </c>
      <c r="E1503" s="490">
        <v>3640</v>
      </c>
      <c r="F1503" s="491"/>
      <c r="G1503" s="764" t="s">
        <v>2549</v>
      </c>
    </row>
    <row r="1504" spans="1:7" ht="13.5" customHeight="1">
      <c r="A1504" s="492"/>
      <c r="B1504" s="493" t="s">
        <v>2559</v>
      </c>
      <c r="C1504" s="757"/>
      <c r="D1504" s="494"/>
      <c r="E1504" s="495"/>
      <c r="F1504" s="494"/>
      <c r="G1504" s="759"/>
    </row>
    <row r="1505" spans="1:7" ht="13.5" customHeight="1">
      <c r="A1505" s="476" t="s">
        <v>2560</v>
      </c>
      <c r="B1505" s="488" t="s">
        <v>2554</v>
      </c>
      <c r="C1505" s="756" t="s">
        <v>784</v>
      </c>
      <c r="D1505" s="489">
        <v>2560</v>
      </c>
      <c r="E1505" s="490">
        <v>2560</v>
      </c>
      <c r="F1505" s="491"/>
      <c r="G1505" s="764" t="s">
        <v>2549</v>
      </c>
    </row>
    <row r="1506" spans="1:7" ht="13.5" customHeight="1">
      <c r="A1506" s="492"/>
      <c r="B1506" s="493" t="s">
        <v>2561</v>
      </c>
      <c r="C1506" s="757"/>
      <c r="D1506" s="494"/>
      <c r="E1506" s="495"/>
      <c r="F1506" s="494"/>
      <c r="G1506" s="759"/>
    </row>
    <row r="1507" spans="1:7" ht="13.5" customHeight="1">
      <c r="A1507" s="545" t="s">
        <v>2562</v>
      </c>
      <c r="B1507" s="600" t="s">
        <v>2563</v>
      </c>
      <c r="C1507" s="815" t="s">
        <v>784</v>
      </c>
      <c r="D1507" s="547"/>
      <c r="E1507" s="548">
        <v>9600</v>
      </c>
      <c r="F1507" s="774" t="s">
        <v>1046</v>
      </c>
      <c r="G1507" s="764" t="s">
        <v>2549</v>
      </c>
    </row>
    <row r="1508" spans="1:7" ht="13.5" customHeight="1">
      <c r="A1508" s="551"/>
      <c r="B1508" s="552" t="s">
        <v>2564</v>
      </c>
      <c r="C1508" s="789"/>
      <c r="D1508" s="553"/>
      <c r="E1508" s="554"/>
      <c r="F1508" s="775"/>
      <c r="G1508" s="759"/>
    </row>
    <row r="1509" spans="1:7" ht="13.5" customHeight="1">
      <c r="A1509" s="545" t="s">
        <v>2565</v>
      </c>
      <c r="B1509" s="600" t="s">
        <v>2563</v>
      </c>
      <c r="C1509" s="815" t="s">
        <v>784</v>
      </c>
      <c r="D1509" s="547"/>
      <c r="E1509" s="548">
        <v>10500</v>
      </c>
      <c r="F1509" s="774" t="s">
        <v>1046</v>
      </c>
      <c r="G1509" s="764" t="s">
        <v>2549</v>
      </c>
    </row>
    <row r="1510" spans="1:7" ht="13.5" customHeight="1">
      <c r="A1510" s="551"/>
      <c r="B1510" s="552" t="s">
        <v>2566</v>
      </c>
      <c r="C1510" s="789"/>
      <c r="D1510" s="553"/>
      <c r="E1510" s="554"/>
      <c r="F1510" s="775"/>
      <c r="G1510" s="759"/>
    </row>
    <row r="1511" spans="1:7" ht="13.5" customHeight="1">
      <c r="A1511" s="545" t="s">
        <v>2567</v>
      </c>
      <c r="B1511" s="600" t="s">
        <v>2563</v>
      </c>
      <c r="C1511" s="815" t="s">
        <v>784</v>
      </c>
      <c r="D1511" s="547"/>
      <c r="E1511" s="548">
        <v>11100</v>
      </c>
      <c r="F1511" s="774" t="s">
        <v>1046</v>
      </c>
      <c r="G1511" s="764" t="s">
        <v>2549</v>
      </c>
    </row>
    <row r="1512" spans="1:7" ht="13.5" customHeight="1">
      <c r="A1512" s="551"/>
      <c r="B1512" s="552" t="s">
        <v>2568</v>
      </c>
      <c r="C1512" s="789"/>
      <c r="D1512" s="553"/>
      <c r="E1512" s="554"/>
      <c r="F1512" s="775"/>
      <c r="G1512" s="759"/>
    </row>
    <row r="1513" spans="1:7" ht="13.5" customHeight="1">
      <c r="A1513" s="545" t="s">
        <v>2569</v>
      </c>
      <c r="B1513" s="600" t="s">
        <v>2563</v>
      </c>
      <c r="C1513" s="815" t="s">
        <v>784</v>
      </c>
      <c r="D1513" s="547"/>
      <c r="E1513" s="548">
        <v>12100</v>
      </c>
      <c r="F1513" s="774" t="s">
        <v>1046</v>
      </c>
      <c r="G1513" s="764" t="s">
        <v>2549</v>
      </c>
    </row>
    <row r="1514" spans="1:7" ht="13.5" customHeight="1">
      <c r="A1514" s="551"/>
      <c r="B1514" s="552" t="s">
        <v>2570</v>
      </c>
      <c r="C1514" s="789"/>
      <c r="D1514" s="553"/>
      <c r="E1514" s="554"/>
      <c r="F1514" s="775"/>
      <c r="G1514" s="759"/>
    </row>
    <row r="1515" spans="1:7" ht="13.5" customHeight="1">
      <c r="A1515" s="545" t="s">
        <v>2571</v>
      </c>
      <c r="B1515" s="600" t="s">
        <v>2563</v>
      </c>
      <c r="C1515" s="815" t="s">
        <v>784</v>
      </c>
      <c r="D1515" s="547"/>
      <c r="E1515" s="548">
        <v>15300</v>
      </c>
      <c r="F1515" s="774" t="s">
        <v>1046</v>
      </c>
      <c r="G1515" s="764" t="s">
        <v>2549</v>
      </c>
    </row>
    <row r="1516" spans="1:7" ht="13.5" customHeight="1">
      <c r="A1516" s="551"/>
      <c r="B1516" s="552" t="s">
        <v>2572</v>
      </c>
      <c r="C1516" s="789"/>
      <c r="D1516" s="553"/>
      <c r="E1516" s="554"/>
      <c r="F1516" s="775"/>
      <c r="G1516" s="759"/>
    </row>
    <row r="1517" spans="1:7" ht="13.5" customHeight="1">
      <c r="A1517" s="545" t="s">
        <v>2573</v>
      </c>
      <c r="B1517" s="600" t="s">
        <v>2563</v>
      </c>
      <c r="C1517" s="815" t="s">
        <v>784</v>
      </c>
      <c r="D1517" s="547"/>
      <c r="E1517" s="548">
        <v>16300</v>
      </c>
      <c r="F1517" s="774" t="s">
        <v>1046</v>
      </c>
      <c r="G1517" s="764" t="s">
        <v>2549</v>
      </c>
    </row>
    <row r="1518" spans="1:7" ht="13.5" customHeight="1">
      <c r="A1518" s="551"/>
      <c r="B1518" s="552" t="s">
        <v>2574</v>
      </c>
      <c r="C1518" s="789"/>
      <c r="D1518" s="553"/>
      <c r="E1518" s="554"/>
      <c r="F1518" s="775"/>
      <c r="G1518" s="759"/>
    </row>
    <row r="1519" spans="1:7" ht="13.5" customHeight="1">
      <c r="A1519" s="545" t="s">
        <v>2575</v>
      </c>
      <c r="B1519" s="600" t="s">
        <v>2563</v>
      </c>
      <c r="C1519" s="815" t="s">
        <v>784</v>
      </c>
      <c r="D1519" s="547"/>
      <c r="E1519" s="548">
        <v>17400</v>
      </c>
      <c r="F1519" s="774" t="s">
        <v>1046</v>
      </c>
      <c r="G1519" s="764" t="s">
        <v>2549</v>
      </c>
    </row>
    <row r="1520" spans="1:7" ht="13.5" customHeight="1">
      <c r="A1520" s="551"/>
      <c r="B1520" s="552" t="s">
        <v>2576</v>
      </c>
      <c r="C1520" s="789"/>
      <c r="D1520" s="553"/>
      <c r="E1520" s="554"/>
      <c r="F1520" s="775"/>
      <c r="G1520" s="759"/>
    </row>
    <row r="1521" spans="1:7" ht="13.5" customHeight="1">
      <c r="A1521" s="545" t="s">
        <v>2577</v>
      </c>
      <c r="B1521" s="600" t="s">
        <v>2563</v>
      </c>
      <c r="C1521" s="815" t="s">
        <v>784</v>
      </c>
      <c r="D1521" s="547"/>
      <c r="E1521" s="548">
        <v>17700</v>
      </c>
      <c r="F1521" s="774" t="s">
        <v>1046</v>
      </c>
      <c r="G1521" s="764" t="s">
        <v>2549</v>
      </c>
    </row>
    <row r="1522" spans="1:7" ht="13.5" customHeight="1">
      <c r="A1522" s="551"/>
      <c r="B1522" s="552" t="s">
        <v>2578</v>
      </c>
      <c r="C1522" s="789"/>
      <c r="D1522" s="553"/>
      <c r="E1522" s="554"/>
      <c r="F1522" s="775"/>
      <c r="G1522" s="759"/>
    </row>
    <row r="1523" spans="1:7" ht="13.5" customHeight="1">
      <c r="A1523" s="532" t="s">
        <v>2579</v>
      </c>
      <c r="B1523" s="488" t="s">
        <v>2580</v>
      </c>
      <c r="C1523" s="756" t="s">
        <v>1200</v>
      </c>
      <c r="D1523" s="533">
        <v>41000</v>
      </c>
      <c r="E1523" s="531">
        <v>41000</v>
      </c>
      <c r="F1523" s="534"/>
      <c r="G1523" s="800" t="s">
        <v>1510</v>
      </c>
    </row>
    <row r="1524" spans="1:7" ht="13.5" customHeight="1">
      <c r="A1524" s="492"/>
      <c r="B1524" s="493" t="s">
        <v>2581</v>
      </c>
      <c r="C1524" s="757"/>
      <c r="D1524" s="494"/>
      <c r="E1524" s="495"/>
      <c r="F1524" s="494"/>
      <c r="G1524" s="759"/>
    </row>
    <row r="1525" spans="1:7" ht="13.5" customHeight="1">
      <c r="A1525" s="476" t="s">
        <v>2582</v>
      </c>
      <c r="B1525" s="488" t="s">
        <v>2580</v>
      </c>
      <c r="C1525" s="756" t="s">
        <v>1200</v>
      </c>
      <c r="D1525" s="489">
        <v>47000</v>
      </c>
      <c r="E1525" s="490">
        <v>47000</v>
      </c>
      <c r="F1525" s="491"/>
      <c r="G1525" s="758" t="s">
        <v>1510</v>
      </c>
    </row>
    <row r="1526" spans="1:7" ht="13.5" customHeight="1">
      <c r="A1526" s="492"/>
      <c r="B1526" s="493" t="s">
        <v>2583</v>
      </c>
      <c r="C1526" s="757"/>
      <c r="D1526" s="494"/>
      <c r="E1526" s="495"/>
      <c r="F1526" s="494"/>
      <c r="G1526" s="759"/>
    </row>
    <row r="1527" spans="1:7" ht="13.5" customHeight="1">
      <c r="A1527" s="476" t="s">
        <v>2584</v>
      </c>
      <c r="B1527" s="488" t="s">
        <v>2580</v>
      </c>
      <c r="C1527" s="756" t="s">
        <v>1200</v>
      </c>
      <c r="D1527" s="489">
        <v>52000</v>
      </c>
      <c r="E1527" s="490">
        <v>52000</v>
      </c>
      <c r="F1527" s="491"/>
      <c r="G1527" s="758" t="s">
        <v>1510</v>
      </c>
    </row>
    <row r="1528" spans="1:7" ht="13.5" customHeight="1">
      <c r="A1528" s="492"/>
      <c r="B1528" s="493" t="s">
        <v>2585</v>
      </c>
      <c r="C1528" s="757"/>
      <c r="D1528" s="494"/>
      <c r="E1528" s="495"/>
      <c r="F1528" s="494"/>
      <c r="G1528" s="759"/>
    </row>
    <row r="1529" spans="1:7" ht="13.5" customHeight="1">
      <c r="A1529" s="476" t="s">
        <v>2586</v>
      </c>
      <c r="B1529" s="488" t="s">
        <v>2587</v>
      </c>
      <c r="C1529" s="756" t="s">
        <v>1200</v>
      </c>
      <c r="D1529" s="489">
        <v>140000</v>
      </c>
      <c r="E1529" s="490">
        <v>140000</v>
      </c>
      <c r="F1529" s="491"/>
      <c r="G1529" s="758" t="s">
        <v>1145</v>
      </c>
    </row>
    <row r="1530" spans="1:7" ht="13.5" customHeight="1">
      <c r="A1530" s="492"/>
      <c r="B1530" s="493" t="s">
        <v>2588</v>
      </c>
      <c r="C1530" s="757"/>
      <c r="D1530" s="494"/>
      <c r="E1530" s="495"/>
      <c r="F1530" s="494"/>
      <c r="G1530" s="759"/>
    </row>
    <row r="1531" spans="1:7" ht="13.5" customHeight="1">
      <c r="A1531" s="476" t="s">
        <v>2589</v>
      </c>
      <c r="B1531" s="488" t="s">
        <v>2587</v>
      </c>
      <c r="C1531" s="756" t="s">
        <v>1200</v>
      </c>
      <c r="D1531" s="489">
        <v>450000</v>
      </c>
      <c r="E1531" s="490">
        <v>450000</v>
      </c>
      <c r="F1531" s="491"/>
      <c r="G1531" s="758" t="s">
        <v>1145</v>
      </c>
    </row>
    <row r="1532" spans="1:7" ht="13.5" customHeight="1">
      <c r="A1532" s="492"/>
      <c r="B1532" s="493" t="s">
        <v>2590</v>
      </c>
      <c r="C1532" s="757"/>
      <c r="D1532" s="494"/>
      <c r="E1532" s="495"/>
      <c r="F1532" s="494"/>
      <c r="G1532" s="759"/>
    </row>
    <row r="1533" spans="1:7" ht="13.5" customHeight="1">
      <c r="A1533" s="476" t="s">
        <v>2591</v>
      </c>
      <c r="B1533" s="488" t="s">
        <v>2592</v>
      </c>
      <c r="C1533" s="756" t="s">
        <v>1200</v>
      </c>
      <c r="D1533" s="489">
        <v>140000</v>
      </c>
      <c r="E1533" s="490">
        <v>140000</v>
      </c>
      <c r="F1533" s="491"/>
      <c r="G1533" s="758" t="s">
        <v>1145</v>
      </c>
    </row>
    <row r="1534" spans="1:7" ht="13.5" customHeight="1">
      <c r="A1534" s="492"/>
      <c r="B1534" s="493" t="s">
        <v>2593</v>
      </c>
      <c r="C1534" s="757"/>
      <c r="D1534" s="494"/>
      <c r="E1534" s="495"/>
      <c r="F1534" s="494"/>
      <c r="G1534" s="759"/>
    </row>
    <row r="1535" spans="1:7" ht="13.5" customHeight="1">
      <c r="A1535" s="476" t="s">
        <v>2594</v>
      </c>
      <c r="B1535" s="488" t="s">
        <v>2595</v>
      </c>
      <c r="C1535" s="756" t="s">
        <v>1200</v>
      </c>
      <c r="D1535" s="489">
        <v>1450000</v>
      </c>
      <c r="E1535" s="490">
        <v>1500000</v>
      </c>
      <c r="F1535" s="491"/>
      <c r="G1535" s="758" t="s">
        <v>1145</v>
      </c>
    </row>
    <row r="1536" spans="1:7" ht="13.5" customHeight="1">
      <c r="A1536" s="492"/>
      <c r="B1536" s="493" t="s">
        <v>2596</v>
      </c>
      <c r="C1536" s="757"/>
      <c r="D1536" s="494"/>
      <c r="E1536" s="495"/>
      <c r="F1536" s="494"/>
      <c r="G1536" s="759"/>
    </row>
    <row r="1537" spans="1:7" ht="13.5" customHeight="1">
      <c r="A1537" s="476" t="s">
        <v>2597</v>
      </c>
      <c r="B1537" s="488" t="s">
        <v>2598</v>
      </c>
      <c r="C1537" s="756" t="s">
        <v>1200</v>
      </c>
      <c r="D1537" s="489">
        <v>140000</v>
      </c>
      <c r="E1537" s="490">
        <v>140000</v>
      </c>
      <c r="F1537" s="491"/>
      <c r="G1537" s="758" t="s">
        <v>1145</v>
      </c>
    </row>
    <row r="1538" spans="1:7" ht="13.5" customHeight="1">
      <c r="A1538" s="492"/>
      <c r="B1538" s="493" t="s">
        <v>2599</v>
      </c>
      <c r="C1538" s="757"/>
      <c r="D1538" s="494"/>
      <c r="E1538" s="495"/>
      <c r="F1538" s="494"/>
      <c r="G1538" s="759"/>
    </row>
    <row r="1539" spans="1:7" ht="13.5" customHeight="1">
      <c r="A1539" s="476" t="s">
        <v>2600</v>
      </c>
      <c r="B1539" s="488" t="s">
        <v>2601</v>
      </c>
      <c r="C1539" s="756" t="s">
        <v>1200</v>
      </c>
      <c r="D1539" s="489">
        <v>2500000</v>
      </c>
      <c r="E1539" s="490">
        <v>2500000</v>
      </c>
      <c r="F1539" s="491"/>
      <c r="G1539" s="758" t="s">
        <v>1145</v>
      </c>
    </row>
    <row r="1540" spans="1:7" ht="13.5" customHeight="1">
      <c r="A1540" s="492"/>
      <c r="B1540" s="493" t="s">
        <v>2602</v>
      </c>
      <c r="C1540" s="757"/>
      <c r="D1540" s="494"/>
      <c r="E1540" s="495"/>
      <c r="F1540" s="494"/>
      <c r="G1540" s="759"/>
    </row>
    <row r="1541" spans="1:7" ht="13.5" customHeight="1">
      <c r="A1541" s="476" t="s">
        <v>2603</v>
      </c>
      <c r="B1541" s="488" t="s">
        <v>2601</v>
      </c>
      <c r="C1541" s="756" t="s">
        <v>1200</v>
      </c>
      <c r="D1541" s="489">
        <v>3500000</v>
      </c>
      <c r="E1541" s="490">
        <v>3500000</v>
      </c>
      <c r="F1541" s="491"/>
      <c r="G1541" s="758" t="s">
        <v>1145</v>
      </c>
    </row>
    <row r="1542" spans="1:7" ht="13.5" customHeight="1">
      <c r="A1542" s="492"/>
      <c r="B1542" s="493" t="s">
        <v>2604</v>
      </c>
      <c r="C1542" s="757"/>
      <c r="D1542" s="494"/>
      <c r="E1542" s="495"/>
      <c r="F1542" s="494"/>
      <c r="G1542" s="759"/>
    </row>
    <row r="1543" spans="1:7" ht="13.5" customHeight="1">
      <c r="A1543" s="476" t="s">
        <v>2605</v>
      </c>
      <c r="B1543" s="488" t="s">
        <v>2601</v>
      </c>
      <c r="C1543" s="756" t="s">
        <v>1200</v>
      </c>
      <c r="D1543" s="489">
        <v>5500000</v>
      </c>
      <c r="E1543" s="490">
        <v>5500000</v>
      </c>
      <c r="F1543" s="491"/>
      <c r="G1543" s="758" t="s">
        <v>1145</v>
      </c>
    </row>
    <row r="1544" spans="1:7" ht="13.5" customHeight="1">
      <c r="A1544" s="492"/>
      <c r="B1544" s="493" t="s">
        <v>2606</v>
      </c>
      <c r="C1544" s="757"/>
      <c r="D1544" s="494"/>
      <c r="E1544" s="495"/>
      <c r="F1544" s="494"/>
      <c r="G1544" s="759"/>
    </row>
    <row r="1545" spans="1:7" ht="13.5" customHeight="1">
      <c r="A1545" s="476" t="s">
        <v>2607</v>
      </c>
      <c r="B1545" s="488" t="s">
        <v>2601</v>
      </c>
      <c r="C1545" s="756" t="s">
        <v>1200</v>
      </c>
      <c r="D1545" s="489">
        <v>3100000</v>
      </c>
      <c r="E1545" s="490">
        <v>3300000</v>
      </c>
      <c r="F1545" s="491"/>
      <c r="G1545" s="758" t="s">
        <v>1145</v>
      </c>
    </row>
    <row r="1546" spans="1:7" ht="13.5" customHeight="1">
      <c r="A1546" s="492"/>
      <c r="B1546" s="493" t="s">
        <v>2608</v>
      </c>
      <c r="C1546" s="757"/>
      <c r="D1546" s="494"/>
      <c r="E1546" s="495"/>
      <c r="F1546" s="494"/>
      <c r="G1546" s="759"/>
    </row>
    <row r="1547" spans="1:7" ht="13.5" customHeight="1">
      <c r="A1547" s="476" t="s">
        <v>2609</v>
      </c>
      <c r="B1547" s="488" t="s">
        <v>2601</v>
      </c>
      <c r="C1547" s="756" t="s">
        <v>1200</v>
      </c>
      <c r="D1547" s="489">
        <v>5300000</v>
      </c>
      <c r="E1547" s="490">
        <v>5400000</v>
      </c>
      <c r="F1547" s="491"/>
      <c r="G1547" s="758" t="s">
        <v>1145</v>
      </c>
    </row>
    <row r="1548" spans="1:7" ht="13.5" customHeight="1">
      <c r="A1548" s="492"/>
      <c r="B1548" s="493" t="s">
        <v>2610</v>
      </c>
      <c r="C1548" s="757"/>
      <c r="D1548" s="494"/>
      <c r="E1548" s="495"/>
      <c r="F1548" s="494"/>
      <c r="G1548" s="759"/>
    </row>
    <row r="1549" spans="1:7" ht="13.5" customHeight="1">
      <c r="A1549" s="476" t="s">
        <v>2611</v>
      </c>
      <c r="B1549" s="488" t="s">
        <v>2612</v>
      </c>
      <c r="C1549" s="756" t="s">
        <v>1200</v>
      </c>
      <c r="D1549" s="489">
        <v>60000</v>
      </c>
      <c r="E1549" s="490">
        <v>70000</v>
      </c>
      <c r="F1549" s="491"/>
      <c r="G1549" s="758" t="s">
        <v>1145</v>
      </c>
    </row>
    <row r="1550" spans="1:7" ht="13.5" customHeight="1">
      <c r="A1550" s="492"/>
      <c r="B1550" s="493" t="s">
        <v>2613</v>
      </c>
      <c r="C1550" s="757"/>
      <c r="D1550" s="494"/>
      <c r="E1550" s="495"/>
      <c r="F1550" s="494"/>
      <c r="G1550" s="759"/>
    </row>
    <row r="1551" spans="1:7" ht="13.5" customHeight="1">
      <c r="A1551" s="476" t="s">
        <v>2614</v>
      </c>
      <c r="B1551" s="488" t="s">
        <v>2615</v>
      </c>
      <c r="C1551" s="756" t="s">
        <v>1200</v>
      </c>
      <c r="D1551" s="489">
        <v>140000</v>
      </c>
      <c r="E1551" s="490">
        <v>150000</v>
      </c>
      <c r="F1551" s="491"/>
      <c r="G1551" s="758" t="s">
        <v>1145</v>
      </c>
    </row>
    <row r="1552" spans="1:7" ht="13.5" customHeight="1">
      <c r="A1552" s="492"/>
      <c r="B1552" s="493" t="s">
        <v>2616</v>
      </c>
      <c r="C1552" s="757"/>
      <c r="D1552" s="494"/>
      <c r="E1552" s="495"/>
      <c r="F1552" s="494"/>
      <c r="G1552" s="759"/>
    </row>
    <row r="1553" spans="1:7" ht="13.5" customHeight="1">
      <c r="A1553" s="476" t="s">
        <v>2617</v>
      </c>
      <c r="B1553" s="488" t="s">
        <v>2618</v>
      </c>
      <c r="C1553" s="756" t="s">
        <v>1200</v>
      </c>
      <c r="D1553" s="489">
        <v>80000</v>
      </c>
      <c r="E1553" s="490">
        <v>95000</v>
      </c>
      <c r="F1553" s="491"/>
      <c r="G1553" s="758" t="s">
        <v>1145</v>
      </c>
    </row>
    <row r="1554" spans="1:7" ht="13.5" customHeight="1">
      <c r="A1554" s="492"/>
      <c r="B1554" s="493" t="s">
        <v>2619</v>
      </c>
      <c r="C1554" s="757"/>
      <c r="D1554" s="494"/>
      <c r="E1554" s="495"/>
      <c r="F1554" s="494"/>
      <c r="G1554" s="759"/>
    </row>
    <row r="1555" spans="1:7" ht="13.5" customHeight="1">
      <c r="A1555" s="476" t="s">
        <v>2620</v>
      </c>
      <c r="B1555" s="488" t="s">
        <v>2621</v>
      </c>
      <c r="C1555" s="756" t="s">
        <v>1200</v>
      </c>
      <c r="D1555" s="489">
        <v>130000</v>
      </c>
      <c r="E1555" s="490">
        <v>150000</v>
      </c>
      <c r="F1555" s="491"/>
      <c r="G1555" s="758" t="s">
        <v>1145</v>
      </c>
    </row>
    <row r="1556" spans="1:7" ht="13.5" customHeight="1">
      <c r="A1556" s="492"/>
      <c r="B1556" s="493" t="s">
        <v>2622</v>
      </c>
      <c r="C1556" s="757"/>
      <c r="D1556" s="494"/>
      <c r="E1556" s="495"/>
      <c r="F1556" s="494"/>
      <c r="G1556" s="759"/>
    </row>
    <row r="1557" spans="1:7" ht="13.5" customHeight="1">
      <c r="A1557" s="476" t="s">
        <v>2623</v>
      </c>
      <c r="B1557" s="488" t="s">
        <v>2621</v>
      </c>
      <c r="C1557" s="756" t="s">
        <v>1200</v>
      </c>
      <c r="D1557" s="489">
        <v>17000</v>
      </c>
      <c r="E1557" s="490">
        <v>19000</v>
      </c>
      <c r="F1557" s="491"/>
      <c r="G1557" s="758" t="s">
        <v>1145</v>
      </c>
    </row>
    <row r="1558" spans="1:7" ht="13.5" customHeight="1">
      <c r="A1558" s="492"/>
      <c r="B1558" s="493" t="s">
        <v>2624</v>
      </c>
      <c r="C1558" s="757"/>
      <c r="D1558" s="494"/>
      <c r="E1558" s="495"/>
      <c r="F1558" s="494"/>
      <c r="G1558" s="759"/>
    </row>
    <row r="1559" spans="1:7" ht="13.5" customHeight="1">
      <c r="A1559" s="476" t="s">
        <v>2625</v>
      </c>
      <c r="B1559" s="488" t="s">
        <v>2621</v>
      </c>
      <c r="C1559" s="756" t="s">
        <v>1200</v>
      </c>
      <c r="D1559" s="489">
        <v>17000</v>
      </c>
      <c r="E1559" s="490">
        <v>19000</v>
      </c>
      <c r="F1559" s="491"/>
      <c r="G1559" s="758" t="s">
        <v>1145</v>
      </c>
    </row>
    <row r="1560" spans="1:7" ht="13.5" customHeight="1">
      <c r="A1560" s="492"/>
      <c r="B1560" s="493" t="s">
        <v>2626</v>
      </c>
      <c r="C1560" s="757"/>
      <c r="D1560" s="494"/>
      <c r="E1560" s="495"/>
      <c r="F1560" s="494"/>
      <c r="G1560" s="759"/>
    </row>
    <row r="1561" spans="1:7" ht="13.5" customHeight="1">
      <c r="A1561" s="476" t="s">
        <v>2627</v>
      </c>
      <c r="B1561" s="488" t="s">
        <v>2628</v>
      </c>
      <c r="C1561" s="756" t="s">
        <v>936</v>
      </c>
      <c r="D1561" s="489">
        <v>342000</v>
      </c>
      <c r="E1561" s="490">
        <v>382000</v>
      </c>
      <c r="F1561" s="491"/>
      <c r="G1561" s="758" t="s">
        <v>1145</v>
      </c>
    </row>
    <row r="1562" spans="1:7" ht="13.5" customHeight="1">
      <c r="A1562" s="492"/>
      <c r="B1562" s="493" t="s">
        <v>2629</v>
      </c>
      <c r="C1562" s="757"/>
      <c r="D1562" s="494"/>
      <c r="E1562" s="495"/>
      <c r="F1562" s="494"/>
      <c r="G1562" s="759"/>
    </row>
    <row r="1563" spans="1:7" ht="13.5" customHeight="1">
      <c r="A1563" s="476" t="s">
        <v>2630</v>
      </c>
      <c r="B1563" s="488" t="s">
        <v>2631</v>
      </c>
      <c r="C1563" s="756" t="s">
        <v>936</v>
      </c>
      <c r="D1563" s="489">
        <v>290000</v>
      </c>
      <c r="E1563" s="490">
        <v>300000</v>
      </c>
      <c r="F1563" s="491"/>
      <c r="G1563" s="758" t="s">
        <v>1145</v>
      </c>
    </row>
    <row r="1564" spans="1:7" ht="13.5" customHeight="1">
      <c r="A1564" s="492"/>
      <c r="B1564" s="493" t="s">
        <v>2629</v>
      </c>
      <c r="C1564" s="757"/>
      <c r="D1564" s="494"/>
      <c r="E1564" s="495"/>
      <c r="F1564" s="494"/>
      <c r="G1564" s="759"/>
    </row>
    <row r="1565" spans="1:7" ht="13.5" customHeight="1">
      <c r="A1565" s="476" t="s">
        <v>2632</v>
      </c>
      <c r="B1565" s="488" t="s">
        <v>2633</v>
      </c>
      <c r="C1565" s="756" t="s">
        <v>784</v>
      </c>
      <c r="D1565" s="489">
        <v>4800</v>
      </c>
      <c r="E1565" s="490">
        <v>4800</v>
      </c>
      <c r="F1565" s="491"/>
      <c r="G1565" s="764" t="s">
        <v>2634</v>
      </c>
    </row>
    <row r="1566" spans="1:7" ht="13.5" customHeight="1">
      <c r="A1566" s="492"/>
      <c r="B1566" s="493" t="s">
        <v>2635</v>
      </c>
      <c r="C1566" s="757"/>
      <c r="D1566" s="494"/>
      <c r="E1566" s="495"/>
      <c r="F1566" s="494"/>
      <c r="G1566" s="759"/>
    </row>
    <row r="1567" spans="1:7" ht="13.5" customHeight="1">
      <c r="A1567" s="476" t="s">
        <v>2636</v>
      </c>
      <c r="B1567" s="488" t="s">
        <v>2633</v>
      </c>
      <c r="C1567" s="756" t="s">
        <v>784</v>
      </c>
      <c r="D1567" s="489">
        <v>4800</v>
      </c>
      <c r="E1567" s="490">
        <v>4800</v>
      </c>
      <c r="F1567" s="491"/>
      <c r="G1567" s="764" t="s">
        <v>2634</v>
      </c>
    </row>
    <row r="1568" spans="1:7" ht="13.5" customHeight="1">
      <c r="A1568" s="492"/>
      <c r="B1568" s="493" t="s">
        <v>2637</v>
      </c>
      <c r="C1568" s="757"/>
      <c r="D1568" s="494"/>
      <c r="E1568" s="495"/>
      <c r="F1568" s="494"/>
      <c r="G1568" s="759"/>
    </row>
    <row r="1569" spans="1:7" ht="13.5" customHeight="1">
      <c r="A1569" s="476" t="s">
        <v>2638</v>
      </c>
      <c r="B1569" s="488" t="s">
        <v>2633</v>
      </c>
      <c r="C1569" s="756" t="s">
        <v>784</v>
      </c>
      <c r="D1569" s="489">
        <v>18000</v>
      </c>
      <c r="E1569" s="490">
        <v>18000</v>
      </c>
      <c r="F1569" s="491"/>
      <c r="G1569" s="764" t="s">
        <v>2634</v>
      </c>
    </row>
    <row r="1570" spans="1:7" ht="13.5" customHeight="1">
      <c r="A1570" s="492"/>
      <c r="B1570" s="493" t="s">
        <v>2639</v>
      </c>
      <c r="C1570" s="757"/>
      <c r="D1570" s="494"/>
      <c r="E1570" s="495"/>
      <c r="F1570" s="494"/>
      <c r="G1570" s="759"/>
    </row>
    <row r="1571" spans="1:7" ht="13.5" customHeight="1">
      <c r="A1571" s="476" t="s">
        <v>2640</v>
      </c>
      <c r="B1571" s="488" t="s">
        <v>2641</v>
      </c>
      <c r="C1571" s="756" t="s">
        <v>784</v>
      </c>
      <c r="D1571" s="489">
        <v>5000</v>
      </c>
      <c r="E1571" s="490">
        <v>5000</v>
      </c>
      <c r="F1571" s="491"/>
      <c r="G1571" s="764" t="s">
        <v>2634</v>
      </c>
    </row>
    <row r="1572" spans="1:7" ht="13.5" customHeight="1">
      <c r="A1572" s="492"/>
      <c r="B1572" s="493" t="s">
        <v>2642</v>
      </c>
      <c r="C1572" s="757"/>
      <c r="D1572" s="494"/>
      <c r="E1572" s="495"/>
      <c r="F1572" s="494"/>
      <c r="G1572" s="759"/>
    </row>
    <row r="1573" spans="1:7" ht="13.5" customHeight="1">
      <c r="A1573" s="476" t="s">
        <v>2643</v>
      </c>
      <c r="B1573" s="528" t="s">
        <v>2615</v>
      </c>
      <c r="C1573" s="777" t="s">
        <v>1200</v>
      </c>
      <c r="D1573" s="529"/>
      <c r="E1573" s="490">
        <v>60000</v>
      </c>
      <c r="F1573" s="774" t="s">
        <v>1046</v>
      </c>
      <c r="G1573" s="758" t="s">
        <v>1145</v>
      </c>
    </row>
    <row r="1574" spans="1:7" ht="13.5" customHeight="1">
      <c r="A1574" s="492"/>
      <c r="B1574" s="493" t="s">
        <v>2644</v>
      </c>
      <c r="C1574" s="757"/>
      <c r="D1574" s="494"/>
      <c r="E1574" s="495"/>
      <c r="F1574" s="775"/>
      <c r="G1574" s="759"/>
    </row>
    <row r="1575" spans="1:7" ht="13.5" customHeight="1">
      <c r="A1575" s="532" t="s">
        <v>2645</v>
      </c>
      <c r="B1575" s="488" t="s">
        <v>2615</v>
      </c>
      <c r="C1575" s="756" t="s">
        <v>1200</v>
      </c>
      <c r="D1575" s="533"/>
      <c r="E1575" s="531">
        <v>135000</v>
      </c>
      <c r="F1575" s="776" t="s">
        <v>1046</v>
      </c>
      <c r="G1575" s="800" t="s">
        <v>1145</v>
      </c>
    </row>
    <row r="1576" spans="1:7" ht="13.5" customHeight="1">
      <c r="A1576" s="492"/>
      <c r="B1576" s="493" t="s">
        <v>2646</v>
      </c>
      <c r="C1576" s="757"/>
      <c r="D1576" s="494"/>
      <c r="E1576" s="495"/>
      <c r="F1576" s="775"/>
      <c r="G1576" s="759"/>
    </row>
    <row r="1577" spans="1:7" ht="13.5" customHeight="1">
      <c r="A1577" s="476" t="s">
        <v>2647</v>
      </c>
      <c r="B1577" s="488" t="s">
        <v>2615</v>
      </c>
      <c r="C1577" s="756" t="s">
        <v>1200</v>
      </c>
      <c r="D1577" s="489"/>
      <c r="E1577" s="490">
        <v>176400</v>
      </c>
      <c r="F1577" s="774" t="s">
        <v>1046</v>
      </c>
      <c r="G1577" s="758" t="s">
        <v>1145</v>
      </c>
    </row>
    <row r="1578" spans="1:7" ht="13.5" customHeight="1">
      <c r="A1578" s="492"/>
      <c r="B1578" s="493" t="s">
        <v>2648</v>
      </c>
      <c r="C1578" s="757"/>
      <c r="D1578" s="494"/>
      <c r="E1578" s="495"/>
      <c r="F1578" s="775"/>
      <c r="G1578" s="759"/>
    </row>
    <row r="1579" spans="1:7" ht="13.5" customHeight="1">
      <c r="A1579" s="476" t="s">
        <v>2649</v>
      </c>
      <c r="B1579" s="528" t="s">
        <v>2615</v>
      </c>
      <c r="C1579" s="777" t="s">
        <v>1200</v>
      </c>
      <c r="D1579" s="529"/>
      <c r="E1579" s="490">
        <v>396000</v>
      </c>
      <c r="F1579" s="774" t="s">
        <v>1046</v>
      </c>
      <c r="G1579" s="758" t="s">
        <v>1145</v>
      </c>
    </row>
    <row r="1580" spans="1:7" ht="13.5" customHeight="1">
      <c r="A1580" s="492"/>
      <c r="B1580" s="493" t="s">
        <v>2650</v>
      </c>
      <c r="C1580" s="757"/>
      <c r="D1580" s="494"/>
      <c r="E1580" s="495"/>
      <c r="F1580" s="775"/>
      <c r="G1580" s="759"/>
    </row>
    <row r="1581" spans="1:7" ht="13.5" customHeight="1">
      <c r="A1581" s="532" t="s">
        <v>2651</v>
      </c>
      <c r="B1581" s="488" t="s">
        <v>2652</v>
      </c>
      <c r="C1581" s="756" t="s">
        <v>784</v>
      </c>
      <c r="D1581" s="533">
        <v>6000</v>
      </c>
      <c r="E1581" s="531">
        <v>7000</v>
      </c>
      <c r="F1581" s="534"/>
      <c r="G1581" s="759" t="s">
        <v>2634</v>
      </c>
    </row>
    <row r="1582" spans="1:7" ht="13.5" customHeight="1">
      <c r="A1582" s="492"/>
      <c r="B1582" s="493" t="s">
        <v>2653</v>
      </c>
      <c r="C1582" s="757"/>
      <c r="D1582" s="494"/>
      <c r="E1582" s="495"/>
      <c r="F1582" s="494"/>
      <c r="G1582" s="759"/>
    </row>
    <row r="1583" spans="1:7" ht="13.5" customHeight="1">
      <c r="A1583" s="476" t="s">
        <v>2654</v>
      </c>
      <c r="B1583" s="488" t="s">
        <v>2655</v>
      </c>
      <c r="C1583" s="756" t="s">
        <v>784</v>
      </c>
      <c r="D1583" s="489">
        <v>2000</v>
      </c>
      <c r="E1583" s="490">
        <v>2000</v>
      </c>
      <c r="F1583" s="491"/>
      <c r="G1583" s="764" t="s">
        <v>2634</v>
      </c>
    </row>
    <row r="1584" spans="1:7" ht="13.5" customHeight="1">
      <c r="A1584" s="492"/>
      <c r="B1584" s="493" t="s">
        <v>2653</v>
      </c>
      <c r="C1584" s="757"/>
      <c r="D1584" s="494"/>
      <c r="E1584" s="495"/>
      <c r="F1584" s="494"/>
      <c r="G1584" s="759"/>
    </row>
    <row r="1585" spans="1:7" ht="13.5" customHeight="1">
      <c r="A1585" s="476" t="s">
        <v>2656</v>
      </c>
      <c r="B1585" s="488" t="s">
        <v>2657</v>
      </c>
      <c r="C1585" s="756" t="s">
        <v>1200</v>
      </c>
      <c r="D1585" s="489">
        <v>800000</v>
      </c>
      <c r="E1585" s="490">
        <v>800000</v>
      </c>
      <c r="F1585" s="491"/>
      <c r="G1585" s="764" t="s">
        <v>2634</v>
      </c>
    </row>
    <row r="1586" spans="1:7" ht="13.5" customHeight="1">
      <c r="A1586" s="492"/>
      <c r="B1586" s="493" t="s">
        <v>2658</v>
      </c>
      <c r="C1586" s="757"/>
      <c r="D1586" s="494"/>
      <c r="E1586" s="495"/>
      <c r="F1586" s="494"/>
      <c r="G1586" s="759"/>
    </row>
    <row r="1587" spans="1:7" s="594" customFormat="1" ht="13.5" customHeight="1">
      <c r="A1587" s="476" t="s">
        <v>2659</v>
      </c>
      <c r="B1587" s="488" t="s">
        <v>2657</v>
      </c>
      <c r="C1587" s="756" t="s">
        <v>1144</v>
      </c>
      <c r="D1587" s="489">
        <v>50000</v>
      </c>
      <c r="E1587" s="490">
        <v>50000</v>
      </c>
      <c r="F1587" s="491"/>
      <c r="G1587" s="764" t="s">
        <v>2634</v>
      </c>
    </row>
    <row r="1588" spans="1:7" s="594" customFormat="1" ht="13.5" customHeight="1">
      <c r="A1588" s="492"/>
      <c r="B1588" s="493" t="s">
        <v>2660</v>
      </c>
      <c r="C1588" s="757"/>
      <c r="D1588" s="494"/>
      <c r="E1588" s="495"/>
      <c r="F1588" s="494"/>
      <c r="G1588" s="759"/>
    </row>
    <row r="1589" spans="1:7" s="594" customFormat="1" ht="13.5" customHeight="1">
      <c r="A1589" s="476" t="s">
        <v>2661</v>
      </c>
      <c r="B1589" s="488" t="s">
        <v>2662</v>
      </c>
      <c r="C1589" s="756" t="s">
        <v>2460</v>
      </c>
      <c r="D1589" s="489">
        <v>200000</v>
      </c>
      <c r="E1589" s="490">
        <v>200000</v>
      </c>
      <c r="F1589" s="491"/>
      <c r="G1589" s="764" t="s">
        <v>2634</v>
      </c>
    </row>
    <row r="1590" spans="1:7" s="594" customFormat="1" ht="13.5" customHeight="1">
      <c r="A1590" s="492"/>
      <c r="B1590" s="493" t="s">
        <v>2663</v>
      </c>
      <c r="C1590" s="757"/>
      <c r="D1590" s="494"/>
      <c r="E1590" s="495"/>
      <c r="F1590" s="494"/>
      <c r="G1590" s="759"/>
    </row>
    <row r="1591" spans="1:7" s="594" customFormat="1" ht="13.5" customHeight="1">
      <c r="A1591" s="476" t="s">
        <v>2664</v>
      </c>
      <c r="B1591" s="488" t="s">
        <v>2662</v>
      </c>
      <c r="C1591" s="756" t="s">
        <v>2460</v>
      </c>
      <c r="D1591" s="489">
        <v>100000</v>
      </c>
      <c r="E1591" s="490">
        <v>100000</v>
      </c>
      <c r="F1591" s="491"/>
      <c r="G1591" s="764" t="s">
        <v>2634</v>
      </c>
    </row>
    <row r="1592" spans="1:7" s="594" customFormat="1" ht="13.5" customHeight="1">
      <c r="A1592" s="492"/>
      <c r="B1592" s="493" t="s">
        <v>2665</v>
      </c>
      <c r="C1592" s="757"/>
      <c r="D1592" s="494"/>
      <c r="E1592" s="495"/>
      <c r="F1592" s="494"/>
      <c r="G1592" s="759"/>
    </row>
    <row r="1593" spans="1:7" s="594" customFormat="1" ht="13.5" customHeight="1">
      <c r="A1593" s="476" t="s">
        <v>2666</v>
      </c>
      <c r="B1593" s="488" t="s">
        <v>2667</v>
      </c>
      <c r="C1593" s="756" t="s">
        <v>1200</v>
      </c>
      <c r="D1593" s="489">
        <v>1098500</v>
      </c>
      <c r="E1593" s="490">
        <v>1098500</v>
      </c>
      <c r="F1593" s="491"/>
      <c r="G1593" s="764" t="s">
        <v>1510</v>
      </c>
    </row>
    <row r="1594" spans="1:7" s="594" customFormat="1" ht="13.5" customHeight="1">
      <c r="A1594" s="492"/>
      <c r="B1594" s="493" t="s">
        <v>2668</v>
      </c>
      <c r="C1594" s="757"/>
      <c r="D1594" s="494"/>
      <c r="E1594" s="495"/>
      <c r="F1594" s="494"/>
      <c r="G1594" s="759"/>
    </row>
    <row r="1595" spans="1:7" s="594" customFormat="1" ht="13.5" customHeight="1">
      <c r="A1595" s="476" t="s">
        <v>2669</v>
      </c>
      <c r="B1595" s="488" t="s">
        <v>2667</v>
      </c>
      <c r="C1595" s="756" t="s">
        <v>1200</v>
      </c>
      <c r="D1595" s="489">
        <v>1352000</v>
      </c>
      <c r="E1595" s="490">
        <v>1352000</v>
      </c>
      <c r="F1595" s="491"/>
      <c r="G1595" s="764" t="s">
        <v>1510</v>
      </c>
    </row>
    <row r="1596" spans="1:7" s="594" customFormat="1" ht="13.5" customHeight="1">
      <c r="A1596" s="492"/>
      <c r="B1596" s="493" t="s">
        <v>2670</v>
      </c>
      <c r="C1596" s="757"/>
      <c r="D1596" s="494"/>
      <c r="E1596" s="495"/>
      <c r="F1596" s="494"/>
      <c r="G1596" s="759"/>
    </row>
    <row r="1597" spans="1:7" s="594" customFormat="1" ht="13.5" customHeight="1">
      <c r="A1597" s="476" t="s">
        <v>2671</v>
      </c>
      <c r="B1597" s="488" t="s">
        <v>2667</v>
      </c>
      <c r="C1597" s="756" t="s">
        <v>1200</v>
      </c>
      <c r="D1597" s="489">
        <v>1521000</v>
      </c>
      <c r="E1597" s="490">
        <v>1521000</v>
      </c>
      <c r="F1597" s="491"/>
      <c r="G1597" s="764" t="s">
        <v>1510</v>
      </c>
    </row>
    <row r="1598" spans="1:7" s="594" customFormat="1" ht="13.5" customHeight="1">
      <c r="A1598" s="492"/>
      <c r="B1598" s="493" t="s">
        <v>2672</v>
      </c>
      <c r="C1598" s="757"/>
      <c r="D1598" s="494"/>
      <c r="E1598" s="495"/>
      <c r="F1598" s="494"/>
      <c r="G1598" s="759"/>
    </row>
    <row r="1599" spans="1:7" s="594" customFormat="1" ht="13.5" customHeight="1">
      <c r="A1599" s="476" t="s">
        <v>2673</v>
      </c>
      <c r="B1599" s="488" t="s">
        <v>2667</v>
      </c>
      <c r="C1599" s="756" t="s">
        <v>1200</v>
      </c>
      <c r="D1599" s="489">
        <v>1774500</v>
      </c>
      <c r="E1599" s="490">
        <v>1774500</v>
      </c>
      <c r="F1599" s="491"/>
      <c r="G1599" s="764" t="s">
        <v>1510</v>
      </c>
    </row>
    <row r="1600" spans="1:7" s="594" customFormat="1" ht="13.5" customHeight="1">
      <c r="A1600" s="492"/>
      <c r="B1600" s="493" t="s">
        <v>2674</v>
      </c>
      <c r="C1600" s="757"/>
      <c r="D1600" s="494"/>
      <c r="E1600" s="495"/>
      <c r="F1600" s="494"/>
      <c r="G1600" s="759"/>
    </row>
    <row r="1601" spans="1:7" s="594" customFormat="1" ht="13.5" customHeight="1">
      <c r="A1601" s="476" t="s">
        <v>2675</v>
      </c>
      <c r="B1601" s="488" t="s">
        <v>2667</v>
      </c>
      <c r="C1601" s="756" t="s">
        <v>1200</v>
      </c>
      <c r="D1601" s="489">
        <v>1943500</v>
      </c>
      <c r="E1601" s="490">
        <v>1943500</v>
      </c>
      <c r="F1601" s="491"/>
      <c r="G1601" s="764" t="s">
        <v>1510</v>
      </c>
    </row>
    <row r="1602" spans="1:7" s="594" customFormat="1" ht="13.5" customHeight="1">
      <c r="A1602" s="492"/>
      <c r="B1602" s="493" t="s">
        <v>2676</v>
      </c>
      <c r="C1602" s="757"/>
      <c r="D1602" s="494"/>
      <c r="E1602" s="495"/>
      <c r="F1602" s="494"/>
      <c r="G1602" s="759"/>
    </row>
    <row r="1603" spans="1:7" s="594" customFormat="1" ht="13.5" customHeight="1">
      <c r="A1603" s="476" t="s">
        <v>2677</v>
      </c>
      <c r="B1603" s="488" t="s">
        <v>2667</v>
      </c>
      <c r="C1603" s="756" t="s">
        <v>1200</v>
      </c>
      <c r="D1603" s="489">
        <v>2112500</v>
      </c>
      <c r="E1603" s="490">
        <v>2112500</v>
      </c>
      <c r="F1603" s="491"/>
      <c r="G1603" s="764" t="s">
        <v>1510</v>
      </c>
    </row>
    <row r="1604" spans="1:7" s="594" customFormat="1" ht="13.5" customHeight="1">
      <c r="A1604" s="492"/>
      <c r="B1604" s="493" t="s">
        <v>2678</v>
      </c>
      <c r="C1604" s="757"/>
      <c r="D1604" s="494"/>
      <c r="E1604" s="495"/>
      <c r="F1604" s="494"/>
      <c r="G1604" s="759"/>
    </row>
    <row r="1605" spans="1:7" s="594" customFormat="1" ht="13.5" customHeight="1">
      <c r="A1605" s="476" t="s">
        <v>2679</v>
      </c>
      <c r="B1605" s="488" t="s">
        <v>2680</v>
      </c>
      <c r="C1605" s="756" t="s">
        <v>1200</v>
      </c>
      <c r="D1605" s="489">
        <v>1320000</v>
      </c>
      <c r="E1605" s="490">
        <v>1320000</v>
      </c>
      <c r="F1605" s="491"/>
      <c r="G1605" s="764" t="s">
        <v>1510</v>
      </c>
    </row>
    <row r="1606" spans="1:7" s="594" customFormat="1" ht="13.5" customHeight="1">
      <c r="A1606" s="492"/>
      <c r="B1606" s="493" t="s">
        <v>2681</v>
      </c>
      <c r="C1606" s="757"/>
      <c r="D1606" s="494"/>
      <c r="E1606" s="495"/>
      <c r="F1606" s="494"/>
      <c r="G1606" s="759"/>
    </row>
    <row r="1607" spans="1:7" s="594" customFormat="1" ht="13.5" customHeight="1">
      <c r="A1607" s="476" t="s">
        <v>2682</v>
      </c>
      <c r="B1607" s="488" t="s">
        <v>2680</v>
      </c>
      <c r="C1607" s="756" t="s">
        <v>1200</v>
      </c>
      <c r="D1607" s="489">
        <v>1380000</v>
      </c>
      <c r="E1607" s="490">
        <v>1380000</v>
      </c>
      <c r="F1607" s="491"/>
      <c r="G1607" s="764" t="s">
        <v>1510</v>
      </c>
    </row>
    <row r="1608" spans="1:7" s="594" customFormat="1" ht="13.5" customHeight="1">
      <c r="A1608" s="492"/>
      <c r="B1608" s="493" t="s">
        <v>2683</v>
      </c>
      <c r="C1608" s="757"/>
      <c r="D1608" s="494"/>
      <c r="E1608" s="495"/>
      <c r="F1608" s="494"/>
      <c r="G1608" s="759"/>
    </row>
    <row r="1609" spans="1:7" s="594" customFormat="1" ht="13.5" customHeight="1">
      <c r="A1609" s="476" t="s">
        <v>2684</v>
      </c>
      <c r="B1609" s="488" t="s">
        <v>2680</v>
      </c>
      <c r="C1609" s="756" t="s">
        <v>1200</v>
      </c>
      <c r="D1609" s="489">
        <v>1584000</v>
      </c>
      <c r="E1609" s="490">
        <v>1584000</v>
      </c>
      <c r="F1609" s="491"/>
      <c r="G1609" s="764" t="s">
        <v>1510</v>
      </c>
    </row>
    <row r="1610" spans="1:7" s="594" customFormat="1" ht="13.5" customHeight="1">
      <c r="A1610" s="492"/>
      <c r="B1610" s="493" t="s">
        <v>2685</v>
      </c>
      <c r="C1610" s="757"/>
      <c r="D1610" s="494"/>
      <c r="E1610" s="495"/>
      <c r="F1610" s="494"/>
      <c r="G1610" s="759"/>
    </row>
    <row r="1611" spans="1:7" s="594" customFormat="1" ht="13.5" customHeight="1">
      <c r="A1611" s="476" t="s">
        <v>2686</v>
      </c>
      <c r="B1611" s="488" t="s">
        <v>2680</v>
      </c>
      <c r="C1611" s="756" t="s">
        <v>1200</v>
      </c>
      <c r="D1611" s="489">
        <v>1704000</v>
      </c>
      <c r="E1611" s="490">
        <v>1704000</v>
      </c>
      <c r="F1611" s="491"/>
      <c r="G1611" s="764" t="s">
        <v>1510</v>
      </c>
    </row>
    <row r="1612" spans="1:7" s="594" customFormat="1" ht="13.5" customHeight="1">
      <c r="A1612" s="492"/>
      <c r="B1612" s="493" t="s">
        <v>2687</v>
      </c>
      <c r="C1612" s="757"/>
      <c r="D1612" s="494"/>
      <c r="E1612" s="495"/>
      <c r="F1612" s="494"/>
      <c r="G1612" s="759"/>
    </row>
    <row r="1613" spans="1:7" s="594" customFormat="1" ht="13.5" customHeight="1">
      <c r="A1613" s="476" t="s">
        <v>2688</v>
      </c>
      <c r="B1613" s="488" t="s">
        <v>2680</v>
      </c>
      <c r="C1613" s="756" t="s">
        <v>1200</v>
      </c>
      <c r="D1613" s="489">
        <v>1776000</v>
      </c>
      <c r="E1613" s="490">
        <v>1776000</v>
      </c>
      <c r="F1613" s="491"/>
      <c r="G1613" s="764" t="s">
        <v>1510</v>
      </c>
    </row>
    <row r="1614" spans="1:7" s="594" customFormat="1" ht="13.5" customHeight="1">
      <c r="A1614" s="492"/>
      <c r="B1614" s="493" t="s">
        <v>2689</v>
      </c>
      <c r="C1614" s="757"/>
      <c r="D1614" s="494"/>
      <c r="E1614" s="495"/>
      <c r="F1614" s="494"/>
      <c r="G1614" s="759"/>
    </row>
    <row r="1615" spans="1:7" ht="13.5" customHeight="1">
      <c r="A1615" s="476" t="s">
        <v>2690</v>
      </c>
      <c r="B1615" s="488" t="s">
        <v>2680</v>
      </c>
      <c r="C1615" s="756" t="s">
        <v>1200</v>
      </c>
      <c r="D1615" s="489">
        <v>550000</v>
      </c>
      <c r="E1615" s="490">
        <v>600000</v>
      </c>
      <c r="F1615" s="491"/>
      <c r="G1615" s="764" t="s">
        <v>1507</v>
      </c>
    </row>
    <row r="1616" spans="1:7" ht="13.5" customHeight="1">
      <c r="A1616" s="492"/>
      <c r="B1616" s="493" t="s">
        <v>2691</v>
      </c>
      <c r="C1616" s="757"/>
      <c r="D1616" s="494"/>
      <c r="E1616" s="495"/>
      <c r="F1616" s="494"/>
      <c r="G1616" s="759"/>
    </row>
    <row r="1617" spans="1:7" ht="13.5" customHeight="1">
      <c r="A1617" s="476" t="s">
        <v>2692</v>
      </c>
      <c r="B1617" s="488" t="s">
        <v>2680</v>
      </c>
      <c r="C1617" s="756" t="s">
        <v>1200</v>
      </c>
      <c r="D1617" s="489">
        <v>700000</v>
      </c>
      <c r="E1617" s="490">
        <v>750000</v>
      </c>
      <c r="F1617" s="491"/>
      <c r="G1617" s="764" t="s">
        <v>1507</v>
      </c>
    </row>
    <row r="1618" spans="1:7" ht="13.5" customHeight="1">
      <c r="A1618" s="492"/>
      <c r="B1618" s="493" t="s">
        <v>2693</v>
      </c>
      <c r="C1618" s="757"/>
      <c r="D1618" s="494"/>
      <c r="E1618" s="495"/>
      <c r="F1618" s="494"/>
      <c r="G1618" s="759"/>
    </row>
    <row r="1619" spans="1:7" ht="13.5" customHeight="1">
      <c r="A1619" s="476" t="s">
        <v>2694</v>
      </c>
      <c r="B1619" s="528" t="s">
        <v>2680</v>
      </c>
      <c r="C1619" s="756" t="s">
        <v>1200</v>
      </c>
      <c r="D1619" s="529"/>
      <c r="E1619" s="490">
        <v>1400000</v>
      </c>
      <c r="F1619" s="785" t="s">
        <v>1046</v>
      </c>
      <c r="G1619" s="764" t="s">
        <v>1510</v>
      </c>
    </row>
    <row r="1620" spans="1:7" ht="13.5" customHeight="1">
      <c r="A1620" s="492"/>
      <c r="B1620" s="493" t="s">
        <v>2695</v>
      </c>
      <c r="C1620" s="757"/>
      <c r="D1620" s="494"/>
      <c r="E1620" s="495"/>
      <c r="F1620" s="786"/>
      <c r="G1620" s="759"/>
    </row>
    <row r="1621" spans="1:7" ht="13.5" customHeight="1">
      <c r="A1621" s="476" t="s">
        <v>2696</v>
      </c>
      <c r="B1621" s="528" t="s">
        <v>2680</v>
      </c>
      <c r="C1621" s="756" t="s">
        <v>1200</v>
      </c>
      <c r="D1621" s="529"/>
      <c r="E1621" s="531">
        <v>2058000</v>
      </c>
      <c r="F1621" s="785" t="s">
        <v>1046</v>
      </c>
      <c r="G1621" s="764" t="s">
        <v>1510</v>
      </c>
    </row>
    <row r="1622" spans="1:7" ht="13.5" customHeight="1">
      <c r="A1622" s="492"/>
      <c r="B1622" s="493" t="s">
        <v>2697</v>
      </c>
      <c r="C1622" s="757"/>
      <c r="D1622" s="494"/>
      <c r="E1622" s="495"/>
      <c r="F1622" s="786"/>
      <c r="G1622" s="759"/>
    </row>
    <row r="1623" spans="1:7" ht="13.5" customHeight="1">
      <c r="A1623" s="476" t="s">
        <v>2698</v>
      </c>
      <c r="B1623" s="528" t="s">
        <v>2680</v>
      </c>
      <c r="C1623" s="756" t="s">
        <v>1200</v>
      </c>
      <c r="D1623" s="529"/>
      <c r="E1623" s="490">
        <v>2198000</v>
      </c>
      <c r="F1623" s="785" t="s">
        <v>1046</v>
      </c>
      <c r="G1623" s="764" t="s">
        <v>1510</v>
      </c>
    </row>
    <row r="1624" spans="1:7" ht="13.5" customHeight="1">
      <c r="A1624" s="492"/>
      <c r="B1624" s="493" t="s">
        <v>2699</v>
      </c>
      <c r="C1624" s="757"/>
      <c r="D1624" s="494"/>
      <c r="E1624" s="495"/>
      <c r="F1624" s="786"/>
      <c r="G1624" s="759"/>
    </row>
    <row r="1625" spans="1:7" ht="13.5" customHeight="1">
      <c r="A1625" s="476" t="s">
        <v>2700</v>
      </c>
      <c r="B1625" s="488" t="s">
        <v>2680</v>
      </c>
      <c r="C1625" s="756" t="s">
        <v>1200</v>
      </c>
      <c r="D1625" s="529"/>
      <c r="E1625" s="490">
        <v>1260000</v>
      </c>
      <c r="F1625" s="785" t="s">
        <v>1046</v>
      </c>
      <c r="G1625" s="764" t="s">
        <v>1510</v>
      </c>
    </row>
    <row r="1626" spans="1:7" ht="13.5" customHeight="1">
      <c r="A1626" s="492"/>
      <c r="B1626" s="493" t="s">
        <v>2701</v>
      </c>
      <c r="C1626" s="757"/>
      <c r="D1626" s="494"/>
      <c r="E1626" s="495"/>
      <c r="F1626" s="786"/>
      <c r="G1626" s="759"/>
    </row>
    <row r="1627" spans="1:7" ht="13.5" customHeight="1">
      <c r="A1627" s="476" t="s">
        <v>2702</v>
      </c>
      <c r="B1627" s="488" t="s">
        <v>2680</v>
      </c>
      <c r="C1627" s="756" t="s">
        <v>1200</v>
      </c>
      <c r="D1627" s="529"/>
      <c r="E1627" s="490">
        <v>1400000</v>
      </c>
      <c r="F1627" s="785" t="s">
        <v>1046</v>
      </c>
      <c r="G1627" s="764" t="s">
        <v>1510</v>
      </c>
    </row>
    <row r="1628" spans="1:7" ht="13.5" customHeight="1">
      <c r="A1628" s="492"/>
      <c r="B1628" s="493" t="s">
        <v>2703</v>
      </c>
      <c r="C1628" s="757"/>
      <c r="D1628" s="494"/>
      <c r="E1628" s="495"/>
      <c r="F1628" s="786"/>
      <c r="G1628" s="759"/>
    </row>
    <row r="1629" spans="1:7" ht="13.5" customHeight="1">
      <c r="A1629" s="476" t="s">
        <v>2704</v>
      </c>
      <c r="B1629" s="488" t="s">
        <v>2680</v>
      </c>
      <c r="C1629" s="756" t="s">
        <v>1200</v>
      </c>
      <c r="D1629" s="529"/>
      <c r="E1629" s="490">
        <v>1470000</v>
      </c>
      <c r="F1629" s="785" t="s">
        <v>1046</v>
      </c>
      <c r="G1629" s="764" t="s">
        <v>1510</v>
      </c>
    </row>
    <row r="1630" spans="1:7" ht="13.5" customHeight="1">
      <c r="A1630" s="492"/>
      <c r="B1630" s="493" t="s">
        <v>2705</v>
      </c>
      <c r="C1630" s="757"/>
      <c r="D1630" s="494"/>
      <c r="E1630" s="495"/>
      <c r="F1630" s="786"/>
      <c r="G1630" s="759"/>
    </row>
    <row r="1631" spans="1:7" ht="13.5" customHeight="1">
      <c r="A1631" s="532" t="s">
        <v>2706</v>
      </c>
      <c r="B1631" s="488" t="s">
        <v>2707</v>
      </c>
      <c r="C1631" s="756" t="s">
        <v>1200</v>
      </c>
      <c r="D1631" s="533">
        <v>1900000</v>
      </c>
      <c r="E1631" s="531">
        <v>2300000</v>
      </c>
      <c r="F1631" s="534"/>
      <c r="G1631" s="759" t="s">
        <v>2708</v>
      </c>
    </row>
    <row r="1632" spans="1:7" ht="13.5" customHeight="1">
      <c r="A1632" s="492"/>
      <c r="B1632" s="493" t="s">
        <v>2709</v>
      </c>
      <c r="C1632" s="757"/>
      <c r="D1632" s="494"/>
      <c r="E1632" s="495"/>
      <c r="F1632" s="494"/>
      <c r="G1632" s="759"/>
    </row>
    <row r="1633" spans="1:7" ht="13.5" customHeight="1">
      <c r="A1633" s="476" t="s">
        <v>2710</v>
      </c>
      <c r="B1633" s="488" t="s">
        <v>2711</v>
      </c>
      <c r="C1633" s="756" t="s">
        <v>1200</v>
      </c>
      <c r="D1633" s="489">
        <v>6315400</v>
      </c>
      <c r="E1633" s="490">
        <v>6315400</v>
      </c>
      <c r="F1633" s="491"/>
      <c r="G1633" s="758" t="s">
        <v>2708</v>
      </c>
    </row>
    <row r="1634" spans="1:7" ht="13.5" customHeight="1">
      <c r="A1634" s="492"/>
      <c r="B1634" s="493" t="s">
        <v>2712</v>
      </c>
      <c r="C1634" s="757"/>
      <c r="D1634" s="494"/>
      <c r="E1634" s="495"/>
      <c r="F1634" s="494"/>
      <c r="G1634" s="759"/>
    </row>
    <row r="1635" spans="1:7" ht="13.5" customHeight="1">
      <c r="A1635" s="476" t="s">
        <v>2713</v>
      </c>
      <c r="B1635" s="488" t="s">
        <v>2711</v>
      </c>
      <c r="C1635" s="756" t="s">
        <v>1200</v>
      </c>
      <c r="D1635" s="489">
        <v>7645440</v>
      </c>
      <c r="E1635" s="490">
        <v>7645440</v>
      </c>
      <c r="F1635" s="491"/>
      <c r="G1635" s="764" t="s">
        <v>2714</v>
      </c>
    </row>
    <row r="1636" spans="1:7" ht="13.5" customHeight="1">
      <c r="A1636" s="492"/>
      <c r="B1636" s="493" t="s">
        <v>2715</v>
      </c>
      <c r="C1636" s="757"/>
      <c r="D1636" s="494"/>
      <c r="E1636" s="495"/>
      <c r="F1636" s="494"/>
      <c r="G1636" s="759"/>
    </row>
    <row r="1637" spans="1:7" ht="13.5" customHeight="1">
      <c r="A1637" s="476" t="s">
        <v>2716</v>
      </c>
      <c r="B1637" s="488" t="s">
        <v>2711</v>
      </c>
      <c r="C1637" s="756" t="s">
        <v>1200</v>
      </c>
      <c r="D1637" s="489">
        <v>9702660</v>
      </c>
      <c r="E1637" s="490">
        <v>9702660</v>
      </c>
      <c r="F1637" s="491"/>
      <c r="G1637" s="764" t="s">
        <v>2714</v>
      </c>
    </row>
    <row r="1638" spans="1:7" ht="13.5" customHeight="1">
      <c r="A1638" s="492"/>
      <c r="B1638" s="493" t="s">
        <v>2717</v>
      </c>
      <c r="C1638" s="757"/>
      <c r="D1638" s="494"/>
      <c r="E1638" s="495"/>
      <c r="F1638" s="494"/>
      <c r="G1638" s="759"/>
    </row>
    <row r="1639" spans="1:7" ht="13.5" customHeight="1">
      <c r="A1639" s="476" t="s">
        <v>2718</v>
      </c>
      <c r="B1639" s="488" t="s">
        <v>2711</v>
      </c>
      <c r="C1639" s="756" t="s">
        <v>1200</v>
      </c>
      <c r="D1639" s="489">
        <v>10419200</v>
      </c>
      <c r="E1639" s="490">
        <v>10419200</v>
      </c>
      <c r="F1639" s="491"/>
      <c r="G1639" s="764" t="s">
        <v>2714</v>
      </c>
    </row>
    <row r="1640" spans="1:7" ht="13.5" customHeight="1">
      <c r="A1640" s="492"/>
      <c r="B1640" s="493" t="s">
        <v>2719</v>
      </c>
      <c r="C1640" s="757"/>
      <c r="D1640" s="494"/>
      <c r="E1640" s="495"/>
      <c r="F1640" s="494"/>
      <c r="G1640" s="759"/>
    </row>
    <row r="1641" spans="1:7" ht="13.5" customHeight="1">
      <c r="A1641" s="476" t="s">
        <v>2720</v>
      </c>
      <c r="B1641" s="488" t="s">
        <v>2711</v>
      </c>
      <c r="C1641" s="756" t="s">
        <v>1200</v>
      </c>
      <c r="D1641" s="489">
        <v>11559900</v>
      </c>
      <c r="E1641" s="490">
        <v>11559900</v>
      </c>
      <c r="F1641" s="491"/>
      <c r="G1641" s="764" t="s">
        <v>2714</v>
      </c>
    </row>
    <row r="1642" spans="1:7" ht="13.5" customHeight="1">
      <c r="A1642" s="492"/>
      <c r="B1642" s="493" t="s">
        <v>2721</v>
      </c>
      <c r="C1642" s="757"/>
      <c r="D1642" s="494"/>
      <c r="E1642" s="495"/>
      <c r="F1642" s="494"/>
      <c r="G1642" s="759"/>
    </row>
    <row r="1643" spans="1:7" ht="13.5" customHeight="1">
      <c r="A1643" s="476" t="s">
        <v>2722</v>
      </c>
      <c r="B1643" s="488" t="s">
        <v>2711</v>
      </c>
      <c r="C1643" s="756" t="s">
        <v>1200</v>
      </c>
      <c r="D1643" s="489">
        <v>13334200</v>
      </c>
      <c r="E1643" s="490">
        <v>13334200</v>
      </c>
      <c r="F1643" s="491"/>
      <c r="G1643" s="764" t="s">
        <v>2714</v>
      </c>
    </row>
    <row r="1644" spans="1:7" ht="13.5" customHeight="1">
      <c r="A1644" s="492"/>
      <c r="B1644" s="493" t="s">
        <v>2723</v>
      </c>
      <c r="C1644" s="757"/>
      <c r="D1644" s="494"/>
      <c r="E1644" s="495"/>
      <c r="F1644" s="494"/>
      <c r="G1644" s="759"/>
    </row>
    <row r="1645" spans="1:7" ht="13.5" customHeight="1">
      <c r="A1645" s="476" t="s">
        <v>2724</v>
      </c>
      <c r="B1645" s="488" t="s">
        <v>2711</v>
      </c>
      <c r="C1645" s="756" t="s">
        <v>1200</v>
      </c>
      <c r="D1645" s="489">
        <v>14100000</v>
      </c>
      <c r="E1645" s="490">
        <v>14100000</v>
      </c>
      <c r="F1645" s="491"/>
      <c r="G1645" s="764" t="s">
        <v>2714</v>
      </c>
    </row>
    <row r="1646" spans="1:7" ht="13.5" customHeight="1">
      <c r="A1646" s="492"/>
      <c r="B1646" s="493" t="s">
        <v>2725</v>
      </c>
      <c r="C1646" s="757"/>
      <c r="D1646" s="494"/>
      <c r="E1646" s="495"/>
      <c r="F1646" s="494"/>
      <c r="G1646" s="759"/>
    </row>
    <row r="1647" spans="1:7" ht="13.5" customHeight="1">
      <c r="A1647" s="476" t="s">
        <v>2726</v>
      </c>
      <c r="B1647" s="488" t="s">
        <v>2711</v>
      </c>
      <c r="C1647" s="756" t="s">
        <v>1200</v>
      </c>
      <c r="D1647" s="489">
        <v>16100000</v>
      </c>
      <c r="E1647" s="490">
        <v>16100000</v>
      </c>
      <c r="F1647" s="491"/>
      <c r="G1647" s="764" t="s">
        <v>2714</v>
      </c>
    </row>
    <row r="1648" spans="1:7" ht="13.5" customHeight="1">
      <c r="A1648" s="492"/>
      <c r="B1648" s="493" t="s">
        <v>2727</v>
      </c>
      <c r="C1648" s="757"/>
      <c r="D1648" s="494"/>
      <c r="E1648" s="495"/>
      <c r="F1648" s="494"/>
      <c r="G1648" s="759"/>
    </row>
    <row r="1649" spans="1:7" ht="13.5" customHeight="1">
      <c r="A1649" s="476" t="s">
        <v>2728</v>
      </c>
      <c r="B1649" s="488" t="s">
        <v>2711</v>
      </c>
      <c r="C1649" s="756" t="s">
        <v>1200</v>
      </c>
      <c r="D1649" s="489">
        <v>18200000</v>
      </c>
      <c r="E1649" s="490">
        <v>18200000</v>
      </c>
      <c r="F1649" s="491"/>
      <c r="G1649" s="764" t="s">
        <v>2714</v>
      </c>
    </row>
    <row r="1650" spans="1:7" ht="13.5" customHeight="1">
      <c r="A1650" s="492"/>
      <c r="B1650" s="493" t="s">
        <v>2729</v>
      </c>
      <c r="C1650" s="757"/>
      <c r="D1650" s="494"/>
      <c r="E1650" s="495"/>
      <c r="F1650" s="494"/>
      <c r="G1650" s="759"/>
    </row>
    <row r="1651" spans="1:7" ht="13.5" customHeight="1">
      <c r="A1651" s="476" t="s">
        <v>2730</v>
      </c>
      <c r="B1651" s="488" t="s">
        <v>2711</v>
      </c>
      <c r="C1651" s="756" t="s">
        <v>1200</v>
      </c>
      <c r="D1651" s="489">
        <v>29900000</v>
      </c>
      <c r="E1651" s="490">
        <v>29900000</v>
      </c>
      <c r="F1651" s="491"/>
      <c r="G1651" s="764" t="s">
        <v>2714</v>
      </c>
    </row>
    <row r="1652" spans="1:7" ht="13.5" customHeight="1">
      <c r="A1652" s="492"/>
      <c r="B1652" s="493" t="s">
        <v>2731</v>
      </c>
      <c r="C1652" s="757"/>
      <c r="D1652" s="494"/>
      <c r="E1652" s="495"/>
      <c r="F1652" s="494"/>
      <c r="G1652" s="759"/>
    </row>
    <row r="1653" spans="1:7" ht="13.5" customHeight="1">
      <c r="A1653" s="476" t="s">
        <v>2732</v>
      </c>
      <c r="B1653" s="488" t="s">
        <v>2711</v>
      </c>
      <c r="C1653" s="756" t="s">
        <v>1200</v>
      </c>
      <c r="D1653" s="489">
        <v>40100000</v>
      </c>
      <c r="E1653" s="490">
        <v>40100000</v>
      </c>
      <c r="F1653" s="491"/>
      <c r="G1653" s="764" t="s">
        <v>2714</v>
      </c>
    </row>
    <row r="1654" spans="1:7" ht="13.5" customHeight="1">
      <c r="A1654" s="492"/>
      <c r="B1654" s="493" t="s">
        <v>2733</v>
      </c>
      <c r="C1654" s="757"/>
      <c r="D1654" s="494"/>
      <c r="E1654" s="495"/>
      <c r="F1654" s="494"/>
      <c r="G1654" s="759"/>
    </row>
    <row r="1655" spans="1:7" ht="13.5" customHeight="1">
      <c r="A1655" s="476" t="s">
        <v>2734</v>
      </c>
      <c r="B1655" s="488" t="s">
        <v>2711</v>
      </c>
      <c r="C1655" s="756" t="s">
        <v>1200</v>
      </c>
      <c r="D1655" s="489">
        <v>45900000</v>
      </c>
      <c r="E1655" s="490">
        <v>53600000</v>
      </c>
      <c r="F1655" s="491"/>
      <c r="G1655" s="764" t="s">
        <v>2714</v>
      </c>
    </row>
    <row r="1656" spans="1:7" ht="13.5" customHeight="1">
      <c r="A1656" s="492"/>
      <c r="B1656" s="493" t="s">
        <v>2735</v>
      </c>
      <c r="C1656" s="757"/>
      <c r="D1656" s="494"/>
      <c r="E1656" s="495"/>
      <c r="F1656" s="494"/>
      <c r="G1656" s="759"/>
    </row>
    <row r="1657" spans="1:7" ht="13.5" customHeight="1">
      <c r="A1657" s="476" t="s">
        <v>2736</v>
      </c>
      <c r="B1657" s="488" t="s">
        <v>2711</v>
      </c>
      <c r="C1657" s="756" t="s">
        <v>1200</v>
      </c>
      <c r="D1657" s="489">
        <v>72700000</v>
      </c>
      <c r="E1657" s="490">
        <v>72700000</v>
      </c>
      <c r="F1657" s="491"/>
      <c r="G1657" s="764" t="s">
        <v>2714</v>
      </c>
    </row>
    <row r="1658" spans="1:7" ht="13.5" customHeight="1">
      <c r="A1658" s="492"/>
      <c r="B1658" s="493" t="s">
        <v>2737</v>
      </c>
      <c r="C1658" s="757"/>
      <c r="D1658" s="494"/>
      <c r="E1658" s="495"/>
      <c r="F1658" s="494"/>
      <c r="G1658" s="759"/>
    </row>
    <row r="1659" spans="1:7" ht="13.5" customHeight="1">
      <c r="A1659" s="476" t="s">
        <v>2738</v>
      </c>
      <c r="B1659" s="488" t="s">
        <v>2711</v>
      </c>
      <c r="C1659" s="756" t="s">
        <v>1200</v>
      </c>
      <c r="D1659" s="489">
        <v>85700000</v>
      </c>
      <c r="E1659" s="490">
        <v>85700000</v>
      </c>
      <c r="F1659" s="491"/>
      <c r="G1659" s="764" t="s">
        <v>2714</v>
      </c>
    </row>
    <row r="1660" spans="1:7" ht="13.5" customHeight="1">
      <c r="A1660" s="492"/>
      <c r="B1660" s="493" t="s">
        <v>2739</v>
      </c>
      <c r="C1660" s="757"/>
      <c r="D1660" s="494"/>
      <c r="E1660" s="495"/>
      <c r="F1660" s="494"/>
      <c r="G1660" s="759"/>
    </row>
    <row r="1661" spans="1:7" ht="13.5" customHeight="1">
      <c r="A1661" s="476" t="s">
        <v>2740</v>
      </c>
      <c r="B1661" s="488" t="s">
        <v>2741</v>
      </c>
      <c r="C1661" s="756" t="s">
        <v>1200</v>
      </c>
      <c r="D1661" s="489">
        <v>21300000</v>
      </c>
      <c r="E1661" s="490">
        <v>21300000</v>
      </c>
      <c r="F1661" s="491"/>
      <c r="G1661" s="764" t="s">
        <v>2714</v>
      </c>
    </row>
    <row r="1662" spans="1:7" ht="13.5" customHeight="1">
      <c r="A1662" s="492"/>
      <c r="B1662" s="493" t="s">
        <v>2742</v>
      </c>
      <c r="C1662" s="757"/>
      <c r="D1662" s="494"/>
      <c r="E1662" s="495"/>
      <c r="F1662" s="494"/>
      <c r="G1662" s="759"/>
    </row>
    <row r="1663" spans="1:7" ht="13.5" customHeight="1">
      <c r="A1663" s="476" t="s">
        <v>2743</v>
      </c>
      <c r="B1663" s="488" t="s">
        <v>2741</v>
      </c>
      <c r="C1663" s="756" t="s">
        <v>1200</v>
      </c>
      <c r="D1663" s="489">
        <v>24200000</v>
      </c>
      <c r="E1663" s="490">
        <v>24200000</v>
      </c>
      <c r="F1663" s="491"/>
      <c r="G1663" s="764" t="s">
        <v>2714</v>
      </c>
    </row>
    <row r="1664" spans="1:7" ht="13.5" customHeight="1">
      <c r="A1664" s="492"/>
      <c r="B1664" s="493" t="s">
        <v>2744</v>
      </c>
      <c r="C1664" s="757"/>
      <c r="D1664" s="494"/>
      <c r="E1664" s="495"/>
      <c r="F1664" s="494"/>
      <c r="G1664" s="759"/>
    </row>
    <row r="1665" spans="1:7" ht="13.5" customHeight="1">
      <c r="A1665" s="476" t="s">
        <v>2745</v>
      </c>
      <c r="B1665" s="488" t="s">
        <v>2741</v>
      </c>
      <c r="C1665" s="756" t="s">
        <v>1200</v>
      </c>
      <c r="D1665" s="489">
        <v>27400000</v>
      </c>
      <c r="E1665" s="490">
        <v>27400000</v>
      </c>
      <c r="F1665" s="491"/>
      <c r="G1665" s="764" t="s">
        <v>2714</v>
      </c>
    </row>
    <row r="1666" spans="1:7" ht="13.5" customHeight="1">
      <c r="A1666" s="492"/>
      <c r="B1666" s="493" t="s">
        <v>2746</v>
      </c>
      <c r="C1666" s="757"/>
      <c r="D1666" s="494"/>
      <c r="E1666" s="495"/>
      <c r="F1666" s="494"/>
      <c r="G1666" s="759"/>
    </row>
    <row r="1667" spans="1:7" ht="13.5" customHeight="1">
      <c r="A1667" s="476" t="s">
        <v>2747</v>
      </c>
      <c r="B1667" s="488" t="s">
        <v>2741</v>
      </c>
      <c r="C1667" s="756" t="s">
        <v>1200</v>
      </c>
      <c r="D1667" s="489">
        <v>41700000</v>
      </c>
      <c r="E1667" s="490">
        <v>41700000</v>
      </c>
      <c r="F1667" s="491"/>
      <c r="G1667" s="764" t="s">
        <v>2714</v>
      </c>
    </row>
    <row r="1668" spans="1:7" ht="13.5" customHeight="1">
      <c r="A1668" s="492"/>
      <c r="B1668" s="493" t="s">
        <v>2748</v>
      </c>
      <c r="C1668" s="757"/>
      <c r="D1668" s="494"/>
      <c r="E1668" s="495"/>
      <c r="F1668" s="494"/>
      <c r="G1668" s="759"/>
    </row>
    <row r="1669" spans="1:7" ht="13.5" customHeight="1">
      <c r="A1669" s="476" t="s">
        <v>2749</v>
      </c>
      <c r="B1669" s="488" t="s">
        <v>2741</v>
      </c>
      <c r="C1669" s="756" t="s">
        <v>1200</v>
      </c>
      <c r="D1669" s="489">
        <v>57800000</v>
      </c>
      <c r="E1669" s="490">
        <v>57800000</v>
      </c>
      <c r="F1669" s="491"/>
      <c r="G1669" s="764" t="s">
        <v>2714</v>
      </c>
    </row>
    <row r="1670" spans="1:7" ht="13.5" customHeight="1">
      <c r="A1670" s="492"/>
      <c r="B1670" s="493" t="s">
        <v>2750</v>
      </c>
      <c r="C1670" s="757"/>
      <c r="D1670" s="494"/>
      <c r="E1670" s="495"/>
      <c r="F1670" s="494"/>
      <c r="G1670" s="759"/>
    </row>
    <row r="1671" spans="1:7" ht="13.5" customHeight="1">
      <c r="A1671" s="476" t="s">
        <v>2751</v>
      </c>
      <c r="B1671" s="488" t="s">
        <v>2741</v>
      </c>
      <c r="C1671" s="756" t="s">
        <v>1200</v>
      </c>
      <c r="D1671" s="489">
        <v>76000000</v>
      </c>
      <c r="E1671" s="490">
        <v>76000000</v>
      </c>
      <c r="F1671" s="491"/>
      <c r="G1671" s="764" t="s">
        <v>2714</v>
      </c>
    </row>
    <row r="1672" spans="1:7" ht="13.5" customHeight="1">
      <c r="A1672" s="492"/>
      <c r="B1672" s="493" t="s">
        <v>2752</v>
      </c>
      <c r="C1672" s="757"/>
      <c r="D1672" s="494"/>
      <c r="E1672" s="495"/>
      <c r="F1672" s="494"/>
      <c r="G1672" s="759"/>
    </row>
    <row r="1673" spans="1:7" ht="13.5" customHeight="1">
      <c r="A1673" s="476" t="s">
        <v>2753</v>
      </c>
      <c r="B1673" s="488" t="s">
        <v>2741</v>
      </c>
      <c r="C1673" s="756" t="s">
        <v>1200</v>
      </c>
      <c r="D1673" s="489">
        <v>91900000</v>
      </c>
      <c r="E1673" s="490">
        <v>91900000</v>
      </c>
      <c r="F1673" s="491"/>
      <c r="G1673" s="764" t="s">
        <v>2714</v>
      </c>
    </row>
    <row r="1674" spans="1:7" ht="13.5" customHeight="1">
      <c r="A1674" s="492"/>
      <c r="B1674" s="493" t="s">
        <v>2754</v>
      </c>
      <c r="C1674" s="757"/>
      <c r="D1674" s="494"/>
      <c r="E1674" s="495"/>
      <c r="F1674" s="494"/>
      <c r="G1674" s="759"/>
    </row>
    <row r="1675" spans="1:7" ht="13.5" customHeight="1">
      <c r="A1675" s="476" t="s">
        <v>2755</v>
      </c>
      <c r="B1675" s="488" t="s">
        <v>2741</v>
      </c>
      <c r="C1675" s="756" t="s">
        <v>1200</v>
      </c>
      <c r="D1675" s="489">
        <v>97200000</v>
      </c>
      <c r="E1675" s="490">
        <v>97200000</v>
      </c>
      <c r="F1675" s="491"/>
      <c r="G1675" s="764" t="s">
        <v>2714</v>
      </c>
    </row>
    <row r="1676" spans="1:7" ht="13.5" customHeight="1">
      <c r="A1676" s="492"/>
      <c r="B1676" s="493" t="s">
        <v>2756</v>
      </c>
      <c r="C1676" s="757"/>
      <c r="D1676" s="494"/>
      <c r="E1676" s="495"/>
      <c r="F1676" s="494"/>
      <c r="G1676" s="759"/>
    </row>
    <row r="1677" spans="1:7" s="594" customFormat="1" ht="13.5" customHeight="1">
      <c r="A1677" s="476" t="s">
        <v>2757</v>
      </c>
      <c r="B1677" s="488" t="s">
        <v>2758</v>
      </c>
      <c r="C1677" s="756" t="s">
        <v>1200</v>
      </c>
      <c r="D1677" s="489">
        <v>28346000</v>
      </c>
      <c r="E1677" s="490">
        <v>29763000</v>
      </c>
      <c r="F1677" s="491"/>
      <c r="G1677" s="764" t="s">
        <v>2759</v>
      </c>
    </row>
    <row r="1678" spans="1:7" s="594" customFormat="1" ht="13.5" customHeight="1">
      <c r="A1678" s="492"/>
      <c r="B1678" s="493" t="s">
        <v>2760</v>
      </c>
      <c r="C1678" s="757"/>
      <c r="D1678" s="494"/>
      <c r="E1678" s="495"/>
      <c r="F1678" s="494"/>
      <c r="G1678" s="759"/>
    </row>
    <row r="1679" spans="1:7" s="594" customFormat="1" ht="13.5" customHeight="1">
      <c r="A1679" s="476" t="s">
        <v>2761</v>
      </c>
      <c r="B1679" s="488" t="s">
        <v>2758</v>
      </c>
      <c r="C1679" s="756" t="s">
        <v>1200</v>
      </c>
      <c r="D1679" s="489">
        <v>32309000</v>
      </c>
      <c r="E1679" s="490">
        <v>33924000</v>
      </c>
      <c r="F1679" s="491"/>
      <c r="G1679" s="764" t="s">
        <v>2759</v>
      </c>
    </row>
    <row r="1680" spans="1:7" s="594" customFormat="1" ht="13.5" customHeight="1">
      <c r="A1680" s="492"/>
      <c r="B1680" s="493" t="s">
        <v>2762</v>
      </c>
      <c r="C1680" s="757"/>
      <c r="D1680" s="494"/>
      <c r="E1680" s="495"/>
      <c r="F1680" s="494"/>
      <c r="G1680" s="759"/>
    </row>
    <row r="1681" spans="1:7" s="594" customFormat="1" ht="13.5" customHeight="1">
      <c r="A1681" s="476" t="s">
        <v>2763</v>
      </c>
      <c r="B1681" s="488" t="s">
        <v>2758</v>
      </c>
      <c r="C1681" s="756" t="s">
        <v>1200</v>
      </c>
      <c r="D1681" s="489">
        <v>37731000</v>
      </c>
      <c r="E1681" s="490">
        <v>39618000</v>
      </c>
      <c r="F1681" s="491"/>
      <c r="G1681" s="764" t="s">
        <v>2759</v>
      </c>
    </row>
    <row r="1682" spans="1:7" s="594" customFormat="1" ht="13.5" customHeight="1">
      <c r="A1682" s="492"/>
      <c r="B1682" s="493" t="s">
        <v>2764</v>
      </c>
      <c r="C1682" s="757"/>
      <c r="D1682" s="494"/>
      <c r="E1682" s="495"/>
      <c r="F1682" s="494"/>
      <c r="G1682" s="759"/>
    </row>
    <row r="1683" spans="1:7" s="594" customFormat="1" ht="13.5" customHeight="1">
      <c r="A1683" s="476" t="s">
        <v>2765</v>
      </c>
      <c r="B1683" s="488" t="s">
        <v>2758</v>
      </c>
      <c r="C1683" s="756" t="s">
        <v>1200</v>
      </c>
      <c r="D1683" s="489">
        <v>42761000</v>
      </c>
      <c r="E1683" s="490">
        <v>44899000</v>
      </c>
      <c r="F1683" s="491"/>
      <c r="G1683" s="764" t="s">
        <v>2759</v>
      </c>
    </row>
    <row r="1684" spans="1:7" s="594" customFormat="1" ht="13.5" customHeight="1">
      <c r="A1684" s="492"/>
      <c r="B1684" s="493" t="s">
        <v>2766</v>
      </c>
      <c r="C1684" s="757"/>
      <c r="D1684" s="494"/>
      <c r="E1684" s="495"/>
      <c r="F1684" s="494"/>
      <c r="G1684" s="759"/>
    </row>
    <row r="1685" spans="1:7" s="594" customFormat="1" ht="13.5" customHeight="1">
      <c r="A1685" s="476" t="s">
        <v>2767</v>
      </c>
      <c r="B1685" s="488" t="s">
        <v>2758</v>
      </c>
      <c r="C1685" s="756" t="s">
        <v>1200</v>
      </c>
      <c r="D1685" s="489">
        <v>35478000</v>
      </c>
      <c r="E1685" s="490">
        <v>37252000</v>
      </c>
      <c r="F1685" s="491"/>
      <c r="G1685" s="764" t="s">
        <v>2759</v>
      </c>
    </row>
    <row r="1686" spans="1:7" s="594" customFormat="1" ht="13.5" customHeight="1">
      <c r="A1686" s="492"/>
      <c r="B1686" s="493" t="s">
        <v>2768</v>
      </c>
      <c r="C1686" s="757"/>
      <c r="D1686" s="494"/>
      <c r="E1686" s="495"/>
      <c r="F1686" s="494"/>
      <c r="G1686" s="759"/>
    </row>
    <row r="1687" spans="1:7" s="594" customFormat="1" ht="13.5" customHeight="1">
      <c r="A1687" s="476" t="s">
        <v>2769</v>
      </c>
      <c r="B1687" s="488" t="s">
        <v>2758</v>
      </c>
      <c r="C1687" s="756" t="s">
        <v>1200</v>
      </c>
      <c r="D1687" s="489">
        <v>40098000</v>
      </c>
      <c r="E1687" s="490">
        <v>42103000</v>
      </c>
      <c r="F1687" s="491"/>
      <c r="G1687" s="764" t="s">
        <v>2759</v>
      </c>
    </row>
    <row r="1688" spans="1:7" s="594" customFormat="1" ht="13.5" customHeight="1">
      <c r="A1688" s="492"/>
      <c r="B1688" s="493" t="s">
        <v>2770</v>
      </c>
      <c r="C1688" s="757"/>
      <c r="D1688" s="494"/>
      <c r="E1688" s="495"/>
      <c r="F1688" s="494"/>
      <c r="G1688" s="759"/>
    </row>
    <row r="1689" spans="1:7" s="594" customFormat="1" ht="13.5" customHeight="1">
      <c r="A1689" s="476" t="s">
        <v>2771</v>
      </c>
      <c r="B1689" s="488" t="s">
        <v>2758</v>
      </c>
      <c r="C1689" s="756" t="s">
        <v>1200</v>
      </c>
      <c r="D1689" s="489">
        <v>47362000</v>
      </c>
      <c r="E1689" s="490">
        <v>49730000</v>
      </c>
      <c r="F1689" s="491"/>
      <c r="G1689" s="764" t="s">
        <v>2759</v>
      </c>
    </row>
    <row r="1690" spans="1:7" s="594" customFormat="1" ht="13.5" customHeight="1">
      <c r="A1690" s="492"/>
      <c r="B1690" s="493" t="s">
        <v>2772</v>
      </c>
      <c r="C1690" s="757"/>
      <c r="D1690" s="494"/>
      <c r="E1690" s="495"/>
      <c r="F1690" s="494"/>
      <c r="G1690" s="759"/>
    </row>
    <row r="1691" spans="1:7" s="594" customFormat="1" ht="13.5" customHeight="1">
      <c r="A1691" s="476" t="s">
        <v>2773</v>
      </c>
      <c r="B1691" s="488" t="s">
        <v>2758</v>
      </c>
      <c r="C1691" s="756" t="s">
        <v>1200</v>
      </c>
      <c r="D1691" s="489">
        <v>53718000</v>
      </c>
      <c r="E1691" s="490">
        <v>56404000</v>
      </c>
      <c r="F1691" s="491"/>
      <c r="G1691" s="764" t="s">
        <v>2759</v>
      </c>
    </row>
    <row r="1692" spans="1:7" s="594" customFormat="1" ht="13.5" customHeight="1">
      <c r="A1692" s="492"/>
      <c r="B1692" s="493" t="s">
        <v>2774</v>
      </c>
      <c r="C1692" s="757"/>
      <c r="D1692" s="494"/>
      <c r="E1692" s="495"/>
      <c r="F1692" s="494"/>
      <c r="G1692" s="759"/>
    </row>
    <row r="1693" spans="1:7" s="594" customFormat="1" ht="13.5" customHeight="1">
      <c r="A1693" s="476" t="s">
        <v>2775</v>
      </c>
      <c r="B1693" s="488" t="s">
        <v>2758</v>
      </c>
      <c r="C1693" s="756" t="s">
        <v>1200</v>
      </c>
      <c r="D1693" s="489">
        <v>42317000</v>
      </c>
      <c r="E1693" s="490">
        <v>44433000</v>
      </c>
      <c r="F1693" s="491"/>
      <c r="G1693" s="764" t="s">
        <v>2759</v>
      </c>
    </row>
    <row r="1694" spans="1:7" s="594" customFormat="1" ht="13.5" customHeight="1">
      <c r="A1694" s="492"/>
      <c r="B1694" s="493" t="s">
        <v>2776</v>
      </c>
      <c r="C1694" s="757"/>
      <c r="D1694" s="494"/>
      <c r="E1694" s="495"/>
      <c r="F1694" s="494"/>
      <c r="G1694" s="759"/>
    </row>
    <row r="1695" spans="1:7" s="594" customFormat="1" ht="13.5" customHeight="1">
      <c r="A1695" s="476" t="s">
        <v>2777</v>
      </c>
      <c r="B1695" s="488" t="s">
        <v>2758</v>
      </c>
      <c r="C1695" s="756" t="s">
        <v>1200</v>
      </c>
      <c r="D1695" s="489">
        <v>48752000</v>
      </c>
      <c r="E1695" s="490">
        <v>51190000</v>
      </c>
      <c r="F1695" s="491"/>
      <c r="G1695" s="764" t="s">
        <v>2759</v>
      </c>
    </row>
    <row r="1696" spans="1:7" s="594" customFormat="1" ht="13.5" customHeight="1">
      <c r="A1696" s="492"/>
      <c r="B1696" s="493" t="s">
        <v>2778</v>
      </c>
      <c r="C1696" s="757"/>
      <c r="D1696" s="494"/>
      <c r="E1696" s="495"/>
      <c r="F1696" s="494"/>
      <c r="G1696" s="759"/>
    </row>
    <row r="1697" spans="1:7" s="594" customFormat="1" ht="13.5" customHeight="1">
      <c r="A1697" s="476" t="s">
        <v>2779</v>
      </c>
      <c r="B1697" s="488" t="s">
        <v>2758</v>
      </c>
      <c r="C1697" s="756" t="s">
        <v>1200</v>
      </c>
      <c r="D1697" s="489">
        <v>56792000</v>
      </c>
      <c r="E1697" s="490">
        <v>59632000</v>
      </c>
      <c r="F1697" s="491"/>
      <c r="G1697" s="764" t="s">
        <v>2759</v>
      </c>
    </row>
    <row r="1698" spans="1:7" s="594" customFormat="1" ht="13.5" customHeight="1">
      <c r="A1698" s="492"/>
      <c r="B1698" s="493" t="s">
        <v>2780</v>
      </c>
      <c r="C1698" s="757"/>
      <c r="D1698" s="494"/>
      <c r="E1698" s="495"/>
      <c r="F1698" s="494"/>
      <c r="G1698" s="759"/>
    </row>
    <row r="1699" spans="1:7" s="594" customFormat="1" ht="13.5" customHeight="1">
      <c r="A1699" s="476" t="s">
        <v>2781</v>
      </c>
      <c r="B1699" s="488" t="s">
        <v>2758</v>
      </c>
      <c r="C1699" s="756" t="s">
        <v>1200</v>
      </c>
      <c r="D1699" s="489">
        <v>64415000</v>
      </c>
      <c r="E1699" s="490">
        <v>67636000</v>
      </c>
      <c r="F1699" s="491"/>
      <c r="G1699" s="764" t="s">
        <v>2759</v>
      </c>
    </row>
    <row r="1700" spans="1:7" s="594" customFormat="1" ht="13.5" customHeight="1">
      <c r="A1700" s="492"/>
      <c r="B1700" s="493" t="s">
        <v>2782</v>
      </c>
      <c r="C1700" s="757"/>
      <c r="D1700" s="494"/>
      <c r="E1700" s="495"/>
      <c r="F1700" s="494"/>
      <c r="G1700" s="759"/>
    </row>
    <row r="1701" spans="1:7" s="594" customFormat="1" ht="13.5" customHeight="1">
      <c r="A1701" s="476" t="s">
        <v>2783</v>
      </c>
      <c r="B1701" s="488" t="s">
        <v>2758</v>
      </c>
      <c r="C1701" s="756" t="s">
        <v>1200</v>
      </c>
      <c r="D1701" s="489">
        <v>49550000</v>
      </c>
      <c r="E1701" s="490">
        <v>52228000</v>
      </c>
      <c r="F1701" s="491"/>
      <c r="G1701" s="764" t="s">
        <v>2759</v>
      </c>
    </row>
    <row r="1702" spans="1:7" s="594" customFormat="1" ht="13.5" customHeight="1">
      <c r="A1702" s="492"/>
      <c r="B1702" s="493" t="s">
        <v>2784</v>
      </c>
      <c r="C1702" s="757"/>
      <c r="D1702" s="494"/>
      <c r="E1702" s="495"/>
      <c r="F1702" s="494"/>
      <c r="G1702" s="759"/>
    </row>
    <row r="1703" spans="1:7" s="594" customFormat="1" ht="13.5" customHeight="1">
      <c r="A1703" s="476" t="s">
        <v>2785</v>
      </c>
      <c r="B1703" s="488" t="s">
        <v>2758</v>
      </c>
      <c r="C1703" s="756" t="s">
        <v>1200</v>
      </c>
      <c r="D1703" s="489">
        <v>56885000</v>
      </c>
      <c r="E1703" s="490">
        <v>59729000</v>
      </c>
      <c r="F1703" s="491"/>
      <c r="G1703" s="764" t="s">
        <v>2759</v>
      </c>
    </row>
    <row r="1704" spans="1:7" s="594" customFormat="1" ht="13.5" customHeight="1">
      <c r="A1704" s="492"/>
      <c r="B1704" s="493" t="s">
        <v>2786</v>
      </c>
      <c r="C1704" s="757"/>
      <c r="D1704" s="494"/>
      <c r="E1704" s="495"/>
      <c r="F1704" s="494"/>
      <c r="G1704" s="759"/>
    </row>
    <row r="1705" spans="1:7" s="594" customFormat="1" ht="13.5" customHeight="1">
      <c r="A1705" s="476" t="s">
        <v>2787</v>
      </c>
      <c r="B1705" s="488" t="s">
        <v>2758</v>
      </c>
      <c r="C1705" s="756" t="s">
        <v>1200</v>
      </c>
      <c r="D1705" s="489">
        <v>66176000</v>
      </c>
      <c r="E1705" s="490">
        <v>69485000</v>
      </c>
      <c r="F1705" s="491"/>
      <c r="G1705" s="764" t="s">
        <v>2759</v>
      </c>
    </row>
    <row r="1706" spans="1:7" s="594" customFormat="1" ht="13.5" customHeight="1">
      <c r="A1706" s="492"/>
      <c r="B1706" s="493" t="s">
        <v>2788</v>
      </c>
      <c r="C1706" s="757"/>
      <c r="D1706" s="494"/>
      <c r="E1706" s="495"/>
      <c r="F1706" s="494"/>
      <c r="G1706" s="759"/>
    </row>
    <row r="1707" spans="1:7" s="594" customFormat="1" ht="13.5" customHeight="1">
      <c r="A1707" s="476" t="s">
        <v>2789</v>
      </c>
      <c r="B1707" s="488" t="s">
        <v>2758</v>
      </c>
      <c r="C1707" s="756" t="s">
        <v>1200</v>
      </c>
      <c r="D1707" s="489">
        <v>74957000</v>
      </c>
      <c r="E1707" s="490">
        <v>78705000</v>
      </c>
      <c r="F1707" s="491"/>
      <c r="G1707" s="764" t="s">
        <v>2759</v>
      </c>
    </row>
    <row r="1708" spans="1:7" s="594" customFormat="1" ht="13.5" customHeight="1">
      <c r="A1708" s="492"/>
      <c r="B1708" s="493" t="s">
        <v>2790</v>
      </c>
      <c r="C1708" s="757"/>
      <c r="D1708" s="494"/>
      <c r="E1708" s="495"/>
      <c r="F1708" s="494"/>
      <c r="G1708" s="759"/>
    </row>
    <row r="1709" spans="1:7" s="594" customFormat="1" ht="13.5" customHeight="1">
      <c r="A1709" s="476" t="s">
        <v>2791</v>
      </c>
      <c r="B1709" s="488" t="s">
        <v>2758</v>
      </c>
      <c r="C1709" s="756" t="s">
        <v>1200</v>
      </c>
      <c r="D1709" s="489">
        <v>48550000</v>
      </c>
      <c r="E1709" s="490">
        <v>55572000</v>
      </c>
      <c r="F1709" s="491"/>
      <c r="G1709" s="764" t="s">
        <v>2759</v>
      </c>
    </row>
    <row r="1710" spans="1:7" s="594" customFormat="1" ht="13.5" customHeight="1">
      <c r="A1710" s="492"/>
      <c r="B1710" s="493" t="s">
        <v>2792</v>
      </c>
      <c r="C1710" s="757"/>
      <c r="D1710" s="494"/>
      <c r="E1710" s="495"/>
      <c r="F1710" s="494"/>
      <c r="G1710" s="759"/>
    </row>
    <row r="1711" spans="1:7" s="594" customFormat="1" ht="13.5" customHeight="1">
      <c r="A1711" s="476" t="s">
        <v>2793</v>
      </c>
      <c r="B1711" s="488" t="s">
        <v>2758</v>
      </c>
      <c r="C1711" s="756" t="s">
        <v>1200</v>
      </c>
      <c r="D1711" s="489">
        <v>61053000</v>
      </c>
      <c r="E1711" s="490">
        <v>64106000</v>
      </c>
      <c r="F1711" s="491"/>
      <c r="G1711" s="764" t="s">
        <v>2759</v>
      </c>
    </row>
    <row r="1712" spans="1:7" s="594" customFormat="1" ht="13.5" customHeight="1">
      <c r="A1712" s="492"/>
      <c r="B1712" s="493" t="s">
        <v>2794</v>
      </c>
      <c r="C1712" s="757"/>
      <c r="D1712" s="494"/>
      <c r="E1712" s="495"/>
      <c r="F1712" s="494"/>
      <c r="G1712" s="759"/>
    </row>
    <row r="1713" spans="1:7" s="594" customFormat="1" ht="13.5" customHeight="1">
      <c r="A1713" s="476" t="s">
        <v>2795</v>
      </c>
      <c r="B1713" s="488" t="s">
        <v>2758</v>
      </c>
      <c r="C1713" s="756" t="s">
        <v>1200</v>
      </c>
      <c r="D1713" s="489">
        <v>71150000</v>
      </c>
      <c r="E1713" s="490">
        <v>74708000</v>
      </c>
      <c r="F1713" s="491"/>
      <c r="G1713" s="764" t="s">
        <v>2759</v>
      </c>
    </row>
    <row r="1714" spans="1:7" s="594" customFormat="1" ht="13.5" customHeight="1">
      <c r="A1714" s="492"/>
      <c r="B1714" s="493" t="s">
        <v>2796</v>
      </c>
      <c r="C1714" s="757"/>
      <c r="D1714" s="494"/>
      <c r="E1714" s="495"/>
      <c r="F1714" s="494"/>
      <c r="G1714" s="759"/>
    </row>
    <row r="1715" spans="1:7" s="594" customFormat="1" ht="13.5" customHeight="1">
      <c r="A1715" s="476" t="s">
        <v>2797</v>
      </c>
      <c r="B1715" s="488" t="s">
        <v>2758</v>
      </c>
      <c r="C1715" s="756" t="s">
        <v>1200</v>
      </c>
      <c r="D1715" s="489">
        <v>81037000</v>
      </c>
      <c r="E1715" s="490">
        <v>85089000</v>
      </c>
      <c r="F1715" s="491"/>
      <c r="G1715" s="764" t="s">
        <v>2759</v>
      </c>
    </row>
    <row r="1716" spans="1:7" s="594" customFormat="1" ht="13.5" customHeight="1">
      <c r="A1716" s="492"/>
      <c r="B1716" s="493" t="s">
        <v>2798</v>
      </c>
      <c r="C1716" s="757"/>
      <c r="D1716" s="494"/>
      <c r="E1716" s="495"/>
      <c r="F1716" s="494"/>
      <c r="G1716" s="759"/>
    </row>
    <row r="1717" spans="1:7" s="594" customFormat="1" ht="13.5" customHeight="1">
      <c r="A1717" s="476" t="s">
        <v>2799</v>
      </c>
      <c r="B1717" s="488" t="s">
        <v>2800</v>
      </c>
      <c r="C1717" s="756" t="s">
        <v>1200</v>
      </c>
      <c r="D1717" s="489">
        <v>53513000</v>
      </c>
      <c r="E1717" s="490">
        <v>56189000</v>
      </c>
      <c r="F1717" s="491"/>
      <c r="G1717" s="764" t="s">
        <v>2759</v>
      </c>
    </row>
    <row r="1718" spans="1:7" s="594" customFormat="1" ht="13.5" customHeight="1">
      <c r="A1718" s="492"/>
      <c r="B1718" s="493" t="s">
        <v>2801</v>
      </c>
      <c r="C1718" s="757"/>
      <c r="D1718" s="494"/>
      <c r="E1718" s="495"/>
      <c r="F1718" s="494"/>
      <c r="G1718" s="759"/>
    </row>
    <row r="1719" spans="1:7" s="594" customFormat="1" ht="13.5" customHeight="1">
      <c r="A1719" s="476" t="s">
        <v>2802</v>
      </c>
      <c r="B1719" s="488" t="s">
        <v>2758</v>
      </c>
      <c r="C1719" s="756" t="s">
        <v>1200</v>
      </c>
      <c r="D1719" s="489">
        <v>61746000</v>
      </c>
      <c r="E1719" s="490">
        <v>64833000</v>
      </c>
      <c r="F1719" s="491"/>
      <c r="G1719" s="764" t="s">
        <v>2759</v>
      </c>
    </row>
    <row r="1720" spans="1:7" s="594" customFormat="1" ht="13.5" customHeight="1">
      <c r="A1720" s="492"/>
      <c r="B1720" s="493" t="s">
        <v>2803</v>
      </c>
      <c r="C1720" s="757"/>
      <c r="D1720" s="494"/>
      <c r="E1720" s="495"/>
      <c r="F1720" s="494"/>
      <c r="G1720" s="759"/>
    </row>
    <row r="1721" spans="1:7" s="594" customFormat="1" ht="13.5" customHeight="1">
      <c r="A1721" s="476" t="s">
        <v>2804</v>
      </c>
      <c r="B1721" s="488" t="s">
        <v>2758</v>
      </c>
      <c r="C1721" s="756" t="s">
        <v>1200</v>
      </c>
      <c r="D1721" s="489">
        <v>73299000</v>
      </c>
      <c r="E1721" s="490">
        <v>76964000</v>
      </c>
      <c r="F1721" s="491"/>
      <c r="G1721" s="764" t="s">
        <v>2759</v>
      </c>
    </row>
    <row r="1722" spans="1:7" s="594" customFormat="1" ht="13.5" customHeight="1">
      <c r="A1722" s="492"/>
      <c r="B1722" s="493" t="s">
        <v>2805</v>
      </c>
      <c r="C1722" s="757"/>
      <c r="D1722" s="494"/>
      <c r="E1722" s="495"/>
      <c r="F1722" s="494"/>
      <c r="G1722" s="759"/>
    </row>
    <row r="1723" spans="1:7" s="594" customFormat="1" ht="13.5" customHeight="1">
      <c r="A1723" s="476" t="s">
        <v>2806</v>
      </c>
      <c r="B1723" s="488" t="s">
        <v>2758</v>
      </c>
      <c r="C1723" s="756" t="s">
        <v>1200</v>
      </c>
      <c r="D1723" s="489">
        <v>82328000</v>
      </c>
      <c r="E1723" s="490">
        <v>86444000</v>
      </c>
      <c r="F1723" s="491"/>
      <c r="G1723" s="764" t="s">
        <v>2759</v>
      </c>
    </row>
    <row r="1724" spans="1:7" s="594" customFormat="1" ht="13.5" customHeight="1">
      <c r="A1724" s="492"/>
      <c r="B1724" s="493" t="s">
        <v>2807</v>
      </c>
      <c r="C1724" s="757"/>
      <c r="D1724" s="494"/>
      <c r="E1724" s="495"/>
      <c r="F1724" s="494"/>
      <c r="G1724" s="759"/>
    </row>
    <row r="1725" spans="1:7" s="594" customFormat="1" ht="13.5" customHeight="1">
      <c r="A1725" s="476" t="s">
        <v>2808</v>
      </c>
      <c r="B1725" s="488" t="s">
        <v>2758</v>
      </c>
      <c r="C1725" s="756" t="s">
        <v>1200</v>
      </c>
      <c r="D1725" s="489">
        <v>61851000</v>
      </c>
      <c r="E1725" s="490">
        <v>64944000</v>
      </c>
      <c r="F1725" s="491"/>
      <c r="G1725" s="764" t="s">
        <v>2759</v>
      </c>
    </row>
    <row r="1726" spans="1:7" s="594" customFormat="1" ht="13.5" customHeight="1">
      <c r="A1726" s="492"/>
      <c r="B1726" s="493" t="s">
        <v>2809</v>
      </c>
      <c r="C1726" s="757"/>
      <c r="D1726" s="494"/>
      <c r="E1726" s="495"/>
      <c r="F1726" s="494"/>
      <c r="G1726" s="759"/>
    </row>
    <row r="1727" spans="1:7" s="594" customFormat="1" ht="13.5" customHeight="1">
      <c r="A1727" s="476" t="s">
        <v>2810</v>
      </c>
      <c r="B1727" s="488" t="s">
        <v>2758</v>
      </c>
      <c r="C1727" s="756" t="s">
        <v>1200</v>
      </c>
      <c r="D1727" s="489">
        <v>70772000</v>
      </c>
      <c r="E1727" s="490">
        <v>74311000</v>
      </c>
      <c r="F1727" s="491"/>
      <c r="G1727" s="764" t="s">
        <v>2759</v>
      </c>
    </row>
    <row r="1728" spans="1:7" s="594" customFormat="1" ht="13.5" customHeight="1">
      <c r="A1728" s="492"/>
      <c r="B1728" s="493" t="s">
        <v>2811</v>
      </c>
      <c r="C1728" s="757"/>
      <c r="D1728" s="494"/>
      <c r="E1728" s="495"/>
      <c r="F1728" s="494"/>
      <c r="G1728" s="759"/>
    </row>
    <row r="1729" spans="1:7" s="594" customFormat="1" ht="13.5" customHeight="1">
      <c r="A1729" s="476" t="s">
        <v>2812</v>
      </c>
      <c r="B1729" s="488" t="s">
        <v>2758</v>
      </c>
      <c r="C1729" s="756" t="s">
        <v>1200</v>
      </c>
      <c r="D1729" s="489">
        <v>83115000</v>
      </c>
      <c r="E1729" s="490">
        <v>87271000</v>
      </c>
      <c r="F1729" s="491"/>
      <c r="G1729" s="764" t="s">
        <v>2759</v>
      </c>
    </row>
    <row r="1730" spans="1:7" s="594" customFormat="1" ht="13.5" customHeight="1">
      <c r="A1730" s="492"/>
      <c r="B1730" s="493" t="s">
        <v>2813</v>
      </c>
      <c r="C1730" s="757"/>
      <c r="D1730" s="494"/>
      <c r="E1730" s="495"/>
      <c r="F1730" s="494"/>
      <c r="G1730" s="759"/>
    </row>
    <row r="1731" spans="1:7" s="594" customFormat="1" ht="13.5" customHeight="1">
      <c r="A1731" s="476" t="s">
        <v>2814</v>
      </c>
      <c r="B1731" s="488" t="s">
        <v>2758</v>
      </c>
      <c r="C1731" s="756" t="s">
        <v>1200</v>
      </c>
      <c r="D1731" s="489">
        <v>95410000</v>
      </c>
      <c r="E1731" s="490">
        <v>100181000</v>
      </c>
      <c r="F1731" s="491"/>
      <c r="G1731" s="764" t="s">
        <v>2759</v>
      </c>
    </row>
    <row r="1732" spans="1:7" s="594" customFormat="1" ht="13.5" customHeight="1">
      <c r="A1732" s="492"/>
      <c r="B1732" s="493" t="s">
        <v>2815</v>
      </c>
      <c r="C1732" s="757"/>
      <c r="D1732" s="494"/>
      <c r="E1732" s="495"/>
      <c r="F1732" s="494"/>
      <c r="G1732" s="759"/>
    </row>
    <row r="1733" spans="1:7" s="594" customFormat="1" ht="13.5" customHeight="1">
      <c r="A1733" s="476" t="s">
        <v>2816</v>
      </c>
      <c r="B1733" s="488" t="s">
        <v>2758</v>
      </c>
      <c r="C1733" s="756" t="s">
        <v>1200</v>
      </c>
      <c r="D1733" s="489">
        <v>73570000</v>
      </c>
      <c r="E1733" s="490">
        <v>78686000</v>
      </c>
      <c r="F1733" s="491"/>
      <c r="G1733" s="764" t="s">
        <v>2759</v>
      </c>
    </row>
    <row r="1734" spans="1:7" s="594" customFormat="1" ht="13.5" customHeight="1">
      <c r="A1734" s="492"/>
      <c r="B1734" s="493" t="s">
        <v>2817</v>
      </c>
      <c r="C1734" s="757"/>
      <c r="D1734" s="494"/>
      <c r="E1734" s="495"/>
      <c r="F1734" s="494"/>
      <c r="G1734" s="759"/>
    </row>
    <row r="1735" spans="1:7" s="594" customFormat="1" ht="13.5" customHeight="1">
      <c r="A1735" s="476" t="s">
        <v>2818</v>
      </c>
      <c r="B1735" s="488" t="s">
        <v>2758</v>
      </c>
      <c r="C1735" s="756" t="s">
        <v>1200</v>
      </c>
      <c r="D1735" s="489">
        <v>87106000</v>
      </c>
      <c r="E1735" s="490">
        <v>91461000</v>
      </c>
      <c r="F1735" s="491"/>
      <c r="G1735" s="764" t="s">
        <v>2759</v>
      </c>
    </row>
    <row r="1736" spans="1:7" s="594" customFormat="1" ht="13.5" customHeight="1">
      <c r="A1736" s="492"/>
      <c r="B1736" s="493" t="s">
        <v>2819</v>
      </c>
      <c r="C1736" s="757"/>
      <c r="D1736" s="494"/>
      <c r="E1736" s="495"/>
      <c r="F1736" s="494"/>
      <c r="G1736" s="759"/>
    </row>
    <row r="1737" spans="1:7" s="594" customFormat="1" ht="13.5" customHeight="1">
      <c r="A1737" s="476" t="s">
        <v>2820</v>
      </c>
      <c r="B1737" s="488" t="s">
        <v>2758</v>
      </c>
      <c r="C1737" s="756" t="s">
        <v>1200</v>
      </c>
      <c r="D1737" s="489">
        <v>100222000</v>
      </c>
      <c r="E1737" s="490">
        <v>107661000</v>
      </c>
      <c r="F1737" s="491"/>
      <c r="G1737" s="764" t="s">
        <v>2759</v>
      </c>
    </row>
    <row r="1738" spans="1:7" s="594" customFormat="1" ht="13.5" customHeight="1">
      <c r="A1738" s="492"/>
      <c r="B1738" s="493" t="s">
        <v>2821</v>
      </c>
      <c r="C1738" s="757"/>
      <c r="D1738" s="494"/>
      <c r="E1738" s="495"/>
      <c r="F1738" s="494"/>
      <c r="G1738" s="759"/>
    </row>
    <row r="1739" spans="1:7" s="594" customFormat="1" ht="13.5" customHeight="1">
      <c r="A1739" s="476" t="s">
        <v>2822</v>
      </c>
      <c r="B1739" s="488" t="s">
        <v>2758</v>
      </c>
      <c r="C1739" s="756" t="s">
        <v>1200</v>
      </c>
      <c r="D1739" s="489">
        <v>116287000</v>
      </c>
      <c r="E1739" s="490">
        <v>124256000</v>
      </c>
      <c r="F1739" s="491"/>
      <c r="G1739" s="764" t="s">
        <v>2759</v>
      </c>
    </row>
    <row r="1740" spans="1:7" s="594" customFormat="1" ht="13.5" customHeight="1">
      <c r="A1740" s="492"/>
      <c r="B1740" s="493" t="s">
        <v>2823</v>
      </c>
      <c r="C1740" s="757"/>
      <c r="D1740" s="494"/>
      <c r="E1740" s="495"/>
      <c r="F1740" s="494"/>
      <c r="G1740" s="759"/>
    </row>
    <row r="1741" spans="1:7" s="594" customFormat="1" ht="13.5" customHeight="1">
      <c r="A1741" s="476" t="s">
        <v>2824</v>
      </c>
      <c r="B1741" s="488" t="s">
        <v>2758</v>
      </c>
      <c r="C1741" s="756" t="s">
        <v>1200</v>
      </c>
      <c r="D1741" s="489">
        <v>78387000</v>
      </c>
      <c r="E1741" s="490">
        <v>86940000</v>
      </c>
      <c r="F1741" s="491"/>
      <c r="G1741" s="764" t="s">
        <v>2759</v>
      </c>
    </row>
    <row r="1742" spans="1:7" s="594" customFormat="1" ht="13.5" customHeight="1">
      <c r="A1742" s="492"/>
      <c r="B1742" s="493" t="s">
        <v>2825</v>
      </c>
      <c r="C1742" s="757"/>
      <c r="D1742" s="494"/>
      <c r="E1742" s="495"/>
      <c r="F1742" s="494"/>
      <c r="G1742" s="759"/>
    </row>
    <row r="1743" spans="1:7" s="594" customFormat="1" ht="13.5" customHeight="1">
      <c r="A1743" s="476" t="s">
        <v>2826</v>
      </c>
      <c r="B1743" s="488" t="s">
        <v>2758</v>
      </c>
      <c r="C1743" s="756" t="s">
        <v>1200</v>
      </c>
      <c r="D1743" s="489">
        <v>90861000</v>
      </c>
      <c r="E1743" s="490">
        <v>103050000</v>
      </c>
      <c r="F1743" s="491"/>
      <c r="G1743" s="764" t="s">
        <v>2759</v>
      </c>
    </row>
    <row r="1744" spans="1:7" s="594" customFormat="1" ht="13.5" customHeight="1">
      <c r="A1744" s="492"/>
      <c r="B1744" s="493" t="s">
        <v>2827</v>
      </c>
      <c r="C1744" s="757"/>
      <c r="D1744" s="494"/>
      <c r="E1744" s="495"/>
      <c r="F1744" s="494"/>
      <c r="G1744" s="759"/>
    </row>
    <row r="1745" spans="1:7" s="594" customFormat="1" ht="13.5" customHeight="1">
      <c r="A1745" s="476" t="s">
        <v>2828</v>
      </c>
      <c r="B1745" s="488" t="s">
        <v>2758</v>
      </c>
      <c r="C1745" s="756" t="s">
        <v>1200</v>
      </c>
      <c r="D1745" s="489">
        <v>103105000</v>
      </c>
      <c r="E1745" s="490">
        <v>125272000</v>
      </c>
      <c r="F1745" s="491"/>
      <c r="G1745" s="764" t="s">
        <v>2759</v>
      </c>
    </row>
    <row r="1746" spans="1:7" s="594" customFormat="1" ht="13.5" customHeight="1">
      <c r="A1746" s="492"/>
      <c r="B1746" s="493" t="s">
        <v>2829</v>
      </c>
      <c r="C1746" s="757"/>
      <c r="D1746" s="494"/>
      <c r="E1746" s="495"/>
      <c r="F1746" s="494"/>
      <c r="G1746" s="759"/>
    </row>
    <row r="1747" spans="1:7" s="594" customFormat="1" ht="13.5" customHeight="1">
      <c r="A1747" s="476" t="s">
        <v>2830</v>
      </c>
      <c r="B1747" s="488" t="s">
        <v>2758</v>
      </c>
      <c r="C1747" s="756" t="s">
        <v>1200</v>
      </c>
      <c r="D1747" s="489">
        <v>116287000</v>
      </c>
      <c r="E1747" s="490">
        <v>145352000</v>
      </c>
      <c r="F1747" s="491"/>
      <c r="G1747" s="764" t="s">
        <v>2759</v>
      </c>
    </row>
    <row r="1748" spans="1:7" s="594" customFormat="1" ht="13.5" customHeight="1">
      <c r="A1748" s="492"/>
      <c r="B1748" s="493" t="s">
        <v>2831</v>
      </c>
      <c r="C1748" s="757"/>
      <c r="D1748" s="494"/>
      <c r="E1748" s="495"/>
      <c r="F1748" s="494"/>
      <c r="G1748" s="759"/>
    </row>
    <row r="1749" spans="1:7" s="594" customFormat="1" ht="13.5" customHeight="1">
      <c r="A1749" s="476" t="s">
        <v>2832</v>
      </c>
      <c r="B1749" s="488" t="s">
        <v>2758</v>
      </c>
      <c r="C1749" s="756" t="s">
        <v>1200</v>
      </c>
      <c r="D1749" s="489">
        <v>81795000</v>
      </c>
      <c r="E1749" s="490">
        <v>93317000</v>
      </c>
      <c r="F1749" s="491"/>
      <c r="G1749" s="764" t="s">
        <v>2759</v>
      </c>
    </row>
    <row r="1750" spans="1:7" s="594" customFormat="1" ht="13.5" customHeight="1">
      <c r="A1750" s="492"/>
      <c r="B1750" s="493" t="s">
        <v>2833</v>
      </c>
      <c r="C1750" s="757"/>
      <c r="D1750" s="494"/>
      <c r="E1750" s="495"/>
      <c r="F1750" s="494"/>
      <c r="G1750" s="759"/>
    </row>
    <row r="1751" spans="1:7" s="594" customFormat="1" ht="13.5" customHeight="1">
      <c r="A1751" s="476" t="s">
        <v>2834</v>
      </c>
      <c r="B1751" s="488" t="s">
        <v>2758</v>
      </c>
      <c r="C1751" s="756" t="s">
        <v>1200</v>
      </c>
      <c r="D1751" s="489">
        <v>95214000</v>
      </c>
      <c r="E1751" s="490">
        <v>110469000</v>
      </c>
      <c r="F1751" s="491"/>
      <c r="G1751" s="764" t="s">
        <v>2759</v>
      </c>
    </row>
    <row r="1752" spans="1:7" s="594" customFormat="1" ht="13.5" customHeight="1">
      <c r="A1752" s="492"/>
      <c r="B1752" s="493" t="s">
        <v>2835</v>
      </c>
      <c r="C1752" s="757"/>
      <c r="D1752" s="494"/>
      <c r="E1752" s="495"/>
      <c r="F1752" s="494"/>
      <c r="G1752" s="759"/>
    </row>
    <row r="1753" spans="1:7" s="594" customFormat="1" ht="13.5" customHeight="1">
      <c r="A1753" s="476" t="s">
        <v>2836</v>
      </c>
      <c r="B1753" s="488" t="s">
        <v>2758</v>
      </c>
      <c r="C1753" s="756" t="s">
        <v>1200</v>
      </c>
      <c r="D1753" s="489">
        <v>103105000</v>
      </c>
      <c r="E1753" s="490">
        <v>134224000</v>
      </c>
      <c r="F1753" s="491"/>
      <c r="G1753" s="764" t="s">
        <v>2759</v>
      </c>
    </row>
    <row r="1754" spans="1:7" s="594" customFormat="1" ht="13.5" customHeight="1">
      <c r="A1754" s="492"/>
      <c r="B1754" s="493" t="s">
        <v>2837</v>
      </c>
      <c r="C1754" s="757"/>
      <c r="D1754" s="494"/>
      <c r="E1754" s="495"/>
      <c r="F1754" s="494"/>
      <c r="G1754" s="759"/>
    </row>
    <row r="1755" spans="1:7" s="594" customFormat="1" ht="13.5" customHeight="1">
      <c r="A1755" s="476" t="s">
        <v>2838</v>
      </c>
      <c r="B1755" s="488" t="s">
        <v>2758</v>
      </c>
      <c r="C1755" s="756" t="s">
        <v>1200</v>
      </c>
      <c r="D1755" s="489">
        <v>129517000</v>
      </c>
      <c r="E1755" s="490">
        <v>140455000</v>
      </c>
      <c r="F1755" s="491"/>
      <c r="G1755" s="764" t="s">
        <v>2759</v>
      </c>
    </row>
    <row r="1756" spans="1:7" s="594" customFormat="1" ht="13.5" customHeight="1">
      <c r="A1756" s="492"/>
      <c r="B1756" s="493" t="s">
        <v>2839</v>
      </c>
      <c r="C1756" s="757"/>
      <c r="D1756" s="494"/>
      <c r="E1756" s="495"/>
      <c r="F1756" s="494"/>
      <c r="G1756" s="759"/>
    </row>
    <row r="1757" spans="1:7" s="594" customFormat="1" ht="13.5" customHeight="1">
      <c r="A1757" s="476" t="s">
        <v>2840</v>
      </c>
      <c r="B1757" s="488" t="s">
        <v>2758</v>
      </c>
      <c r="C1757" s="756" t="s">
        <v>1200</v>
      </c>
      <c r="D1757" s="489">
        <v>92143000</v>
      </c>
      <c r="E1757" s="490">
        <v>105416000</v>
      </c>
      <c r="F1757" s="491"/>
      <c r="G1757" s="764" t="s">
        <v>2759</v>
      </c>
    </row>
    <row r="1758" spans="1:7" s="594" customFormat="1" ht="13.5" customHeight="1">
      <c r="A1758" s="492"/>
      <c r="B1758" s="493" t="s">
        <v>2841</v>
      </c>
      <c r="C1758" s="757"/>
      <c r="D1758" s="494"/>
      <c r="E1758" s="495"/>
      <c r="F1758" s="494"/>
      <c r="G1758" s="759"/>
    </row>
    <row r="1759" spans="1:7" s="594" customFormat="1" ht="13.5" customHeight="1">
      <c r="A1759" s="476" t="s">
        <v>2842</v>
      </c>
      <c r="B1759" s="488" t="s">
        <v>2758</v>
      </c>
      <c r="C1759" s="756" t="s">
        <v>1200</v>
      </c>
      <c r="D1759" s="489">
        <v>97813000</v>
      </c>
      <c r="E1759" s="490">
        <v>124795000</v>
      </c>
      <c r="F1759" s="491"/>
      <c r="G1759" s="764" t="s">
        <v>2759</v>
      </c>
    </row>
    <row r="1760" spans="1:7" s="594" customFormat="1" ht="13.5" customHeight="1">
      <c r="A1760" s="492"/>
      <c r="B1760" s="493" t="s">
        <v>2843</v>
      </c>
      <c r="C1760" s="757"/>
      <c r="D1760" s="494"/>
      <c r="E1760" s="495"/>
      <c r="F1760" s="494"/>
      <c r="G1760" s="759"/>
    </row>
    <row r="1761" spans="1:7" s="594" customFormat="1" ht="13.5" customHeight="1">
      <c r="A1761" s="476" t="s">
        <v>2844</v>
      </c>
      <c r="B1761" s="488" t="s">
        <v>2758</v>
      </c>
      <c r="C1761" s="756" t="s">
        <v>1200</v>
      </c>
      <c r="D1761" s="489">
        <v>124414000</v>
      </c>
      <c r="E1761" s="490">
        <v>151620000</v>
      </c>
      <c r="F1761" s="491"/>
      <c r="G1761" s="764" t="s">
        <v>2759</v>
      </c>
    </row>
    <row r="1762" spans="1:7" s="594" customFormat="1" ht="13.5" customHeight="1">
      <c r="A1762" s="492"/>
      <c r="B1762" s="493" t="s">
        <v>2845</v>
      </c>
      <c r="C1762" s="757"/>
      <c r="D1762" s="494"/>
      <c r="E1762" s="495"/>
      <c r="F1762" s="494"/>
      <c r="G1762" s="759"/>
    </row>
    <row r="1763" spans="1:7" s="594" customFormat="1" ht="13.5" customHeight="1">
      <c r="A1763" s="476" t="s">
        <v>2846</v>
      </c>
      <c r="B1763" s="488" t="s">
        <v>2758</v>
      </c>
      <c r="C1763" s="756" t="s">
        <v>1200</v>
      </c>
      <c r="D1763" s="489">
        <v>151536000</v>
      </c>
      <c r="E1763" s="490">
        <v>175920000</v>
      </c>
      <c r="F1763" s="491"/>
      <c r="G1763" s="764" t="s">
        <v>2759</v>
      </c>
    </row>
    <row r="1764" spans="1:7" s="594" customFormat="1" ht="13.5" customHeight="1">
      <c r="A1764" s="492"/>
      <c r="B1764" s="493" t="s">
        <v>2847</v>
      </c>
      <c r="C1764" s="757"/>
      <c r="D1764" s="494"/>
      <c r="E1764" s="495"/>
      <c r="F1764" s="494"/>
      <c r="G1764" s="759"/>
    </row>
    <row r="1765" spans="1:7" s="594" customFormat="1" ht="13.5" customHeight="1">
      <c r="A1765" s="476" t="s">
        <v>2848</v>
      </c>
      <c r="B1765" s="488" t="s">
        <v>2758</v>
      </c>
      <c r="C1765" s="756" t="s">
        <v>1200</v>
      </c>
      <c r="D1765" s="489">
        <v>94174000</v>
      </c>
      <c r="E1765" s="490">
        <v>111790000</v>
      </c>
      <c r="F1765" s="491"/>
      <c r="G1765" s="764" t="s">
        <v>2759</v>
      </c>
    </row>
    <row r="1766" spans="1:7" s="594" customFormat="1" ht="13.5" customHeight="1">
      <c r="A1766" s="492"/>
      <c r="B1766" s="493" t="s">
        <v>2849</v>
      </c>
      <c r="C1766" s="757"/>
      <c r="D1766" s="494"/>
      <c r="E1766" s="495"/>
      <c r="F1766" s="494"/>
      <c r="G1766" s="759"/>
    </row>
    <row r="1767" spans="1:7" s="594" customFormat="1" ht="13.5" customHeight="1">
      <c r="A1767" s="476" t="s">
        <v>2850</v>
      </c>
      <c r="B1767" s="488" t="s">
        <v>2758</v>
      </c>
      <c r="C1767" s="756" t="s">
        <v>1200</v>
      </c>
      <c r="D1767" s="489">
        <v>115248000</v>
      </c>
      <c r="E1767" s="490">
        <v>139687000</v>
      </c>
      <c r="F1767" s="491"/>
      <c r="G1767" s="764" t="s">
        <v>2759</v>
      </c>
    </row>
    <row r="1768" spans="1:7" s="594" customFormat="1" ht="13.5" customHeight="1">
      <c r="A1768" s="492"/>
      <c r="B1768" s="493" t="s">
        <v>2851</v>
      </c>
      <c r="C1768" s="757"/>
      <c r="D1768" s="494"/>
      <c r="E1768" s="495"/>
      <c r="F1768" s="494"/>
      <c r="G1768" s="759"/>
    </row>
    <row r="1769" spans="1:7" s="594" customFormat="1" ht="13.5" customHeight="1">
      <c r="A1769" s="476" t="s">
        <v>2852</v>
      </c>
      <c r="B1769" s="488" t="s">
        <v>2758</v>
      </c>
      <c r="C1769" s="756" t="s">
        <v>1200</v>
      </c>
      <c r="D1769" s="489">
        <v>139771000</v>
      </c>
      <c r="E1769" s="490">
        <v>151620000</v>
      </c>
      <c r="F1769" s="491"/>
      <c r="G1769" s="764" t="s">
        <v>2759</v>
      </c>
    </row>
    <row r="1770" spans="1:7" s="594" customFormat="1" ht="13.5" customHeight="1">
      <c r="A1770" s="492"/>
      <c r="B1770" s="493" t="s">
        <v>2853</v>
      </c>
      <c r="C1770" s="757"/>
      <c r="D1770" s="494"/>
      <c r="E1770" s="495"/>
      <c r="F1770" s="494"/>
      <c r="G1770" s="759"/>
    </row>
    <row r="1771" spans="1:7" s="594" customFormat="1" ht="13.5" customHeight="1">
      <c r="A1771" s="476" t="s">
        <v>2854</v>
      </c>
      <c r="B1771" s="488" t="s">
        <v>2855</v>
      </c>
      <c r="C1771" s="756" t="s">
        <v>1200</v>
      </c>
      <c r="D1771" s="489">
        <v>31180600.000000004</v>
      </c>
      <c r="E1771" s="490">
        <v>32739300.000000004</v>
      </c>
      <c r="F1771" s="491"/>
      <c r="G1771" s="764" t="s">
        <v>2856</v>
      </c>
    </row>
    <row r="1772" spans="1:7" s="594" customFormat="1" ht="13.5" customHeight="1">
      <c r="A1772" s="492"/>
      <c r="B1772" s="493" t="s">
        <v>2857</v>
      </c>
      <c r="C1772" s="757"/>
      <c r="D1772" s="494"/>
      <c r="E1772" s="495"/>
      <c r="F1772" s="494"/>
      <c r="G1772" s="759"/>
    </row>
    <row r="1773" spans="1:7" s="594" customFormat="1" ht="13.5" customHeight="1">
      <c r="A1773" s="476" t="s">
        <v>2858</v>
      </c>
      <c r="B1773" s="488" t="s">
        <v>2855</v>
      </c>
      <c r="C1773" s="756" t="s">
        <v>1200</v>
      </c>
      <c r="D1773" s="489">
        <v>35539900</v>
      </c>
      <c r="E1773" s="490">
        <v>37316400</v>
      </c>
      <c r="F1773" s="491"/>
      <c r="G1773" s="764" t="s">
        <v>2856</v>
      </c>
    </row>
    <row r="1774" spans="1:7" s="594" customFormat="1" ht="13.5" customHeight="1">
      <c r="A1774" s="492"/>
      <c r="B1774" s="493" t="s">
        <v>2859</v>
      </c>
      <c r="C1774" s="757"/>
      <c r="D1774" s="494"/>
      <c r="E1774" s="495"/>
      <c r="F1774" s="494"/>
      <c r="G1774" s="759"/>
    </row>
    <row r="1775" spans="1:7" s="594" customFormat="1" ht="13.5" customHeight="1">
      <c r="A1775" s="476" t="s">
        <v>2860</v>
      </c>
      <c r="B1775" s="488" t="s">
        <v>2855</v>
      </c>
      <c r="C1775" s="756" t="s">
        <v>1200</v>
      </c>
      <c r="D1775" s="489">
        <v>41504100</v>
      </c>
      <c r="E1775" s="490">
        <v>43579800</v>
      </c>
      <c r="F1775" s="491"/>
      <c r="G1775" s="764" t="s">
        <v>2856</v>
      </c>
    </row>
    <row r="1776" spans="1:7" s="594" customFormat="1" ht="13.5" customHeight="1">
      <c r="A1776" s="492"/>
      <c r="B1776" s="493" t="s">
        <v>2861</v>
      </c>
      <c r="C1776" s="757"/>
      <c r="D1776" s="494"/>
      <c r="E1776" s="495"/>
      <c r="F1776" s="494"/>
      <c r="G1776" s="759"/>
    </row>
    <row r="1777" spans="1:7" s="594" customFormat="1" ht="13.5" customHeight="1">
      <c r="A1777" s="476" t="s">
        <v>2862</v>
      </c>
      <c r="B1777" s="488" t="s">
        <v>2855</v>
      </c>
      <c r="C1777" s="756" t="s">
        <v>1200</v>
      </c>
      <c r="D1777" s="489">
        <v>47037100.000000007</v>
      </c>
      <c r="E1777" s="490">
        <v>49388900.000000007</v>
      </c>
      <c r="F1777" s="491"/>
      <c r="G1777" s="764" t="s">
        <v>2856</v>
      </c>
    </row>
    <row r="1778" spans="1:7" s="594" customFormat="1" ht="13.5" customHeight="1">
      <c r="A1778" s="492"/>
      <c r="B1778" s="493" t="s">
        <v>2863</v>
      </c>
      <c r="C1778" s="757"/>
      <c r="D1778" s="494"/>
      <c r="E1778" s="495"/>
      <c r="F1778" s="494"/>
      <c r="G1778" s="759"/>
    </row>
    <row r="1779" spans="1:7" s="594" customFormat="1" ht="13.5" customHeight="1">
      <c r="A1779" s="476" t="s">
        <v>2864</v>
      </c>
      <c r="B1779" s="488" t="s">
        <v>2855</v>
      </c>
      <c r="C1779" s="756" t="s">
        <v>1200</v>
      </c>
      <c r="D1779" s="489">
        <v>39025800</v>
      </c>
      <c r="E1779" s="490">
        <v>40977200</v>
      </c>
      <c r="F1779" s="491"/>
      <c r="G1779" s="764" t="s">
        <v>2856</v>
      </c>
    </row>
    <row r="1780" spans="1:7" s="594" customFormat="1" ht="13.5" customHeight="1">
      <c r="A1780" s="492"/>
      <c r="B1780" s="493" t="s">
        <v>2865</v>
      </c>
      <c r="C1780" s="757"/>
      <c r="D1780" s="494"/>
      <c r="E1780" s="495"/>
      <c r="F1780" s="494"/>
      <c r="G1780" s="759"/>
    </row>
    <row r="1781" spans="1:7" s="594" customFormat="1" ht="13.5" customHeight="1">
      <c r="A1781" s="476" t="s">
        <v>2866</v>
      </c>
      <c r="B1781" s="488" t="s">
        <v>2855</v>
      </c>
      <c r="C1781" s="756" t="s">
        <v>1200</v>
      </c>
      <c r="D1781" s="489">
        <v>44107800</v>
      </c>
      <c r="E1781" s="490">
        <v>46313300.000000007</v>
      </c>
      <c r="F1781" s="491"/>
      <c r="G1781" s="764" t="s">
        <v>2856</v>
      </c>
    </row>
    <row r="1782" spans="1:7" s="594" customFormat="1" ht="13.5" customHeight="1">
      <c r="A1782" s="492"/>
      <c r="B1782" s="493" t="s">
        <v>2867</v>
      </c>
      <c r="C1782" s="757"/>
      <c r="D1782" s="494"/>
      <c r="E1782" s="495"/>
      <c r="F1782" s="494"/>
      <c r="G1782" s="759"/>
    </row>
    <row r="1783" spans="1:7" s="594" customFormat="1" ht="13.5" customHeight="1">
      <c r="A1783" s="476" t="s">
        <v>2868</v>
      </c>
      <c r="B1783" s="488" t="s">
        <v>2855</v>
      </c>
      <c r="C1783" s="756" t="s">
        <v>1200</v>
      </c>
      <c r="D1783" s="489">
        <v>52098200.000000007</v>
      </c>
      <c r="E1783" s="490">
        <v>54703000.000000007</v>
      </c>
      <c r="F1783" s="491"/>
      <c r="G1783" s="764" t="s">
        <v>2856</v>
      </c>
    </row>
    <row r="1784" spans="1:7" s="594" customFormat="1" ht="13.5" customHeight="1">
      <c r="A1784" s="492"/>
      <c r="B1784" s="493" t="s">
        <v>2869</v>
      </c>
      <c r="C1784" s="757"/>
      <c r="D1784" s="494"/>
      <c r="E1784" s="495"/>
      <c r="F1784" s="494"/>
      <c r="G1784" s="759"/>
    </row>
    <row r="1785" spans="1:7" s="594" customFormat="1" ht="13.5" customHeight="1">
      <c r="A1785" s="476" t="s">
        <v>2870</v>
      </c>
      <c r="B1785" s="488" t="s">
        <v>2855</v>
      </c>
      <c r="C1785" s="756" t="s">
        <v>1200</v>
      </c>
      <c r="D1785" s="489">
        <v>59089800.000000007</v>
      </c>
      <c r="E1785" s="490">
        <v>62044400</v>
      </c>
      <c r="F1785" s="491"/>
      <c r="G1785" s="764" t="s">
        <v>2856</v>
      </c>
    </row>
    <row r="1786" spans="1:7" s="594" customFormat="1" ht="13.5" customHeight="1">
      <c r="A1786" s="492"/>
      <c r="B1786" s="493" t="s">
        <v>2871</v>
      </c>
      <c r="C1786" s="757"/>
      <c r="D1786" s="494"/>
      <c r="E1786" s="495"/>
      <c r="F1786" s="494"/>
      <c r="G1786" s="759"/>
    </row>
    <row r="1787" spans="1:7" s="594" customFormat="1" ht="13.5" customHeight="1">
      <c r="A1787" s="476" t="s">
        <v>2872</v>
      </c>
      <c r="B1787" s="488" t="s">
        <v>2855</v>
      </c>
      <c r="C1787" s="756" t="s">
        <v>1200</v>
      </c>
      <c r="D1787" s="489">
        <v>46548700.000000007</v>
      </c>
      <c r="E1787" s="490">
        <v>48876300</v>
      </c>
      <c r="F1787" s="491"/>
      <c r="G1787" s="764" t="s">
        <v>2856</v>
      </c>
    </row>
    <row r="1788" spans="1:7" s="594" customFormat="1" ht="13.5" customHeight="1">
      <c r="A1788" s="492"/>
      <c r="B1788" s="493" t="s">
        <v>2873</v>
      </c>
      <c r="C1788" s="757"/>
      <c r="D1788" s="494"/>
      <c r="E1788" s="495"/>
      <c r="F1788" s="494"/>
      <c r="G1788" s="759"/>
    </row>
    <row r="1789" spans="1:7" s="594" customFormat="1" ht="13.5" customHeight="1">
      <c r="A1789" s="476" t="s">
        <v>2874</v>
      </c>
      <c r="B1789" s="488" t="s">
        <v>2855</v>
      </c>
      <c r="C1789" s="756" t="s">
        <v>1200</v>
      </c>
      <c r="D1789" s="489">
        <v>53627200.000000007</v>
      </c>
      <c r="E1789" s="490">
        <v>56309000.000000007</v>
      </c>
      <c r="F1789" s="491"/>
      <c r="G1789" s="764" t="s">
        <v>2856</v>
      </c>
    </row>
    <row r="1790" spans="1:7" s="594" customFormat="1" ht="13.5" customHeight="1">
      <c r="A1790" s="492"/>
      <c r="B1790" s="493" t="s">
        <v>2875</v>
      </c>
      <c r="C1790" s="757"/>
      <c r="D1790" s="494"/>
      <c r="E1790" s="495"/>
      <c r="F1790" s="494"/>
      <c r="G1790" s="759"/>
    </row>
    <row r="1791" spans="1:7" s="594" customFormat="1" ht="13.5" customHeight="1">
      <c r="A1791" s="476" t="s">
        <v>2876</v>
      </c>
      <c r="B1791" s="488" t="s">
        <v>2855</v>
      </c>
      <c r="C1791" s="756" t="s">
        <v>1200</v>
      </c>
      <c r="D1791" s="489">
        <v>62471200.000000007</v>
      </c>
      <c r="E1791" s="490">
        <v>65595200.000000015</v>
      </c>
      <c r="F1791" s="491"/>
      <c r="G1791" s="764" t="s">
        <v>2856</v>
      </c>
    </row>
    <row r="1792" spans="1:7" s="594" customFormat="1" ht="13.5" customHeight="1">
      <c r="A1792" s="492"/>
      <c r="B1792" s="493" t="s">
        <v>2877</v>
      </c>
      <c r="C1792" s="757"/>
      <c r="D1792" s="494"/>
      <c r="E1792" s="495"/>
      <c r="F1792" s="494"/>
      <c r="G1792" s="759"/>
    </row>
    <row r="1793" spans="1:7" s="594" customFormat="1" ht="13.5" customHeight="1">
      <c r="A1793" s="476" t="s">
        <v>2878</v>
      </c>
      <c r="B1793" s="488" t="s">
        <v>2855</v>
      </c>
      <c r="C1793" s="756" t="s">
        <v>1200</v>
      </c>
      <c r="D1793" s="489">
        <v>70856500</v>
      </c>
      <c r="E1793" s="490">
        <v>86575500</v>
      </c>
      <c r="F1793" s="491"/>
      <c r="G1793" s="764" t="s">
        <v>2856</v>
      </c>
    </row>
    <row r="1794" spans="1:7" s="594" customFormat="1" ht="13.5" customHeight="1">
      <c r="A1794" s="492"/>
      <c r="B1794" s="493" t="s">
        <v>2879</v>
      </c>
      <c r="C1794" s="757"/>
      <c r="D1794" s="494"/>
      <c r="E1794" s="495"/>
      <c r="F1794" s="494"/>
      <c r="G1794" s="759"/>
    </row>
    <row r="1795" spans="1:7" s="594" customFormat="1" ht="13.5" customHeight="1">
      <c r="A1795" s="476" t="s">
        <v>2880</v>
      </c>
      <c r="B1795" s="488" t="s">
        <v>2855</v>
      </c>
      <c r="C1795" s="756" t="s">
        <v>1200</v>
      </c>
      <c r="D1795" s="489">
        <v>54442000</v>
      </c>
      <c r="E1795" s="490">
        <v>57450800</v>
      </c>
      <c r="F1795" s="491"/>
      <c r="G1795" s="764" t="s">
        <v>2856</v>
      </c>
    </row>
    <row r="1796" spans="1:7" s="594" customFormat="1" ht="13.5" customHeight="1">
      <c r="A1796" s="492"/>
      <c r="B1796" s="493" t="s">
        <v>2881</v>
      </c>
      <c r="C1796" s="757"/>
      <c r="D1796" s="494"/>
      <c r="E1796" s="495"/>
      <c r="F1796" s="494"/>
      <c r="G1796" s="759"/>
    </row>
    <row r="1797" spans="1:7" s="594" customFormat="1" ht="13.5" customHeight="1">
      <c r="A1797" s="476" t="s">
        <v>2882</v>
      </c>
      <c r="B1797" s="488" t="s">
        <v>2855</v>
      </c>
      <c r="C1797" s="756" t="s">
        <v>1200</v>
      </c>
      <c r="D1797" s="489">
        <v>62573500.000000007</v>
      </c>
      <c r="E1797" s="490">
        <v>65701900.000000007</v>
      </c>
      <c r="F1797" s="491"/>
      <c r="G1797" s="764" t="s">
        <v>2856</v>
      </c>
    </row>
    <row r="1798" spans="1:7" s="594" customFormat="1" ht="13.5" customHeight="1">
      <c r="A1798" s="492"/>
      <c r="B1798" s="493" t="s">
        <v>2883</v>
      </c>
      <c r="C1798" s="757"/>
      <c r="D1798" s="494"/>
      <c r="E1798" s="495"/>
      <c r="F1798" s="494"/>
      <c r="G1798" s="759"/>
    </row>
    <row r="1799" spans="1:7" s="594" customFormat="1" ht="13.5" customHeight="1">
      <c r="A1799" s="476" t="s">
        <v>2884</v>
      </c>
      <c r="B1799" s="488" t="s">
        <v>2855</v>
      </c>
      <c r="C1799" s="756" t="s">
        <v>1200</v>
      </c>
      <c r="D1799" s="489">
        <v>72793600</v>
      </c>
      <c r="E1799" s="490">
        <v>76433500</v>
      </c>
      <c r="F1799" s="491"/>
      <c r="G1799" s="764" t="s">
        <v>2856</v>
      </c>
    </row>
    <row r="1800" spans="1:7" s="594" customFormat="1" ht="13.5" customHeight="1">
      <c r="A1800" s="492"/>
      <c r="B1800" s="493" t="s">
        <v>2885</v>
      </c>
      <c r="C1800" s="757"/>
      <c r="D1800" s="494"/>
      <c r="E1800" s="495"/>
      <c r="F1800" s="494"/>
      <c r="G1800" s="759"/>
    </row>
    <row r="1801" spans="1:7" s="594" customFormat="1" ht="13.5" customHeight="1">
      <c r="A1801" s="476" t="s">
        <v>2886</v>
      </c>
      <c r="B1801" s="488" t="s">
        <v>2855</v>
      </c>
      <c r="C1801" s="756" t="s">
        <v>1200</v>
      </c>
      <c r="D1801" s="489">
        <v>82452700</v>
      </c>
      <c r="E1801" s="490">
        <v>86575500</v>
      </c>
      <c r="F1801" s="491"/>
      <c r="G1801" s="764" t="s">
        <v>2856</v>
      </c>
    </row>
    <row r="1802" spans="1:7" s="594" customFormat="1" ht="13.5" customHeight="1">
      <c r="A1802" s="492"/>
      <c r="B1802" s="493" t="s">
        <v>2887</v>
      </c>
      <c r="C1802" s="757"/>
      <c r="D1802" s="494"/>
      <c r="E1802" s="495"/>
      <c r="F1802" s="494"/>
      <c r="G1802" s="759"/>
    </row>
    <row r="1803" spans="1:7" s="594" customFormat="1" ht="13.5" customHeight="1">
      <c r="A1803" s="476" t="s">
        <v>2888</v>
      </c>
      <c r="B1803" s="488" t="s">
        <v>2855</v>
      </c>
      <c r="C1803" s="756" t="s">
        <v>1200</v>
      </c>
      <c r="D1803" s="489">
        <v>55655000</v>
      </c>
      <c r="E1803" s="490">
        <v>61129200.000000007</v>
      </c>
      <c r="F1803" s="491"/>
      <c r="G1803" s="764" t="s">
        <v>2856</v>
      </c>
    </row>
    <row r="1804" spans="1:7" s="594" customFormat="1" ht="13.5" customHeight="1">
      <c r="A1804" s="492"/>
      <c r="B1804" s="493" t="s">
        <v>2889</v>
      </c>
      <c r="C1804" s="757"/>
      <c r="D1804" s="494"/>
      <c r="E1804" s="495"/>
      <c r="F1804" s="494"/>
      <c r="G1804" s="759"/>
    </row>
    <row r="1805" spans="1:7" s="594" customFormat="1" ht="13.5" customHeight="1">
      <c r="A1805" s="476" t="s">
        <v>2890</v>
      </c>
      <c r="B1805" s="488" t="s">
        <v>2855</v>
      </c>
      <c r="C1805" s="756" t="s">
        <v>1200</v>
      </c>
      <c r="D1805" s="489">
        <v>67158300</v>
      </c>
      <c r="E1805" s="490">
        <v>70516600</v>
      </c>
      <c r="F1805" s="491"/>
      <c r="G1805" s="764" t="s">
        <v>2856</v>
      </c>
    </row>
    <row r="1806" spans="1:7" s="594" customFormat="1" ht="13.5" customHeight="1">
      <c r="A1806" s="492"/>
      <c r="B1806" s="493" t="s">
        <v>2891</v>
      </c>
      <c r="C1806" s="757"/>
      <c r="D1806" s="494"/>
      <c r="E1806" s="495"/>
      <c r="F1806" s="494"/>
      <c r="G1806" s="759"/>
    </row>
    <row r="1807" spans="1:7" s="594" customFormat="1" ht="13.5" customHeight="1">
      <c r="A1807" s="476" t="s">
        <v>2892</v>
      </c>
      <c r="B1807" s="488" t="s">
        <v>2855</v>
      </c>
      <c r="C1807" s="756" t="s">
        <v>1200</v>
      </c>
      <c r="D1807" s="489">
        <v>78265000</v>
      </c>
      <c r="E1807" s="490">
        <v>82178800</v>
      </c>
      <c r="F1807" s="491"/>
      <c r="G1807" s="764" t="s">
        <v>2856</v>
      </c>
    </row>
    <row r="1808" spans="1:7" s="594" customFormat="1" ht="13.5" customHeight="1">
      <c r="A1808" s="492"/>
      <c r="B1808" s="493" t="s">
        <v>2893</v>
      </c>
      <c r="C1808" s="757"/>
      <c r="D1808" s="494"/>
      <c r="E1808" s="495"/>
      <c r="F1808" s="494"/>
      <c r="G1808" s="759"/>
    </row>
    <row r="1809" spans="1:7" s="594" customFormat="1" ht="13.5" customHeight="1">
      <c r="A1809" s="476" t="s">
        <v>2894</v>
      </c>
      <c r="B1809" s="488" t="s">
        <v>2855</v>
      </c>
      <c r="C1809" s="756" t="s">
        <v>1200</v>
      </c>
      <c r="D1809" s="489">
        <v>89140700</v>
      </c>
      <c r="E1809" s="490">
        <v>93597900.000000015</v>
      </c>
      <c r="F1809" s="491"/>
      <c r="G1809" s="764" t="s">
        <v>2856</v>
      </c>
    </row>
    <row r="1810" spans="1:7" s="594" customFormat="1" ht="13.5" customHeight="1">
      <c r="A1810" s="492"/>
      <c r="B1810" s="493" t="s">
        <v>2895</v>
      </c>
      <c r="C1810" s="757"/>
      <c r="D1810" s="494"/>
      <c r="E1810" s="495"/>
      <c r="F1810" s="494"/>
      <c r="G1810" s="759"/>
    </row>
    <row r="1811" spans="1:7" s="594" customFormat="1" ht="13.5" customHeight="1">
      <c r="A1811" s="476" t="s">
        <v>2896</v>
      </c>
      <c r="B1811" s="488" t="s">
        <v>2855</v>
      </c>
      <c r="C1811" s="756" t="s">
        <v>1200</v>
      </c>
      <c r="D1811" s="489">
        <v>58864300.000000007</v>
      </c>
      <c r="E1811" s="490">
        <v>61807900</v>
      </c>
      <c r="F1811" s="491"/>
      <c r="G1811" s="764" t="s">
        <v>2856</v>
      </c>
    </row>
    <row r="1812" spans="1:7" s="594" customFormat="1" ht="13.5" customHeight="1">
      <c r="A1812" s="492"/>
      <c r="B1812" s="493" t="s">
        <v>2897</v>
      </c>
      <c r="C1812" s="757"/>
      <c r="D1812" s="494"/>
      <c r="E1812" s="495"/>
      <c r="F1812" s="494"/>
      <c r="G1812" s="759"/>
    </row>
    <row r="1813" spans="1:7" s="594" customFormat="1" ht="13.5" customHeight="1">
      <c r="A1813" s="476" t="s">
        <v>2898</v>
      </c>
      <c r="B1813" s="488" t="s">
        <v>2855</v>
      </c>
      <c r="C1813" s="756" t="s">
        <v>1200</v>
      </c>
      <c r="D1813" s="489">
        <v>67920600</v>
      </c>
      <c r="E1813" s="490">
        <v>71316300</v>
      </c>
      <c r="F1813" s="491"/>
      <c r="G1813" s="764" t="s">
        <v>2856</v>
      </c>
    </row>
    <row r="1814" spans="1:7" s="594" customFormat="1" ht="13.5" customHeight="1">
      <c r="A1814" s="492"/>
      <c r="B1814" s="493" t="s">
        <v>2899</v>
      </c>
      <c r="C1814" s="757"/>
      <c r="D1814" s="494"/>
      <c r="E1814" s="495"/>
      <c r="F1814" s="494"/>
      <c r="G1814" s="759"/>
    </row>
    <row r="1815" spans="1:7" s="594" customFormat="1" ht="13.5" customHeight="1">
      <c r="A1815" s="476" t="s">
        <v>2900</v>
      </c>
      <c r="B1815" s="488" t="s">
        <v>2855</v>
      </c>
      <c r="C1815" s="756" t="s">
        <v>1200</v>
      </c>
      <c r="D1815" s="489">
        <v>80628900</v>
      </c>
      <c r="E1815" s="490">
        <v>84660400.000000015</v>
      </c>
      <c r="F1815" s="491"/>
      <c r="G1815" s="764" t="s">
        <v>2856</v>
      </c>
    </row>
    <row r="1816" spans="1:7" s="594" customFormat="1" ht="13.5" customHeight="1">
      <c r="A1816" s="492"/>
      <c r="B1816" s="493" t="s">
        <v>2901</v>
      </c>
      <c r="C1816" s="757"/>
      <c r="D1816" s="494"/>
      <c r="E1816" s="495"/>
      <c r="F1816" s="494"/>
      <c r="G1816" s="759"/>
    </row>
    <row r="1817" spans="1:7" s="594" customFormat="1" ht="13.5" customHeight="1">
      <c r="A1817" s="476" t="s">
        <v>2902</v>
      </c>
      <c r="B1817" s="488" t="s">
        <v>2855</v>
      </c>
      <c r="C1817" s="756" t="s">
        <v>1200</v>
      </c>
      <c r="D1817" s="489">
        <v>90560800</v>
      </c>
      <c r="E1817" s="490">
        <v>95088400.000000015</v>
      </c>
      <c r="F1817" s="491"/>
      <c r="G1817" s="764" t="s">
        <v>2856</v>
      </c>
    </row>
    <row r="1818" spans="1:7" s="594" customFormat="1" ht="13.5" customHeight="1">
      <c r="A1818" s="492"/>
      <c r="B1818" s="493" t="s">
        <v>2903</v>
      </c>
      <c r="C1818" s="757"/>
      <c r="D1818" s="494"/>
      <c r="E1818" s="495"/>
      <c r="F1818" s="494"/>
      <c r="G1818" s="759"/>
    </row>
    <row r="1819" spans="1:7" s="594" customFormat="1" ht="13.5" customHeight="1">
      <c r="A1819" s="476" t="s">
        <v>2904</v>
      </c>
      <c r="B1819" s="488" t="s">
        <v>2855</v>
      </c>
      <c r="C1819" s="756" t="s">
        <v>1200</v>
      </c>
      <c r="D1819" s="489">
        <v>68036100</v>
      </c>
      <c r="E1819" s="490">
        <v>71438400.000000015</v>
      </c>
      <c r="F1819" s="491"/>
      <c r="G1819" s="764" t="s">
        <v>2856</v>
      </c>
    </row>
    <row r="1820" spans="1:7" s="594" customFormat="1" ht="13.5" customHeight="1">
      <c r="A1820" s="492"/>
      <c r="B1820" s="493" t="s">
        <v>2905</v>
      </c>
      <c r="C1820" s="757"/>
      <c r="D1820" s="494"/>
      <c r="E1820" s="495"/>
      <c r="F1820" s="494"/>
      <c r="G1820" s="759"/>
    </row>
    <row r="1821" spans="1:7" s="594" customFormat="1" ht="13.5" customHeight="1">
      <c r="A1821" s="476" t="s">
        <v>2906</v>
      </c>
      <c r="B1821" s="488" t="s">
        <v>2855</v>
      </c>
      <c r="C1821" s="756" t="s">
        <v>1200</v>
      </c>
      <c r="D1821" s="489">
        <v>77849200</v>
      </c>
      <c r="E1821" s="490">
        <v>81742100</v>
      </c>
      <c r="F1821" s="491"/>
      <c r="G1821" s="764" t="s">
        <v>2856</v>
      </c>
    </row>
    <row r="1822" spans="1:7" s="594" customFormat="1" ht="13.5" customHeight="1">
      <c r="A1822" s="492"/>
      <c r="B1822" s="493" t="s">
        <v>2907</v>
      </c>
      <c r="C1822" s="757"/>
      <c r="D1822" s="494"/>
      <c r="E1822" s="495"/>
      <c r="F1822" s="494"/>
      <c r="G1822" s="759"/>
    </row>
    <row r="1823" spans="1:7" s="594" customFormat="1" ht="13.5" customHeight="1">
      <c r="A1823" s="476" t="s">
        <v>2908</v>
      </c>
      <c r="B1823" s="488" t="s">
        <v>2855</v>
      </c>
      <c r="C1823" s="756" t="s">
        <v>1200</v>
      </c>
      <c r="D1823" s="489">
        <v>91426500</v>
      </c>
      <c r="E1823" s="490">
        <v>95998100</v>
      </c>
      <c r="F1823" s="491"/>
      <c r="G1823" s="764" t="s">
        <v>2856</v>
      </c>
    </row>
    <row r="1824" spans="1:7" s="594" customFormat="1" ht="13.5" customHeight="1">
      <c r="A1824" s="492"/>
      <c r="B1824" s="493" t="s">
        <v>2909</v>
      </c>
      <c r="C1824" s="757"/>
      <c r="D1824" s="494"/>
      <c r="E1824" s="495"/>
      <c r="F1824" s="494"/>
      <c r="G1824" s="759"/>
    </row>
    <row r="1825" spans="1:7" s="594" customFormat="1" ht="13.5" customHeight="1">
      <c r="A1825" s="476" t="s">
        <v>2910</v>
      </c>
      <c r="B1825" s="488" t="s">
        <v>2855</v>
      </c>
      <c r="C1825" s="756" t="s">
        <v>1200</v>
      </c>
      <c r="D1825" s="489">
        <v>104951000.00000001</v>
      </c>
      <c r="E1825" s="490">
        <v>110199100</v>
      </c>
      <c r="F1825" s="491"/>
      <c r="G1825" s="764" t="s">
        <v>2856</v>
      </c>
    </row>
    <row r="1826" spans="1:7" s="594" customFormat="1" ht="13.5" customHeight="1">
      <c r="A1826" s="492"/>
      <c r="B1826" s="493" t="s">
        <v>2911</v>
      </c>
      <c r="C1826" s="757"/>
      <c r="D1826" s="494"/>
      <c r="E1826" s="495"/>
      <c r="F1826" s="494"/>
      <c r="G1826" s="759"/>
    </row>
    <row r="1827" spans="1:7" s="594" customFormat="1" ht="13.5" customHeight="1">
      <c r="A1827" s="476" t="s">
        <v>2912</v>
      </c>
      <c r="B1827" s="488" t="s">
        <v>2855</v>
      </c>
      <c r="C1827" s="756" t="s">
        <v>1200</v>
      </c>
      <c r="D1827" s="489">
        <v>82432900</v>
      </c>
      <c r="E1827" s="490">
        <v>86554600</v>
      </c>
      <c r="F1827" s="491"/>
      <c r="G1827" s="764" t="s">
        <v>2856</v>
      </c>
    </row>
    <row r="1828" spans="1:7" s="594" customFormat="1" ht="13.5" customHeight="1">
      <c r="A1828" s="492"/>
      <c r="B1828" s="493" t="s">
        <v>2913</v>
      </c>
      <c r="C1828" s="757"/>
      <c r="D1828" s="494"/>
      <c r="E1828" s="495"/>
      <c r="F1828" s="494"/>
      <c r="G1828" s="759"/>
    </row>
    <row r="1829" spans="1:7" s="594" customFormat="1" ht="13.5" customHeight="1">
      <c r="A1829" s="476" t="s">
        <v>2914</v>
      </c>
      <c r="B1829" s="488" t="s">
        <v>2855</v>
      </c>
      <c r="C1829" s="756" t="s">
        <v>1200</v>
      </c>
      <c r="D1829" s="489">
        <v>95816600.000000015</v>
      </c>
      <c r="E1829" s="490">
        <v>100607100</v>
      </c>
      <c r="F1829" s="491"/>
      <c r="G1829" s="764" t="s">
        <v>2856</v>
      </c>
    </row>
    <row r="1830" spans="1:7" s="594" customFormat="1" ht="13.5" customHeight="1">
      <c r="A1830" s="492"/>
      <c r="B1830" s="493" t="s">
        <v>2915</v>
      </c>
      <c r="C1830" s="757"/>
      <c r="D1830" s="494"/>
      <c r="E1830" s="495"/>
      <c r="F1830" s="494"/>
      <c r="G1830" s="759"/>
    </row>
    <row r="1831" spans="1:7" s="594" customFormat="1" ht="13.5" customHeight="1">
      <c r="A1831" s="476" t="s">
        <v>2916</v>
      </c>
      <c r="B1831" s="488" t="s">
        <v>2855</v>
      </c>
      <c r="C1831" s="756" t="s">
        <v>1200</v>
      </c>
      <c r="D1831" s="489">
        <v>112787400.00000001</v>
      </c>
      <c r="E1831" s="490">
        <v>118427100</v>
      </c>
      <c r="F1831" s="491"/>
      <c r="G1831" s="764" t="s">
        <v>2856</v>
      </c>
    </row>
    <row r="1832" spans="1:7" s="594" customFormat="1" ht="13.5" customHeight="1">
      <c r="A1832" s="492"/>
      <c r="B1832" s="493" t="s">
        <v>2917</v>
      </c>
      <c r="C1832" s="757"/>
      <c r="D1832" s="494"/>
      <c r="E1832" s="495"/>
      <c r="F1832" s="494"/>
      <c r="G1832" s="759"/>
    </row>
    <row r="1833" spans="1:7" s="594" customFormat="1" ht="13.5" customHeight="1">
      <c r="A1833" s="476" t="s">
        <v>2918</v>
      </c>
      <c r="B1833" s="488" t="s">
        <v>2855</v>
      </c>
      <c r="C1833" s="756" t="s">
        <v>1200</v>
      </c>
      <c r="D1833" s="489">
        <v>130172900.00000001</v>
      </c>
      <c r="E1833" s="490">
        <v>136681600</v>
      </c>
      <c r="F1833" s="491"/>
      <c r="G1833" s="764" t="s">
        <v>2856</v>
      </c>
    </row>
    <row r="1834" spans="1:7" s="594" customFormat="1" ht="13.5" customHeight="1">
      <c r="A1834" s="492"/>
      <c r="B1834" s="493" t="s">
        <v>2919</v>
      </c>
      <c r="C1834" s="757"/>
      <c r="D1834" s="494"/>
      <c r="E1834" s="495"/>
      <c r="F1834" s="494"/>
      <c r="G1834" s="759"/>
    </row>
    <row r="1835" spans="1:7" s="594" customFormat="1" ht="13.5" customHeight="1">
      <c r="A1835" s="476" t="s">
        <v>2920</v>
      </c>
      <c r="B1835" s="488" t="s">
        <v>2855</v>
      </c>
      <c r="C1835" s="756" t="s">
        <v>1200</v>
      </c>
      <c r="D1835" s="489">
        <v>91080000</v>
      </c>
      <c r="E1835" s="490">
        <v>95634000.000000015</v>
      </c>
      <c r="F1835" s="491"/>
      <c r="G1835" s="764" t="s">
        <v>2856</v>
      </c>
    </row>
    <row r="1836" spans="1:7" s="594" customFormat="1" ht="13.5" customHeight="1">
      <c r="A1836" s="492"/>
      <c r="B1836" s="493" t="s">
        <v>2921</v>
      </c>
      <c r="C1836" s="757"/>
      <c r="D1836" s="494"/>
      <c r="E1836" s="495"/>
      <c r="F1836" s="494"/>
      <c r="G1836" s="759"/>
    </row>
    <row r="1837" spans="1:7" s="594" customFormat="1" ht="13.5" customHeight="1">
      <c r="A1837" s="476" t="s">
        <v>2922</v>
      </c>
      <c r="B1837" s="488" t="s">
        <v>2855</v>
      </c>
      <c r="C1837" s="756" t="s">
        <v>1200</v>
      </c>
      <c r="D1837" s="489">
        <v>107957300.00000001</v>
      </c>
      <c r="E1837" s="490">
        <v>113355000.00000001</v>
      </c>
      <c r="F1837" s="491"/>
      <c r="G1837" s="764" t="s">
        <v>2856</v>
      </c>
    </row>
    <row r="1838" spans="1:7" s="594" customFormat="1" ht="13.5" customHeight="1">
      <c r="A1838" s="492"/>
      <c r="B1838" s="493" t="s">
        <v>2923</v>
      </c>
      <c r="C1838" s="757"/>
      <c r="D1838" s="494"/>
      <c r="E1838" s="495"/>
      <c r="F1838" s="494"/>
      <c r="G1838" s="759"/>
    </row>
    <row r="1839" spans="1:7" s="594" customFormat="1" ht="13.5" customHeight="1">
      <c r="A1839" s="476" t="s">
        <v>2924</v>
      </c>
      <c r="B1839" s="488" t="s">
        <v>2855</v>
      </c>
      <c r="C1839" s="756" t="s">
        <v>1200</v>
      </c>
      <c r="D1839" s="489">
        <v>125995000</v>
      </c>
      <c r="E1839" s="490">
        <v>137799200</v>
      </c>
      <c r="F1839" s="491"/>
      <c r="G1839" s="764" t="s">
        <v>2856</v>
      </c>
    </row>
    <row r="1840" spans="1:7" s="594" customFormat="1" ht="13.5" customHeight="1">
      <c r="A1840" s="492"/>
      <c r="B1840" s="493" t="s">
        <v>2925</v>
      </c>
      <c r="C1840" s="757"/>
      <c r="D1840" s="494"/>
      <c r="E1840" s="495"/>
      <c r="F1840" s="494"/>
      <c r="G1840" s="759"/>
    </row>
    <row r="1841" spans="1:7" s="594" customFormat="1" ht="13.5" customHeight="1">
      <c r="A1841" s="476" t="s">
        <v>2926</v>
      </c>
      <c r="B1841" s="488" t="s">
        <v>2855</v>
      </c>
      <c r="C1841" s="756" t="s">
        <v>1200</v>
      </c>
      <c r="D1841" s="489">
        <v>152273000</v>
      </c>
      <c r="E1841" s="490">
        <v>159887200</v>
      </c>
      <c r="F1841" s="491"/>
      <c r="G1841" s="764" t="s">
        <v>2856</v>
      </c>
    </row>
    <row r="1842" spans="1:7" s="594" customFormat="1" ht="13.5" customHeight="1">
      <c r="A1842" s="492"/>
      <c r="B1842" s="493" t="s">
        <v>2927</v>
      </c>
      <c r="C1842" s="757"/>
      <c r="D1842" s="494"/>
      <c r="E1842" s="495"/>
      <c r="F1842" s="494"/>
      <c r="G1842" s="759"/>
    </row>
    <row r="1843" spans="1:7" s="594" customFormat="1" ht="13.5" customHeight="1">
      <c r="A1843" s="476" t="s">
        <v>2928</v>
      </c>
      <c r="B1843" s="488" t="s">
        <v>2855</v>
      </c>
      <c r="C1843" s="756" t="s">
        <v>1200</v>
      </c>
      <c r="D1843" s="489">
        <v>97760300.000000015</v>
      </c>
      <c r="E1843" s="490">
        <v>102648700.00000001</v>
      </c>
      <c r="F1843" s="491"/>
      <c r="G1843" s="764" t="s">
        <v>2856</v>
      </c>
    </row>
    <row r="1844" spans="1:7" s="594" customFormat="1" ht="13.5" customHeight="1">
      <c r="A1844" s="492"/>
      <c r="B1844" s="493" t="s">
        <v>2929</v>
      </c>
      <c r="C1844" s="757"/>
      <c r="D1844" s="494"/>
      <c r="E1844" s="495"/>
      <c r="F1844" s="494"/>
      <c r="G1844" s="759"/>
    </row>
    <row r="1845" spans="1:7" s="594" customFormat="1" ht="13.5" customHeight="1">
      <c r="A1845" s="476" t="s">
        <v>2930</v>
      </c>
      <c r="B1845" s="488" t="s">
        <v>2855</v>
      </c>
      <c r="C1845" s="756" t="s">
        <v>1200</v>
      </c>
      <c r="D1845" s="489">
        <v>115729900.00000001</v>
      </c>
      <c r="E1845" s="490">
        <v>121515900.00000001</v>
      </c>
      <c r="F1845" s="491"/>
      <c r="G1845" s="764" t="s">
        <v>2856</v>
      </c>
    </row>
    <row r="1846" spans="1:7" s="594" customFormat="1" ht="13.5" customHeight="1">
      <c r="A1846" s="492"/>
      <c r="B1846" s="493" t="s">
        <v>2931</v>
      </c>
      <c r="C1846" s="757"/>
      <c r="D1846" s="494"/>
      <c r="E1846" s="495"/>
      <c r="F1846" s="494"/>
      <c r="G1846" s="759"/>
    </row>
    <row r="1847" spans="1:7" s="594" customFormat="1" ht="13.5" customHeight="1">
      <c r="A1847" s="476" t="s">
        <v>2932</v>
      </c>
      <c r="B1847" s="488" t="s">
        <v>2855</v>
      </c>
      <c r="C1847" s="756" t="s">
        <v>1200</v>
      </c>
      <c r="D1847" s="489">
        <v>136463000</v>
      </c>
      <c r="E1847" s="490">
        <v>147646400</v>
      </c>
      <c r="F1847" s="491"/>
      <c r="G1847" s="764" t="s">
        <v>2856</v>
      </c>
    </row>
    <row r="1848" spans="1:7" s="594" customFormat="1" ht="13.5" customHeight="1">
      <c r="A1848" s="492"/>
      <c r="B1848" s="493" t="s">
        <v>2933</v>
      </c>
      <c r="C1848" s="757"/>
      <c r="D1848" s="494"/>
      <c r="E1848" s="495"/>
      <c r="F1848" s="494"/>
      <c r="G1848" s="759"/>
    </row>
    <row r="1849" spans="1:7" s="594" customFormat="1" ht="13.5" customHeight="1">
      <c r="A1849" s="476" t="s">
        <v>2934</v>
      </c>
      <c r="B1849" s="488" t="s">
        <v>2855</v>
      </c>
      <c r="C1849" s="756" t="s">
        <v>1200</v>
      </c>
      <c r="D1849" s="489">
        <v>147143700</v>
      </c>
      <c r="E1849" s="490">
        <v>154500500</v>
      </c>
      <c r="F1849" s="491"/>
      <c r="G1849" s="764" t="s">
        <v>2856</v>
      </c>
    </row>
    <row r="1850" spans="1:7" s="594" customFormat="1" ht="13.5" customHeight="1">
      <c r="A1850" s="492"/>
      <c r="B1850" s="493" t="s">
        <v>2935</v>
      </c>
      <c r="C1850" s="757"/>
      <c r="D1850" s="494"/>
      <c r="E1850" s="495"/>
      <c r="F1850" s="494"/>
      <c r="G1850" s="759"/>
    </row>
    <row r="1851" spans="1:7" s="594" customFormat="1" ht="13.5" customHeight="1">
      <c r="A1851" s="476" t="s">
        <v>2936</v>
      </c>
      <c r="B1851" s="488" t="s">
        <v>2855</v>
      </c>
      <c r="C1851" s="756" t="s">
        <v>1200</v>
      </c>
      <c r="D1851" s="489">
        <v>110435600.00000001</v>
      </c>
      <c r="E1851" s="490">
        <v>115957600</v>
      </c>
      <c r="F1851" s="491"/>
      <c r="G1851" s="764" t="s">
        <v>2856</v>
      </c>
    </row>
    <row r="1852" spans="1:7" s="594" customFormat="1" ht="13.5" customHeight="1">
      <c r="A1852" s="492"/>
      <c r="B1852" s="493" t="s">
        <v>2937</v>
      </c>
      <c r="C1852" s="757"/>
      <c r="D1852" s="494"/>
      <c r="E1852" s="495"/>
      <c r="F1852" s="494"/>
      <c r="G1852" s="759"/>
    </row>
    <row r="1853" spans="1:7" s="594" customFormat="1" ht="13.5" customHeight="1">
      <c r="A1853" s="476" t="s">
        <v>2938</v>
      </c>
      <c r="B1853" s="488" t="s">
        <v>2855</v>
      </c>
      <c r="C1853" s="756" t="s">
        <v>1200</v>
      </c>
      <c r="D1853" s="489">
        <v>119527000</v>
      </c>
      <c r="E1853" s="490">
        <v>131644000</v>
      </c>
      <c r="F1853" s="491"/>
      <c r="G1853" s="764" t="s">
        <v>2856</v>
      </c>
    </row>
    <row r="1854" spans="1:7" s="594" customFormat="1" ht="13.5" customHeight="1">
      <c r="A1854" s="492"/>
      <c r="B1854" s="493" t="s">
        <v>2939</v>
      </c>
      <c r="C1854" s="757"/>
      <c r="D1854" s="494"/>
      <c r="E1854" s="495"/>
      <c r="F1854" s="494"/>
      <c r="G1854" s="759"/>
    </row>
    <row r="1855" spans="1:7" s="594" customFormat="1" ht="13.5" customHeight="1">
      <c r="A1855" s="476" t="s">
        <v>2940</v>
      </c>
      <c r="B1855" s="488" t="s">
        <v>2855</v>
      </c>
      <c r="C1855" s="756" t="s">
        <v>1200</v>
      </c>
      <c r="D1855" s="489">
        <v>151950000</v>
      </c>
      <c r="E1855" s="490">
        <v>166782000</v>
      </c>
      <c r="F1855" s="491"/>
      <c r="G1855" s="764" t="s">
        <v>2856</v>
      </c>
    </row>
    <row r="1856" spans="1:7" s="594" customFormat="1" ht="13.5" customHeight="1">
      <c r="A1856" s="492"/>
      <c r="B1856" s="493" t="s">
        <v>2941</v>
      </c>
      <c r="C1856" s="757"/>
      <c r="D1856" s="494"/>
      <c r="E1856" s="495"/>
      <c r="F1856" s="494"/>
      <c r="G1856" s="759"/>
    </row>
    <row r="1857" spans="1:7" s="594" customFormat="1" ht="13.5" customHeight="1">
      <c r="A1857" s="476" t="s">
        <v>2942</v>
      </c>
      <c r="B1857" s="488" t="s">
        <v>2855</v>
      </c>
      <c r="C1857" s="756" t="s">
        <v>1200</v>
      </c>
      <c r="D1857" s="489">
        <v>184297300</v>
      </c>
      <c r="E1857" s="490">
        <v>193512000.00000003</v>
      </c>
      <c r="F1857" s="491"/>
      <c r="G1857" s="764" t="s">
        <v>2856</v>
      </c>
    </row>
    <row r="1858" spans="1:7" s="594" customFormat="1" ht="13.5" customHeight="1">
      <c r="A1858" s="492"/>
      <c r="B1858" s="493" t="s">
        <v>2943</v>
      </c>
      <c r="C1858" s="757"/>
      <c r="D1858" s="494"/>
      <c r="E1858" s="495"/>
      <c r="F1858" s="494"/>
      <c r="G1858" s="759"/>
    </row>
    <row r="1859" spans="1:7" s="594" customFormat="1" ht="13.5" customHeight="1">
      <c r="A1859" s="476" t="s">
        <v>2944</v>
      </c>
      <c r="B1859" s="488" t="s">
        <v>2855</v>
      </c>
      <c r="C1859" s="756" t="s">
        <v>1200</v>
      </c>
      <c r="D1859" s="489">
        <v>114990000</v>
      </c>
      <c r="E1859" s="490">
        <v>122969000.00000001</v>
      </c>
      <c r="F1859" s="491"/>
      <c r="G1859" s="764" t="s">
        <v>2856</v>
      </c>
    </row>
    <row r="1860" spans="1:7" s="594" customFormat="1" ht="13.5" customHeight="1">
      <c r="A1860" s="492"/>
      <c r="B1860" s="493" t="s">
        <v>2945</v>
      </c>
      <c r="C1860" s="757"/>
      <c r="D1860" s="494"/>
      <c r="E1860" s="495"/>
      <c r="F1860" s="494"/>
      <c r="G1860" s="759"/>
    </row>
    <row r="1861" spans="1:7" s="594" customFormat="1" ht="13.5" customHeight="1">
      <c r="A1861" s="476" t="s">
        <v>2946</v>
      </c>
      <c r="B1861" s="488" t="s">
        <v>2855</v>
      </c>
      <c r="C1861" s="756" t="s">
        <v>1200</v>
      </c>
      <c r="D1861" s="489">
        <v>140836000</v>
      </c>
      <c r="E1861" s="490">
        <v>153655700</v>
      </c>
      <c r="F1861" s="491"/>
      <c r="G1861" s="764" t="s">
        <v>2856</v>
      </c>
    </row>
    <row r="1862" spans="1:7" s="594" customFormat="1" ht="13.5" customHeight="1">
      <c r="A1862" s="492"/>
      <c r="B1862" s="493" t="s">
        <v>2947</v>
      </c>
      <c r="C1862" s="757"/>
      <c r="D1862" s="494"/>
      <c r="E1862" s="495"/>
      <c r="F1862" s="494"/>
      <c r="G1862" s="759"/>
    </row>
    <row r="1863" spans="1:7" s="594" customFormat="1" ht="13.5" customHeight="1">
      <c r="A1863" s="476" t="s">
        <v>2948</v>
      </c>
      <c r="B1863" s="488" t="s">
        <v>2855</v>
      </c>
      <c r="C1863" s="756" t="s">
        <v>1200</v>
      </c>
      <c r="D1863" s="489">
        <v>170719000</v>
      </c>
      <c r="E1863" s="490">
        <v>186945000.00000003</v>
      </c>
      <c r="F1863" s="491"/>
      <c r="G1863" s="764" t="s">
        <v>2856</v>
      </c>
    </row>
    <row r="1864" spans="1:7" s="594" customFormat="1" ht="13.5" customHeight="1">
      <c r="A1864" s="492"/>
      <c r="B1864" s="493" t="s">
        <v>2949</v>
      </c>
      <c r="C1864" s="757"/>
      <c r="D1864" s="494"/>
      <c r="E1864" s="495"/>
      <c r="F1864" s="494"/>
      <c r="G1864" s="759"/>
    </row>
    <row r="1865" spans="1:7" s="594" customFormat="1" ht="13.5" customHeight="1">
      <c r="A1865" s="476" t="s">
        <v>2950</v>
      </c>
      <c r="B1865" s="488" t="s">
        <v>2951</v>
      </c>
      <c r="C1865" s="756" t="s">
        <v>1200</v>
      </c>
      <c r="D1865" s="489">
        <v>777000</v>
      </c>
      <c r="E1865" s="490">
        <v>861000</v>
      </c>
      <c r="F1865" s="491"/>
      <c r="G1865" s="764" t="s">
        <v>2759</v>
      </c>
    </row>
    <row r="1866" spans="1:7" s="594" customFormat="1" ht="13.5" customHeight="1">
      <c r="A1866" s="492"/>
      <c r="B1866" s="493" t="s">
        <v>2952</v>
      </c>
      <c r="C1866" s="757"/>
      <c r="D1866" s="494"/>
      <c r="E1866" s="495"/>
      <c r="F1866" s="494"/>
      <c r="G1866" s="759"/>
    </row>
    <row r="1867" spans="1:7" s="594" customFormat="1" ht="13.5" customHeight="1">
      <c r="A1867" s="476" t="s">
        <v>2953</v>
      </c>
      <c r="B1867" s="488" t="s">
        <v>2951</v>
      </c>
      <c r="C1867" s="756" t="s">
        <v>1200</v>
      </c>
      <c r="D1867" s="489">
        <v>1155000</v>
      </c>
      <c r="E1867" s="490">
        <v>1281000</v>
      </c>
      <c r="F1867" s="491"/>
      <c r="G1867" s="764" t="s">
        <v>2759</v>
      </c>
    </row>
    <row r="1868" spans="1:7" s="594" customFormat="1" ht="13.5" customHeight="1">
      <c r="A1868" s="492"/>
      <c r="B1868" s="493" t="s">
        <v>2954</v>
      </c>
      <c r="C1868" s="757"/>
      <c r="D1868" s="494"/>
      <c r="E1868" s="495"/>
      <c r="F1868" s="494"/>
      <c r="G1868" s="759"/>
    </row>
    <row r="1869" spans="1:7" s="594" customFormat="1" ht="13.5" customHeight="1">
      <c r="A1869" s="476" t="s">
        <v>2955</v>
      </c>
      <c r="B1869" s="488" t="s">
        <v>2951</v>
      </c>
      <c r="C1869" s="756" t="s">
        <v>1200</v>
      </c>
      <c r="D1869" s="489">
        <v>924000</v>
      </c>
      <c r="E1869" s="490">
        <v>1019000</v>
      </c>
      <c r="F1869" s="491"/>
      <c r="G1869" s="764" t="s">
        <v>2759</v>
      </c>
    </row>
    <row r="1870" spans="1:7" s="594" customFormat="1" ht="13.5" customHeight="1">
      <c r="A1870" s="492"/>
      <c r="B1870" s="493" t="s">
        <v>2956</v>
      </c>
      <c r="C1870" s="757"/>
      <c r="D1870" s="494"/>
      <c r="E1870" s="495"/>
      <c r="F1870" s="494"/>
      <c r="G1870" s="759"/>
    </row>
    <row r="1871" spans="1:7" s="594" customFormat="1" ht="13.5" customHeight="1">
      <c r="A1871" s="476" t="s">
        <v>2957</v>
      </c>
      <c r="B1871" s="488" t="s">
        <v>2951</v>
      </c>
      <c r="C1871" s="756" t="s">
        <v>1200</v>
      </c>
      <c r="D1871" s="489">
        <v>1260000</v>
      </c>
      <c r="E1871" s="490">
        <v>1392000</v>
      </c>
      <c r="F1871" s="491"/>
      <c r="G1871" s="764" t="s">
        <v>2759</v>
      </c>
    </row>
    <row r="1872" spans="1:7" s="594" customFormat="1" ht="13.5" customHeight="1">
      <c r="A1872" s="492"/>
      <c r="B1872" s="493" t="s">
        <v>2958</v>
      </c>
      <c r="C1872" s="757"/>
      <c r="D1872" s="494"/>
      <c r="E1872" s="495"/>
      <c r="F1872" s="494"/>
      <c r="G1872" s="759"/>
    </row>
    <row r="1873" spans="1:7" s="594" customFormat="1" ht="13.5" customHeight="1">
      <c r="A1873" s="476" t="s">
        <v>2959</v>
      </c>
      <c r="B1873" s="488" t="s">
        <v>2951</v>
      </c>
      <c r="C1873" s="756" t="s">
        <v>1200</v>
      </c>
      <c r="D1873" s="489">
        <v>1418000</v>
      </c>
      <c r="E1873" s="490">
        <v>1558000</v>
      </c>
      <c r="F1873" s="491"/>
      <c r="G1873" s="764" t="s">
        <v>2759</v>
      </c>
    </row>
    <row r="1874" spans="1:7" s="594" customFormat="1" ht="13.5" customHeight="1">
      <c r="A1874" s="492"/>
      <c r="B1874" s="493" t="s">
        <v>2960</v>
      </c>
      <c r="C1874" s="757"/>
      <c r="D1874" s="494"/>
      <c r="E1874" s="495"/>
      <c r="F1874" s="494"/>
      <c r="G1874" s="759"/>
    </row>
    <row r="1875" spans="1:7" s="594" customFormat="1" ht="13.5" customHeight="1">
      <c r="A1875" s="476" t="s">
        <v>2961</v>
      </c>
      <c r="B1875" s="488" t="s">
        <v>2951</v>
      </c>
      <c r="C1875" s="756" t="s">
        <v>1200</v>
      </c>
      <c r="D1875" s="489">
        <v>1964000</v>
      </c>
      <c r="E1875" s="490">
        <v>2164000</v>
      </c>
      <c r="F1875" s="491"/>
      <c r="G1875" s="764" t="s">
        <v>2759</v>
      </c>
    </row>
    <row r="1876" spans="1:7" s="594" customFormat="1" ht="13.5" customHeight="1">
      <c r="A1876" s="492"/>
      <c r="B1876" s="493" t="s">
        <v>2962</v>
      </c>
      <c r="C1876" s="757"/>
      <c r="D1876" s="494"/>
      <c r="E1876" s="495"/>
      <c r="F1876" s="494"/>
      <c r="G1876" s="759"/>
    </row>
    <row r="1877" spans="1:7" s="594" customFormat="1" ht="13.5" customHeight="1">
      <c r="A1877" s="476" t="s">
        <v>2963</v>
      </c>
      <c r="B1877" s="488" t="s">
        <v>2951</v>
      </c>
      <c r="C1877" s="756" t="s">
        <v>1200</v>
      </c>
      <c r="D1877" s="489">
        <v>1701000</v>
      </c>
      <c r="E1877" s="490">
        <v>1876000</v>
      </c>
      <c r="F1877" s="491"/>
      <c r="G1877" s="764" t="s">
        <v>2759</v>
      </c>
    </row>
    <row r="1878" spans="1:7" s="594" customFormat="1" ht="13.5" customHeight="1">
      <c r="A1878" s="492"/>
      <c r="B1878" s="493" t="s">
        <v>2964</v>
      </c>
      <c r="C1878" s="757"/>
      <c r="D1878" s="494"/>
      <c r="E1878" s="495"/>
      <c r="F1878" s="494"/>
      <c r="G1878" s="759"/>
    </row>
    <row r="1879" spans="1:7" s="594" customFormat="1" ht="13.5" customHeight="1">
      <c r="A1879" s="476" t="s">
        <v>2965</v>
      </c>
      <c r="B1879" s="488" t="s">
        <v>2951</v>
      </c>
      <c r="C1879" s="756" t="s">
        <v>1200</v>
      </c>
      <c r="D1879" s="489">
        <v>2289000</v>
      </c>
      <c r="E1879" s="490">
        <v>2522000</v>
      </c>
      <c r="F1879" s="491"/>
      <c r="G1879" s="764" t="s">
        <v>2759</v>
      </c>
    </row>
    <row r="1880" spans="1:7" s="594" customFormat="1" ht="13.5" customHeight="1">
      <c r="A1880" s="492"/>
      <c r="B1880" s="493" t="s">
        <v>2966</v>
      </c>
      <c r="C1880" s="757"/>
      <c r="D1880" s="494"/>
      <c r="E1880" s="495"/>
      <c r="F1880" s="494"/>
      <c r="G1880" s="759"/>
    </row>
    <row r="1881" spans="1:7" s="594" customFormat="1" ht="13.5" customHeight="1">
      <c r="A1881" s="476" t="s">
        <v>2967</v>
      </c>
      <c r="B1881" s="488" t="s">
        <v>2951</v>
      </c>
      <c r="C1881" s="756" t="s">
        <v>1200</v>
      </c>
      <c r="D1881" s="489">
        <v>2310000</v>
      </c>
      <c r="E1881" s="490">
        <v>2540000</v>
      </c>
      <c r="F1881" s="491"/>
      <c r="G1881" s="764" t="s">
        <v>2759</v>
      </c>
    </row>
    <row r="1882" spans="1:7" s="594" customFormat="1" ht="13.5" customHeight="1">
      <c r="A1882" s="492"/>
      <c r="B1882" s="493" t="s">
        <v>2968</v>
      </c>
      <c r="C1882" s="757"/>
      <c r="D1882" s="494"/>
      <c r="E1882" s="495"/>
      <c r="F1882" s="494"/>
      <c r="G1882" s="759"/>
    </row>
    <row r="1883" spans="1:7" s="594" customFormat="1" ht="13.5" customHeight="1">
      <c r="A1883" s="476" t="s">
        <v>2969</v>
      </c>
      <c r="B1883" s="488" t="s">
        <v>2951</v>
      </c>
      <c r="C1883" s="756" t="s">
        <v>1200</v>
      </c>
      <c r="D1883" s="489">
        <v>3308000</v>
      </c>
      <c r="E1883" s="490">
        <v>3645000</v>
      </c>
      <c r="F1883" s="491"/>
      <c r="G1883" s="764" t="s">
        <v>2759</v>
      </c>
    </row>
    <row r="1884" spans="1:7" s="594" customFormat="1" ht="13.5" customHeight="1">
      <c r="A1884" s="492"/>
      <c r="B1884" s="493" t="s">
        <v>2970</v>
      </c>
      <c r="C1884" s="757"/>
      <c r="D1884" s="494"/>
      <c r="E1884" s="495"/>
      <c r="F1884" s="494"/>
      <c r="G1884" s="759"/>
    </row>
    <row r="1885" spans="1:7" s="594" customFormat="1" ht="13.5" customHeight="1">
      <c r="A1885" s="476" t="s">
        <v>2971</v>
      </c>
      <c r="B1885" s="488" t="s">
        <v>2951</v>
      </c>
      <c r="C1885" s="756" t="s">
        <v>1200</v>
      </c>
      <c r="D1885" s="489">
        <v>3098000</v>
      </c>
      <c r="E1885" s="490">
        <v>3415000</v>
      </c>
      <c r="F1885" s="491"/>
      <c r="G1885" s="764" t="s">
        <v>2759</v>
      </c>
    </row>
    <row r="1886" spans="1:7" s="594" customFormat="1" ht="13.5" customHeight="1">
      <c r="A1886" s="492"/>
      <c r="B1886" s="493" t="s">
        <v>2972</v>
      </c>
      <c r="C1886" s="757"/>
      <c r="D1886" s="494"/>
      <c r="E1886" s="495"/>
      <c r="F1886" s="494"/>
      <c r="G1886" s="759"/>
    </row>
    <row r="1887" spans="1:7" s="594" customFormat="1" ht="13.5" customHeight="1">
      <c r="A1887" s="476" t="s">
        <v>2973</v>
      </c>
      <c r="B1887" s="488" t="s">
        <v>2951</v>
      </c>
      <c r="C1887" s="756" t="s">
        <v>1200</v>
      </c>
      <c r="D1887" s="489">
        <v>4442000</v>
      </c>
      <c r="E1887" s="490">
        <v>4892000</v>
      </c>
      <c r="F1887" s="491"/>
      <c r="G1887" s="764" t="s">
        <v>2759</v>
      </c>
    </row>
    <row r="1888" spans="1:7" s="594" customFormat="1" ht="13.5" customHeight="1">
      <c r="A1888" s="492"/>
      <c r="B1888" s="493" t="s">
        <v>2974</v>
      </c>
      <c r="C1888" s="757"/>
      <c r="D1888" s="494"/>
      <c r="E1888" s="495"/>
      <c r="F1888" s="494"/>
      <c r="G1888" s="759"/>
    </row>
    <row r="1889" spans="1:7" s="594" customFormat="1" ht="13.5" customHeight="1">
      <c r="A1889" s="476" t="s">
        <v>2975</v>
      </c>
      <c r="B1889" s="488" t="s">
        <v>2951</v>
      </c>
      <c r="C1889" s="756" t="s">
        <v>1200</v>
      </c>
      <c r="D1889" s="489">
        <v>4179000</v>
      </c>
      <c r="E1889" s="490">
        <v>4605000</v>
      </c>
      <c r="F1889" s="491"/>
      <c r="G1889" s="764" t="s">
        <v>2759</v>
      </c>
    </row>
    <row r="1890" spans="1:7" s="594" customFormat="1" ht="13.5" customHeight="1">
      <c r="A1890" s="492"/>
      <c r="B1890" s="493" t="s">
        <v>2976</v>
      </c>
      <c r="C1890" s="757"/>
      <c r="D1890" s="494"/>
      <c r="E1890" s="495"/>
      <c r="F1890" s="494"/>
      <c r="G1890" s="759"/>
    </row>
    <row r="1891" spans="1:7" s="594" customFormat="1" ht="13.5" customHeight="1">
      <c r="A1891" s="476" t="s">
        <v>2977</v>
      </c>
      <c r="B1891" s="488" t="s">
        <v>2951</v>
      </c>
      <c r="C1891" s="756" t="s">
        <v>1200</v>
      </c>
      <c r="D1891" s="489">
        <v>6878000</v>
      </c>
      <c r="E1891" s="490">
        <v>7567000</v>
      </c>
      <c r="F1891" s="491"/>
      <c r="G1891" s="764" t="s">
        <v>2759</v>
      </c>
    </row>
    <row r="1892" spans="1:7" s="594" customFormat="1" ht="13.5" customHeight="1">
      <c r="A1892" s="492"/>
      <c r="B1892" s="493" t="s">
        <v>2978</v>
      </c>
      <c r="C1892" s="757"/>
      <c r="D1892" s="494"/>
      <c r="E1892" s="495"/>
      <c r="F1892" s="494"/>
      <c r="G1892" s="759"/>
    </row>
    <row r="1893" spans="1:7" s="594" customFormat="1" ht="13.5" customHeight="1">
      <c r="A1893" s="476" t="s">
        <v>2979</v>
      </c>
      <c r="B1893" s="488" t="s">
        <v>2951</v>
      </c>
      <c r="C1893" s="756" t="s">
        <v>1200</v>
      </c>
      <c r="D1893" s="489">
        <v>4788000</v>
      </c>
      <c r="E1893" s="490">
        <v>5266000</v>
      </c>
      <c r="F1893" s="491"/>
      <c r="G1893" s="764" t="s">
        <v>2759</v>
      </c>
    </row>
    <row r="1894" spans="1:7" s="594" customFormat="1" ht="13.5" customHeight="1">
      <c r="A1894" s="492"/>
      <c r="B1894" s="493" t="s">
        <v>2980</v>
      </c>
      <c r="C1894" s="757"/>
      <c r="D1894" s="494"/>
      <c r="E1894" s="495"/>
      <c r="F1894" s="494"/>
      <c r="G1894" s="759"/>
    </row>
    <row r="1895" spans="1:7" s="594" customFormat="1" ht="13.5" customHeight="1">
      <c r="A1895" s="476" t="s">
        <v>2981</v>
      </c>
      <c r="B1895" s="488" t="s">
        <v>2951</v>
      </c>
      <c r="C1895" s="756" t="s">
        <v>1200</v>
      </c>
      <c r="D1895" s="489">
        <v>7214000</v>
      </c>
      <c r="E1895" s="490">
        <v>7939000</v>
      </c>
      <c r="F1895" s="491"/>
      <c r="G1895" s="764" t="s">
        <v>2759</v>
      </c>
    </row>
    <row r="1896" spans="1:7" s="594" customFormat="1" ht="13.5" customHeight="1">
      <c r="A1896" s="492"/>
      <c r="B1896" s="493" t="s">
        <v>2982</v>
      </c>
      <c r="C1896" s="757"/>
      <c r="D1896" s="494"/>
      <c r="E1896" s="495"/>
      <c r="F1896" s="494"/>
      <c r="G1896" s="759"/>
    </row>
    <row r="1897" spans="1:7" s="594" customFormat="1" ht="13.5" customHeight="1">
      <c r="A1897" s="476" t="s">
        <v>2983</v>
      </c>
      <c r="B1897" s="488" t="s">
        <v>2951</v>
      </c>
      <c r="C1897" s="756" t="s">
        <v>1200</v>
      </c>
      <c r="D1897" s="489">
        <v>7004000</v>
      </c>
      <c r="E1897" s="490">
        <v>7704000</v>
      </c>
      <c r="F1897" s="491"/>
      <c r="G1897" s="764" t="s">
        <v>2759</v>
      </c>
    </row>
    <row r="1898" spans="1:7" s="594" customFormat="1" ht="13.5" customHeight="1">
      <c r="A1898" s="492"/>
      <c r="B1898" s="493" t="s">
        <v>2984</v>
      </c>
      <c r="C1898" s="757"/>
      <c r="D1898" s="494"/>
      <c r="E1898" s="495"/>
      <c r="F1898" s="494"/>
      <c r="G1898" s="759"/>
    </row>
    <row r="1899" spans="1:7" s="594" customFormat="1" ht="13.5" customHeight="1">
      <c r="A1899" s="476" t="s">
        <v>2985</v>
      </c>
      <c r="B1899" s="488" t="s">
        <v>2951</v>
      </c>
      <c r="C1899" s="756" t="s">
        <v>1200</v>
      </c>
      <c r="D1899" s="489">
        <v>8316000</v>
      </c>
      <c r="E1899" s="490">
        <v>9148000</v>
      </c>
      <c r="F1899" s="491"/>
      <c r="G1899" s="764" t="s">
        <v>2759</v>
      </c>
    </row>
    <row r="1900" spans="1:7" s="594" customFormat="1" ht="13.5" customHeight="1">
      <c r="A1900" s="492"/>
      <c r="B1900" s="493" t="s">
        <v>2986</v>
      </c>
      <c r="C1900" s="757"/>
      <c r="D1900" s="494"/>
      <c r="E1900" s="495"/>
      <c r="F1900" s="494"/>
      <c r="G1900" s="759"/>
    </row>
    <row r="1901" spans="1:7" s="594" customFormat="1" ht="13.5" customHeight="1">
      <c r="A1901" s="476" t="s">
        <v>2987</v>
      </c>
      <c r="B1901" s="488" t="s">
        <v>2951</v>
      </c>
      <c r="C1901" s="756" t="s">
        <v>1200</v>
      </c>
      <c r="D1901" s="489">
        <v>8516000</v>
      </c>
      <c r="E1901" s="490">
        <v>8883000</v>
      </c>
      <c r="F1901" s="491"/>
      <c r="G1901" s="764" t="s">
        <v>2759</v>
      </c>
    </row>
    <row r="1902" spans="1:7" s="594" customFormat="1" ht="13.5" customHeight="1">
      <c r="A1902" s="492"/>
      <c r="B1902" s="493" t="s">
        <v>2988</v>
      </c>
      <c r="C1902" s="757"/>
      <c r="D1902" s="494"/>
      <c r="E1902" s="495"/>
      <c r="F1902" s="494"/>
      <c r="G1902" s="759"/>
    </row>
    <row r="1903" spans="1:7" s="594" customFormat="1" ht="13.5" customHeight="1">
      <c r="A1903" s="476" t="s">
        <v>2989</v>
      </c>
      <c r="B1903" s="488" t="s">
        <v>2951</v>
      </c>
      <c r="C1903" s="756" t="s">
        <v>1200</v>
      </c>
      <c r="D1903" s="489">
        <v>10532000</v>
      </c>
      <c r="E1903" s="490">
        <v>10862000</v>
      </c>
      <c r="F1903" s="491"/>
      <c r="G1903" s="764" t="s">
        <v>2759</v>
      </c>
    </row>
    <row r="1904" spans="1:7" s="594" customFormat="1" ht="13.5" customHeight="1">
      <c r="A1904" s="492"/>
      <c r="B1904" s="493" t="s">
        <v>2990</v>
      </c>
      <c r="C1904" s="757"/>
      <c r="D1904" s="494"/>
      <c r="E1904" s="495"/>
      <c r="F1904" s="494"/>
      <c r="G1904" s="759"/>
    </row>
    <row r="1905" spans="1:7" s="594" customFormat="1" ht="13.5" customHeight="1">
      <c r="A1905" s="476" t="s">
        <v>2991</v>
      </c>
      <c r="B1905" s="488" t="s">
        <v>2992</v>
      </c>
      <c r="C1905" s="756" t="s">
        <v>1200</v>
      </c>
      <c r="D1905" s="489">
        <v>10154000</v>
      </c>
      <c r="E1905" s="490">
        <v>10341000</v>
      </c>
      <c r="F1905" s="491"/>
      <c r="G1905" s="764" t="s">
        <v>2759</v>
      </c>
    </row>
    <row r="1906" spans="1:7" s="594" customFormat="1" ht="13.5" customHeight="1">
      <c r="A1906" s="492"/>
      <c r="B1906" s="493" t="s">
        <v>2993</v>
      </c>
      <c r="C1906" s="757"/>
      <c r="D1906" s="494"/>
      <c r="E1906" s="495"/>
      <c r="F1906" s="494"/>
      <c r="G1906" s="759"/>
    </row>
    <row r="1907" spans="1:7" s="594" customFormat="1" ht="13.5" customHeight="1">
      <c r="A1907" s="476" t="s">
        <v>2994</v>
      </c>
      <c r="B1907" s="488" t="s">
        <v>2992</v>
      </c>
      <c r="C1907" s="756" t="s">
        <v>1200</v>
      </c>
      <c r="D1907" s="489">
        <v>13818000</v>
      </c>
      <c r="E1907" s="490">
        <v>14068000</v>
      </c>
      <c r="F1907" s="491"/>
      <c r="G1907" s="764" t="s">
        <v>2759</v>
      </c>
    </row>
    <row r="1908" spans="1:7" s="594" customFormat="1" ht="13.5" customHeight="1">
      <c r="A1908" s="492"/>
      <c r="B1908" s="493" t="s">
        <v>2995</v>
      </c>
      <c r="C1908" s="757"/>
      <c r="D1908" s="494"/>
      <c r="E1908" s="495"/>
      <c r="F1908" s="494"/>
      <c r="G1908" s="759"/>
    </row>
    <row r="1909" spans="1:7" s="594" customFormat="1" ht="13.5" customHeight="1">
      <c r="A1909" s="476" t="s">
        <v>2996</v>
      </c>
      <c r="B1909" s="488" t="s">
        <v>2992</v>
      </c>
      <c r="C1909" s="756" t="s">
        <v>1200</v>
      </c>
      <c r="D1909" s="489">
        <v>13797000</v>
      </c>
      <c r="E1909" s="490">
        <v>14051000</v>
      </c>
      <c r="F1909" s="491"/>
      <c r="G1909" s="764" t="s">
        <v>2759</v>
      </c>
    </row>
    <row r="1910" spans="1:7" s="594" customFormat="1" ht="13.5" customHeight="1">
      <c r="A1910" s="492"/>
      <c r="B1910" s="493" t="s">
        <v>2997</v>
      </c>
      <c r="C1910" s="757"/>
      <c r="D1910" s="494"/>
      <c r="E1910" s="495"/>
      <c r="F1910" s="494"/>
      <c r="G1910" s="759"/>
    </row>
    <row r="1911" spans="1:7" s="594" customFormat="1" ht="13.5" customHeight="1">
      <c r="A1911" s="476" t="s">
        <v>2998</v>
      </c>
      <c r="B1911" s="488" t="s">
        <v>2992</v>
      </c>
      <c r="C1911" s="756" t="s">
        <v>1200</v>
      </c>
      <c r="D1911" s="489">
        <v>16233000</v>
      </c>
      <c r="E1911" s="490">
        <v>16528000</v>
      </c>
      <c r="F1911" s="491"/>
      <c r="G1911" s="764" t="s">
        <v>2759</v>
      </c>
    </row>
    <row r="1912" spans="1:7" s="594" customFormat="1" ht="13.5" customHeight="1">
      <c r="A1912" s="492"/>
      <c r="B1912" s="493" t="s">
        <v>2999</v>
      </c>
      <c r="C1912" s="757"/>
      <c r="D1912" s="494"/>
      <c r="E1912" s="495"/>
      <c r="F1912" s="494"/>
      <c r="G1912" s="759"/>
    </row>
    <row r="1913" spans="1:7" s="594" customFormat="1" ht="13.5" customHeight="1">
      <c r="A1913" s="476" t="s">
        <v>3000</v>
      </c>
      <c r="B1913" s="488" t="s">
        <v>2992</v>
      </c>
      <c r="C1913" s="756" t="s">
        <v>1200</v>
      </c>
      <c r="D1913" s="489">
        <v>16674000</v>
      </c>
      <c r="E1913" s="490">
        <v>16982000</v>
      </c>
      <c r="F1913" s="491"/>
      <c r="G1913" s="764" t="s">
        <v>2759</v>
      </c>
    </row>
    <row r="1914" spans="1:7" s="594" customFormat="1" ht="13.5" customHeight="1">
      <c r="A1914" s="492"/>
      <c r="B1914" s="493" t="s">
        <v>3001</v>
      </c>
      <c r="C1914" s="757"/>
      <c r="D1914" s="494"/>
      <c r="E1914" s="495"/>
      <c r="F1914" s="494"/>
      <c r="G1914" s="759"/>
    </row>
    <row r="1915" spans="1:7" s="594" customFormat="1" ht="13.5" customHeight="1">
      <c r="A1915" s="476" t="s">
        <v>3002</v>
      </c>
      <c r="B1915" s="488" t="s">
        <v>2992</v>
      </c>
      <c r="C1915" s="756" t="s">
        <v>1200</v>
      </c>
      <c r="D1915" s="489">
        <v>20622000</v>
      </c>
      <c r="E1915" s="490">
        <v>20995000</v>
      </c>
      <c r="F1915" s="491"/>
      <c r="G1915" s="764" t="s">
        <v>2759</v>
      </c>
    </row>
    <row r="1916" spans="1:7" s="594" customFormat="1" ht="13.5" customHeight="1">
      <c r="A1916" s="492"/>
      <c r="B1916" s="493" t="s">
        <v>3003</v>
      </c>
      <c r="C1916" s="757"/>
      <c r="D1916" s="494"/>
      <c r="E1916" s="495"/>
      <c r="F1916" s="494"/>
      <c r="G1916" s="759"/>
    </row>
    <row r="1917" spans="1:7" s="594" customFormat="1" ht="13.5" customHeight="1">
      <c r="A1917" s="476" t="s">
        <v>3004</v>
      </c>
      <c r="B1917" s="488" t="s">
        <v>2992</v>
      </c>
      <c r="C1917" s="756" t="s">
        <v>1200</v>
      </c>
      <c r="D1917" s="489">
        <v>22680000</v>
      </c>
      <c r="E1917" s="490">
        <v>23096000</v>
      </c>
      <c r="F1917" s="491"/>
      <c r="G1917" s="764" t="s">
        <v>2759</v>
      </c>
    </row>
    <row r="1918" spans="1:7" s="594" customFormat="1" ht="13.5" customHeight="1">
      <c r="A1918" s="492"/>
      <c r="B1918" s="493" t="s">
        <v>3005</v>
      </c>
      <c r="C1918" s="757"/>
      <c r="D1918" s="494"/>
      <c r="E1918" s="495"/>
      <c r="F1918" s="494"/>
      <c r="G1918" s="759"/>
    </row>
    <row r="1919" spans="1:7" s="594" customFormat="1" ht="13.5" customHeight="1">
      <c r="A1919" s="476" t="s">
        <v>3006</v>
      </c>
      <c r="B1919" s="488" t="s">
        <v>2992</v>
      </c>
      <c r="C1919" s="756" t="s">
        <v>1200</v>
      </c>
      <c r="D1919" s="489">
        <v>27951000</v>
      </c>
      <c r="E1919" s="490">
        <v>28464000</v>
      </c>
      <c r="F1919" s="491"/>
      <c r="G1919" s="764" t="s">
        <v>2759</v>
      </c>
    </row>
    <row r="1920" spans="1:7" s="594" customFormat="1" ht="13.5" customHeight="1">
      <c r="A1920" s="492"/>
      <c r="B1920" s="493" t="s">
        <v>3007</v>
      </c>
      <c r="C1920" s="757"/>
      <c r="D1920" s="494"/>
      <c r="E1920" s="495"/>
      <c r="F1920" s="494"/>
      <c r="G1920" s="759"/>
    </row>
    <row r="1921" spans="1:7" s="594" customFormat="1" ht="13.5" customHeight="1">
      <c r="A1921" s="476" t="s">
        <v>3008</v>
      </c>
      <c r="B1921" s="488" t="s">
        <v>2992</v>
      </c>
      <c r="C1921" s="756" t="s">
        <v>1200</v>
      </c>
      <c r="D1921" s="489">
        <v>29894000</v>
      </c>
      <c r="E1921" s="490">
        <v>30440000</v>
      </c>
      <c r="F1921" s="491"/>
      <c r="G1921" s="764" t="s">
        <v>2759</v>
      </c>
    </row>
    <row r="1922" spans="1:7" s="594" customFormat="1" ht="13.5" customHeight="1">
      <c r="A1922" s="492"/>
      <c r="B1922" s="493" t="s">
        <v>3009</v>
      </c>
      <c r="C1922" s="757"/>
      <c r="D1922" s="494"/>
      <c r="E1922" s="495"/>
      <c r="F1922" s="494"/>
      <c r="G1922" s="759"/>
    </row>
    <row r="1923" spans="1:7" s="594" customFormat="1" ht="13.5" customHeight="1">
      <c r="A1923" s="476" t="s">
        <v>3010</v>
      </c>
      <c r="B1923" s="488" t="s">
        <v>2992</v>
      </c>
      <c r="C1923" s="756" t="s">
        <v>1200</v>
      </c>
      <c r="D1923" s="489">
        <v>34503000</v>
      </c>
      <c r="E1923" s="490">
        <v>35129000</v>
      </c>
      <c r="F1923" s="491"/>
      <c r="G1923" s="764" t="s">
        <v>2759</v>
      </c>
    </row>
    <row r="1924" spans="1:7" s="594" customFormat="1" ht="13.5" customHeight="1">
      <c r="A1924" s="492"/>
      <c r="B1924" s="493" t="s">
        <v>3011</v>
      </c>
      <c r="C1924" s="757"/>
      <c r="D1924" s="494"/>
      <c r="E1924" s="495"/>
      <c r="F1924" s="494"/>
      <c r="G1924" s="759"/>
    </row>
    <row r="1925" spans="1:7" s="594" customFormat="1" ht="13.5" customHeight="1">
      <c r="A1925" s="476" t="s">
        <v>3012</v>
      </c>
      <c r="B1925" s="488" t="s">
        <v>2992</v>
      </c>
      <c r="C1925" s="756" t="s">
        <v>1200</v>
      </c>
      <c r="D1925" s="489">
        <v>38367000</v>
      </c>
      <c r="E1925" s="490">
        <v>39057000</v>
      </c>
      <c r="F1925" s="491"/>
      <c r="G1925" s="764" t="s">
        <v>2759</v>
      </c>
    </row>
    <row r="1926" spans="1:7" s="594" customFormat="1" ht="13.5" customHeight="1">
      <c r="A1926" s="492"/>
      <c r="B1926" s="493" t="s">
        <v>3013</v>
      </c>
      <c r="C1926" s="757"/>
      <c r="D1926" s="494"/>
      <c r="E1926" s="495"/>
      <c r="F1926" s="494"/>
      <c r="G1926" s="759"/>
    </row>
    <row r="1927" spans="1:7" s="594" customFormat="1" ht="13.5" customHeight="1">
      <c r="A1927" s="476" t="s">
        <v>3014</v>
      </c>
      <c r="B1927" s="488" t="s">
        <v>2992</v>
      </c>
      <c r="C1927" s="756" t="s">
        <v>1200</v>
      </c>
      <c r="D1927" s="489">
        <v>44489000</v>
      </c>
      <c r="E1927" s="490">
        <v>45298000</v>
      </c>
      <c r="F1927" s="491"/>
      <c r="G1927" s="764" t="s">
        <v>2759</v>
      </c>
    </row>
    <row r="1928" spans="1:7" s="594" customFormat="1" ht="13.5" customHeight="1">
      <c r="A1928" s="492"/>
      <c r="B1928" s="493" t="s">
        <v>3015</v>
      </c>
      <c r="C1928" s="757"/>
      <c r="D1928" s="494"/>
      <c r="E1928" s="495"/>
      <c r="F1928" s="494"/>
      <c r="G1928" s="759"/>
    </row>
    <row r="1929" spans="1:7" s="594" customFormat="1" ht="13.5" customHeight="1">
      <c r="A1929" s="476" t="s">
        <v>3016</v>
      </c>
      <c r="B1929" s="488" t="s">
        <v>3017</v>
      </c>
      <c r="C1929" s="756" t="s">
        <v>1200</v>
      </c>
      <c r="D1929" s="489">
        <v>902000.00000000012</v>
      </c>
      <c r="E1929" s="490">
        <v>947100</v>
      </c>
      <c r="F1929" s="491"/>
      <c r="G1929" s="764" t="s">
        <v>2856</v>
      </c>
    </row>
    <row r="1930" spans="1:7" s="594" customFormat="1" ht="13.5" customHeight="1">
      <c r="A1930" s="492"/>
      <c r="B1930" s="493" t="s">
        <v>2952</v>
      </c>
      <c r="C1930" s="757"/>
      <c r="D1930" s="494"/>
      <c r="E1930" s="495"/>
      <c r="F1930" s="494"/>
      <c r="G1930" s="759"/>
    </row>
    <row r="1931" spans="1:7" s="594" customFormat="1" ht="13.5" customHeight="1">
      <c r="A1931" s="476" t="s">
        <v>3018</v>
      </c>
      <c r="B1931" s="488" t="s">
        <v>3017</v>
      </c>
      <c r="C1931" s="756" t="s">
        <v>1200</v>
      </c>
      <c r="D1931" s="489">
        <v>1281000</v>
      </c>
      <c r="E1931" s="490">
        <v>1402000</v>
      </c>
      <c r="F1931" s="491"/>
      <c r="G1931" s="764" t="s">
        <v>2856</v>
      </c>
    </row>
    <row r="1932" spans="1:7" s="594" customFormat="1" ht="13.5" customHeight="1">
      <c r="A1932" s="492"/>
      <c r="B1932" s="493" t="s">
        <v>2954</v>
      </c>
      <c r="C1932" s="757"/>
      <c r="D1932" s="494"/>
      <c r="E1932" s="495"/>
      <c r="F1932" s="494"/>
      <c r="G1932" s="759"/>
    </row>
    <row r="1933" spans="1:7" s="594" customFormat="1" ht="13.5" customHeight="1">
      <c r="A1933" s="476" t="s">
        <v>3019</v>
      </c>
      <c r="B1933" s="488" t="s">
        <v>3017</v>
      </c>
      <c r="C1933" s="756" t="s">
        <v>1200</v>
      </c>
      <c r="D1933" s="489">
        <v>1019000</v>
      </c>
      <c r="E1933" s="490">
        <v>1112000</v>
      </c>
      <c r="F1933" s="491"/>
      <c r="G1933" s="764" t="s">
        <v>2856</v>
      </c>
    </row>
    <row r="1934" spans="1:7" s="594" customFormat="1" ht="13.5" customHeight="1">
      <c r="A1934" s="492"/>
      <c r="B1934" s="493" t="s">
        <v>2956</v>
      </c>
      <c r="C1934" s="757"/>
      <c r="D1934" s="494"/>
      <c r="E1934" s="495"/>
      <c r="F1934" s="494"/>
      <c r="G1934" s="759"/>
    </row>
    <row r="1935" spans="1:7" s="594" customFormat="1" ht="13.5" customHeight="1">
      <c r="A1935" s="476" t="s">
        <v>3020</v>
      </c>
      <c r="B1935" s="488" t="s">
        <v>3017</v>
      </c>
      <c r="C1935" s="756" t="s">
        <v>1200</v>
      </c>
      <c r="D1935" s="489">
        <v>1386000</v>
      </c>
      <c r="E1935" s="490">
        <v>1526000</v>
      </c>
      <c r="F1935" s="491"/>
      <c r="G1935" s="764" t="s">
        <v>2856</v>
      </c>
    </row>
    <row r="1936" spans="1:7" s="594" customFormat="1" ht="13.5" customHeight="1">
      <c r="A1936" s="492"/>
      <c r="B1936" s="493" t="s">
        <v>2958</v>
      </c>
      <c r="C1936" s="757"/>
      <c r="D1936" s="494"/>
      <c r="E1936" s="495"/>
      <c r="F1936" s="494"/>
      <c r="G1936" s="759"/>
    </row>
    <row r="1937" spans="1:7" s="594" customFormat="1" ht="13.5" customHeight="1">
      <c r="A1937" s="476" t="s">
        <v>3021</v>
      </c>
      <c r="B1937" s="488" t="s">
        <v>3017</v>
      </c>
      <c r="C1937" s="756" t="s">
        <v>1200</v>
      </c>
      <c r="D1937" s="489">
        <v>1554000</v>
      </c>
      <c r="E1937" s="490">
        <v>1703000</v>
      </c>
      <c r="F1937" s="491"/>
      <c r="G1937" s="764" t="s">
        <v>2856</v>
      </c>
    </row>
    <row r="1938" spans="1:7" s="594" customFormat="1" ht="13.5" customHeight="1">
      <c r="A1938" s="492"/>
      <c r="B1938" s="493" t="s">
        <v>2960</v>
      </c>
      <c r="C1938" s="757"/>
      <c r="D1938" s="494"/>
      <c r="E1938" s="495"/>
      <c r="F1938" s="494"/>
      <c r="G1938" s="759"/>
    </row>
    <row r="1939" spans="1:7" s="594" customFormat="1" ht="13.5" customHeight="1">
      <c r="A1939" s="476" t="s">
        <v>3022</v>
      </c>
      <c r="B1939" s="488" t="s">
        <v>3017</v>
      </c>
      <c r="C1939" s="756" t="s">
        <v>1200</v>
      </c>
      <c r="D1939" s="489">
        <v>2163000</v>
      </c>
      <c r="E1939" s="490">
        <v>2370000</v>
      </c>
      <c r="F1939" s="491"/>
      <c r="G1939" s="764" t="s">
        <v>2856</v>
      </c>
    </row>
    <row r="1940" spans="1:7" s="594" customFormat="1" ht="13.5" customHeight="1">
      <c r="A1940" s="492"/>
      <c r="B1940" s="493" t="s">
        <v>2962</v>
      </c>
      <c r="C1940" s="757"/>
      <c r="D1940" s="494"/>
      <c r="E1940" s="495"/>
      <c r="F1940" s="494"/>
      <c r="G1940" s="759"/>
    </row>
    <row r="1941" spans="1:7" s="594" customFormat="1" ht="13.5" customHeight="1">
      <c r="A1941" s="476" t="s">
        <v>3023</v>
      </c>
      <c r="B1941" s="488" t="s">
        <v>3017</v>
      </c>
      <c r="C1941" s="756" t="s">
        <v>1200</v>
      </c>
      <c r="D1941" s="489">
        <v>1869000</v>
      </c>
      <c r="E1941" s="490">
        <v>2053000</v>
      </c>
      <c r="F1941" s="491"/>
      <c r="G1941" s="764" t="s">
        <v>2856</v>
      </c>
    </row>
    <row r="1942" spans="1:7" s="594" customFormat="1" ht="13.5" customHeight="1">
      <c r="A1942" s="492"/>
      <c r="B1942" s="493" t="s">
        <v>2964</v>
      </c>
      <c r="C1942" s="757"/>
      <c r="D1942" s="494"/>
      <c r="E1942" s="495"/>
      <c r="F1942" s="494"/>
      <c r="G1942" s="759"/>
    </row>
    <row r="1943" spans="1:7" s="594" customFormat="1" ht="13.5" customHeight="1">
      <c r="A1943" s="476" t="s">
        <v>3024</v>
      </c>
      <c r="B1943" s="488" t="s">
        <v>3017</v>
      </c>
      <c r="C1943" s="756" t="s">
        <v>1200</v>
      </c>
      <c r="D1943" s="489">
        <v>2520000</v>
      </c>
      <c r="E1943" s="490">
        <v>2762000</v>
      </c>
      <c r="F1943" s="491"/>
      <c r="G1943" s="764" t="s">
        <v>2856</v>
      </c>
    </row>
    <row r="1944" spans="1:7" s="594" customFormat="1" ht="13.5" customHeight="1">
      <c r="A1944" s="492"/>
      <c r="B1944" s="493" t="s">
        <v>2966</v>
      </c>
      <c r="C1944" s="757"/>
      <c r="D1944" s="494"/>
      <c r="E1944" s="495"/>
      <c r="F1944" s="494"/>
      <c r="G1944" s="759"/>
    </row>
    <row r="1945" spans="1:7" s="594" customFormat="1" ht="13.5" customHeight="1">
      <c r="A1945" s="476" t="s">
        <v>3025</v>
      </c>
      <c r="B1945" s="488" t="s">
        <v>3017</v>
      </c>
      <c r="C1945" s="756" t="s">
        <v>1200</v>
      </c>
      <c r="D1945" s="489">
        <v>2541000</v>
      </c>
      <c r="E1945" s="490">
        <v>2777000</v>
      </c>
      <c r="F1945" s="491"/>
      <c r="G1945" s="764" t="s">
        <v>2856</v>
      </c>
    </row>
    <row r="1946" spans="1:7" s="594" customFormat="1" ht="13.5" customHeight="1">
      <c r="A1946" s="492"/>
      <c r="B1946" s="493" t="s">
        <v>2968</v>
      </c>
      <c r="C1946" s="757"/>
      <c r="D1946" s="494"/>
      <c r="E1946" s="495"/>
      <c r="F1946" s="494"/>
      <c r="G1946" s="759"/>
    </row>
    <row r="1947" spans="1:7" s="594" customFormat="1" ht="13.5" customHeight="1">
      <c r="A1947" s="476" t="s">
        <v>3026</v>
      </c>
      <c r="B1947" s="488" t="s">
        <v>3017</v>
      </c>
      <c r="C1947" s="756" t="s">
        <v>1200</v>
      </c>
      <c r="D1947" s="489">
        <v>3644000</v>
      </c>
      <c r="E1947" s="490">
        <v>3989000</v>
      </c>
      <c r="F1947" s="491"/>
      <c r="G1947" s="764" t="s">
        <v>2856</v>
      </c>
    </row>
    <row r="1948" spans="1:7" s="594" customFormat="1" ht="13.5" customHeight="1">
      <c r="A1948" s="492"/>
      <c r="B1948" s="493" t="s">
        <v>2970</v>
      </c>
      <c r="C1948" s="757"/>
      <c r="D1948" s="494"/>
      <c r="E1948" s="495"/>
      <c r="F1948" s="494"/>
      <c r="G1948" s="759"/>
    </row>
    <row r="1949" spans="1:7" s="594" customFormat="1" ht="13.5" customHeight="1">
      <c r="A1949" s="476" t="s">
        <v>3027</v>
      </c>
      <c r="B1949" s="488" t="s">
        <v>3017</v>
      </c>
      <c r="C1949" s="756" t="s">
        <v>1200</v>
      </c>
      <c r="D1949" s="489">
        <v>3413000</v>
      </c>
      <c r="E1949" s="490">
        <v>3735000</v>
      </c>
      <c r="F1949" s="491"/>
      <c r="G1949" s="764" t="s">
        <v>2856</v>
      </c>
    </row>
    <row r="1950" spans="1:7" s="594" customFormat="1" ht="13.5" customHeight="1">
      <c r="A1950" s="492"/>
      <c r="B1950" s="493" t="s">
        <v>2972</v>
      </c>
      <c r="C1950" s="757"/>
      <c r="D1950" s="494"/>
      <c r="E1950" s="495"/>
      <c r="F1950" s="494"/>
      <c r="G1950" s="759"/>
    </row>
    <row r="1951" spans="1:7" s="594" customFormat="1" ht="13.5" customHeight="1">
      <c r="A1951" s="476" t="s">
        <v>3028</v>
      </c>
      <c r="B1951" s="488" t="s">
        <v>3017</v>
      </c>
      <c r="C1951" s="756" t="s">
        <v>1200</v>
      </c>
      <c r="D1951" s="489">
        <v>4893000</v>
      </c>
      <c r="E1951" s="490">
        <v>5351000</v>
      </c>
      <c r="F1951" s="491"/>
      <c r="G1951" s="764" t="s">
        <v>2856</v>
      </c>
    </row>
    <row r="1952" spans="1:7" s="594" customFormat="1" ht="13.5" customHeight="1">
      <c r="A1952" s="492"/>
      <c r="B1952" s="493" t="s">
        <v>2974</v>
      </c>
      <c r="C1952" s="757"/>
      <c r="D1952" s="494"/>
      <c r="E1952" s="495"/>
      <c r="F1952" s="494"/>
      <c r="G1952" s="759"/>
    </row>
    <row r="1953" spans="1:7" s="594" customFormat="1" ht="13.5" customHeight="1">
      <c r="A1953" s="476" t="s">
        <v>3029</v>
      </c>
      <c r="B1953" s="488" t="s">
        <v>3017</v>
      </c>
      <c r="C1953" s="756" t="s">
        <v>1200</v>
      </c>
      <c r="D1953" s="489">
        <v>4599000</v>
      </c>
      <c r="E1953" s="490">
        <v>5038000</v>
      </c>
      <c r="F1953" s="491"/>
      <c r="G1953" s="764" t="s">
        <v>2856</v>
      </c>
    </row>
    <row r="1954" spans="1:7" s="594" customFormat="1" ht="13.5" customHeight="1">
      <c r="A1954" s="492"/>
      <c r="B1954" s="493" t="s">
        <v>2976</v>
      </c>
      <c r="C1954" s="757"/>
      <c r="D1954" s="494"/>
      <c r="E1954" s="495"/>
      <c r="F1954" s="494"/>
      <c r="G1954" s="759"/>
    </row>
    <row r="1955" spans="1:7" s="594" customFormat="1" ht="13.5" customHeight="1">
      <c r="A1955" s="476" t="s">
        <v>3030</v>
      </c>
      <c r="B1955" s="488" t="s">
        <v>3017</v>
      </c>
      <c r="C1955" s="756" t="s">
        <v>1200</v>
      </c>
      <c r="D1955" s="489">
        <v>7571000</v>
      </c>
      <c r="E1955" s="490">
        <v>8279000</v>
      </c>
      <c r="F1955" s="491"/>
      <c r="G1955" s="764" t="s">
        <v>2856</v>
      </c>
    </row>
    <row r="1956" spans="1:7" s="594" customFormat="1" ht="13.5" customHeight="1">
      <c r="A1956" s="492"/>
      <c r="B1956" s="493" t="s">
        <v>2978</v>
      </c>
      <c r="C1956" s="757"/>
      <c r="D1956" s="494"/>
      <c r="E1956" s="495"/>
      <c r="F1956" s="494"/>
      <c r="G1956" s="759"/>
    </row>
    <row r="1957" spans="1:7" s="594" customFormat="1" ht="13.5" customHeight="1">
      <c r="A1957" s="476" t="s">
        <v>3031</v>
      </c>
      <c r="B1957" s="488" t="s">
        <v>3017</v>
      </c>
      <c r="C1957" s="756" t="s">
        <v>1200</v>
      </c>
      <c r="D1957" s="489">
        <v>5261000</v>
      </c>
      <c r="E1957" s="490">
        <v>5761000</v>
      </c>
      <c r="F1957" s="491"/>
      <c r="G1957" s="764" t="s">
        <v>2856</v>
      </c>
    </row>
    <row r="1958" spans="1:7" s="594" customFormat="1" ht="13.5" customHeight="1">
      <c r="A1958" s="492"/>
      <c r="B1958" s="493" t="s">
        <v>2980</v>
      </c>
      <c r="C1958" s="757"/>
      <c r="D1958" s="494"/>
      <c r="E1958" s="495"/>
      <c r="F1958" s="494"/>
      <c r="G1958" s="759"/>
    </row>
    <row r="1959" spans="1:7" s="594" customFormat="1" ht="13.5" customHeight="1">
      <c r="A1959" s="476" t="s">
        <v>3032</v>
      </c>
      <c r="B1959" s="488" t="s">
        <v>3017</v>
      </c>
      <c r="C1959" s="756" t="s">
        <v>1200</v>
      </c>
      <c r="D1959" s="489">
        <v>7938000</v>
      </c>
      <c r="E1959" s="490">
        <v>8686000</v>
      </c>
      <c r="F1959" s="491"/>
      <c r="G1959" s="764" t="s">
        <v>2856</v>
      </c>
    </row>
    <row r="1960" spans="1:7" s="594" customFormat="1" ht="13.5" customHeight="1">
      <c r="A1960" s="492"/>
      <c r="B1960" s="493" t="s">
        <v>2982</v>
      </c>
      <c r="C1960" s="757"/>
      <c r="D1960" s="494"/>
      <c r="E1960" s="495"/>
      <c r="F1960" s="494"/>
      <c r="G1960" s="759"/>
    </row>
    <row r="1961" spans="1:7" s="594" customFormat="1" ht="13.5" customHeight="1">
      <c r="A1961" s="476" t="s">
        <v>3033</v>
      </c>
      <c r="B1961" s="488" t="s">
        <v>3017</v>
      </c>
      <c r="C1961" s="756" t="s">
        <v>1200</v>
      </c>
      <c r="D1961" s="489">
        <v>7707000</v>
      </c>
      <c r="E1961" s="490">
        <v>8427000</v>
      </c>
      <c r="F1961" s="491"/>
      <c r="G1961" s="764" t="s">
        <v>2856</v>
      </c>
    </row>
    <row r="1962" spans="1:7" s="594" customFormat="1" ht="13.5" customHeight="1">
      <c r="A1962" s="492"/>
      <c r="B1962" s="493" t="s">
        <v>2984</v>
      </c>
      <c r="C1962" s="757"/>
      <c r="D1962" s="494"/>
      <c r="E1962" s="495"/>
      <c r="F1962" s="494"/>
      <c r="G1962" s="759"/>
    </row>
    <row r="1963" spans="1:7" s="594" customFormat="1" ht="13.5" customHeight="1">
      <c r="A1963" s="476" t="s">
        <v>3034</v>
      </c>
      <c r="B1963" s="488" t="s">
        <v>3017</v>
      </c>
      <c r="C1963" s="756" t="s">
        <v>1200</v>
      </c>
      <c r="D1963" s="489">
        <v>9146000</v>
      </c>
      <c r="E1963" s="490">
        <v>10006000</v>
      </c>
      <c r="F1963" s="491"/>
      <c r="G1963" s="764" t="s">
        <v>2856</v>
      </c>
    </row>
    <row r="1964" spans="1:7" s="594" customFormat="1" ht="13.5" customHeight="1">
      <c r="A1964" s="492"/>
      <c r="B1964" s="493" t="s">
        <v>2986</v>
      </c>
      <c r="C1964" s="757"/>
      <c r="D1964" s="494"/>
      <c r="E1964" s="495"/>
      <c r="F1964" s="494"/>
      <c r="G1964" s="759"/>
    </row>
    <row r="1965" spans="1:7" s="594" customFormat="1" ht="13.5" customHeight="1">
      <c r="A1965" s="476" t="s">
        <v>3035</v>
      </c>
      <c r="B1965" s="488" t="s">
        <v>3017</v>
      </c>
      <c r="C1965" s="756" t="s">
        <v>1200</v>
      </c>
      <c r="D1965" s="489">
        <v>9377000</v>
      </c>
      <c r="E1965" s="490">
        <v>9658310</v>
      </c>
      <c r="F1965" s="491"/>
      <c r="G1965" s="764" t="s">
        <v>2856</v>
      </c>
    </row>
    <row r="1966" spans="1:7" s="594" customFormat="1" ht="13.5" customHeight="1">
      <c r="A1966" s="492"/>
      <c r="B1966" s="493" t="s">
        <v>2988</v>
      </c>
      <c r="C1966" s="757"/>
      <c r="D1966" s="494"/>
      <c r="E1966" s="495"/>
      <c r="F1966" s="494"/>
      <c r="G1966" s="759"/>
    </row>
    <row r="1967" spans="1:7" s="594" customFormat="1" ht="13.5" customHeight="1">
      <c r="A1967" s="476" t="s">
        <v>3036</v>
      </c>
      <c r="B1967" s="488" t="s">
        <v>3017</v>
      </c>
      <c r="C1967" s="756" t="s">
        <v>1200</v>
      </c>
      <c r="D1967" s="489">
        <v>11550000</v>
      </c>
      <c r="E1967" s="490">
        <v>11896500</v>
      </c>
      <c r="F1967" s="491"/>
      <c r="G1967" s="764" t="s">
        <v>2856</v>
      </c>
    </row>
    <row r="1968" spans="1:7" s="594" customFormat="1" ht="13.5" customHeight="1">
      <c r="A1968" s="492"/>
      <c r="B1968" s="493" t="s">
        <v>2990</v>
      </c>
      <c r="C1968" s="757"/>
      <c r="D1968" s="494"/>
      <c r="E1968" s="495"/>
      <c r="F1968" s="494"/>
      <c r="G1968" s="759"/>
    </row>
    <row r="1969" spans="1:7" s="594" customFormat="1" ht="13.5" customHeight="1">
      <c r="A1969" s="476" t="s">
        <v>3037</v>
      </c>
      <c r="B1969" s="488" t="s">
        <v>3038</v>
      </c>
      <c r="C1969" s="756" t="s">
        <v>1200</v>
      </c>
      <c r="D1969" s="489">
        <v>11172000</v>
      </c>
      <c r="E1969" s="490">
        <v>12288100</v>
      </c>
      <c r="F1969" s="491"/>
      <c r="G1969" s="764" t="s">
        <v>2856</v>
      </c>
    </row>
    <row r="1970" spans="1:7" s="594" customFormat="1" ht="13.5" customHeight="1">
      <c r="A1970" s="492"/>
      <c r="B1970" s="493" t="s">
        <v>2993</v>
      </c>
      <c r="C1970" s="757"/>
      <c r="D1970" s="494"/>
      <c r="E1970" s="495"/>
      <c r="F1970" s="494"/>
      <c r="G1970" s="759"/>
    </row>
    <row r="1971" spans="1:7" s="594" customFormat="1" ht="13.5" customHeight="1">
      <c r="A1971" s="476" t="s">
        <v>3039</v>
      </c>
      <c r="B1971" s="488" t="s">
        <v>3038</v>
      </c>
      <c r="C1971" s="756" t="s">
        <v>1200</v>
      </c>
      <c r="D1971" s="489">
        <v>15194000</v>
      </c>
      <c r="E1971" s="490">
        <v>16715600.000000002</v>
      </c>
      <c r="F1971" s="491"/>
      <c r="G1971" s="764" t="s">
        <v>2856</v>
      </c>
    </row>
    <row r="1972" spans="1:7" s="594" customFormat="1" ht="13.5" customHeight="1">
      <c r="A1972" s="492"/>
      <c r="B1972" s="493" t="s">
        <v>2995</v>
      </c>
      <c r="C1972" s="757"/>
      <c r="D1972" s="494"/>
      <c r="E1972" s="495"/>
      <c r="F1972" s="494"/>
      <c r="G1972" s="759"/>
    </row>
    <row r="1973" spans="1:7" s="594" customFormat="1" ht="13.5" customHeight="1">
      <c r="A1973" s="476" t="s">
        <v>3040</v>
      </c>
      <c r="B1973" s="488" t="s">
        <v>3038</v>
      </c>
      <c r="C1973" s="756" t="s">
        <v>1200</v>
      </c>
      <c r="D1973" s="489">
        <v>15183000</v>
      </c>
      <c r="E1973" s="490">
        <v>16611000</v>
      </c>
      <c r="F1973" s="491"/>
      <c r="G1973" s="764" t="s">
        <v>2856</v>
      </c>
    </row>
    <row r="1974" spans="1:7" s="594" customFormat="1" ht="13.5" customHeight="1">
      <c r="A1974" s="492"/>
      <c r="B1974" s="493" t="s">
        <v>2997</v>
      </c>
      <c r="C1974" s="757"/>
      <c r="D1974" s="494"/>
      <c r="E1974" s="495"/>
      <c r="F1974" s="494"/>
      <c r="G1974" s="759"/>
    </row>
    <row r="1975" spans="1:7" s="594" customFormat="1" ht="13.5" customHeight="1">
      <c r="A1975" s="476" t="s">
        <v>3041</v>
      </c>
      <c r="B1975" s="488" t="s">
        <v>3038</v>
      </c>
      <c r="C1975" s="756" t="s">
        <v>1200</v>
      </c>
      <c r="D1975" s="489">
        <v>17861000</v>
      </c>
      <c r="E1975" s="490">
        <v>19640500</v>
      </c>
      <c r="F1975" s="491"/>
      <c r="G1975" s="764" t="s">
        <v>2856</v>
      </c>
    </row>
    <row r="1976" spans="1:7" s="594" customFormat="1" ht="13.5" customHeight="1">
      <c r="A1976" s="492"/>
      <c r="B1976" s="493" t="s">
        <v>2999</v>
      </c>
      <c r="C1976" s="757"/>
      <c r="D1976" s="494"/>
      <c r="E1976" s="495"/>
      <c r="F1976" s="494"/>
      <c r="G1976" s="759"/>
    </row>
    <row r="1977" spans="1:7" s="594" customFormat="1" ht="13.5" customHeight="1">
      <c r="A1977" s="476" t="s">
        <v>3042</v>
      </c>
      <c r="B1977" s="488" t="s">
        <v>3038</v>
      </c>
      <c r="C1977" s="756" t="s">
        <v>1200</v>
      </c>
      <c r="D1977" s="489">
        <v>18344000</v>
      </c>
      <c r="E1977" s="490">
        <v>20180600.000000004</v>
      </c>
      <c r="F1977" s="491"/>
      <c r="G1977" s="764" t="s">
        <v>2856</v>
      </c>
    </row>
    <row r="1978" spans="1:7" s="594" customFormat="1" ht="13.5" customHeight="1">
      <c r="A1978" s="492"/>
      <c r="B1978" s="493" t="s">
        <v>3043</v>
      </c>
      <c r="C1978" s="757"/>
      <c r="D1978" s="494"/>
      <c r="E1978" s="495"/>
      <c r="F1978" s="494"/>
      <c r="G1978" s="759"/>
    </row>
    <row r="1979" spans="1:7" s="594" customFormat="1" ht="13.5" customHeight="1">
      <c r="A1979" s="476" t="s">
        <v>3044</v>
      </c>
      <c r="B1979" s="488" t="s">
        <v>3038</v>
      </c>
      <c r="C1979" s="756" t="s">
        <v>1200</v>
      </c>
      <c r="D1979" s="489">
        <v>22680000</v>
      </c>
      <c r="E1979" s="490">
        <v>24946900</v>
      </c>
      <c r="F1979" s="491"/>
      <c r="G1979" s="764" t="s">
        <v>2856</v>
      </c>
    </row>
    <row r="1980" spans="1:7" s="594" customFormat="1" ht="13.5" customHeight="1">
      <c r="A1980" s="492"/>
      <c r="B1980" s="493" t="s">
        <v>3003</v>
      </c>
      <c r="C1980" s="757"/>
      <c r="D1980" s="494"/>
      <c r="E1980" s="495"/>
      <c r="F1980" s="494"/>
      <c r="G1980" s="759"/>
    </row>
    <row r="1981" spans="1:7" s="594" customFormat="1" ht="13.5" customHeight="1">
      <c r="A1981" s="476" t="s">
        <v>3045</v>
      </c>
      <c r="B1981" s="488" t="s">
        <v>3038</v>
      </c>
      <c r="C1981" s="756" t="s">
        <v>1200</v>
      </c>
      <c r="D1981" s="489">
        <v>24948000</v>
      </c>
      <c r="E1981" s="490">
        <v>27443900</v>
      </c>
      <c r="F1981" s="491"/>
      <c r="G1981" s="764" t="s">
        <v>2856</v>
      </c>
    </row>
    <row r="1982" spans="1:7" s="594" customFormat="1" ht="13.5" customHeight="1">
      <c r="A1982" s="492"/>
      <c r="B1982" s="493" t="s">
        <v>3005</v>
      </c>
      <c r="C1982" s="757"/>
      <c r="D1982" s="494"/>
      <c r="E1982" s="495"/>
      <c r="F1982" s="494"/>
      <c r="G1982" s="759"/>
    </row>
    <row r="1983" spans="1:7" s="594" customFormat="1" ht="13.5" customHeight="1">
      <c r="A1983" s="476" t="s">
        <v>3046</v>
      </c>
      <c r="B1983" s="488" t="s">
        <v>3038</v>
      </c>
      <c r="C1983" s="756" t="s">
        <v>1200</v>
      </c>
      <c r="D1983" s="489">
        <v>30755000</v>
      </c>
      <c r="E1983" s="490">
        <v>33820600.000000007</v>
      </c>
      <c r="F1983" s="491"/>
      <c r="G1983" s="764" t="s">
        <v>2856</v>
      </c>
    </row>
    <row r="1984" spans="1:7" s="594" customFormat="1" ht="13.5" customHeight="1">
      <c r="A1984" s="492"/>
      <c r="B1984" s="493" t="s">
        <v>3007</v>
      </c>
      <c r="C1984" s="757"/>
      <c r="D1984" s="494"/>
      <c r="E1984" s="495"/>
      <c r="F1984" s="494"/>
      <c r="G1984" s="759"/>
    </row>
    <row r="1985" spans="1:7" s="594" customFormat="1" ht="13.5" customHeight="1">
      <c r="A1985" s="476" t="s">
        <v>3047</v>
      </c>
      <c r="B1985" s="488" t="s">
        <v>3038</v>
      </c>
      <c r="C1985" s="756" t="s">
        <v>1200</v>
      </c>
      <c r="D1985" s="489">
        <v>32886000</v>
      </c>
      <c r="E1985" s="490">
        <v>36170200.000000007</v>
      </c>
      <c r="F1985" s="491"/>
      <c r="G1985" s="764" t="s">
        <v>2856</v>
      </c>
    </row>
    <row r="1986" spans="1:7" s="594" customFormat="1" ht="13.5" customHeight="1">
      <c r="A1986" s="492"/>
      <c r="B1986" s="493" t="s">
        <v>3009</v>
      </c>
      <c r="C1986" s="757"/>
      <c r="D1986" s="494"/>
      <c r="E1986" s="495"/>
      <c r="F1986" s="494"/>
      <c r="G1986" s="759"/>
    </row>
    <row r="1987" spans="1:7" s="594" customFormat="1" ht="13.5" customHeight="1">
      <c r="A1987" s="476" t="s">
        <v>3048</v>
      </c>
      <c r="B1987" s="488" t="s">
        <v>3038</v>
      </c>
      <c r="C1987" s="756" t="s">
        <v>1200</v>
      </c>
      <c r="D1987" s="489">
        <v>37958000</v>
      </c>
      <c r="E1987" s="490">
        <v>41742800</v>
      </c>
      <c r="F1987" s="491"/>
      <c r="G1987" s="764" t="s">
        <v>2856</v>
      </c>
    </row>
    <row r="1988" spans="1:7" s="594" customFormat="1" ht="13.5" customHeight="1">
      <c r="A1988" s="492"/>
      <c r="B1988" s="493" t="s">
        <v>3011</v>
      </c>
      <c r="C1988" s="757"/>
      <c r="D1988" s="494"/>
      <c r="E1988" s="495"/>
      <c r="F1988" s="494"/>
      <c r="G1988" s="759"/>
    </row>
    <row r="1989" spans="1:7" s="594" customFormat="1" ht="13.5" customHeight="1">
      <c r="A1989" s="476" t="s">
        <v>3049</v>
      </c>
      <c r="B1989" s="488" t="s">
        <v>3038</v>
      </c>
      <c r="C1989" s="756" t="s">
        <v>1200</v>
      </c>
      <c r="D1989" s="489">
        <v>42200000</v>
      </c>
      <c r="E1989" s="490">
        <v>46409000.000000007</v>
      </c>
      <c r="F1989" s="491"/>
      <c r="G1989" s="764" t="s">
        <v>2856</v>
      </c>
    </row>
    <row r="1990" spans="1:7" s="594" customFormat="1" ht="13.5" customHeight="1">
      <c r="A1990" s="492"/>
      <c r="B1990" s="493" t="s">
        <v>3013</v>
      </c>
      <c r="C1990" s="757"/>
      <c r="D1990" s="494"/>
      <c r="E1990" s="495"/>
      <c r="F1990" s="494"/>
      <c r="G1990" s="759"/>
    </row>
    <row r="1991" spans="1:7" s="594" customFormat="1" ht="13.5" customHeight="1">
      <c r="A1991" s="476" t="s">
        <v>3050</v>
      </c>
      <c r="B1991" s="488" t="s">
        <v>3038</v>
      </c>
      <c r="C1991" s="756" t="s">
        <v>1200</v>
      </c>
      <c r="D1991" s="489">
        <v>48941000</v>
      </c>
      <c r="E1991" s="490">
        <v>53824100.000000007</v>
      </c>
      <c r="F1991" s="491"/>
      <c r="G1991" s="764" t="s">
        <v>2856</v>
      </c>
    </row>
    <row r="1992" spans="1:7" s="594" customFormat="1" ht="13.5" customHeight="1">
      <c r="A1992" s="492"/>
      <c r="B1992" s="493" t="s">
        <v>3015</v>
      </c>
      <c r="C1992" s="757"/>
      <c r="D1992" s="494"/>
      <c r="E1992" s="495"/>
      <c r="F1992" s="494"/>
      <c r="G1992" s="759"/>
    </row>
    <row r="1993" spans="1:7" ht="13.5" customHeight="1">
      <c r="A1993" s="476" t="s">
        <v>3051</v>
      </c>
      <c r="B1993" s="488" t="s">
        <v>3052</v>
      </c>
      <c r="C1993" s="756" t="s">
        <v>3053</v>
      </c>
      <c r="D1993" s="489">
        <v>219000</v>
      </c>
      <c r="E1993" s="490">
        <v>219000</v>
      </c>
      <c r="F1993" s="491"/>
      <c r="G1993" s="764" t="s">
        <v>3054</v>
      </c>
    </row>
    <row r="1994" spans="1:7" ht="13.5" customHeight="1">
      <c r="A1994" s="492"/>
      <c r="B1994" s="493" t="s">
        <v>3055</v>
      </c>
      <c r="C1994" s="757"/>
      <c r="D1994" s="494"/>
      <c r="E1994" s="495"/>
      <c r="F1994" s="494"/>
      <c r="G1994" s="759"/>
    </row>
    <row r="1995" spans="1:7" ht="13.5" customHeight="1">
      <c r="A1995" s="476" t="s">
        <v>3056</v>
      </c>
      <c r="B1995" s="488" t="s">
        <v>3052</v>
      </c>
      <c r="C1995" s="756" t="s">
        <v>3053</v>
      </c>
      <c r="D1995" s="489">
        <v>220000</v>
      </c>
      <c r="E1995" s="490">
        <v>220000</v>
      </c>
      <c r="F1995" s="491"/>
      <c r="G1995" s="764" t="s">
        <v>3054</v>
      </c>
    </row>
    <row r="1996" spans="1:7" ht="13.5" customHeight="1">
      <c r="A1996" s="492"/>
      <c r="B1996" s="493" t="s">
        <v>3057</v>
      </c>
      <c r="C1996" s="757"/>
      <c r="D1996" s="494"/>
      <c r="E1996" s="495"/>
      <c r="F1996" s="494"/>
      <c r="G1996" s="759"/>
    </row>
    <row r="1997" spans="1:7" ht="13.5" customHeight="1">
      <c r="A1997" s="476" t="s">
        <v>3058</v>
      </c>
      <c r="B1997" s="488" t="s">
        <v>3052</v>
      </c>
      <c r="C1997" s="756" t="s">
        <v>3053</v>
      </c>
      <c r="D1997" s="489">
        <v>93000</v>
      </c>
      <c r="E1997" s="490">
        <v>93000</v>
      </c>
      <c r="F1997" s="491"/>
      <c r="G1997" s="764" t="s">
        <v>3054</v>
      </c>
    </row>
    <row r="1998" spans="1:7" ht="13.5" customHeight="1">
      <c r="A1998" s="492"/>
      <c r="B1998" s="493" t="s">
        <v>3059</v>
      </c>
      <c r="C1998" s="757"/>
      <c r="D1998" s="494"/>
      <c r="E1998" s="495"/>
      <c r="F1998" s="494"/>
      <c r="G1998" s="759"/>
    </row>
    <row r="1999" spans="1:7" ht="13.5" customHeight="1">
      <c r="A1999" s="476" t="s">
        <v>3060</v>
      </c>
      <c r="B1999" s="488" t="s">
        <v>3052</v>
      </c>
      <c r="C1999" s="756" t="s">
        <v>3053</v>
      </c>
      <c r="D1999" s="489">
        <v>96400</v>
      </c>
      <c r="E1999" s="490">
        <v>96400</v>
      </c>
      <c r="F1999" s="491"/>
      <c r="G1999" s="764" t="s">
        <v>3054</v>
      </c>
    </row>
    <row r="2000" spans="1:7" ht="13.5" customHeight="1">
      <c r="A2000" s="492"/>
      <c r="B2000" s="493" t="s">
        <v>3061</v>
      </c>
      <c r="C2000" s="757"/>
      <c r="D2000" s="494"/>
      <c r="E2000" s="495"/>
      <c r="F2000" s="494"/>
      <c r="G2000" s="759"/>
    </row>
    <row r="2001" spans="1:7" s="594" customFormat="1" ht="13.5" customHeight="1">
      <c r="A2001" s="476" t="s">
        <v>3062</v>
      </c>
      <c r="B2001" s="488" t="s">
        <v>3052</v>
      </c>
      <c r="C2001" s="756" t="s">
        <v>3053</v>
      </c>
      <c r="D2001" s="489">
        <v>105000</v>
      </c>
      <c r="E2001" s="490">
        <v>105000</v>
      </c>
      <c r="F2001" s="491"/>
      <c r="G2001" s="764" t="s">
        <v>3054</v>
      </c>
    </row>
    <row r="2002" spans="1:7" s="594" customFormat="1" ht="13.5" customHeight="1">
      <c r="A2002" s="492"/>
      <c r="B2002" s="493" t="s">
        <v>3063</v>
      </c>
      <c r="C2002" s="757"/>
      <c r="D2002" s="494"/>
      <c r="E2002" s="495"/>
      <c r="F2002" s="494"/>
      <c r="G2002" s="759"/>
    </row>
    <row r="2003" spans="1:7" s="594" customFormat="1" ht="13.5" customHeight="1">
      <c r="A2003" s="476" t="s">
        <v>3064</v>
      </c>
      <c r="B2003" s="488" t="s">
        <v>3052</v>
      </c>
      <c r="C2003" s="756" t="s">
        <v>3053</v>
      </c>
      <c r="D2003" s="489">
        <v>110300</v>
      </c>
      <c r="E2003" s="490">
        <v>110300</v>
      </c>
      <c r="F2003" s="491"/>
      <c r="G2003" s="764" t="s">
        <v>3054</v>
      </c>
    </row>
    <row r="2004" spans="1:7" s="594" customFormat="1" ht="13.5" customHeight="1">
      <c r="A2004" s="492"/>
      <c r="B2004" s="493" t="s">
        <v>3065</v>
      </c>
      <c r="C2004" s="757"/>
      <c r="D2004" s="494"/>
      <c r="E2004" s="495"/>
      <c r="F2004" s="494"/>
      <c r="G2004" s="759"/>
    </row>
    <row r="2005" spans="1:7" s="594" customFormat="1" ht="13.5" customHeight="1">
      <c r="A2005" s="476" t="s">
        <v>3066</v>
      </c>
      <c r="B2005" s="488" t="s">
        <v>3052</v>
      </c>
      <c r="C2005" s="756" t="s">
        <v>3053</v>
      </c>
      <c r="D2005" s="489">
        <v>140700</v>
      </c>
      <c r="E2005" s="490">
        <v>140700</v>
      </c>
      <c r="F2005" s="491"/>
      <c r="G2005" s="764" t="s">
        <v>3054</v>
      </c>
    </row>
    <row r="2006" spans="1:7" s="594" customFormat="1" ht="13.5" customHeight="1">
      <c r="A2006" s="492"/>
      <c r="B2006" s="493" t="s">
        <v>3067</v>
      </c>
      <c r="C2006" s="757"/>
      <c r="D2006" s="494"/>
      <c r="E2006" s="495"/>
      <c r="F2006" s="494"/>
      <c r="G2006" s="759"/>
    </row>
    <row r="2007" spans="1:7" s="594" customFormat="1" ht="13.5" customHeight="1">
      <c r="A2007" s="476" t="s">
        <v>3068</v>
      </c>
      <c r="B2007" s="488" t="s">
        <v>3052</v>
      </c>
      <c r="C2007" s="756" t="s">
        <v>3053</v>
      </c>
      <c r="D2007" s="489">
        <v>149100</v>
      </c>
      <c r="E2007" s="490">
        <v>149100</v>
      </c>
      <c r="F2007" s="491"/>
      <c r="G2007" s="764" t="s">
        <v>3054</v>
      </c>
    </row>
    <row r="2008" spans="1:7" s="594" customFormat="1" ht="13.5" customHeight="1">
      <c r="A2008" s="492"/>
      <c r="B2008" s="493" t="s">
        <v>3069</v>
      </c>
      <c r="C2008" s="757"/>
      <c r="D2008" s="494"/>
      <c r="E2008" s="495"/>
      <c r="F2008" s="494"/>
      <c r="G2008" s="759"/>
    </row>
    <row r="2009" spans="1:7" s="594" customFormat="1" ht="13.5" customHeight="1">
      <c r="A2009" s="476" t="s">
        <v>3070</v>
      </c>
      <c r="B2009" s="488" t="s">
        <v>3052</v>
      </c>
      <c r="C2009" s="756" t="s">
        <v>3053</v>
      </c>
      <c r="D2009" s="489">
        <v>168000</v>
      </c>
      <c r="E2009" s="490">
        <v>168000</v>
      </c>
      <c r="F2009" s="491"/>
      <c r="G2009" s="764" t="s">
        <v>3054</v>
      </c>
    </row>
    <row r="2010" spans="1:7" s="594" customFormat="1" ht="13.5" customHeight="1">
      <c r="A2010" s="492"/>
      <c r="B2010" s="493" t="s">
        <v>3071</v>
      </c>
      <c r="C2010" s="757"/>
      <c r="D2010" s="494"/>
      <c r="E2010" s="495"/>
      <c r="F2010" s="494"/>
      <c r="G2010" s="759"/>
    </row>
    <row r="2011" spans="1:7" s="594" customFormat="1" ht="13.5" customHeight="1">
      <c r="A2011" s="476" t="s">
        <v>3072</v>
      </c>
      <c r="B2011" s="488" t="s">
        <v>3052</v>
      </c>
      <c r="C2011" s="756" t="s">
        <v>3053</v>
      </c>
      <c r="D2011" s="489">
        <v>132300</v>
      </c>
      <c r="E2011" s="490">
        <v>132300</v>
      </c>
      <c r="F2011" s="491"/>
      <c r="G2011" s="764" t="s">
        <v>3054</v>
      </c>
    </row>
    <row r="2012" spans="1:7" s="594" customFormat="1" ht="13.5" customHeight="1">
      <c r="A2012" s="492"/>
      <c r="B2012" s="493" t="s">
        <v>3073</v>
      </c>
      <c r="C2012" s="757"/>
      <c r="D2012" s="494"/>
      <c r="E2012" s="495"/>
      <c r="F2012" s="494"/>
      <c r="G2012" s="759"/>
    </row>
    <row r="2013" spans="1:7" s="594" customFormat="1" ht="13.5" customHeight="1">
      <c r="A2013" s="476" t="s">
        <v>3074</v>
      </c>
      <c r="B2013" s="488" t="s">
        <v>3052</v>
      </c>
      <c r="C2013" s="756" t="s">
        <v>3053</v>
      </c>
      <c r="D2013" s="489">
        <v>135400</v>
      </c>
      <c r="E2013" s="490">
        <v>135400</v>
      </c>
      <c r="F2013" s="491"/>
      <c r="G2013" s="764" t="s">
        <v>3054</v>
      </c>
    </row>
    <row r="2014" spans="1:7" s="594" customFormat="1" ht="13.5" customHeight="1">
      <c r="A2014" s="492"/>
      <c r="B2014" s="493" t="s">
        <v>3075</v>
      </c>
      <c r="C2014" s="757"/>
      <c r="D2014" s="494"/>
      <c r="E2014" s="495"/>
      <c r="F2014" s="494"/>
      <c r="G2014" s="759"/>
    </row>
    <row r="2015" spans="1:7" s="594" customFormat="1" ht="13.5" customHeight="1">
      <c r="A2015" s="476" t="s">
        <v>3076</v>
      </c>
      <c r="B2015" s="488" t="s">
        <v>3052</v>
      </c>
      <c r="C2015" s="756" t="s">
        <v>3053</v>
      </c>
      <c r="D2015" s="489">
        <v>143800</v>
      </c>
      <c r="E2015" s="490">
        <v>143800</v>
      </c>
      <c r="F2015" s="491"/>
      <c r="G2015" s="764" t="s">
        <v>3054</v>
      </c>
    </row>
    <row r="2016" spans="1:7" s="594" customFormat="1" ht="13.5" customHeight="1">
      <c r="A2016" s="492"/>
      <c r="B2016" s="493" t="s">
        <v>3077</v>
      </c>
      <c r="C2016" s="757"/>
      <c r="D2016" s="494"/>
      <c r="E2016" s="495"/>
      <c r="F2016" s="494"/>
      <c r="G2016" s="759"/>
    </row>
    <row r="2017" spans="1:7" s="594" customFormat="1" ht="13.5" customHeight="1">
      <c r="A2017" s="476" t="s">
        <v>3078</v>
      </c>
      <c r="B2017" s="488" t="s">
        <v>3052</v>
      </c>
      <c r="C2017" s="756" t="s">
        <v>3053</v>
      </c>
      <c r="D2017" s="489">
        <v>150200</v>
      </c>
      <c r="E2017" s="490">
        <v>150200</v>
      </c>
      <c r="F2017" s="491"/>
      <c r="G2017" s="764" t="s">
        <v>3054</v>
      </c>
    </row>
    <row r="2018" spans="1:7" s="594" customFormat="1" ht="13.5" customHeight="1">
      <c r="A2018" s="492"/>
      <c r="B2018" s="493" t="s">
        <v>3079</v>
      </c>
      <c r="C2018" s="757"/>
      <c r="D2018" s="494"/>
      <c r="E2018" s="495"/>
      <c r="F2018" s="494"/>
      <c r="G2018" s="759"/>
    </row>
    <row r="2019" spans="1:7" s="594" customFormat="1" ht="13.5" customHeight="1">
      <c r="A2019" s="476" t="s">
        <v>3080</v>
      </c>
      <c r="B2019" s="488" t="s">
        <v>3052</v>
      </c>
      <c r="C2019" s="756" t="s">
        <v>3053</v>
      </c>
      <c r="D2019" s="489">
        <v>184800</v>
      </c>
      <c r="E2019" s="490">
        <v>184800</v>
      </c>
      <c r="F2019" s="491"/>
      <c r="G2019" s="764" t="s">
        <v>3054</v>
      </c>
    </row>
    <row r="2020" spans="1:7" s="594" customFormat="1" ht="13.5" customHeight="1">
      <c r="A2020" s="492"/>
      <c r="B2020" s="493" t="s">
        <v>3081</v>
      </c>
      <c r="C2020" s="757"/>
      <c r="D2020" s="494"/>
      <c r="E2020" s="495"/>
      <c r="F2020" s="494"/>
      <c r="G2020" s="759"/>
    </row>
    <row r="2021" spans="1:7" s="594" customFormat="1" ht="13.5" customHeight="1">
      <c r="A2021" s="476" t="s">
        <v>3082</v>
      </c>
      <c r="B2021" s="488" t="s">
        <v>3052</v>
      </c>
      <c r="C2021" s="756" t="s">
        <v>3053</v>
      </c>
      <c r="D2021" s="489">
        <v>193200</v>
      </c>
      <c r="E2021" s="490">
        <v>193200</v>
      </c>
      <c r="F2021" s="491"/>
      <c r="G2021" s="764" t="s">
        <v>3054</v>
      </c>
    </row>
    <row r="2022" spans="1:7" s="594" customFormat="1" ht="13.5" customHeight="1">
      <c r="A2022" s="492"/>
      <c r="B2022" s="493" t="s">
        <v>3083</v>
      </c>
      <c r="C2022" s="757"/>
      <c r="D2022" s="494"/>
      <c r="E2022" s="495"/>
      <c r="F2022" s="494"/>
      <c r="G2022" s="759"/>
    </row>
    <row r="2023" spans="1:7" s="594" customFormat="1" ht="13.5" customHeight="1">
      <c r="A2023" s="476" t="s">
        <v>3084</v>
      </c>
      <c r="B2023" s="488" t="s">
        <v>3052</v>
      </c>
      <c r="C2023" s="756" t="s">
        <v>3053</v>
      </c>
      <c r="D2023" s="489">
        <v>212100</v>
      </c>
      <c r="E2023" s="490">
        <v>212100</v>
      </c>
      <c r="F2023" s="491"/>
      <c r="G2023" s="764" t="s">
        <v>3054</v>
      </c>
    </row>
    <row r="2024" spans="1:7" s="594" customFormat="1" ht="13.5" customHeight="1">
      <c r="A2024" s="492"/>
      <c r="B2024" s="493" t="s">
        <v>3085</v>
      </c>
      <c r="C2024" s="757"/>
      <c r="D2024" s="494"/>
      <c r="E2024" s="495"/>
      <c r="F2024" s="494"/>
      <c r="G2024" s="759"/>
    </row>
    <row r="2025" spans="1:7" s="594" customFormat="1" ht="13.5" customHeight="1">
      <c r="A2025" s="476" t="s">
        <v>3086</v>
      </c>
      <c r="B2025" s="488" t="s">
        <v>3087</v>
      </c>
      <c r="C2025" s="756" t="s">
        <v>784</v>
      </c>
      <c r="D2025" s="489">
        <v>265600</v>
      </c>
      <c r="E2025" s="490">
        <v>265600</v>
      </c>
      <c r="F2025" s="491"/>
      <c r="G2025" s="764" t="s">
        <v>3054</v>
      </c>
    </row>
    <row r="2026" spans="1:7" s="594" customFormat="1" ht="13.5" customHeight="1">
      <c r="A2026" s="492"/>
      <c r="B2026" s="493" t="s">
        <v>3088</v>
      </c>
      <c r="C2026" s="757"/>
      <c r="D2026" s="494"/>
      <c r="E2026" s="495"/>
      <c r="F2026" s="494"/>
      <c r="G2026" s="759"/>
    </row>
    <row r="2027" spans="1:7" s="596" customFormat="1" ht="13.5" customHeight="1">
      <c r="A2027" s="601" t="s">
        <v>3089</v>
      </c>
      <c r="B2027" s="536" t="s">
        <v>3090</v>
      </c>
      <c r="C2027" s="778" t="s">
        <v>738</v>
      </c>
      <c r="D2027" s="537"/>
      <c r="E2027" s="538">
        <v>19370</v>
      </c>
      <c r="F2027" s="818" t="s">
        <v>1046</v>
      </c>
      <c r="G2027" s="780" t="s">
        <v>3054</v>
      </c>
    </row>
    <row r="2028" spans="1:7" s="596" customFormat="1" ht="13.5" customHeight="1">
      <c r="A2028" s="602"/>
      <c r="B2028" s="542" t="s">
        <v>3091</v>
      </c>
      <c r="C2028" s="779"/>
      <c r="D2028" s="543"/>
      <c r="E2028" s="544"/>
      <c r="F2028" s="819"/>
      <c r="G2028" s="781"/>
    </row>
    <row r="2029" spans="1:7" s="596" customFormat="1" ht="13.5" customHeight="1">
      <c r="A2029" s="601" t="s">
        <v>650</v>
      </c>
      <c r="B2029" s="536" t="s">
        <v>3090</v>
      </c>
      <c r="C2029" s="778" t="s">
        <v>738</v>
      </c>
      <c r="D2029" s="537"/>
      <c r="E2029" s="538">
        <v>21100</v>
      </c>
      <c r="F2029" s="818" t="s">
        <v>1046</v>
      </c>
      <c r="G2029" s="780" t="s">
        <v>3054</v>
      </c>
    </row>
    <row r="2030" spans="1:7" s="596" customFormat="1" ht="13.5" customHeight="1">
      <c r="A2030" s="602"/>
      <c r="B2030" s="542" t="s">
        <v>3092</v>
      </c>
      <c r="C2030" s="779"/>
      <c r="D2030" s="543"/>
      <c r="E2030" s="544"/>
      <c r="F2030" s="819"/>
      <c r="G2030" s="781"/>
    </row>
    <row r="2031" spans="1:7" s="596" customFormat="1" ht="13.5" customHeight="1">
      <c r="A2031" s="601" t="s">
        <v>651</v>
      </c>
      <c r="B2031" s="536" t="s">
        <v>3090</v>
      </c>
      <c r="C2031" s="778" t="s">
        <v>738</v>
      </c>
      <c r="D2031" s="537"/>
      <c r="E2031" s="538">
        <v>22690</v>
      </c>
      <c r="F2031" s="818" t="s">
        <v>1046</v>
      </c>
      <c r="G2031" s="780" t="s">
        <v>3054</v>
      </c>
    </row>
    <row r="2032" spans="1:7" s="596" customFormat="1" ht="13.5" customHeight="1">
      <c r="A2032" s="602"/>
      <c r="B2032" s="542" t="s">
        <v>3093</v>
      </c>
      <c r="C2032" s="779"/>
      <c r="D2032" s="543"/>
      <c r="E2032" s="544"/>
      <c r="F2032" s="819"/>
      <c r="G2032" s="781"/>
    </row>
    <row r="2033" spans="1:7" s="596" customFormat="1" ht="13.5" customHeight="1">
      <c r="A2033" s="601" t="s">
        <v>3094</v>
      </c>
      <c r="B2033" s="536" t="s">
        <v>3090</v>
      </c>
      <c r="C2033" s="778" t="s">
        <v>738</v>
      </c>
      <c r="D2033" s="537"/>
      <c r="E2033" s="538">
        <v>28840</v>
      </c>
      <c r="F2033" s="818" t="s">
        <v>1046</v>
      </c>
      <c r="G2033" s="780" t="s">
        <v>3054</v>
      </c>
    </row>
    <row r="2034" spans="1:7" s="596" customFormat="1" ht="13.5" customHeight="1">
      <c r="A2034" s="602"/>
      <c r="B2034" s="542" t="s">
        <v>3095</v>
      </c>
      <c r="C2034" s="779"/>
      <c r="D2034" s="543"/>
      <c r="E2034" s="544"/>
      <c r="F2034" s="819"/>
      <c r="G2034" s="781"/>
    </row>
    <row r="2035" spans="1:7" s="594" customFormat="1" ht="13.5" customHeight="1">
      <c r="A2035" s="603" t="s">
        <v>3096</v>
      </c>
      <c r="B2035" s="488" t="s">
        <v>3090</v>
      </c>
      <c r="C2035" s="756" t="s">
        <v>738</v>
      </c>
      <c r="D2035" s="489"/>
      <c r="E2035" s="490">
        <v>36200</v>
      </c>
      <c r="F2035" s="774" t="s">
        <v>1046</v>
      </c>
      <c r="G2035" s="764" t="s">
        <v>3054</v>
      </c>
    </row>
    <row r="2036" spans="1:7" s="594" customFormat="1" ht="13.5" customHeight="1">
      <c r="A2036" s="604"/>
      <c r="B2036" s="493" t="s">
        <v>3097</v>
      </c>
      <c r="C2036" s="757"/>
      <c r="D2036" s="494"/>
      <c r="E2036" s="495"/>
      <c r="F2036" s="775"/>
      <c r="G2036" s="759"/>
    </row>
    <row r="2037" spans="1:7" s="594" customFormat="1" ht="13.5" customHeight="1">
      <c r="A2037" s="603" t="s">
        <v>3098</v>
      </c>
      <c r="B2037" s="488" t="s">
        <v>3090</v>
      </c>
      <c r="C2037" s="756" t="s">
        <v>738</v>
      </c>
      <c r="D2037" s="489"/>
      <c r="E2037" s="490">
        <v>46630</v>
      </c>
      <c r="F2037" s="774" t="s">
        <v>1046</v>
      </c>
      <c r="G2037" s="764" t="s">
        <v>3054</v>
      </c>
    </row>
    <row r="2038" spans="1:7" s="594" customFormat="1" ht="13.5" customHeight="1">
      <c r="A2038" s="604"/>
      <c r="B2038" s="493" t="s">
        <v>3099</v>
      </c>
      <c r="C2038" s="757"/>
      <c r="D2038" s="494"/>
      <c r="E2038" s="495"/>
      <c r="F2038" s="775"/>
      <c r="G2038" s="759"/>
    </row>
    <row r="2039" spans="1:7" s="594" customFormat="1" ht="13.5" customHeight="1">
      <c r="A2039" s="603" t="s">
        <v>3100</v>
      </c>
      <c r="B2039" s="488" t="s">
        <v>3090</v>
      </c>
      <c r="C2039" s="756" t="s">
        <v>738</v>
      </c>
      <c r="D2039" s="489"/>
      <c r="E2039" s="490">
        <v>58900</v>
      </c>
      <c r="F2039" s="774" t="s">
        <v>1046</v>
      </c>
      <c r="G2039" s="764" t="s">
        <v>3054</v>
      </c>
    </row>
    <row r="2040" spans="1:7" s="594" customFormat="1" ht="13.5" customHeight="1">
      <c r="A2040" s="604"/>
      <c r="B2040" s="493" t="s">
        <v>3101</v>
      </c>
      <c r="C2040" s="757"/>
      <c r="D2040" s="494"/>
      <c r="E2040" s="495"/>
      <c r="F2040" s="775"/>
      <c r="G2040" s="759"/>
    </row>
    <row r="2041" spans="1:7" s="594" customFormat="1" ht="13.5" customHeight="1">
      <c r="A2041" s="603" t="s">
        <v>3102</v>
      </c>
      <c r="B2041" s="488" t="s">
        <v>3090</v>
      </c>
      <c r="C2041" s="756" t="s">
        <v>738</v>
      </c>
      <c r="D2041" s="489"/>
      <c r="E2041" s="490">
        <v>66270</v>
      </c>
      <c r="F2041" s="774" t="s">
        <v>1046</v>
      </c>
      <c r="G2041" s="764" t="s">
        <v>3054</v>
      </c>
    </row>
    <row r="2042" spans="1:7" s="594" customFormat="1" ht="13.5" customHeight="1">
      <c r="A2042" s="604"/>
      <c r="B2042" s="493" t="s">
        <v>3103</v>
      </c>
      <c r="C2042" s="757"/>
      <c r="D2042" s="494"/>
      <c r="E2042" s="495"/>
      <c r="F2042" s="775"/>
      <c r="G2042" s="759"/>
    </row>
    <row r="2043" spans="1:7" s="594" customFormat="1" ht="13.5" customHeight="1">
      <c r="A2043" s="603" t="s">
        <v>3104</v>
      </c>
      <c r="B2043" s="488" t="s">
        <v>3090</v>
      </c>
      <c r="C2043" s="756" t="s">
        <v>738</v>
      </c>
      <c r="D2043" s="489"/>
      <c r="E2043" s="490">
        <v>74860</v>
      </c>
      <c r="F2043" s="774" t="s">
        <v>1046</v>
      </c>
      <c r="G2043" s="764" t="s">
        <v>3054</v>
      </c>
    </row>
    <row r="2044" spans="1:7" s="594" customFormat="1" ht="13.5" customHeight="1">
      <c r="A2044" s="604"/>
      <c r="B2044" s="493" t="s">
        <v>3105</v>
      </c>
      <c r="C2044" s="757"/>
      <c r="D2044" s="494"/>
      <c r="E2044" s="495"/>
      <c r="F2044" s="775"/>
      <c r="G2044" s="759"/>
    </row>
    <row r="2045" spans="1:7" s="594" customFormat="1" ht="13.5" customHeight="1">
      <c r="A2045" s="603" t="s">
        <v>3106</v>
      </c>
      <c r="B2045" s="488" t="s">
        <v>3090</v>
      </c>
      <c r="C2045" s="756" t="s">
        <v>738</v>
      </c>
      <c r="D2045" s="489"/>
      <c r="E2045" s="490">
        <v>79770</v>
      </c>
      <c r="F2045" s="774" t="s">
        <v>1046</v>
      </c>
      <c r="G2045" s="764" t="s">
        <v>3054</v>
      </c>
    </row>
    <row r="2046" spans="1:7" s="594" customFormat="1" ht="13.5" customHeight="1">
      <c r="A2046" s="604"/>
      <c r="B2046" s="493" t="s">
        <v>3107</v>
      </c>
      <c r="C2046" s="757"/>
      <c r="D2046" s="494"/>
      <c r="E2046" s="495"/>
      <c r="F2046" s="775"/>
      <c r="G2046" s="759"/>
    </row>
    <row r="2047" spans="1:7" s="594" customFormat="1" ht="13.5" customHeight="1">
      <c r="A2047" s="603" t="s">
        <v>3108</v>
      </c>
      <c r="B2047" s="488" t="s">
        <v>3090</v>
      </c>
      <c r="C2047" s="756" t="s">
        <v>738</v>
      </c>
      <c r="D2047" s="489"/>
      <c r="E2047" s="490">
        <v>84680</v>
      </c>
      <c r="F2047" s="774" t="s">
        <v>1046</v>
      </c>
      <c r="G2047" s="764" t="s">
        <v>3054</v>
      </c>
    </row>
    <row r="2048" spans="1:7" s="594" customFormat="1" ht="13.5" customHeight="1">
      <c r="A2048" s="604"/>
      <c r="B2048" s="493" t="s">
        <v>3109</v>
      </c>
      <c r="C2048" s="757"/>
      <c r="D2048" s="494"/>
      <c r="E2048" s="495"/>
      <c r="F2048" s="775"/>
      <c r="G2048" s="759"/>
    </row>
    <row r="2049" spans="1:7" s="594" customFormat="1" ht="13.5" customHeight="1">
      <c r="A2049" s="603" t="s">
        <v>3110</v>
      </c>
      <c r="B2049" s="488" t="s">
        <v>3111</v>
      </c>
      <c r="C2049" s="756" t="s">
        <v>738</v>
      </c>
      <c r="D2049" s="489"/>
      <c r="E2049" s="490">
        <v>14710</v>
      </c>
      <c r="F2049" s="774" t="s">
        <v>1046</v>
      </c>
      <c r="G2049" s="764" t="s">
        <v>3054</v>
      </c>
    </row>
    <row r="2050" spans="1:7" s="594" customFormat="1" ht="13.5" customHeight="1">
      <c r="A2050" s="604"/>
      <c r="B2050" s="493" t="s">
        <v>3091</v>
      </c>
      <c r="C2050" s="757"/>
      <c r="D2050" s="494"/>
      <c r="E2050" s="495"/>
      <c r="F2050" s="775"/>
      <c r="G2050" s="759"/>
    </row>
    <row r="2051" spans="1:7" s="594" customFormat="1" ht="13.5" customHeight="1">
      <c r="A2051" s="603" t="s">
        <v>3112</v>
      </c>
      <c r="B2051" s="488" t="s">
        <v>3111</v>
      </c>
      <c r="C2051" s="756" t="s">
        <v>738</v>
      </c>
      <c r="D2051" s="489"/>
      <c r="E2051" s="490">
        <v>13500</v>
      </c>
      <c r="F2051" s="774" t="s">
        <v>1046</v>
      </c>
      <c r="G2051" s="764" t="s">
        <v>3054</v>
      </c>
    </row>
    <row r="2052" spans="1:7" s="594" customFormat="1" ht="13.5" customHeight="1">
      <c r="A2052" s="604"/>
      <c r="B2052" s="493" t="s">
        <v>3092</v>
      </c>
      <c r="C2052" s="757"/>
      <c r="D2052" s="494"/>
      <c r="E2052" s="495"/>
      <c r="F2052" s="775"/>
      <c r="G2052" s="759"/>
    </row>
    <row r="2053" spans="1:7" s="594" customFormat="1" ht="13.5" customHeight="1">
      <c r="A2053" s="603" t="s">
        <v>3113</v>
      </c>
      <c r="B2053" s="488" t="s">
        <v>3111</v>
      </c>
      <c r="C2053" s="756" t="s">
        <v>738</v>
      </c>
      <c r="D2053" s="489"/>
      <c r="E2053" s="490">
        <v>15690</v>
      </c>
      <c r="F2053" s="774" t="s">
        <v>1046</v>
      </c>
      <c r="G2053" s="764" t="s">
        <v>3054</v>
      </c>
    </row>
    <row r="2054" spans="1:7" s="594" customFormat="1" ht="13.5" customHeight="1">
      <c r="A2054" s="604"/>
      <c r="B2054" s="493" t="s">
        <v>3093</v>
      </c>
      <c r="C2054" s="757"/>
      <c r="D2054" s="494"/>
      <c r="E2054" s="495"/>
      <c r="F2054" s="775"/>
      <c r="G2054" s="759"/>
    </row>
    <row r="2055" spans="1:7" s="594" customFormat="1" ht="13.5" customHeight="1">
      <c r="A2055" s="603" t="s">
        <v>3114</v>
      </c>
      <c r="B2055" s="488" t="s">
        <v>3111</v>
      </c>
      <c r="C2055" s="756" t="s">
        <v>738</v>
      </c>
      <c r="D2055" s="489"/>
      <c r="E2055" s="490">
        <v>22390</v>
      </c>
      <c r="F2055" s="774" t="s">
        <v>1046</v>
      </c>
      <c r="G2055" s="764" t="s">
        <v>3054</v>
      </c>
    </row>
    <row r="2056" spans="1:7" s="594" customFormat="1" ht="13.5" customHeight="1">
      <c r="A2056" s="604"/>
      <c r="B2056" s="493" t="s">
        <v>3095</v>
      </c>
      <c r="C2056" s="757"/>
      <c r="D2056" s="494"/>
      <c r="E2056" s="495"/>
      <c r="F2056" s="775"/>
      <c r="G2056" s="759"/>
    </row>
    <row r="2057" spans="1:7" s="594" customFormat="1" ht="13.5" customHeight="1">
      <c r="A2057" s="603" t="s">
        <v>3115</v>
      </c>
      <c r="B2057" s="488" t="s">
        <v>3111</v>
      </c>
      <c r="C2057" s="756" t="s">
        <v>738</v>
      </c>
      <c r="D2057" s="489"/>
      <c r="E2057" s="490">
        <v>25870</v>
      </c>
      <c r="F2057" s="774" t="s">
        <v>1046</v>
      </c>
      <c r="G2057" s="764" t="s">
        <v>3054</v>
      </c>
    </row>
    <row r="2058" spans="1:7" s="594" customFormat="1" ht="13.5" customHeight="1">
      <c r="A2058" s="604"/>
      <c r="B2058" s="493" t="s">
        <v>3097</v>
      </c>
      <c r="C2058" s="757"/>
      <c r="D2058" s="494"/>
      <c r="E2058" s="495"/>
      <c r="F2058" s="775"/>
      <c r="G2058" s="759"/>
    </row>
    <row r="2059" spans="1:7" s="594" customFormat="1" ht="13.5" customHeight="1">
      <c r="A2059" s="603" t="s">
        <v>3116</v>
      </c>
      <c r="B2059" s="488" t="s">
        <v>3111</v>
      </c>
      <c r="C2059" s="756" t="s">
        <v>738</v>
      </c>
      <c r="D2059" s="489"/>
      <c r="E2059" s="490">
        <v>40450</v>
      </c>
      <c r="F2059" s="774" t="s">
        <v>1046</v>
      </c>
      <c r="G2059" s="764" t="s">
        <v>3054</v>
      </c>
    </row>
    <row r="2060" spans="1:7" s="594" customFormat="1" ht="13.5" customHeight="1">
      <c r="A2060" s="604"/>
      <c r="B2060" s="493" t="s">
        <v>3099</v>
      </c>
      <c r="C2060" s="757"/>
      <c r="D2060" s="494"/>
      <c r="E2060" s="495"/>
      <c r="F2060" s="775"/>
      <c r="G2060" s="759"/>
    </row>
    <row r="2061" spans="1:7" s="594" customFormat="1" ht="13.5" customHeight="1">
      <c r="A2061" s="603" t="s">
        <v>3117</v>
      </c>
      <c r="B2061" s="488" t="s">
        <v>3111</v>
      </c>
      <c r="C2061" s="756" t="s">
        <v>738</v>
      </c>
      <c r="D2061" s="489"/>
      <c r="E2061" s="490">
        <v>41870</v>
      </c>
      <c r="F2061" s="774" t="s">
        <v>1046</v>
      </c>
      <c r="G2061" s="764" t="s">
        <v>3054</v>
      </c>
    </row>
    <row r="2062" spans="1:7" s="594" customFormat="1" ht="13.5" customHeight="1">
      <c r="A2062" s="604"/>
      <c r="B2062" s="493" t="s">
        <v>3101</v>
      </c>
      <c r="C2062" s="757"/>
      <c r="D2062" s="494"/>
      <c r="E2062" s="495"/>
      <c r="F2062" s="775"/>
      <c r="G2062" s="759"/>
    </row>
    <row r="2063" spans="1:7" s="594" customFormat="1" ht="13.5" customHeight="1">
      <c r="A2063" s="603" t="s">
        <v>3118</v>
      </c>
      <c r="B2063" s="488" t="s">
        <v>3111</v>
      </c>
      <c r="C2063" s="756" t="s">
        <v>738</v>
      </c>
      <c r="D2063" s="489"/>
      <c r="E2063" s="490">
        <v>55620</v>
      </c>
      <c r="F2063" s="774" t="s">
        <v>1046</v>
      </c>
      <c r="G2063" s="764" t="s">
        <v>3054</v>
      </c>
    </row>
    <row r="2064" spans="1:7" s="594" customFormat="1" ht="13.5" customHeight="1">
      <c r="A2064" s="604"/>
      <c r="B2064" s="493" t="s">
        <v>3103</v>
      </c>
      <c r="C2064" s="757"/>
      <c r="D2064" s="494"/>
      <c r="E2064" s="495"/>
      <c r="F2064" s="775"/>
      <c r="G2064" s="759"/>
    </row>
    <row r="2065" spans="1:7" s="594" customFormat="1" ht="13.5" customHeight="1">
      <c r="A2065" s="603" t="s">
        <v>3119</v>
      </c>
      <c r="B2065" s="488" t="s">
        <v>3111</v>
      </c>
      <c r="C2065" s="756" t="s">
        <v>738</v>
      </c>
      <c r="D2065" s="489"/>
      <c r="E2065" s="490">
        <v>63540</v>
      </c>
      <c r="F2065" s="774" t="s">
        <v>1046</v>
      </c>
      <c r="G2065" s="764" t="s">
        <v>3054</v>
      </c>
    </row>
    <row r="2066" spans="1:7" s="594" customFormat="1" ht="13.5" customHeight="1">
      <c r="A2066" s="604"/>
      <c r="B2066" s="493" t="s">
        <v>3105</v>
      </c>
      <c r="C2066" s="757"/>
      <c r="D2066" s="494"/>
      <c r="E2066" s="495"/>
      <c r="F2066" s="775"/>
      <c r="G2066" s="759"/>
    </row>
    <row r="2067" spans="1:7" s="594" customFormat="1" ht="13.5" customHeight="1">
      <c r="A2067" s="603" t="s">
        <v>3120</v>
      </c>
      <c r="B2067" s="488" t="s">
        <v>3111</v>
      </c>
      <c r="C2067" s="756" t="s">
        <v>738</v>
      </c>
      <c r="D2067" s="489"/>
      <c r="E2067" s="490">
        <v>69120</v>
      </c>
      <c r="F2067" s="774" t="s">
        <v>1046</v>
      </c>
      <c r="G2067" s="764" t="s">
        <v>3054</v>
      </c>
    </row>
    <row r="2068" spans="1:7" s="594" customFormat="1" ht="13.5" customHeight="1">
      <c r="A2068" s="604"/>
      <c r="B2068" s="493" t="s">
        <v>3107</v>
      </c>
      <c r="C2068" s="757"/>
      <c r="D2068" s="494"/>
      <c r="E2068" s="495"/>
      <c r="F2068" s="775"/>
      <c r="G2068" s="759"/>
    </row>
    <row r="2069" spans="1:7" s="594" customFormat="1" ht="13.5" customHeight="1">
      <c r="A2069" s="603" t="s">
        <v>3121</v>
      </c>
      <c r="B2069" s="488" t="s">
        <v>3111</v>
      </c>
      <c r="C2069" s="756" t="s">
        <v>738</v>
      </c>
      <c r="D2069" s="489"/>
      <c r="E2069" s="490">
        <v>78620</v>
      </c>
      <c r="F2069" s="774" t="s">
        <v>1046</v>
      </c>
      <c r="G2069" s="764" t="s">
        <v>3054</v>
      </c>
    </row>
    <row r="2070" spans="1:7" s="594" customFormat="1" ht="13.5" customHeight="1">
      <c r="A2070" s="604"/>
      <c r="B2070" s="493" t="s">
        <v>3109</v>
      </c>
      <c r="C2070" s="757"/>
      <c r="D2070" s="494"/>
      <c r="E2070" s="495"/>
      <c r="F2070" s="775"/>
      <c r="G2070" s="759"/>
    </row>
    <row r="2071" spans="1:7" s="594" customFormat="1" ht="13.5" customHeight="1">
      <c r="A2071" s="603" t="s">
        <v>3122</v>
      </c>
      <c r="B2071" s="488" t="s">
        <v>3123</v>
      </c>
      <c r="C2071" s="756" t="s">
        <v>784</v>
      </c>
      <c r="D2071" s="489"/>
      <c r="E2071" s="490">
        <v>18240</v>
      </c>
      <c r="F2071" s="774" t="s">
        <v>1046</v>
      </c>
      <c r="G2071" s="764" t="s">
        <v>3054</v>
      </c>
    </row>
    <row r="2072" spans="1:7" s="594" customFormat="1" ht="13.5" customHeight="1">
      <c r="A2072" s="604"/>
      <c r="B2072" s="493" t="s">
        <v>3124</v>
      </c>
      <c r="C2072" s="757"/>
      <c r="D2072" s="494"/>
      <c r="E2072" s="495"/>
      <c r="F2072" s="775"/>
      <c r="G2072" s="759"/>
    </row>
    <row r="2073" spans="1:7" s="594" customFormat="1" ht="13.5" customHeight="1">
      <c r="A2073" s="603" t="s">
        <v>3125</v>
      </c>
      <c r="B2073" s="488" t="s">
        <v>3123</v>
      </c>
      <c r="C2073" s="756" t="s">
        <v>784</v>
      </c>
      <c r="D2073" s="489"/>
      <c r="E2073" s="490">
        <v>16260</v>
      </c>
      <c r="F2073" s="774" t="s">
        <v>1046</v>
      </c>
      <c r="G2073" s="764" t="s">
        <v>3054</v>
      </c>
    </row>
    <row r="2074" spans="1:7" s="594" customFormat="1" ht="13.5" customHeight="1">
      <c r="A2074" s="604"/>
      <c r="B2074" s="493" t="s">
        <v>3126</v>
      </c>
      <c r="C2074" s="757"/>
      <c r="D2074" s="494"/>
      <c r="E2074" s="495"/>
      <c r="F2074" s="775"/>
      <c r="G2074" s="759"/>
    </row>
    <row r="2075" spans="1:7" s="594" customFormat="1" ht="13.5" customHeight="1">
      <c r="A2075" s="603" t="s">
        <v>3127</v>
      </c>
      <c r="B2075" s="488" t="s">
        <v>3123</v>
      </c>
      <c r="C2075" s="756" t="s">
        <v>784</v>
      </c>
      <c r="D2075" s="489"/>
      <c r="E2075" s="490">
        <v>27490</v>
      </c>
      <c r="F2075" s="774" t="s">
        <v>1046</v>
      </c>
      <c r="G2075" s="764" t="s">
        <v>3054</v>
      </c>
    </row>
    <row r="2076" spans="1:7" s="594" customFormat="1" ht="13.5" customHeight="1">
      <c r="A2076" s="604"/>
      <c r="B2076" s="493" t="s">
        <v>3128</v>
      </c>
      <c r="C2076" s="757"/>
      <c r="D2076" s="494"/>
      <c r="E2076" s="495"/>
      <c r="F2076" s="775"/>
      <c r="G2076" s="759"/>
    </row>
    <row r="2077" spans="1:7" s="594" customFormat="1" ht="13.5" customHeight="1">
      <c r="A2077" s="603" t="s">
        <v>3129</v>
      </c>
      <c r="B2077" s="488" t="s">
        <v>3123</v>
      </c>
      <c r="C2077" s="756" t="s">
        <v>784</v>
      </c>
      <c r="D2077" s="489"/>
      <c r="E2077" s="490">
        <v>38530</v>
      </c>
      <c r="F2077" s="774" t="s">
        <v>1046</v>
      </c>
      <c r="G2077" s="764" t="s">
        <v>3054</v>
      </c>
    </row>
    <row r="2078" spans="1:7" s="594" customFormat="1" ht="13.5" customHeight="1">
      <c r="A2078" s="604"/>
      <c r="B2078" s="493" t="s">
        <v>3130</v>
      </c>
      <c r="C2078" s="757"/>
      <c r="D2078" s="494"/>
      <c r="E2078" s="495"/>
      <c r="F2078" s="775"/>
      <c r="G2078" s="759"/>
    </row>
    <row r="2079" spans="1:7" s="594" customFormat="1" ht="13.5" customHeight="1">
      <c r="A2079" s="603" t="s">
        <v>3131</v>
      </c>
      <c r="B2079" s="488" t="s">
        <v>3123</v>
      </c>
      <c r="C2079" s="756" t="s">
        <v>784</v>
      </c>
      <c r="D2079" s="489"/>
      <c r="E2079" s="490">
        <v>41230</v>
      </c>
      <c r="F2079" s="774" t="s">
        <v>1046</v>
      </c>
      <c r="G2079" s="764" t="s">
        <v>3054</v>
      </c>
    </row>
    <row r="2080" spans="1:7" s="594" customFormat="1" ht="13.5" customHeight="1">
      <c r="A2080" s="604"/>
      <c r="B2080" s="493" t="s">
        <v>3132</v>
      </c>
      <c r="C2080" s="757"/>
      <c r="D2080" s="494"/>
      <c r="E2080" s="495"/>
      <c r="F2080" s="775"/>
      <c r="G2080" s="759"/>
    </row>
    <row r="2081" spans="1:7" s="594" customFormat="1" ht="13.5" customHeight="1">
      <c r="A2081" s="603" t="s">
        <v>3133</v>
      </c>
      <c r="B2081" s="488" t="s">
        <v>3123</v>
      </c>
      <c r="C2081" s="756" t="s">
        <v>784</v>
      </c>
      <c r="D2081" s="489"/>
      <c r="E2081" s="490">
        <v>55960</v>
      </c>
      <c r="F2081" s="774" t="s">
        <v>1046</v>
      </c>
      <c r="G2081" s="764" t="s">
        <v>3054</v>
      </c>
    </row>
    <row r="2082" spans="1:7" s="594" customFormat="1" ht="13.5" customHeight="1">
      <c r="A2082" s="604"/>
      <c r="B2082" s="493" t="s">
        <v>3134</v>
      </c>
      <c r="C2082" s="757"/>
      <c r="D2082" s="494"/>
      <c r="E2082" s="495"/>
      <c r="F2082" s="775"/>
      <c r="G2082" s="759"/>
    </row>
    <row r="2083" spans="1:7" s="594" customFormat="1" ht="13.5" customHeight="1">
      <c r="A2083" s="603" t="s">
        <v>3135</v>
      </c>
      <c r="B2083" s="488" t="s">
        <v>3123</v>
      </c>
      <c r="C2083" s="756" t="s">
        <v>784</v>
      </c>
      <c r="D2083" s="489"/>
      <c r="E2083" s="490">
        <v>74250</v>
      </c>
      <c r="F2083" s="774" t="s">
        <v>1046</v>
      </c>
      <c r="G2083" s="764" t="s">
        <v>3054</v>
      </c>
    </row>
    <row r="2084" spans="1:7" s="594" customFormat="1" ht="13.5" customHeight="1">
      <c r="A2084" s="604"/>
      <c r="B2084" s="493" t="s">
        <v>3136</v>
      </c>
      <c r="C2084" s="757"/>
      <c r="D2084" s="494"/>
      <c r="E2084" s="495"/>
      <c r="F2084" s="775"/>
      <c r="G2084" s="759"/>
    </row>
    <row r="2085" spans="1:7" s="594" customFormat="1" ht="13.5" customHeight="1">
      <c r="A2085" s="603" t="s">
        <v>3137</v>
      </c>
      <c r="B2085" s="488" t="s">
        <v>3123</v>
      </c>
      <c r="C2085" s="756" t="s">
        <v>784</v>
      </c>
      <c r="D2085" s="489"/>
      <c r="E2085" s="490">
        <v>90180</v>
      </c>
      <c r="F2085" s="774" t="s">
        <v>1046</v>
      </c>
      <c r="G2085" s="764" t="s">
        <v>3054</v>
      </c>
    </row>
    <row r="2086" spans="1:7" s="594" customFormat="1" ht="13.5" customHeight="1">
      <c r="A2086" s="604"/>
      <c r="B2086" s="493" t="s">
        <v>3138</v>
      </c>
      <c r="C2086" s="757"/>
      <c r="D2086" s="494"/>
      <c r="E2086" s="495"/>
      <c r="F2086" s="775"/>
      <c r="G2086" s="759"/>
    </row>
    <row r="2087" spans="1:7" s="594" customFormat="1" ht="13.5" customHeight="1">
      <c r="A2087" s="603" t="s">
        <v>3139</v>
      </c>
      <c r="B2087" s="488" t="s">
        <v>3123</v>
      </c>
      <c r="C2087" s="756" t="s">
        <v>784</v>
      </c>
      <c r="D2087" s="489"/>
      <c r="E2087" s="490">
        <v>105930</v>
      </c>
      <c r="F2087" s="774" t="s">
        <v>1046</v>
      </c>
      <c r="G2087" s="764" t="s">
        <v>3054</v>
      </c>
    </row>
    <row r="2088" spans="1:7" s="594" customFormat="1" ht="13.5" customHeight="1">
      <c r="A2088" s="604"/>
      <c r="B2088" s="493" t="s">
        <v>3140</v>
      </c>
      <c r="C2088" s="757"/>
      <c r="D2088" s="494"/>
      <c r="E2088" s="495"/>
      <c r="F2088" s="775"/>
      <c r="G2088" s="759"/>
    </row>
    <row r="2089" spans="1:7" s="594" customFormat="1" ht="13.5" customHeight="1">
      <c r="A2089" s="603" t="s">
        <v>3141</v>
      </c>
      <c r="B2089" s="488" t="s">
        <v>3123</v>
      </c>
      <c r="C2089" s="756" t="s">
        <v>784</v>
      </c>
      <c r="D2089" s="489"/>
      <c r="E2089" s="490">
        <v>122670</v>
      </c>
      <c r="F2089" s="774" t="s">
        <v>1046</v>
      </c>
      <c r="G2089" s="764" t="s">
        <v>3054</v>
      </c>
    </row>
    <row r="2090" spans="1:7" s="594" customFormat="1" ht="13.5" customHeight="1">
      <c r="A2090" s="604"/>
      <c r="B2090" s="493" t="s">
        <v>3142</v>
      </c>
      <c r="C2090" s="757"/>
      <c r="D2090" s="494"/>
      <c r="E2090" s="495"/>
      <c r="F2090" s="775"/>
      <c r="G2090" s="759"/>
    </row>
    <row r="2091" spans="1:7" s="594" customFormat="1" ht="13.5" customHeight="1">
      <c r="A2091" s="603" t="s">
        <v>3143</v>
      </c>
      <c r="B2091" s="488" t="s">
        <v>3123</v>
      </c>
      <c r="C2091" s="756" t="s">
        <v>784</v>
      </c>
      <c r="D2091" s="489"/>
      <c r="E2091" s="490">
        <v>130700</v>
      </c>
      <c r="F2091" s="774" t="s">
        <v>1046</v>
      </c>
      <c r="G2091" s="764" t="s">
        <v>3054</v>
      </c>
    </row>
    <row r="2092" spans="1:7" s="594" customFormat="1" ht="13.5" customHeight="1">
      <c r="A2092" s="604"/>
      <c r="B2092" s="493" t="s">
        <v>3144</v>
      </c>
      <c r="C2092" s="757"/>
      <c r="D2092" s="494"/>
      <c r="E2092" s="495"/>
      <c r="F2092" s="775"/>
      <c r="G2092" s="759"/>
    </row>
    <row r="2093" spans="1:7" s="594" customFormat="1" ht="13.5" customHeight="1">
      <c r="A2093" s="603" t="s">
        <v>3145</v>
      </c>
      <c r="B2093" s="488" t="s">
        <v>3146</v>
      </c>
      <c r="C2093" s="756" t="s">
        <v>784</v>
      </c>
      <c r="D2093" s="489"/>
      <c r="E2093" s="490">
        <v>14400</v>
      </c>
      <c r="F2093" s="774" t="s">
        <v>1046</v>
      </c>
      <c r="G2093" s="764" t="s">
        <v>3054</v>
      </c>
    </row>
    <row r="2094" spans="1:7" s="594" customFormat="1" ht="13.5" customHeight="1">
      <c r="A2094" s="604"/>
      <c r="B2094" s="493" t="s">
        <v>3124</v>
      </c>
      <c r="C2094" s="757"/>
      <c r="D2094" s="494"/>
      <c r="E2094" s="495"/>
      <c r="F2094" s="775"/>
      <c r="G2094" s="759"/>
    </row>
    <row r="2095" spans="1:7" s="594" customFormat="1" ht="13.5" customHeight="1">
      <c r="A2095" s="603" t="s">
        <v>3147</v>
      </c>
      <c r="B2095" s="488" t="s">
        <v>3146</v>
      </c>
      <c r="C2095" s="756" t="s">
        <v>784</v>
      </c>
      <c r="D2095" s="489"/>
      <c r="E2095" s="490">
        <v>16500</v>
      </c>
      <c r="F2095" s="774" t="s">
        <v>1046</v>
      </c>
      <c r="G2095" s="764" t="s">
        <v>3054</v>
      </c>
    </row>
    <row r="2096" spans="1:7" s="594" customFormat="1" ht="13.5" customHeight="1">
      <c r="A2096" s="604"/>
      <c r="B2096" s="493" t="s">
        <v>3126</v>
      </c>
      <c r="C2096" s="757"/>
      <c r="D2096" s="494"/>
      <c r="E2096" s="495"/>
      <c r="F2096" s="775"/>
      <c r="G2096" s="759"/>
    </row>
    <row r="2097" spans="1:7" s="594" customFormat="1" ht="13.5" customHeight="1">
      <c r="A2097" s="603" t="s">
        <v>3148</v>
      </c>
      <c r="B2097" s="488" t="s">
        <v>3146</v>
      </c>
      <c r="C2097" s="756" t="s">
        <v>784</v>
      </c>
      <c r="D2097" s="489"/>
      <c r="E2097" s="490">
        <v>18950</v>
      </c>
      <c r="F2097" s="774" t="s">
        <v>1046</v>
      </c>
      <c r="G2097" s="764" t="s">
        <v>3054</v>
      </c>
    </row>
    <row r="2098" spans="1:7" s="594" customFormat="1" ht="13.5" customHeight="1">
      <c r="A2098" s="604"/>
      <c r="B2098" s="493" t="s">
        <v>3128</v>
      </c>
      <c r="C2098" s="757"/>
      <c r="D2098" s="494"/>
      <c r="E2098" s="495"/>
      <c r="F2098" s="775"/>
      <c r="G2098" s="759"/>
    </row>
    <row r="2099" spans="1:7" s="594" customFormat="1" ht="13.5" customHeight="1">
      <c r="A2099" s="603" t="s">
        <v>3149</v>
      </c>
      <c r="B2099" s="488" t="s">
        <v>3146</v>
      </c>
      <c r="C2099" s="756" t="s">
        <v>784</v>
      </c>
      <c r="D2099" s="489"/>
      <c r="E2099" s="490">
        <v>27480</v>
      </c>
      <c r="F2099" s="774" t="s">
        <v>1046</v>
      </c>
      <c r="G2099" s="764" t="s">
        <v>3054</v>
      </c>
    </row>
    <row r="2100" spans="1:7" s="594" customFormat="1" ht="13.5" customHeight="1">
      <c r="A2100" s="604"/>
      <c r="B2100" s="493" t="s">
        <v>3130</v>
      </c>
      <c r="C2100" s="757"/>
      <c r="D2100" s="494"/>
      <c r="E2100" s="495"/>
      <c r="F2100" s="775"/>
      <c r="G2100" s="759"/>
    </row>
    <row r="2101" spans="1:7" s="594" customFormat="1" ht="13.5" customHeight="1">
      <c r="A2101" s="603" t="s">
        <v>3150</v>
      </c>
      <c r="B2101" s="488" t="s">
        <v>3146</v>
      </c>
      <c r="C2101" s="756" t="s">
        <v>784</v>
      </c>
      <c r="D2101" s="489"/>
      <c r="E2101" s="490">
        <v>32170</v>
      </c>
      <c r="F2101" s="774" t="s">
        <v>1046</v>
      </c>
      <c r="G2101" s="764" t="s">
        <v>3054</v>
      </c>
    </row>
    <row r="2102" spans="1:7" s="594" customFormat="1" ht="13.5" customHeight="1">
      <c r="A2102" s="604"/>
      <c r="B2102" s="493" t="s">
        <v>3132</v>
      </c>
      <c r="C2102" s="757"/>
      <c r="D2102" s="494"/>
      <c r="E2102" s="495"/>
      <c r="F2102" s="775"/>
      <c r="G2102" s="759"/>
    </row>
    <row r="2103" spans="1:7" s="594" customFormat="1" ht="13.5" customHeight="1">
      <c r="A2103" s="603" t="s">
        <v>3151</v>
      </c>
      <c r="B2103" s="488" t="s">
        <v>3146</v>
      </c>
      <c r="C2103" s="756" t="s">
        <v>784</v>
      </c>
      <c r="D2103" s="489"/>
      <c r="E2103" s="490">
        <v>50450</v>
      </c>
      <c r="F2103" s="774" t="s">
        <v>1046</v>
      </c>
      <c r="G2103" s="764" t="s">
        <v>3054</v>
      </c>
    </row>
    <row r="2104" spans="1:7" s="594" customFormat="1" ht="13.5" customHeight="1">
      <c r="A2104" s="604"/>
      <c r="B2104" s="493" t="s">
        <v>3134</v>
      </c>
      <c r="C2104" s="757"/>
      <c r="D2104" s="494"/>
      <c r="E2104" s="495"/>
      <c r="F2104" s="775"/>
      <c r="G2104" s="759"/>
    </row>
    <row r="2105" spans="1:7" s="594" customFormat="1" ht="13.5" customHeight="1">
      <c r="A2105" s="603" t="s">
        <v>3152</v>
      </c>
      <c r="B2105" s="488" t="s">
        <v>3146</v>
      </c>
      <c r="C2105" s="756" t="s">
        <v>784</v>
      </c>
      <c r="D2105" s="489"/>
      <c r="E2105" s="490">
        <v>58300</v>
      </c>
      <c r="F2105" s="774" t="s">
        <v>1046</v>
      </c>
      <c r="G2105" s="764" t="s">
        <v>3054</v>
      </c>
    </row>
    <row r="2106" spans="1:7" s="594" customFormat="1" ht="13.5" customHeight="1">
      <c r="A2106" s="604"/>
      <c r="B2106" s="493" t="s">
        <v>3136</v>
      </c>
      <c r="C2106" s="757"/>
      <c r="D2106" s="494"/>
      <c r="E2106" s="495"/>
      <c r="F2106" s="775"/>
      <c r="G2106" s="759"/>
    </row>
    <row r="2107" spans="1:7" s="594" customFormat="1" ht="13.5" customHeight="1">
      <c r="A2107" s="603" t="s">
        <v>3153</v>
      </c>
      <c r="B2107" s="488" t="s">
        <v>3146</v>
      </c>
      <c r="C2107" s="756" t="s">
        <v>784</v>
      </c>
      <c r="D2107" s="489"/>
      <c r="E2107" s="490">
        <v>70980</v>
      </c>
      <c r="F2107" s="774" t="s">
        <v>1046</v>
      </c>
      <c r="G2107" s="764" t="s">
        <v>3054</v>
      </c>
    </row>
    <row r="2108" spans="1:7" s="594" customFormat="1" ht="13.5" customHeight="1">
      <c r="A2108" s="604"/>
      <c r="B2108" s="493" t="s">
        <v>3138</v>
      </c>
      <c r="C2108" s="757"/>
      <c r="D2108" s="494"/>
      <c r="E2108" s="495"/>
      <c r="F2108" s="775"/>
      <c r="G2108" s="759"/>
    </row>
    <row r="2109" spans="1:7" s="594" customFormat="1" ht="13.5" customHeight="1">
      <c r="A2109" s="603" t="s">
        <v>3154</v>
      </c>
      <c r="B2109" s="488" t="s">
        <v>3146</v>
      </c>
      <c r="C2109" s="756" t="s">
        <v>784</v>
      </c>
      <c r="D2109" s="489"/>
      <c r="E2109" s="490">
        <v>83530</v>
      </c>
      <c r="F2109" s="774" t="s">
        <v>1046</v>
      </c>
      <c r="G2109" s="764" t="s">
        <v>3054</v>
      </c>
    </row>
    <row r="2110" spans="1:7" s="594" customFormat="1" ht="13.5" customHeight="1">
      <c r="A2110" s="604"/>
      <c r="B2110" s="493" t="s">
        <v>3140</v>
      </c>
      <c r="C2110" s="757"/>
      <c r="D2110" s="494"/>
      <c r="E2110" s="495"/>
      <c r="F2110" s="775"/>
      <c r="G2110" s="759"/>
    </row>
    <row r="2111" spans="1:7" s="594" customFormat="1" ht="13.5" customHeight="1">
      <c r="A2111" s="603" t="s">
        <v>3155</v>
      </c>
      <c r="B2111" s="488" t="s">
        <v>3146</v>
      </c>
      <c r="C2111" s="756" t="s">
        <v>784</v>
      </c>
      <c r="D2111" s="489"/>
      <c r="E2111" s="490">
        <v>89410</v>
      </c>
      <c r="F2111" s="774" t="s">
        <v>1046</v>
      </c>
      <c r="G2111" s="764" t="s">
        <v>3054</v>
      </c>
    </row>
    <row r="2112" spans="1:7" s="594" customFormat="1" ht="13.5" customHeight="1">
      <c r="A2112" s="604"/>
      <c r="B2112" s="493" t="s">
        <v>3142</v>
      </c>
      <c r="C2112" s="757"/>
      <c r="D2112" s="494"/>
      <c r="E2112" s="495"/>
      <c r="F2112" s="775"/>
      <c r="G2112" s="759"/>
    </row>
    <row r="2113" spans="1:7" s="594" customFormat="1" ht="13.5" customHeight="1">
      <c r="A2113" s="603" t="s">
        <v>3156</v>
      </c>
      <c r="B2113" s="488" t="s">
        <v>3146</v>
      </c>
      <c r="C2113" s="756" t="s">
        <v>784</v>
      </c>
      <c r="D2113" s="489"/>
      <c r="E2113" s="490">
        <v>108640</v>
      </c>
      <c r="F2113" s="774" t="s">
        <v>1046</v>
      </c>
      <c r="G2113" s="764" t="s">
        <v>3054</v>
      </c>
    </row>
    <row r="2114" spans="1:7" s="594" customFormat="1" ht="13.5" customHeight="1">
      <c r="A2114" s="604"/>
      <c r="B2114" s="493" t="s">
        <v>3144</v>
      </c>
      <c r="C2114" s="757"/>
      <c r="D2114" s="494"/>
      <c r="E2114" s="495"/>
      <c r="F2114" s="775"/>
      <c r="G2114" s="759"/>
    </row>
    <row r="2115" spans="1:7" s="594" customFormat="1" ht="13.5" customHeight="1">
      <c r="A2115" s="603" t="s">
        <v>3157</v>
      </c>
      <c r="B2115" s="488" t="s">
        <v>3158</v>
      </c>
      <c r="C2115" s="756" t="s">
        <v>784</v>
      </c>
      <c r="D2115" s="489"/>
      <c r="E2115" s="490">
        <v>43000</v>
      </c>
      <c r="F2115" s="774" t="s">
        <v>1046</v>
      </c>
      <c r="G2115" s="764" t="s">
        <v>3054</v>
      </c>
    </row>
    <row r="2116" spans="1:7" s="594" customFormat="1" ht="13.5" customHeight="1">
      <c r="A2116" s="604"/>
      <c r="B2116" s="493" t="s">
        <v>3091</v>
      </c>
      <c r="C2116" s="757"/>
      <c r="D2116" s="494"/>
      <c r="E2116" s="495"/>
      <c r="F2116" s="775"/>
      <c r="G2116" s="759"/>
    </row>
    <row r="2117" spans="1:7" s="594" customFormat="1" ht="13.5" customHeight="1">
      <c r="A2117" s="603" t="s">
        <v>3159</v>
      </c>
      <c r="B2117" s="488" t="s">
        <v>3158</v>
      </c>
      <c r="C2117" s="756" t="s">
        <v>784</v>
      </c>
      <c r="D2117" s="489"/>
      <c r="E2117" s="490">
        <v>44310</v>
      </c>
      <c r="F2117" s="774" t="s">
        <v>1046</v>
      </c>
      <c r="G2117" s="764" t="s">
        <v>3054</v>
      </c>
    </row>
    <row r="2118" spans="1:7" s="594" customFormat="1" ht="13.5" customHeight="1">
      <c r="A2118" s="604"/>
      <c r="B2118" s="493" t="s">
        <v>3092</v>
      </c>
      <c r="C2118" s="757"/>
      <c r="D2118" s="494"/>
      <c r="E2118" s="495"/>
      <c r="F2118" s="775"/>
      <c r="G2118" s="759"/>
    </row>
    <row r="2119" spans="1:7" s="594" customFormat="1" ht="13.5" customHeight="1">
      <c r="A2119" s="603" t="s">
        <v>3160</v>
      </c>
      <c r="B2119" s="488" t="s">
        <v>3158</v>
      </c>
      <c r="C2119" s="756" t="s">
        <v>784</v>
      </c>
      <c r="D2119" s="489"/>
      <c r="E2119" s="490">
        <v>49980</v>
      </c>
      <c r="F2119" s="774" t="s">
        <v>1046</v>
      </c>
      <c r="G2119" s="764" t="s">
        <v>3054</v>
      </c>
    </row>
    <row r="2120" spans="1:7" s="594" customFormat="1" ht="13.5" customHeight="1">
      <c r="A2120" s="604"/>
      <c r="B2120" s="493" t="s">
        <v>3093</v>
      </c>
      <c r="C2120" s="757"/>
      <c r="D2120" s="494"/>
      <c r="E2120" s="495"/>
      <c r="F2120" s="775"/>
      <c r="G2120" s="759"/>
    </row>
    <row r="2121" spans="1:7" s="594" customFormat="1" ht="13.5" customHeight="1">
      <c r="A2121" s="603" t="s">
        <v>3161</v>
      </c>
      <c r="B2121" s="488" t="s">
        <v>3158</v>
      </c>
      <c r="C2121" s="756" t="s">
        <v>784</v>
      </c>
      <c r="D2121" s="489"/>
      <c r="E2121" s="490">
        <v>61340</v>
      </c>
      <c r="F2121" s="774" t="s">
        <v>1046</v>
      </c>
      <c r="G2121" s="764" t="s">
        <v>3054</v>
      </c>
    </row>
    <row r="2122" spans="1:7" s="594" customFormat="1" ht="13.5" customHeight="1">
      <c r="A2122" s="604"/>
      <c r="B2122" s="493" t="s">
        <v>3095</v>
      </c>
      <c r="C2122" s="757"/>
      <c r="D2122" s="494"/>
      <c r="E2122" s="495"/>
      <c r="F2122" s="775"/>
      <c r="G2122" s="759"/>
    </row>
    <row r="2123" spans="1:7" s="594" customFormat="1" ht="13.5" customHeight="1">
      <c r="A2123" s="603" t="s">
        <v>3162</v>
      </c>
      <c r="B2123" s="488" t="s">
        <v>3158</v>
      </c>
      <c r="C2123" s="756" t="s">
        <v>784</v>
      </c>
      <c r="D2123" s="489"/>
      <c r="E2123" s="490">
        <v>72700</v>
      </c>
      <c r="F2123" s="774" t="s">
        <v>1046</v>
      </c>
      <c r="G2123" s="764" t="s">
        <v>3054</v>
      </c>
    </row>
    <row r="2124" spans="1:7" s="594" customFormat="1" ht="13.5" customHeight="1">
      <c r="A2124" s="604"/>
      <c r="B2124" s="493" t="s">
        <v>3097</v>
      </c>
      <c r="C2124" s="757"/>
      <c r="D2124" s="494"/>
      <c r="E2124" s="495"/>
      <c r="F2124" s="775"/>
      <c r="G2124" s="759"/>
    </row>
    <row r="2125" spans="1:7" s="594" customFormat="1" ht="13.5" customHeight="1">
      <c r="A2125" s="603" t="s">
        <v>3163</v>
      </c>
      <c r="B2125" s="488" t="s">
        <v>3158</v>
      </c>
      <c r="C2125" s="756" t="s">
        <v>784</v>
      </c>
      <c r="D2125" s="489"/>
      <c r="E2125" s="490">
        <v>84050</v>
      </c>
      <c r="F2125" s="774" t="s">
        <v>1046</v>
      </c>
      <c r="G2125" s="764" t="s">
        <v>3054</v>
      </c>
    </row>
    <row r="2126" spans="1:7" s="594" customFormat="1" ht="13.5" customHeight="1">
      <c r="A2126" s="604"/>
      <c r="B2126" s="493" t="s">
        <v>3099</v>
      </c>
      <c r="C2126" s="757"/>
      <c r="D2126" s="494"/>
      <c r="E2126" s="495"/>
      <c r="F2126" s="775"/>
      <c r="G2126" s="759"/>
    </row>
    <row r="2127" spans="1:7" s="594" customFormat="1" ht="13.5" customHeight="1">
      <c r="A2127" s="603" t="s">
        <v>3164</v>
      </c>
      <c r="B2127" s="488" t="s">
        <v>3158</v>
      </c>
      <c r="C2127" s="756" t="s">
        <v>784</v>
      </c>
      <c r="D2127" s="489"/>
      <c r="E2127" s="490">
        <v>95410</v>
      </c>
      <c r="F2127" s="774" t="s">
        <v>1046</v>
      </c>
      <c r="G2127" s="764" t="s">
        <v>3054</v>
      </c>
    </row>
    <row r="2128" spans="1:7" s="594" customFormat="1" ht="13.5" customHeight="1">
      <c r="A2128" s="604"/>
      <c r="B2128" s="493" t="s">
        <v>3101</v>
      </c>
      <c r="C2128" s="757"/>
      <c r="D2128" s="494"/>
      <c r="E2128" s="495"/>
      <c r="F2128" s="775"/>
      <c r="G2128" s="759"/>
    </row>
    <row r="2129" spans="1:7" s="594" customFormat="1" ht="13.5" customHeight="1">
      <c r="A2129" s="603" t="s">
        <v>3165</v>
      </c>
      <c r="B2129" s="488" t="s">
        <v>3158</v>
      </c>
      <c r="C2129" s="756" t="s">
        <v>784</v>
      </c>
      <c r="D2129" s="489"/>
      <c r="E2129" s="490">
        <v>106760</v>
      </c>
      <c r="F2129" s="774" t="s">
        <v>1046</v>
      </c>
      <c r="G2129" s="764" t="s">
        <v>3054</v>
      </c>
    </row>
    <row r="2130" spans="1:7" s="594" customFormat="1" ht="13.5" customHeight="1">
      <c r="A2130" s="604"/>
      <c r="B2130" s="493" t="s">
        <v>3103</v>
      </c>
      <c r="C2130" s="757"/>
      <c r="D2130" s="494"/>
      <c r="E2130" s="495"/>
      <c r="F2130" s="775"/>
      <c r="G2130" s="759"/>
    </row>
    <row r="2131" spans="1:7" s="594" customFormat="1" ht="13.5" customHeight="1">
      <c r="A2131" s="603" t="s">
        <v>3166</v>
      </c>
      <c r="B2131" s="488" t="s">
        <v>3158</v>
      </c>
      <c r="C2131" s="756" t="s">
        <v>784</v>
      </c>
      <c r="D2131" s="489"/>
      <c r="E2131" s="490">
        <v>118120</v>
      </c>
      <c r="F2131" s="774" t="s">
        <v>1046</v>
      </c>
      <c r="G2131" s="764" t="s">
        <v>3054</v>
      </c>
    </row>
    <row r="2132" spans="1:7" s="594" customFormat="1" ht="13.5" customHeight="1">
      <c r="A2132" s="604"/>
      <c r="B2132" s="493" t="s">
        <v>3105</v>
      </c>
      <c r="C2132" s="757"/>
      <c r="D2132" s="494"/>
      <c r="E2132" s="495"/>
      <c r="F2132" s="775"/>
      <c r="G2132" s="759"/>
    </row>
    <row r="2133" spans="1:7" s="594" customFormat="1" ht="13.5" customHeight="1">
      <c r="A2133" s="603" t="s">
        <v>3167</v>
      </c>
      <c r="B2133" s="488" t="s">
        <v>3158</v>
      </c>
      <c r="C2133" s="756" t="s">
        <v>784</v>
      </c>
      <c r="D2133" s="489"/>
      <c r="E2133" s="490">
        <v>129480</v>
      </c>
      <c r="F2133" s="774" t="s">
        <v>1046</v>
      </c>
      <c r="G2133" s="764" t="s">
        <v>3054</v>
      </c>
    </row>
    <row r="2134" spans="1:7" s="594" customFormat="1" ht="13.5" customHeight="1">
      <c r="A2134" s="604"/>
      <c r="B2134" s="493" t="s">
        <v>3107</v>
      </c>
      <c r="C2134" s="757"/>
      <c r="D2134" s="494"/>
      <c r="E2134" s="495"/>
      <c r="F2134" s="775"/>
      <c r="G2134" s="759"/>
    </row>
    <row r="2135" spans="1:7" s="594" customFormat="1" ht="13.5" customHeight="1">
      <c r="A2135" s="603" t="s">
        <v>3168</v>
      </c>
      <c r="B2135" s="488" t="s">
        <v>3158</v>
      </c>
      <c r="C2135" s="756" t="s">
        <v>784</v>
      </c>
      <c r="D2135" s="489"/>
      <c r="E2135" s="490">
        <v>140830</v>
      </c>
      <c r="F2135" s="774" t="s">
        <v>1046</v>
      </c>
      <c r="G2135" s="764" t="s">
        <v>3054</v>
      </c>
    </row>
    <row r="2136" spans="1:7" s="594" customFormat="1" ht="13.5" customHeight="1">
      <c r="A2136" s="604"/>
      <c r="B2136" s="493" t="s">
        <v>3109</v>
      </c>
      <c r="C2136" s="757"/>
      <c r="D2136" s="494"/>
      <c r="E2136" s="495"/>
      <c r="F2136" s="775"/>
      <c r="G2136" s="759"/>
    </row>
    <row r="2137" spans="1:7" s="594" customFormat="1" ht="13.5" customHeight="1">
      <c r="A2137" s="603" t="s">
        <v>3169</v>
      </c>
      <c r="B2137" s="488" t="s">
        <v>3170</v>
      </c>
      <c r="C2137" s="756" t="s">
        <v>784</v>
      </c>
      <c r="D2137" s="489"/>
      <c r="E2137" s="490">
        <v>15000</v>
      </c>
      <c r="F2137" s="774" t="s">
        <v>1046</v>
      </c>
      <c r="G2137" s="764" t="s">
        <v>3054</v>
      </c>
    </row>
    <row r="2138" spans="1:7" s="594" customFormat="1" ht="13.5" customHeight="1">
      <c r="A2138" s="604"/>
      <c r="B2138" s="493" t="s">
        <v>3091</v>
      </c>
      <c r="C2138" s="757"/>
      <c r="D2138" s="494"/>
      <c r="E2138" s="495"/>
      <c r="F2138" s="775"/>
      <c r="G2138" s="759"/>
    </row>
    <row r="2139" spans="1:7" s="594" customFormat="1" ht="13.5" customHeight="1">
      <c r="A2139" s="603" t="s">
        <v>3171</v>
      </c>
      <c r="B2139" s="488" t="s">
        <v>3170</v>
      </c>
      <c r="C2139" s="756" t="s">
        <v>784</v>
      </c>
      <c r="D2139" s="489"/>
      <c r="E2139" s="490">
        <v>16500</v>
      </c>
      <c r="F2139" s="774" t="s">
        <v>1046</v>
      </c>
      <c r="G2139" s="764" t="s">
        <v>3054</v>
      </c>
    </row>
    <row r="2140" spans="1:7" s="594" customFormat="1" ht="13.5" customHeight="1">
      <c r="A2140" s="604"/>
      <c r="B2140" s="493" t="s">
        <v>3092</v>
      </c>
      <c r="C2140" s="757"/>
      <c r="D2140" s="494"/>
      <c r="E2140" s="495"/>
      <c r="F2140" s="775"/>
      <c r="G2140" s="759"/>
    </row>
    <row r="2141" spans="1:7" s="594" customFormat="1" ht="13.5" customHeight="1">
      <c r="A2141" s="603" t="s">
        <v>3172</v>
      </c>
      <c r="B2141" s="488" t="s">
        <v>3170</v>
      </c>
      <c r="C2141" s="756" t="s">
        <v>784</v>
      </c>
      <c r="D2141" s="489"/>
      <c r="E2141" s="490">
        <v>18950</v>
      </c>
      <c r="F2141" s="774" t="s">
        <v>1046</v>
      </c>
      <c r="G2141" s="764" t="s">
        <v>3054</v>
      </c>
    </row>
    <row r="2142" spans="1:7" s="594" customFormat="1" ht="13.5" customHeight="1">
      <c r="A2142" s="604"/>
      <c r="B2142" s="493" t="s">
        <v>3093</v>
      </c>
      <c r="C2142" s="757"/>
      <c r="D2142" s="494"/>
      <c r="E2142" s="495"/>
      <c r="F2142" s="775"/>
      <c r="G2142" s="759"/>
    </row>
    <row r="2143" spans="1:7" s="594" customFormat="1" ht="13.5" customHeight="1">
      <c r="A2143" s="603" t="s">
        <v>3173</v>
      </c>
      <c r="B2143" s="488" t="s">
        <v>3170</v>
      </c>
      <c r="C2143" s="756" t="s">
        <v>784</v>
      </c>
      <c r="D2143" s="489"/>
      <c r="E2143" s="490">
        <v>27480</v>
      </c>
      <c r="F2143" s="774" t="s">
        <v>1046</v>
      </c>
      <c r="G2143" s="764" t="s">
        <v>3054</v>
      </c>
    </row>
    <row r="2144" spans="1:7" s="594" customFormat="1" ht="13.5" customHeight="1">
      <c r="A2144" s="604"/>
      <c r="B2144" s="493" t="s">
        <v>3095</v>
      </c>
      <c r="C2144" s="757"/>
      <c r="D2144" s="494"/>
      <c r="E2144" s="495"/>
      <c r="F2144" s="775"/>
      <c r="G2144" s="759"/>
    </row>
    <row r="2145" spans="1:7" s="594" customFormat="1" ht="13.5" customHeight="1">
      <c r="A2145" s="603" t="s">
        <v>3174</v>
      </c>
      <c r="B2145" s="488" t="s">
        <v>3170</v>
      </c>
      <c r="C2145" s="756" t="s">
        <v>784</v>
      </c>
      <c r="D2145" s="489"/>
      <c r="E2145" s="490">
        <v>32170</v>
      </c>
      <c r="F2145" s="774" t="s">
        <v>1046</v>
      </c>
      <c r="G2145" s="764" t="s">
        <v>3054</v>
      </c>
    </row>
    <row r="2146" spans="1:7" s="594" customFormat="1" ht="13.5" customHeight="1">
      <c r="A2146" s="604"/>
      <c r="B2146" s="493" t="s">
        <v>3097</v>
      </c>
      <c r="C2146" s="757"/>
      <c r="D2146" s="494"/>
      <c r="E2146" s="495"/>
      <c r="F2146" s="775"/>
      <c r="G2146" s="759"/>
    </row>
    <row r="2147" spans="1:7" s="594" customFormat="1" ht="13.5" customHeight="1">
      <c r="A2147" s="603" t="s">
        <v>3175</v>
      </c>
      <c r="B2147" s="488" t="s">
        <v>3170</v>
      </c>
      <c r="C2147" s="756" t="s">
        <v>784</v>
      </c>
      <c r="D2147" s="489"/>
      <c r="E2147" s="490">
        <v>50450</v>
      </c>
      <c r="F2147" s="774" t="s">
        <v>1046</v>
      </c>
      <c r="G2147" s="764" t="s">
        <v>3054</v>
      </c>
    </row>
    <row r="2148" spans="1:7" s="594" customFormat="1" ht="13.5" customHeight="1">
      <c r="A2148" s="604"/>
      <c r="B2148" s="493" t="s">
        <v>3099</v>
      </c>
      <c r="C2148" s="757"/>
      <c r="D2148" s="494"/>
      <c r="E2148" s="495"/>
      <c r="F2148" s="775"/>
      <c r="G2148" s="759"/>
    </row>
    <row r="2149" spans="1:7" s="594" customFormat="1" ht="13.5" customHeight="1">
      <c r="A2149" s="603" t="s">
        <v>3176</v>
      </c>
      <c r="B2149" s="488" t="s">
        <v>3170</v>
      </c>
      <c r="C2149" s="756" t="s">
        <v>784</v>
      </c>
      <c r="D2149" s="489"/>
      <c r="E2149" s="490">
        <v>58300</v>
      </c>
      <c r="F2149" s="774" t="s">
        <v>1046</v>
      </c>
      <c r="G2149" s="764" t="s">
        <v>3054</v>
      </c>
    </row>
    <row r="2150" spans="1:7" s="594" customFormat="1" ht="13.5" customHeight="1">
      <c r="A2150" s="604"/>
      <c r="B2150" s="493" t="s">
        <v>3101</v>
      </c>
      <c r="C2150" s="757"/>
      <c r="D2150" s="494"/>
      <c r="E2150" s="495"/>
      <c r="F2150" s="775"/>
      <c r="G2150" s="759"/>
    </row>
    <row r="2151" spans="1:7" s="594" customFormat="1" ht="13.5" customHeight="1">
      <c r="A2151" s="603" t="s">
        <v>3177</v>
      </c>
      <c r="B2151" s="488" t="s">
        <v>3170</v>
      </c>
      <c r="C2151" s="756" t="s">
        <v>784</v>
      </c>
      <c r="D2151" s="489"/>
      <c r="E2151" s="490">
        <v>70980</v>
      </c>
      <c r="F2151" s="774" t="s">
        <v>1046</v>
      </c>
      <c r="G2151" s="764" t="s">
        <v>3054</v>
      </c>
    </row>
    <row r="2152" spans="1:7" s="594" customFormat="1" ht="13.5" customHeight="1">
      <c r="A2152" s="604"/>
      <c r="B2152" s="493" t="s">
        <v>3103</v>
      </c>
      <c r="C2152" s="757"/>
      <c r="D2152" s="494"/>
      <c r="E2152" s="495"/>
      <c r="F2152" s="775"/>
      <c r="G2152" s="759"/>
    </row>
    <row r="2153" spans="1:7" s="594" customFormat="1" ht="13.5" customHeight="1">
      <c r="A2153" s="603" t="s">
        <v>3178</v>
      </c>
      <c r="B2153" s="488" t="s">
        <v>3170</v>
      </c>
      <c r="C2153" s="756" t="s">
        <v>784</v>
      </c>
      <c r="D2153" s="489"/>
      <c r="E2153" s="490">
        <v>83530</v>
      </c>
      <c r="F2153" s="774" t="s">
        <v>1046</v>
      </c>
      <c r="G2153" s="764" t="s">
        <v>3054</v>
      </c>
    </row>
    <row r="2154" spans="1:7" s="594" customFormat="1" ht="13.5" customHeight="1">
      <c r="A2154" s="604"/>
      <c r="B2154" s="493" t="s">
        <v>3105</v>
      </c>
      <c r="C2154" s="757"/>
      <c r="D2154" s="494"/>
      <c r="E2154" s="495"/>
      <c r="F2154" s="775"/>
      <c r="G2154" s="759"/>
    </row>
    <row r="2155" spans="1:7" s="594" customFormat="1" ht="13.5" customHeight="1">
      <c r="A2155" s="603" t="s">
        <v>3179</v>
      </c>
      <c r="B2155" s="488" t="s">
        <v>3170</v>
      </c>
      <c r="C2155" s="756" t="s">
        <v>784</v>
      </c>
      <c r="D2155" s="489"/>
      <c r="E2155" s="490">
        <v>89410</v>
      </c>
      <c r="F2155" s="774" t="s">
        <v>1046</v>
      </c>
      <c r="G2155" s="764" t="s">
        <v>3054</v>
      </c>
    </row>
    <row r="2156" spans="1:7" s="594" customFormat="1" ht="13.5" customHeight="1">
      <c r="A2156" s="604"/>
      <c r="B2156" s="493" t="s">
        <v>3107</v>
      </c>
      <c r="C2156" s="757"/>
      <c r="D2156" s="494"/>
      <c r="E2156" s="495"/>
      <c r="F2156" s="775"/>
      <c r="G2156" s="759"/>
    </row>
    <row r="2157" spans="1:7" s="594" customFormat="1" ht="13.5" customHeight="1">
      <c r="A2157" s="603" t="s">
        <v>3180</v>
      </c>
      <c r="B2157" s="488" t="s">
        <v>3170</v>
      </c>
      <c r="C2157" s="756" t="s">
        <v>784</v>
      </c>
      <c r="D2157" s="489"/>
      <c r="E2157" s="490">
        <v>108640</v>
      </c>
      <c r="F2157" s="774" t="s">
        <v>1046</v>
      </c>
      <c r="G2157" s="764" t="s">
        <v>3054</v>
      </c>
    </row>
    <row r="2158" spans="1:7" s="594" customFormat="1" ht="13.5" customHeight="1">
      <c r="A2158" s="604"/>
      <c r="B2158" s="493" t="s">
        <v>3109</v>
      </c>
      <c r="C2158" s="757"/>
      <c r="D2158" s="494"/>
      <c r="E2158" s="495"/>
      <c r="F2158" s="775"/>
      <c r="G2158" s="759"/>
    </row>
    <row r="2159" spans="1:7" s="594" customFormat="1" ht="13.5" customHeight="1">
      <c r="A2159" s="603" t="s">
        <v>3181</v>
      </c>
      <c r="B2159" s="488" t="s">
        <v>3182</v>
      </c>
      <c r="C2159" s="756" t="s">
        <v>784</v>
      </c>
      <c r="D2159" s="489"/>
      <c r="E2159" s="490">
        <v>51600</v>
      </c>
      <c r="F2159" s="774" t="s">
        <v>1046</v>
      </c>
      <c r="G2159" s="764" t="s">
        <v>3054</v>
      </c>
    </row>
    <row r="2160" spans="1:7" s="594" customFormat="1" ht="13.5" customHeight="1">
      <c r="A2160" s="604"/>
      <c r="B2160" s="493" t="s">
        <v>3091</v>
      </c>
      <c r="C2160" s="757"/>
      <c r="D2160" s="494"/>
      <c r="E2160" s="495"/>
      <c r="F2160" s="775"/>
      <c r="G2160" s="759"/>
    </row>
    <row r="2161" spans="1:7" s="594" customFormat="1" ht="13.5" customHeight="1">
      <c r="A2161" s="603" t="s">
        <v>3183</v>
      </c>
      <c r="B2161" s="488" t="s">
        <v>3182</v>
      </c>
      <c r="C2161" s="756" t="s">
        <v>784</v>
      </c>
      <c r="D2161" s="489"/>
      <c r="E2161" s="490">
        <v>52120</v>
      </c>
      <c r="F2161" s="774" t="s">
        <v>1046</v>
      </c>
      <c r="G2161" s="764" t="s">
        <v>3054</v>
      </c>
    </row>
    <row r="2162" spans="1:7" s="594" customFormat="1" ht="13.5" customHeight="1">
      <c r="A2162" s="604"/>
      <c r="B2162" s="493" t="s">
        <v>3092</v>
      </c>
      <c r="C2162" s="757"/>
      <c r="D2162" s="494"/>
      <c r="E2162" s="495"/>
      <c r="F2162" s="775"/>
      <c r="G2162" s="759"/>
    </row>
    <row r="2163" spans="1:7" s="594" customFormat="1" ht="13.5" customHeight="1">
      <c r="A2163" s="603" t="s">
        <v>3184</v>
      </c>
      <c r="B2163" s="488" t="s">
        <v>3182</v>
      </c>
      <c r="C2163" s="756" t="s">
        <v>784</v>
      </c>
      <c r="D2163" s="489"/>
      <c r="E2163" s="490">
        <v>58800</v>
      </c>
      <c r="F2163" s="774" t="s">
        <v>1046</v>
      </c>
      <c r="G2163" s="764" t="s">
        <v>3054</v>
      </c>
    </row>
    <row r="2164" spans="1:7" s="594" customFormat="1" ht="13.5" customHeight="1">
      <c r="A2164" s="604"/>
      <c r="B2164" s="493" t="s">
        <v>3185</v>
      </c>
      <c r="C2164" s="757"/>
      <c r="D2164" s="494"/>
      <c r="E2164" s="495"/>
      <c r="F2164" s="775"/>
      <c r="G2164" s="759"/>
    </row>
    <row r="2165" spans="1:7" s="594" customFormat="1" ht="13.5" customHeight="1">
      <c r="A2165" s="603" t="s">
        <v>3186</v>
      </c>
      <c r="B2165" s="488" t="s">
        <v>3182</v>
      </c>
      <c r="C2165" s="756" t="s">
        <v>784</v>
      </c>
      <c r="D2165" s="489"/>
      <c r="E2165" s="490">
        <v>72160</v>
      </c>
      <c r="F2165" s="774" t="s">
        <v>1046</v>
      </c>
      <c r="G2165" s="764" t="s">
        <v>3054</v>
      </c>
    </row>
    <row r="2166" spans="1:7" s="594" customFormat="1" ht="13.5" customHeight="1">
      <c r="A2166" s="604"/>
      <c r="B2166" s="493" t="s">
        <v>3095</v>
      </c>
      <c r="C2166" s="757"/>
      <c r="D2166" s="494"/>
      <c r="E2166" s="495"/>
      <c r="F2166" s="775"/>
      <c r="G2166" s="759"/>
    </row>
    <row r="2167" spans="1:7" s="594" customFormat="1" ht="13.5" customHeight="1">
      <c r="A2167" s="603" t="s">
        <v>3187</v>
      </c>
      <c r="B2167" s="488" t="s">
        <v>3182</v>
      </c>
      <c r="C2167" s="756" t="s">
        <v>784</v>
      </c>
      <c r="D2167" s="489"/>
      <c r="E2167" s="490">
        <v>85520</v>
      </c>
      <c r="F2167" s="774" t="s">
        <v>1046</v>
      </c>
      <c r="G2167" s="764" t="s">
        <v>3054</v>
      </c>
    </row>
    <row r="2168" spans="1:7" s="594" customFormat="1" ht="13.5" customHeight="1">
      <c r="A2168" s="604"/>
      <c r="B2168" s="493" t="s">
        <v>3097</v>
      </c>
      <c r="C2168" s="757"/>
      <c r="D2168" s="494"/>
      <c r="E2168" s="495"/>
      <c r="F2168" s="775"/>
      <c r="G2168" s="759"/>
    </row>
    <row r="2169" spans="1:7" s="594" customFormat="1" ht="13.5" customHeight="1">
      <c r="A2169" s="603" t="s">
        <v>3188</v>
      </c>
      <c r="B2169" s="488" t="s">
        <v>3182</v>
      </c>
      <c r="C2169" s="756" t="s">
        <v>784</v>
      </c>
      <c r="D2169" s="489"/>
      <c r="E2169" s="490">
        <v>98880</v>
      </c>
      <c r="F2169" s="774" t="s">
        <v>1046</v>
      </c>
      <c r="G2169" s="764" t="s">
        <v>3054</v>
      </c>
    </row>
    <row r="2170" spans="1:7" s="594" customFormat="1" ht="13.5" customHeight="1">
      <c r="A2170" s="604"/>
      <c r="B2170" s="493" t="s">
        <v>3099</v>
      </c>
      <c r="C2170" s="757"/>
      <c r="D2170" s="494"/>
      <c r="E2170" s="495"/>
      <c r="F2170" s="775"/>
      <c r="G2170" s="759"/>
    </row>
    <row r="2171" spans="1:7" s="594" customFormat="1" ht="13.5" customHeight="1">
      <c r="A2171" s="603" t="s">
        <v>3189</v>
      </c>
      <c r="B2171" s="488" t="s">
        <v>3182</v>
      </c>
      <c r="C2171" s="756" t="s">
        <v>784</v>
      </c>
      <c r="D2171" s="489"/>
      <c r="E2171" s="490">
        <v>112240</v>
      </c>
      <c r="F2171" s="774" t="s">
        <v>1046</v>
      </c>
      <c r="G2171" s="764" t="s">
        <v>3054</v>
      </c>
    </row>
    <row r="2172" spans="1:7" s="594" customFormat="1" ht="13.5" customHeight="1">
      <c r="A2172" s="604"/>
      <c r="B2172" s="493" t="s">
        <v>3101</v>
      </c>
      <c r="C2172" s="757"/>
      <c r="D2172" s="494"/>
      <c r="E2172" s="495"/>
      <c r="F2172" s="775"/>
      <c r="G2172" s="759"/>
    </row>
    <row r="2173" spans="1:7" s="594" customFormat="1" ht="13.5" customHeight="1">
      <c r="A2173" s="603" t="s">
        <v>3190</v>
      </c>
      <c r="B2173" s="488" t="s">
        <v>3182</v>
      </c>
      <c r="C2173" s="756" t="s">
        <v>784</v>
      </c>
      <c r="D2173" s="489"/>
      <c r="E2173" s="490">
        <v>125600</v>
      </c>
      <c r="F2173" s="774" t="s">
        <v>1046</v>
      </c>
      <c r="G2173" s="764" t="s">
        <v>3054</v>
      </c>
    </row>
    <row r="2174" spans="1:7" s="594" customFormat="1" ht="13.5" customHeight="1">
      <c r="A2174" s="604"/>
      <c r="B2174" s="493" t="s">
        <v>3103</v>
      </c>
      <c r="C2174" s="757"/>
      <c r="D2174" s="494"/>
      <c r="E2174" s="495"/>
      <c r="F2174" s="775"/>
      <c r="G2174" s="759"/>
    </row>
    <row r="2175" spans="1:7" s="594" customFormat="1" ht="13.5" customHeight="1">
      <c r="A2175" s="603" t="s">
        <v>3191</v>
      </c>
      <c r="B2175" s="488" t="s">
        <v>3182</v>
      </c>
      <c r="C2175" s="756" t="s">
        <v>784</v>
      </c>
      <c r="D2175" s="489"/>
      <c r="E2175" s="490">
        <v>138960</v>
      </c>
      <c r="F2175" s="774" t="s">
        <v>1046</v>
      </c>
      <c r="G2175" s="764" t="s">
        <v>3054</v>
      </c>
    </row>
    <row r="2176" spans="1:7" s="594" customFormat="1" ht="13.5" customHeight="1">
      <c r="A2176" s="604"/>
      <c r="B2176" s="493" t="s">
        <v>3105</v>
      </c>
      <c r="C2176" s="757"/>
      <c r="D2176" s="494"/>
      <c r="E2176" s="495"/>
      <c r="F2176" s="775"/>
      <c r="G2176" s="759"/>
    </row>
    <row r="2177" spans="1:7" s="594" customFormat="1" ht="13.5" customHeight="1">
      <c r="A2177" s="603" t="s">
        <v>3192</v>
      </c>
      <c r="B2177" s="488" t="s">
        <v>3182</v>
      </c>
      <c r="C2177" s="756" t="s">
        <v>784</v>
      </c>
      <c r="D2177" s="489"/>
      <c r="E2177" s="490">
        <v>152320</v>
      </c>
      <c r="F2177" s="774" t="s">
        <v>1046</v>
      </c>
      <c r="G2177" s="764" t="s">
        <v>3054</v>
      </c>
    </row>
    <row r="2178" spans="1:7" s="594" customFormat="1" ht="13.5" customHeight="1">
      <c r="A2178" s="604"/>
      <c r="B2178" s="493" t="s">
        <v>3107</v>
      </c>
      <c r="C2178" s="757"/>
      <c r="D2178" s="494"/>
      <c r="E2178" s="495"/>
      <c r="F2178" s="775"/>
      <c r="G2178" s="759"/>
    </row>
    <row r="2179" spans="1:7" s="594" customFormat="1" ht="13.5" customHeight="1">
      <c r="A2179" s="603" t="s">
        <v>3193</v>
      </c>
      <c r="B2179" s="488" t="s">
        <v>3182</v>
      </c>
      <c r="C2179" s="756" t="s">
        <v>784</v>
      </c>
      <c r="D2179" s="489"/>
      <c r="E2179" s="490">
        <v>165680</v>
      </c>
      <c r="F2179" s="774" t="s">
        <v>1046</v>
      </c>
      <c r="G2179" s="764" t="s">
        <v>3054</v>
      </c>
    </row>
    <row r="2180" spans="1:7" s="594" customFormat="1" ht="13.5" customHeight="1">
      <c r="A2180" s="604"/>
      <c r="B2180" s="493" t="s">
        <v>3109</v>
      </c>
      <c r="C2180" s="757"/>
      <c r="D2180" s="494"/>
      <c r="E2180" s="495"/>
      <c r="F2180" s="775"/>
      <c r="G2180" s="759"/>
    </row>
    <row r="2181" spans="1:7" s="594" customFormat="1" ht="13.5" customHeight="1">
      <c r="A2181" s="603" t="s">
        <v>3194</v>
      </c>
      <c r="B2181" s="488" t="s">
        <v>3195</v>
      </c>
      <c r="C2181" s="756" t="s">
        <v>784</v>
      </c>
      <c r="D2181" s="489"/>
      <c r="E2181" s="490">
        <v>21800</v>
      </c>
      <c r="F2181" s="774" t="s">
        <v>1046</v>
      </c>
      <c r="G2181" s="764" t="s">
        <v>3054</v>
      </c>
    </row>
    <row r="2182" spans="1:7" s="594" customFormat="1" ht="13.5" customHeight="1">
      <c r="A2182" s="604"/>
      <c r="B2182" s="493" t="s">
        <v>3091</v>
      </c>
      <c r="C2182" s="757"/>
      <c r="D2182" s="494"/>
      <c r="E2182" s="495"/>
      <c r="F2182" s="775"/>
      <c r="G2182" s="759"/>
    </row>
    <row r="2183" spans="1:7" s="594" customFormat="1" ht="13.5" customHeight="1">
      <c r="A2183" s="603" t="s">
        <v>3196</v>
      </c>
      <c r="B2183" s="488" t="s">
        <v>3195</v>
      </c>
      <c r="C2183" s="756" t="s">
        <v>784</v>
      </c>
      <c r="D2183" s="489"/>
      <c r="E2183" s="490">
        <v>22840</v>
      </c>
      <c r="F2183" s="774" t="s">
        <v>1046</v>
      </c>
      <c r="G2183" s="764" t="s">
        <v>3054</v>
      </c>
    </row>
    <row r="2184" spans="1:7" s="594" customFormat="1" ht="13.5" customHeight="1">
      <c r="A2184" s="604"/>
      <c r="B2184" s="493" t="s">
        <v>3092</v>
      </c>
      <c r="C2184" s="757"/>
      <c r="D2184" s="494"/>
      <c r="E2184" s="495"/>
      <c r="F2184" s="775"/>
      <c r="G2184" s="759"/>
    </row>
    <row r="2185" spans="1:7" s="594" customFormat="1" ht="13.5" customHeight="1">
      <c r="A2185" s="603" t="s">
        <v>3197</v>
      </c>
      <c r="B2185" s="488" t="s">
        <v>3195</v>
      </c>
      <c r="C2185" s="756" t="s">
        <v>784</v>
      </c>
      <c r="D2185" s="489"/>
      <c r="E2185" s="490">
        <v>26240</v>
      </c>
      <c r="F2185" s="774" t="s">
        <v>1046</v>
      </c>
      <c r="G2185" s="764" t="s">
        <v>3054</v>
      </c>
    </row>
    <row r="2186" spans="1:7" s="594" customFormat="1" ht="13.5" customHeight="1">
      <c r="A2186" s="604"/>
      <c r="B2186" s="493" t="s">
        <v>3185</v>
      </c>
      <c r="C2186" s="757"/>
      <c r="D2186" s="494"/>
      <c r="E2186" s="495"/>
      <c r="F2186" s="775"/>
      <c r="G2186" s="759"/>
    </row>
    <row r="2187" spans="1:7" s="594" customFormat="1" ht="13.5" customHeight="1">
      <c r="A2187" s="603" t="s">
        <v>3198</v>
      </c>
      <c r="B2187" s="488" t="s">
        <v>3195</v>
      </c>
      <c r="C2187" s="756" t="s">
        <v>784</v>
      </c>
      <c r="D2187" s="489"/>
      <c r="E2187" s="490">
        <v>40820</v>
      </c>
      <c r="F2187" s="774" t="s">
        <v>1046</v>
      </c>
      <c r="G2187" s="764" t="s">
        <v>3054</v>
      </c>
    </row>
    <row r="2188" spans="1:7" s="594" customFormat="1" ht="13.5" customHeight="1">
      <c r="A2188" s="604"/>
      <c r="B2188" s="493" t="s">
        <v>3095</v>
      </c>
      <c r="C2188" s="757"/>
      <c r="D2188" s="494"/>
      <c r="E2188" s="495"/>
      <c r="F2188" s="775"/>
      <c r="G2188" s="759"/>
    </row>
    <row r="2189" spans="1:7" s="594" customFormat="1" ht="13.5" customHeight="1">
      <c r="A2189" s="603" t="s">
        <v>3199</v>
      </c>
      <c r="B2189" s="488" t="s">
        <v>3195</v>
      </c>
      <c r="C2189" s="756" t="s">
        <v>784</v>
      </c>
      <c r="D2189" s="489"/>
      <c r="E2189" s="490">
        <v>48260</v>
      </c>
      <c r="F2189" s="774" t="s">
        <v>1046</v>
      </c>
      <c r="G2189" s="764" t="s">
        <v>3054</v>
      </c>
    </row>
    <row r="2190" spans="1:7" s="594" customFormat="1" ht="13.5" customHeight="1">
      <c r="A2190" s="604"/>
      <c r="B2190" s="493" t="s">
        <v>3097</v>
      </c>
      <c r="C2190" s="757"/>
      <c r="D2190" s="494"/>
      <c r="E2190" s="495"/>
      <c r="F2190" s="775"/>
      <c r="G2190" s="759"/>
    </row>
    <row r="2191" spans="1:7" s="594" customFormat="1" ht="13.5" customHeight="1">
      <c r="A2191" s="603" t="s">
        <v>3200</v>
      </c>
      <c r="B2191" s="488" t="s">
        <v>3195</v>
      </c>
      <c r="C2191" s="756" t="s">
        <v>784</v>
      </c>
      <c r="D2191" s="489"/>
      <c r="E2191" s="490">
        <v>75670</v>
      </c>
      <c r="F2191" s="774" t="s">
        <v>1046</v>
      </c>
      <c r="G2191" s="764" t="s">
        <v>3054</v>
      </c>
    </row>
    <row r="2192" spans="1:7" s="594" customFormat="1" ht="13.5" customHeight="1">
      <c r="A2192" s="604"/>
      <c r="B2192" s="493" t="s">
        <v>3099</v>
      </c>
      <c r="C2192" s="757"/>
      <c r="D2192" s="494"/>
      <c r="E2192" s="495"/>
      <c r="F2192" s="775"/>
      <c r="G2192" s="759"/>
    </row>
    <row r="2193" spans="1:7" s="594" customFormat="1" ht="13.5" customHeight="1">
      <c r="A2193" s="603" t="s">
        <v>3201</v>
      </c>
      <c r="B2193" s="488" t="s">
        <v>3195</v>
      </c>
      <c r="C2193" s="756" t="s">
        <v>784</v>
      </c>
      <c r="D2193" s="489"/>
      <c r="E2193" s="490">
        <v>87440</v>
      </c>
      <c r="F2193" s="774" t="s">
        <v>1046</v>
      </c>
      <c r="G2193" s="764" t="s">
        <v>3054</v>
      </c>
    </row>
    <row r="2194" spans="1:7" s="594" customFormat="1" ht="13.5" customHeight="1">
      <c r="A2194" s="604"/>
      <c r="B2194" s="493" t="s">
        <v>3101</v>
      </c>
      <c r="C2194" s="757"/>
      <c r="D2194" s="494"/>
      <c r="E2194" s="495"/>
      <c r="F2194" s="775"/>
      <c r="G2194" s="759"/>
    </row>
    <row r="2195" spans="1:7" s="594" customFormat="1" ht="13.5" customHeight="1">
      <c r="A2195" s="603" t="s">
        <v>3202</v>
      </c>
      <c r="B2195" s="488" t="s">
        <v>3195</v>
      </c>
      <c r="C2195" s="756" t="s">
        <v>784</v>
      </c>
      <c r="D2195" s="489"/>
      <c r="E2195" s="490">
        <v>94640</v>
      </c>
      <c r="F2195" s="774" t="s">
        <v>1046</v>
      </c>
      <c r="G2195" s="764" t="s">
        <v>3054</v>
      </c>
    </row>
    <row r="2196" spans="1:7" s="594" customFormat="1" ht="13.5" customHeight="1">
      <c r="A2196" s="604"/>
      <c r="B2196" s="493" t="s">
        <v>3103</v>
      </c>
      <c r="C2196" s="757"/>
      <c r="D2196" s="494"/>
      <c r="E2196" s="495"/>
      <c r="F2196" s="775"/>
      <c r="G2196" s="759"/>
    </row>
    <row r="2197" spans="1:7" s="594" customFormat="1" ht="13.5" customHeight="1">
      <c r="A2197" s="603" t="s">
        <v>3203</v>
      </c>
      <c r="B2197" s="488" t="s">
        <v>3195</v>
      </c>
      <c r="C2197" s="756" t="s">
        <v>784</v>
      </c>
      <c r="D2197" s="489"/>
      <c r="E2197" s="490">
        <v>111380</v>
      </c>
      <c r="F2197" s="774" t="s">
        <v>1046</v>
      </c>
      <c r="G2197" s="764" t="s">
        <v>3054</v>
      </c>
    </row>
    <row r="2198" spans="1:7" s="594" customFormat="1" ht="13.5" customHeight="1">
      <c r="A2198" s="604"/>
      <c r="B2198" s="493" t="s">
        <v>3105</v>
      </c>
      <c r="C2198" s="757"/>
      <c r="D2198" s="494"/>
      <c r="E2198" s="495"/>
      <c r="F2198" s="775"/>
      <c r="G2198" s="759"/>
    </row>
    <row r="2199" spans="1:7" s="594" customFormat="1" ht="13.5" customHeight="1">
      <c r="A2199" s="603" t="s">
        <v>3204</v>
      </c>
      <c r="B2199" s="488" t="s">
        <v>3195</v>
      </c>
      <c r="C2199" s="756" t="s">
        <v>784</v>
      </c>
      <c r="D2199" s="489"/>
      <c r="E2199" s="490">
        <v>119220</v>
      </c>
      <c r="F2199" s="774" t="s">
        <v>1046</v>
      </c>
      <c r="G2199" s="764" t="s">
        <v>3054</v>
      </c>
    </row>
    <row r="2200" spans="1:7" s="594" customFormat="1" ht="13.5" customHeight="1">
      <c r="A2200" s="604"/>
      <c r="B2200" s="493" t="s">
        <v>3107</v>
      </c>
      <c r="C2200" s="757"/>
      <c r="D2200" s="494"/>
      <c r="E2200" s="495"/>
      <c r="F2200" s="775"/>
      <c r="G2200" s="759"/>
    </row>
    <row r="2201" spans="1:7" s="594" customFormat="1" ht="13.5" customHeight="1">
      <c r="A2201" s="603" t="s">
        <v>3205</v>
      </c>
      <c r="B2201" s="488" t="s">
        <v>3195</v>
      </c>
      <c r="C2201" s="756" t="s">
        <v>784</v>
      </c>
      <c r="D2201" s="489"/>
      <c r="E2201" s="490">
        <v>144850</v>
      </c>
      <c r="F2201" s="774" t="s">
        <v>1046</v>
      </c>
      <c r="G2201" s="764" t="s">
        <v>3054</v>
      </c>
    </row>
    <row r="2202" spans="1:7" s="594" customFormat="1" ht="13.5" customHeight="1">
      <c r="A2202" s="604"/>
      <c r="B2202" s="493" t="s">
        <v>3109</v>
      </c>
      <c r="C2202" s="757"/>
      <c r="D2202" s="494"/>
      <c r="E2202" s="495"/>
      <c r="F2202" s="775"/>
      <c r="G2202" s="759"/>
    </row>
    <row r="2203" spans="1:7" s="594" customFormat="1" ht="13.5" customHeight="1">
      <c r="A2203" s="476" t="s">
        <v>3206</v>
      </c>
      <c r="B2203" s="488" t="s">
        <v>3207</v>
      </c>
      <c r="C2203" s="756" t="s">
        <v>784</v>
      </c>
      <c r="D2203" s="489">
        <v>19000</v>
      </c>
      <c r="E2203" s="490">
        <v>19000</v>
      </c>
      <c r="F2203" s="491"/>
      <c r="G2203" s="764" t="s">
        <v>1510</v>
      </c>
    </row>
    <row r="2204" spans="1:7" s="594" customFormat="1" ht="13.5" customHeight="1">
      <c r="A2204" s="492"/>
      <c r="B2204" s="493" t="s">
        <v>3208</v>
      </c>
      <c r="C2204" s="757"/>
      <c r="D2204" s="494"/>
      <c r="E2204" s="495"/>
      <c r="F2204" s="494"/>
      <c r="G2204" s="759"/>
    </row>
    <row r="2205" spans="1:7" s="594" customFormat="1" ht="13.5" customHeight="1">
      <c r="A2205" s="476" t="s">
        <v>3209</v>
      </c>
      <c r="B2205" s="488" t="s">
        <v>3207</v>
      </c>
      <c r="C2205" s="756" t="s">
        <v>784</v>
      </c>
      <c r="D2205" s="489">
        <v>32200</v>
      </c>
      <c r="E2205" s="490">
        <v>32200</v>
      </c>
      <c r="F2205" s="491"/>
      <c r="G2205" s="764" t="s">
        <v>1510</v>
      </c>
    </row>
    <row r="2206" spans="1:7" s="594" customFormat="1" ht="13.5" customHeight="1">
      <c r="A2206" s="492"/>
      <c r="B2206" s="493" t="s">
        <v>3210</v>
      </c>
      <c r="C2206" s="757"/>
      <c r="D2206" s="494"/>
      <c r="E2206" s="495"/>
      <c r="F2206" s="494"/>
      <c r="G2206" s="759"/>
    </row>
    <row r="2207" spans="1:7" s="594" customFormat="1" ht="13.5" customHeight="1">
      <c r="A2207" s="476" t="s">
        <v>3211</v>
      </c>
      <c r="B2207" s="488" t="s">
        <v>3207</v>
      </c>
      <c r="C2207" s="756" t="s">
        <v>784</v>
      </c>
      <c r="D2207" s="489">
        <v>40700</v>
      </c>
      <c r="E2207" s="490">
        <v>40700</v>
      </c>
      <c r="F2207" s="491"/>
      <c r="G2207" s="764" t="s">
        <v>1510</v>
      </c>
    </row>
    <row r="2208" spans="1:7" s="594" customFormat="1" ht="13.5" customHeight="1">
      <c r="A2208" s="492"/>
      <c r="B2208" s="493" t="s">
        <v>2368</v>
      </c>
      <c r="C2208" s="757"/>
      <c r="D2208" s="494"/>
      <c r="E2208" s="495"/>
      <c r="F2208" s="494"/>
      <c r="G2208" s="759"/>
    </row>
    <row r="2209" spans="1:7" s="594" customFormat="1" ht="13.5" customHeight="1">
      <c r="A2209" s="476" t="s">
        <v>3212</v>
      </c>
      <c r="B2209" s="488" t="s">
        <v>3207</v>
      </c>
      <c r="C2209" s="756" t="s">
        <v>784</v>
      </c>
      <c r="D2209" s="489">
        <v>48030</v>
      </c>
      <c r="E2209" s="490">
        <v>48030</v>
      </c>
      <c r="F2209" s="491"/>
      <c r="G2209" s="764" t="s">
        <v>1510</v>
      </c>
    </row>
    <row r="2210" spans="1:7" s="594" customFormat="1" ht="13.5" customHeight="1">
      <c r="A2210" s="492"/>
      <c r="B2210" s="493" t="s">
        <v>2370</v>
      </c>
      <c r="C2210" s="757"/>
      <c r="D2210" s="494"/>
      <c r="E2210" s="495"/>
      <c r="F2210" s="494"/>
      <c r="G2210" s="759"/>
    </row>
    <row r="2211" spans="1:7" s="594" customFormat="1" ht="13.5" customHeight="1">
      <c r="A2211" s="476" t="s">
        <v>3213</v>
      </c>
      <c r="B2211" s="488" t="s">
        <v>3207</v>
      </c>
      <c r="C2211" s="756" t="s">
        <v>784</v>
      </c>
      <c r="D2211" s="489">
        <v>57700</v>
      </c>
      <c r="E2211" s="490">
        <v>57700</v>
      </c>
      <c r="F2211" s="491"/>
      <c r="G2211" s="764" t="s">
        <v>1510</v>
      </c>
    </row>
    <row r="2212" spans="1:7" s="594" customFormat="1" ht="13.5" customHeight="1">
      <c r="A2212" s="492"/>
      <c r="B2212" s="493" t="s">
        <v>3214</v>
      </c>
      <c r="C2212" s="757"/>
      <c r="D2212" s="494"/>
      <c r="E2212" s="495"/>
      <c r="F2212" s="494"/>
      <c r="G2212" s="759"/>
    </row>
    <row r="2213" spans="1:7" s="594" customFormat="1" ht="13.5" customHeight="1">
      <c r="A2213" s="476" t="s">
        <v>3215</v>
      </c>
      <c r="B2213" s="488" t="s">
        <v>3207</v>
      </c>
      <c r="C2213" s="756" t="s">
        <v>784</v>
      </c>
      <c r="D2213" s="489">
        <v>100500</v>
      </c>
      <c r="E2213" s="490">
        <v>100500</v>
      </c>
      <c r="F2213" s="491"/>
      <c r="G2213" s="764" t="s">
        <v>1510</v>
      </c>
    </row>
    <row r="2214" spans="1:7" s="594" customFormat="1" ht="13.5" customHeight="1">
      <c r="A2214" s="492"/>
      <c r="B2214" s="493" t="s">
        <v>3216</v>
      </c>
      <c r="C2214" s="757"/>
      <c r="D2214" s="494"/>
      <c r="E2214" s="495"/>
      <c r="F2214" s="494"/>
      <c r="G2214" s="759"/>
    </row>
    <row r="2215" spans="1:7" s="594" customFormat="1" ht="13.5" customHeight="1">
      <c r="A2215" s="476" t="s">
        <v>3217</v>
      </c>
      <c r="B2215" s="488" t="s">
        <v>3207</v>
      </c>
      <c r="C2215" s="756" t="s">
        <v>784</v>
      </c>
      <c r="D2215" s="489">
        <v>117900</v>
      </c>
      <c r="E2215" s="490">
        <v>117900</v>
      </c>
      <c r="F2215" s="491"/>
      <c r="G2215" s="764" t="s">
        <v>1510</v>
      </c>
    </row>
    <row r="2216" spans="1:7" s="594" customFormat="1" ht="13.5" customHeight="1">
      <c r="A2216" s="492"/>
      <c r="B2216" s="493" t="s">
        <v>3218</v>
      </c>
      <c r="C2216" s="757"/>
      <c r="D2216" s="494"/>
      <c r="E2216" s="495"/>
      <c r="F2216" s="494"/>
      <c r="G2216" s="759"/>
    </row>
    <row r="2217" spans="1:7" s="594" customFormat="1" ht="13.5" customHeight="1">
      <c r="A2217" s="476" t="s">
        <v>3219</v>
      </c>
      <c r="B2217" s="488" t="s">
        <v>3220</v>
      </c>
      <c r="C2217" s="756" t="s">
        <v>738</v>
      </c>
      <c r="D2217" s="489">
        <v>11498</v>
      </c>
      <c r="E2217" s="490">
        <v>15580</v>
      </c>
      <c r="F2217" s="491"/>
      <c r="G2217" s="764" t="s">
        <v>747</v>
      </c>
    </row>
    <row r="2218" spans="1:7" s="594" customFormat="1" ht="13.5" customHeight="1">
      <c r="A2218" s="492"/>
      <c r="B2218" s="493" t="s">
        <v>3092</v>
      </c>
      <c r="C2218" s="757"/>
      <c r="D2218" s="494"/>
      <c r="E2218" s="495"/>
      <c r="F2218" s="494"/>
      <c r="G2218" s="759"/>
    </row>
    <row r="2219" spans="1:7" s="594" customFormat="1" ht="13.5" customHeight="1">
      <c r="A2219" s="476" t="s">
        <v>3221</v>
      </c>
      <c r="B2219" s="488" t="s">
        <v>3220</v>
      </c>
      <c r="C2219" s="756" t="s">
        <v>738</v>
      </c>
      <c r="D2219" s="489">
        <v>17010</v>
      </c>
      <c r="E2219" s="490">
        <v>17010</v>
      </c>
      <c r="F2219" s="491"/>
      <c r="G2219" s="764" t="s">
        <v>747</v>
      </c>
    </row>
    <row r="2220" spans="1:7" s="594" customFormat="1" ht="13.5" customHeight="1">
      <c r="A2220" s="492"/>
      <c r="B2220" s="493" t="s">
        <v>3095</v>
      </c>
      <c r="C2220" s="757"/>
      <c r="D2220" s="494"/>
      <c r="E2220" s="495"/>
      <c r="F2220" s="494"/>
      <c r="G2220" s="759"/>
    </row>
    <row r="2221" spans="1:7" s="594" customFormat="1" ht="13.5" customHeight="1">
      <c r="A2221" s="476" t="s">
        <v>3222</v>
      </c>
      <c r="B2221" s="488" t="s">
        <v>3220</v>
      </c>
      <c r="C2221" s="756" t="s">
        <v>738</v>
      </c>
      <c r="D2221" s="489">
        <v>18450</v>
      </c>
      <c r="E2221" s="490">
        <v>18450</v>
      </c>
      <c r="F2221" s="491"/>
      <c r="G2221" s="764" t="s">
        <v>747</v>
      </c>
    </row>
    <row r="2222" spans="1:7" s="594" customFormat="1" ht="13.5" customHeight="1">
      <c r="A2222" s="492"/>
      <c r="B2222" s="493" t="s">
        <v>3097</v>
      </c>
      <c r="C2222" s="757"/>
      <c r="D2222" s="494"/>
      <c r="E2222" s="495"/>
      <c r="F2222" s="494"/>
      <c r="G2222" s="759"/>
    </row>
    <row r="2223" spans="1:7" s="594" customFormat="1" ht="13.5" customHeight="1">
      <c r="A2223" s="476" t="s">
        <v>3223</v>
      </c>
      <c r="B2223" s="488" t="s">
        <v>3220</v>
      </c>
      <c r="C2223" s="756" t="s">
        <v>738</v>
      </c>
      <c r="D2223" s="489">
        <v>25905</v>
      </c>
      <c r="E2223" s="490">
        <v>19165</v>
      </c>
      <c r="F2223" s="491"/>
      <c r="G2223" s="764" t="s">
        <v>747</v>
      </c>
    </row>
    <row r="2224" spans="1:7" s="594" customFormat="1" ht="13.5" customHeight="1">
      <c r="A2224" s="492"/>
      <c r="B2224" s="493" t="s">
        <v>3099</v>
      </c>
      <c r="C2224" s="757"/>
      <c r="D2224" s="494"/>
      <c r="E2224" s="495"/>
      <c r="F2224" s="494"/>
      <c r="G2224" s="759"/>
    </row>
    <row r="2225" spans="1:7" s="594" customFormat="1" ht="13.5" customHeight="1">
      <c r="A2225" s="476" t="s">
        <v>3224</v>
      </c>
      <c r="B2225" s="488" t="s">
        <v>3220</v>
      </c>
      <c r="C2225" s="756" t="s">
        <v>738</v>
      </c>
      <c r="D2225" s="489">
        <v>19880</v>
      </c>
      <c r="E2225" s="490">
        <v>19880</v>
      </c>
      <c r="F2225" s="491"/>
      <c r="G2225" s="764" t="s">
        <v>747</v>
      </c>
    </row>
    <row r="2226" spans="1:7" s="594" customFormat="1" ht="13.5" customHeight="1">
      <c r="A2226" s="492"/>
      <c r="B2226" s="493" t="s">
        <v>3101</v>
      </c>
      <c r="C2226" s="757"/>
      <c r="D2226" s="494"/>
      <c r="E2226" s="495"/>
      <c r="F2226" s="494"/>
      <c r="G2226" s="759"/>
    </row>
    <row r="2227" spans="1:7" s="594" customFormat="1" ht="13.5" customHeight="1">
      <c r="A2227" s="476" t="s">
        <v>3225</v>
      </c>
      <c r="B2227" s="488" t="s">
        <v>3220</v>
      </c>
      <c r="C2227" s="756" t="s">
        <v>738</v>
      </c>
      <c r="D2227" s="489">
        <v>32403</v>
      </c>
      <c r="E2227" s="490">
        <v>32850</v>
      </c>
      <c r="F2227" s="491"/>
      <c r="G2227" s="764" t="s">
        <v>747</v>
      </c>
    </row>
    <row r="2228" spans="1:7" s="594" customFormat="1" ht="13.5" customHeight="1">
      <c r="A2228" s="492"/>
      <c r="B2228" s="493" t="s">
        <v>3103</v>
      </c>
      <c r="C2228" s="757"/>
      <c r="D2228" s="494"/>
      <c r="E2228" s="495"/>
      <c r="F2228" s="494"/>
      <c r="G2228" s="759"/>
    </row>
    <row r="2229" spans="1:7" s="594" customFormat="1" ht="13.5" customHeight="1">
      <c r="A2229" s="476" t="s">
        <v>3226</v>
      </c>
      <c r="B2229" s="488" t="s">
        <v>3227</v>
      </c>
      <c r="C2229" s="756" t="s">
        <v>738</v>
      </c>
      <c r="D2229" s="489">
        <v>14060</v>
      </c>
      <c r="E2229" s="490">
        <v>14560</v>
      </c>
      <c r="F2229" s="491"/>
      <c r="G2229" s="764" t="s">
        <v>747</v>
      </c>
    </row>
    <row r="2230" spans="1:7" s="594" customFormat="1" ht="13.5" customHeight="1">
      <c r="A2230" s="492"/>
      <c r="B2230" s="493" t="s">
        <v>3092</v>
      </c>
      <c r="C2230" s="757"/>
      <c r="D2230" s="494"/>
      <c r="E2230" s="495"/>
      <c r="F2230" s="494"/>
      <c r="G2230" s="759"/>
    </row>
    <row r="2231" spans="1:7" s="594" customFormat="1" ht="13.5" customHeight="1">
      <c r="A2231" s="476" t="s">
        <v>3228</v>
      </c>
      <c r="B2231" s="488" t="s">
        <v>3227</v>
      </c>
      <c r="C2231" s="756" t="s">
        <v>738</v>
      </c>
      <c r="D2231" s="489">
        <v>18710</v>
      </c>
      <c r="E2231" s="490">
        <v>18930</v>
      </c>
      <c r="F2231" s="491"/>
      <c r="G2231" s="764" t="s">
        <v>747</v>
      </c>
    </row>
    <row r="2232" spans="1:7" s="594" customFormat="1" ht="13.5" customHeight="1">
      <c r="A2232" s="492"/>
      <c r="B2232" s="493" t="s">
        <v>3093</v>
      </c>
      <c r="C2232" s="757"/>
      <c r="D2232" s="494"/>
      <c r="E2232" s="495"/>
      <c r="F2232" s="494"/>
      <c r="G2232" s="759"/>
    </row>
    <row r="2233" spans="1:7" s="594" customFormat="1" ht="13.5" customHeight="1">
      <c r="A2233" s="476" t="s">
        <v>3229</v>
      </c>
      <c r="B2233" s="488" t="s">
        <v>3227</v>
      </c>
      <c r="C2233" s="756" t="s">
        <v>738</v>
      </c>
      <c r="D2233" s="489">
        <v>25280</v>
      </c>
      <c r="E2233" s="490">
        <v>25940</v>
      </c>
      <c r="F2233" s="491"/>
      <c r="G2233" s="764" t="s">
        <v>747</v>
      </c>
    </row>
    <row r="2234" spans="1:7" s="594" customFormat="1" ht="13.5" customHeight="1">
      <c r="A2234" s="492"/>
      <c r="B2234" s="493" t="s">
        <v>3095</v>
      </c>
      <c r="C2234" s="757"/>
      <c r="D2234" s="494"/>
      <c r="E2234" s="495"/>
      <c r="F2234" s="494"/>
      <c r="G2234" s="759"/>
    </row>
    <row r="2235" spans="1:7" s="594" customFormat="1" ht="13.5" customHeight="1">
      <c r="A2235" s="476" t="s">
        <v>3230</v>
      </c>
      <c r="B2235" s="488" t="s">
        <v>3227</v>
      </c>
      <c r="C2235" s="756" t="s">
        <v>738</v>
      </c>
      <c r="D2235" s="489">
        <v>33450</v>
      </c>
      <c r="E2235" s="490">
        <v>33530</v>
      </c>
      <c r="F2235" s="491"/>
      <c r="G2235" s="764" t="s">
        <v>747</v>
      </c>
    </row>
    <row r="2236" spans="1:7" s="594" customFormat="1" ht="13.5" customHeight="1">
      <c r="A2236" s="492"/>
      <c r="B2236" s="493" t="s">
        <v>3097</v>
      </c>
      <c r="C2236" s="757"/>
      <c r="D2236" s="494"/>
      <c r="E2236" s="495"/>
      <c r="F2236" s="494"/>
      <c r="G2236" s="759"/>
    </row>
    <row r="2237" spans="1:7" s="594" customFormat="1" ht="13.5" customHeight="1">
      <c r="A2237" s="476" t="s">
        <v>3231</v>
      </c>
      <c r="B2237" s="488" t="s">
        <v>3227</v>
      </c>
      <c r="C2237" s="756" t="s">
        <v>738</v>
      </c>
      <c r="D2237" s="489">
        <v>40460</v>
      </c>
      <c r="E2237" s="490">
        <v>41090</v>
      </c>
      <c r="F2237" s="491"/>
      <c r="G2237" s="764" t="s">
        <v>747</v>
      </c>
    </row>
    <row r="2238" spans="1:7" s="594" customFormat="1" ht="13.5" customHeight="1">
      <c r="A2238" s="492"/>
      <c r="B2238" s="493" t="s">
        <v>3099</v>
      </c>
      <c r="C2238" s="757"/>
      <c r="D2238" s="494"/>
      <c r="E2238" s="495"/>
      <c r="F2238" s="494"/>
      <c r="G2238" s="759"/>
    </row>
    <row r="2239" spans="1:7" s="594" customFormat="1" ht="13.5" customHeight="1">
      <c r="A2239" s="476" t="s">
        <v>3232</v>
      </c>
      <c r="B2239" s="488" t="s">
        <v>3227</v>
      </c>
      <c r="C2239" s="756" t="s">
        <v>738</v>
      </c>
      <c r="D2239" s="489">
        <v>48310</v>
      </c>
      <c r="E2239" s="490">
        <v>48860</v>
      </c>
      <c r="F2239" s="491"/>
      <c r="G2239" s="764" t="s">
        <v>747</v>
      </c>
    </row>
    <row r="2240" spans="1:7" s="594" customFormat="1" ht="13.5" customHeight="1">
      <c r="A2240" s="492"/>
      <c r="B2240" s="493" t="s">
        <v>3101</v>
      </c>
      <c r="C2240" s="757"/>
      <c r="D2240" s="494"/>
      <c r="E2240" s="495"/>
      <c r="F2240" s="494"/>
      <c r="G2240" s="759"/>
    </row>
    <row r="2241" spans="1:7" s="594" customFormat="1" ht="13.5" customHeight="1">
      <c r="A2241" s="476" t="s">
        <v>3233</v>
      </c>
      <c r="B2241" s="488" t="s">
        <v>3227</v>
      </c>
      <c r="C2241" s="756" t="s">
        <v>738</v>
      </c>
      <c r="D2241" s="489">
        <v>55820</v>
      </c>
      <c r="E2241" s="490">
        <v>56490</v>
      </c>
      <c r="F2241" s="491"/>
      <c r="G2241" s="764" t="s">
        <v>747</v>
      </c>
    </row>
    <row r="2242" spans="1:7" s="594" customFormat="1" ht="13.5" customHeight="1">
      <c r="A2242" s="492"/>
      <c r="B2242" s="493" t="s">
        <v>3103</v>
      </c>
      <c r="C2242" s="757"/>
      <c r="D2242" s="494"/>
      <c r="E2242" s="495"/>
      <c r="F2242" s="494"/>
      <c r="G2242" s="759"/>
    </row>
    <row r="2243" spans="1:7" s="594" customFormat="1" ht="13.5" customHeight="1">
      <c r="A2243" s="476" t="s">
        <v>3234</v>
      </c>
      <c r="B2243" s="488" t="s">
        <v>3227</v>
      </c>
      <c r="C2243" s="756" t="s">
        <v>738</v>
      </c>
      <c r="D2243" s="489">
        <v>64000</v>
      </c>
      <c r="E2243" s="490">
        <v>64050</v>
      </c>
      <c r="F2243" s="491"/>
      <c r="G2243" s="764" t="s">
        <v>747</v>
      </c>
    </row>
    <row r="2244" spans="1:7" s="594" customFormat="1" ht="13.5" customHeight="1">
      <c r="A2244" s="492"/>
      <c r="B2244" s="493" t="s">
        <v>3105</v>
      </c>
      <c r="C2244" s="757"/>
      <c r="D2244" s="494"/>
      <c r="E2244" s="495"/>
      <c r="F2244" s="494"/>
      <c r="G2244" s="759"/>
    </row>
    <row r="2245" spans="1:7" s="594" customFormat="1" ht="13.5" customHeight="1">
      <c r="A2245" s="476" t="s">
        <v>3235</v>
      </c>
      <c r="B2245" s="488" t="s">
        <v>3227</v>
      </c>
      <c r="C2245" s="756" t="s">
        <v>738</v>
      </c>
      <c r="D2245" s="489">
        <v>71120</v>
      </c>
      <c r="E2245" s="490">
        <v>71580</v>
      </c>
      <c r="F2245" s="491"/>
      <c r="G2245" s="764" t="s">
        <v>747</v>
      </c>
    </row>
    <row r="2246" spans="1:7" s="594" customFormat="1" ht="13.5" customHeight="1">
      <c r="A2246" s="492"/>
      <c r="B2246" s="493" t="s">
        <v>3107</v>
      </c>
      <c r="C2246" s="757"/>
      <c r="D2246" s="494"/>
      <c r="E2246" s="495"/>
      <c r="F2246" s="494"/>
      <c r="G2246" s="759"/>
    </row>
    <row r="2247" spans="1:7" s="594" customFormat="1" ht="13.5" customHeight="1">
      <c r="A2247" s="476" t="s">
        <v>3236</v>
      </c>
      <c r="B2247" s="488" t="s">
        <v>3227</v>
      </c>
      <c r="C2247" s="756" t="s">
        <v>738</v>
      </c>
      <c r="D2247" s="489">
        <v>78850</v>
      </c>
      <c r="E2247" s="490">
        <v>79170</v>
      </c>
      <c r="F2247" s="491"/>
      <c r="G2247" s="764" t="s">
        <v>747</v>
      </c>
    </row>
    <row r="2248" spans="1:7" s="594" customFormat="1" ht="13.5" customHeight="1">
      <c r="A2248" s="492"/>
      <c r="B2248" s="493" t="s">
        <v>3109</v>
      </c>
      <c r="C2248" s="757"/>
      <c r="D2248" s="494"/>
      <c r="E2248" s="495"/>
      <c r="F2248" s="494"/>
      <c r="G2248" s="759"/>
    </row>
    <row r="2249" spans="1:7" s="594" customFormat="1" ht="13.5" customHeight="1">
      <c r="A2249" s="476" t="s">
        <v>3237</v>
      </c>
      <c r="B2249" s="488" t="s">
        <v>3238</v>
      </c>
      <c r="C2249" s="756" t="s">
        <v>784</v>
      </c>
      <c r="D2249" s="489">
        <v>15095</v>
      </c>
      <c r="E2249" s="490">
        <v>20910</v>
      </c>
      <c r="F2249" s="491"/>
      <c r="G2249" s="764" t="s">
        <v>747</v>
      </c>
    </row>
    <row r="2250" spans="1:7" s="594" customFormat="1" ht="13.5" customHeight="1">
      <c r="A2250" s="492"/>
      <c r="B2250" s="493" t="s">
        <v>3126</v>
      </c>
      <c r="C2250" s="757"/>
      <c r="D2250" s="494"/>
      <c r="E2250" s="495"/>
      <c r="F2250" s="494"/>
      <c r="G2250" s="759"/>
    </row>
    <row r="2251" spans="1:7" s="594" customFormat="1" ht="13.5" customHeight="1">
      <c r="A2251" s="476" t="s">
        <v>3239</v>
      </c>
      <c r="B2251" s="488" t="s">
        <v>3238</v>
      </c>
      <c r="C2251" s="756" t="s">
        <v>784</v>
      </c>
      <c r="D2251" s="489">
        <v>25520</v>
      </c>
      <c r="E2251" s="490">
        <v>25520</v>
      </c>
      <c r="F2251" s="491"/>
      <c r="G2251" s="764" t="s">
        <v>747</v>
      </c>
    </row>
    <row r="2252" spans="1:7" s="594" customFormat="1" ht="13.5" customHeight="1">
      <c r="A2252" s="492"/>
      <c r="B2252" s="493" t="s">
        <v>3130</v>
      </c>
      <c r="C2252" s="757"/>
      <c r="D2252" s="494"/>
      <c r="E2252" s="495"/>
      <c r="F2252" s="494"/>
      <c r="G2252" s="759"/>
    </row>
    <row r="2253" spans="1:7" s="594" customFormat="1" ht="13.5" customHeight="1">
      <c r="A2253" s="476" t="s">
        <v>3240</v>
      </c>
      <c r="B2253" s="488" t="s">
        <v>3238</v>
      </c>
      <c r="C2253" s="756" t="s">
        <v>784</v>
      </c>
      <c r="D2253" s="489">
        <v>27680</v>
      </c>
      <c r="E2253" s="490">
        <v>27680</v>
      </c>
      <c r="F2253" s="491"/>
      <c r="G2253" s="764" t="s">
        <v>747</v>
      </c>
    </row>
    <row r="2254" spans="1:7" s="594" customFormat="1" ht="13.5" customHeight="1">
      <c r="A2254" s="492"/>
      <c r="B2254" s="493" t="s">
        <v>3132</v>
      </c>
      <c r="C2254" s="757"/>
      <c r="D2254" s="494"/>
      <c r="E2254" s="495"/>
      <c r="F2254" s="494"/>
      <c r="G2254" s="759"/>
    </row>
    <row r="2255" spans="1:7" s="594" customFormat="1" ht="13.5" customHeight="1">
      <c r="A2255" s="476" t="s">
        <v>3241</v>
      </c>
      <c r="B2255" s="488" t="s">
        <v>3238</v>
      </c>
      <c r="C2255" s="756" t="s">
        <v>784</v>
      </c>
      <c r="D2255" s="489">
        <v>39365</v>
      </c>
      <c r="E2255" s="490">
        <v>28750</v>
      </c>
      <c r="F2255" s="491"/>
      <c r="G2255" s="764" t="s">
        <v>747</v>
      </c>
    </row>
    <row r="2256" spans="1:7" s="594" customFormat="1" ht="13.5" customHeight="1">
      <c r="A2256" s="492"/>
      <c r="B2256" s="493" t="s">
        <v>3134</v>
      </c>
      <c r="C2256" s="757"/>
      <c r="D2256" s="494"/>
      <c r="E2256" s="495"/>
      <c r="F2256" s="494"/>
      <c r="G2256" s="759"/>
    </row>
    <row r="2257" spans="1:7" s="594" customFormat="1" ht="13.5" customHeight="1">
      <c r="A2257" s="476" t="s">
        <v>3242</v>
      </c>
      <c r="B2257" s="488" t="s">
        <v>3238</v>
      </c>
      <c r="C2257" s="756" t="s">
        <v>784</v>
      </c>
      <c r="D2257" s="489">
        <v>29820</v>
      </c>
      <c r="E2257" s="490">
        <v>29820</v>
      </c>
      <c r="F2257" s="491"/>
      <c r="G2257" s="764" t="s">
        <v>747</v>
      </c>
    </row>
    <row r="2258" spans="1:7" s="594" customFormat="1" ht="13.5" customHeight="1">
      <c r="A2258" s="492"/>
      <c r="B2258" s="493" t="s">
        <v>3136</v>
      </c>
      <c r="C2258" s="757"/>
      <c r="D2258" s="494"/>
      <c r="E2258" s="495"/>
      <c r="F2258" s="494"/>
      <c r="G2258" s="759"/>
    </row>
    <row r="2259" spans="1:7" s="594" customFormat="1" ht="13.5" customHeight="1">
      <c r="A2259" s="476" t="s">
        <v>3243</v>
      </c>
      <c r="B2259" s="488" t="s">
        <v>3244</v>
      </c>
      <c r="C2259" s="756" t="s">
        <v>738</v>
      </c>
      <c r="D2259" s="489">
        <v>10960</v>
      </c>
      <c r="E2259" s="490">
        <v>14500</v>
      </c>
      <c r="F2259" s="491"/>
      <c r="G2259" s="764" t="s">
        <v>747</v>
      </c>
    </row>
    <row r="2260" spans="1:7" s="594" customFormat="1" ht="13.5" customHeight="1">
      <c r="A2260" s="492"/>
      <c r="B2260" s="493" t="s">
        <v>3126</v>
      </c>
      <c r="C2260" s="757"/>
      <c r="D2260" s="494"/>
      <c r="E2260" s="495"/>
      <c r="F2260" s="494"/>
      <c r="G2260" s="759"/>
    </row>
    <row r="2261" spans="1:7" s="594" customFormat="1" ht="13.5" customHeight="1">
      <c r="A2261" s="476" t="s">
        <v>3245</v>
      </c>
      <c r="B2261" s="488" t="s">
        <v>3244</v>
      </c>
      <c r="C2261" s="756" t="s">
        <v>738</v>
      </c>
      <c r="D2261" s="489">
        <v>21160</v>
      </c>
      <c r="E2261" s="490">
        <v>30860</v>
      </c>
      <c r="F2261" s="491"/>
      <c r="G2261" s="764" t="s">
        <v>747</v>
      </c>
    </row>
    <row r="2262" spans="1:7" s="594" customFormat="1" ht="13.5" customHeight="1">
      <c r="A2262" s="492"/>
      <c r="B2262" s="493" t="s">
        <v>3130</v>
      </c>
      <c r="C2262" s="757"/>
      <c r="D2262" s="494"/>
      <c r="E2262" s="495"/>
      <c r="F2262" s="494"/>
      <c r="G2262" s="759"/>
    </row>
    <row r="2263" spans="1:7" s="594" customFormat="1" ht="13.5" customHeight="1">
      <c r="A2263" s="476" t="s">
        <v>3246</v>
      </c>
      <c r="B2263" s="488" t="s">
        <v>3244</v>
      </c>
      <c r="C2263" s="756" t="s">
        <v>738</v>
      </c>
      <c r="D2263" s="489">
        <v>28990</v>
      </c>
      <c r="E2263" s="490">
        <v>42450</v>
      </c>
      <c r="F2263" s="491"/>
      <c r="G2263" s="764" t="s">
        <v>747</v>
      </c>
    </row>
    <row r="2264" spans="1:7" s="594" customFormat="1" ht="13.5" customHeight="1">
      <c r="A2264" s="492"/>
      <c r="B2264" s="493" t="s">
        <v>3132</v>
      </c>
      <c r="C2264" s="757"/>
      <c r="D2264" s="494"/>
      <c r="E2264" s="495"/>
      <c r="F2264" s="494"/>
      <c r="G2264" s="759"/>
    </row>
    <row r="2265" spans="1:7" s="594" customFormat="1" ht="13.5" customHeight="1">
      <c r="A2265" s="476" t="s">
        <v>3247</v>
      </c>
      <c r="B2265" s="488" t="s">
        <v>3244</v>
      </c>
      <c r="C2265" s="756" t="s">
        <v>738</v>
      </c>
      <c r="D2265" s="489">
        <v>43520</v>
      </c>
      <c r="E2265" s="490">
        <v>56830</v>
      </c>
      <c r="F2265" s="491"/>
      <c r="G2265" s="764" t="s">
        <v>747</v>
      </c>
    </row>
    <row r="2266" spans="1:7" s="594" customFormat="1" ht="13.5" customHeight="1">
      <c r="A2266" s="492"/>
      <c r="B2266" s="493" t="s">
        <v>3134</v>
      </c>
      <c r="C2266" s="757"/>
      <c r="D2266" s="494"/>
      <c r="E2266" s="495"/>
      <c r="F2266" s="494"/>
      <c r="G2266" s="759"/>
    </row>
    <row r="2267" spans="1:7" s="594" customFormat="1" ht="13.5" customHeight="1">
      <c r="A2267" s="476" t="s">
        <v>3248</v>
      </c>
      <c r="B2267" s="488" t="s">
        <v>3244</v>
      </c>
      <c r="C2267" s="756" t="s">
        <v>738</v>
      </c>
      <c r="D2267" s="489">
        <v>50290</v>
      </c>
      <c r="E2267" s="490">
        <v>72800</v>
      </c>
      <c r="F2267" s="491"/>
      <c r="G2267" s="764" t="s">
        <v>747</v>
      </c>
    </row>
    <row r="2268" spans="1:7" s="594" customFormat="1" ht="13.5" customHeight="1">
      <c r="A2268" s="492"/>
      <c r="B2268" s="493" t="s">
        <v>3136</v>
      </c>
      <c r="C2268" s="757"/>
      <c r="D2268" s="494"/>
      <c r="E2268" s="495"/>
      <c r="F2268" s="494"/>
      <c r="G2268" s="759"/>
    </row>
    <row r="2269" spans="1:7" s="594" customFormat="1" ht="13.5" customHeight="1">
      <c r="A2269" s="476" t="s">
        <v>3249</v>
      </c>
      <c r="B2269" s="488" t="s">
        <v>3250</v>
      </c>
      <c r="C2269" s="756" t="s">
        <v>784</v>
      </c>
      <c r="D2269" s="489">
        <v>15095</v>
      </c>
      <c r="E2269" s="490">
        <v>23380</v>
      </c>
      <c r="F2269" s="491"/>
      <c r="G2269" s="764" t="s">
        <v>747</v>
      </c>
    </row>
    <row r="2270" spans="1:7" s="594" customFormat="1" ht="13.5" customHeight="1">
      <c r="A2270" s="492"/>
      <c r="B2270" s="493" t="s">
        <v>3092</v>
      </c>
      <c r="C2270" s="757"/>
      <c r="D2270" s="494"/>
      <c r="E2270" s="495"/>
      <c r="F2270" s="494"/>
      <c r="G2270" s="759"/>
    </row>
    <row r="2271" spans="1:7" s="594" customFormat="1" ht="13.5" customHeight="1">
      <c r="A2271" s="476" t="s">
        <v>3251</v>
      </c>
      <c r="B2271" s="488" t="s">
        <v>3250</v>
      </c>
      <c r="C2271" s="756" t="s">
        <v>784</v>
      </c>
      <c r="D2271" s="489">
        <v>25520</v>
      </c>
      <c r="E2271" s="490">
        <v>25520</v>
      </c>
      <c r="F2271" s="491"/>
      <c r="G2271" s="764" t="s">
        <v>747</v>
      </c>
    </row>
    <row r="2272" spans="1:7" s="594" customFormat="1" ht="13.5" customHeight="1">
      <c r="A2272" s="492"/>
      <c r="B2272" s="493" t="s">
        <v>3095</v>
      </c>
      <c r="C2272" s="757"/>
      <c r="D2272" s="494"/>
      <c r="E2272" s="495"/>
      <c r="F2272" s="494"/>
      <c r="G2272" s="759"/>
    </row>
    <row r="2273" spans="1:7" s="594" customFormat="1" ht="13.5" customHeight="1">
      <c r="A2273" s="476" t="s">
        <v>3252</v>
      </c>
      <c r="B2273" s="488" t="s">
        <v>3250</v>
      </c>
      <c r="C2273" s="756" t="s">
        <v>784</v>
      </c>
      <c r="D2273" s="489">
        <v>27680</v>
      </c>
      <c r="E2273" s="490">
        <v>27680</v>
      </c>
      <c r="F2273" s="491"/>
      <c r="G2273" s="764" t="s">
        <v>747</v>
      </c>
    </row>
    <row r="2274" spans="1:7" s="594" customFormat="1" ht="13.5" customHeight="1">
      <c r="A2274" s="492"/>
      <c r="B2274" s="493" t="s">
        <v>3097</v>
      </c>
      <c r="C2274" s="757"/>
      <c r="D2274" s="494"/>
      <c r="E2274" s="495"/>
      <c r="F2274" s="494"/>
      <c r="G2274" s="759"/>
    </row>
    <row r="2275" spans="1:7" s="594" customFormat="1" ht="13.5" customHeight="1">
      <c r="A2275" s="476" t="s">
        <v>3253</v>
      </c>
      <c r="B2275" s="488" t="s">
        <v>3250</v>
      </c>
      <c r="C2275" s="756" t="s">
        <v>784</v>
      </c>
      <c r="D2275" s="489">
        <v>39365</v>
      </c>
      <c r="E2275" s="490">
        <v>28750</v>
      </c>
      <c r="F2275" s="491"/>
      <c r="G2275" s="764" t="s">
        <v>747</v>
      </c>
    </row>
    <row r="2276" spans="1:7" s="594" customFormat="1" ht="13.5" customHeight="1">
      <c r="A2276" s="492"/>
      <c r="B2276" s="493" t="s">
        <v>3099</v>
      </c>
      <c r="C2276" s="757"/>
      <c r="D2276" s="494"/>
      <c r="E2276" s="495"/>
      <c r="F2276" s="494"/>
      <c r="G2276" s="759"/>
    </row>
    <row r="2277" spans="1:7" s="594" customFormat="1" ht="13.5" customHeight="1">
      <c r="A2277" s="476" t="s">
        <v>3254</v>
      </c>
      <c r="B2277" s="488" t="s">
        <v>3250</v>
      </c>
      <c r="C2277" s="756" t="s">
        <v>784</v>
      </c>
      <c r="D2277" s="489">
        <v>29820</v>
      </c>
      <c r="E2277" s="490">
        <v>29820</v>
      </c>
      <c r="F2277" s="491"/>
      <c r="G2277" s="764" t="s">
        <v>747</v>
      </c>
    </row>
    <row r="2278" spans="1:7" s="594" customFormat="1" ht="13.5" customHeight="1">
      <c r="A2278" s="492"/>
      <c r="B2278" s="493" t="s">
        <v>3101</v>
      </c>
      <c r="C2278" s="757"/>
      <c r="D2278" s="494"/>
      <c r="E2278" s="495"/>
      <c r="F2278" s="494"/>
      <c r="G2278" s="759"/>
    </row>
    <row r="2279" spans="1:7" s="594" customFormat="1" ht="13.5" customHeight="1">
      <c r="A2279" s="476" t="s">
        <v>3255</v>
      </c>
      <c r="B2279" s="488" t="s">
        <v>3256</v>
      </c>
      <c r="C2279" s="756" t="s">
        <v>784</v>
      </c>
      <c r="D2279" s="489">
        <v>28850</v>
      </c>
      <c r="E2279" s="490">
        <v>28850</v>
      </c>
      <c r="F2279" s="491"/>
      <c r="G2279" s="764" t="s">
        <v>747</v>
      </c>
    </row>
    <row r="2280" spans="1:7" s="594" customFormat="1" ht="13.5" customHeight="1">
      <c r="A2280" s="492"/>
      <c r="B2280" s="493" t="s">
        <v>3092</v>
      </c>
      <c r="C2280" s="757"/>
      <c r="D2280" s="494"/>
      <c r="E2280" s="495"/>
      <c r="F2280" s="494"/>
      <c r="G2280" s="759"/>
    </row>
    <row r="2281" spans="1:7" s="594" customFormat="1" ht="13.5" customHeight="1">
      <c r="A2281" s="476" t="s">
        <v>3257</v>
      </c>
      <c r="B2281" s="488" t="s">
        <v>3256</v>
      </c>
      <c r="C2281" s="756" t="s">
        <v>784</v>
      </c>
      <c r="D2281" s="489">
        <v>33490</v>
      </c>
      <c r="E2281" s="490">
        <v>33490</v>
      </c>
      <c r="F2281" s="491"/>
      <c r="G2281" s="764" t="s">
        <v>747</v>
      </c>
    </row>
    <row r="2282" spans="1:7" s="594" customFormat="1" ht="13.5" customHeight="1">
      <c r="A2282" s="492"/>
      <c r="B2282" s="493" t="s">
        <v>3095</v>
      </c>
      <c r="C2282" s="757"/>
      <c r="D2282" s="494"/>
      <c r="E2282" s="495"/>
      <c r="F2282" s="494"/>
      <c r="G2282" s="759"/>
    </row>
    <row r="2283" spans="1:7" s="594" customFormat="1" ht="13.5" customHeight="1">
      <c r="A2283" s="476" t="s">
        <v>3258</v>
      </c>
      <c r="B2283" s="488" t="s">
        <v>3256</v>
      </c>
      <c r="C2283" s="756" t="s">
        <v>784</v>
      </c>
      <c r="D2283" s="489">
        <v>39870</v>
      </c>
      <c r="E2283" s="490">
        <v>39870</v>
      </c>
      <c r="F2283" s="491"/>
      <c r="G2283" s="764" t="s">
        <v>747</v>
      </c>
    </row>
    <row r="2284" spans="1:7" s="594" customFormat="1" ht="13.5" customHeight="1">
      <c r="A2284" s="492"/>
      <c r="B2284" s="493" t="s">
        <v>3097</v>
      </c>
      <c r="C2284" s="757"/>
      <c r="D2284" s="494"/>
      <c r="E2284" s="495"/>
      <c r="F2284" s="494"/>
      <c r="G2284" s="759"/>
    </row>
    <row r="2285" spans="1:7" s="594" customFormat="1" ht="13.5" customHeight="1">
      <c r="A2285" s="476" t="s">
        <v>3259</v>
      </c>
      <c r="B2285" s="488" t="s">
        <v>3256</v>
      </c>
      <c r="C2285" s="756" t="s">
        <v>784</v>
      </c>
      <c r="D2285" s="489">
        <v>68230</v>
      </c>
      <c r="E2285" s="490">
        <v>42460</v>
      </c>
      <c r="F2285" s="491"/>
      <c r="G2285" s="764" t="s">
        <v>747</v>
      </c>
    </row>
    <row r="2286" spans="1:7" s="594" customFormat="1" ht="13.5" customHeight="1">
      <c r="A2286" s="492"/>
      <c r="B2286" s="493" t="s">
        <v>3099</v>
      </c>
      <c r="C2286" s="757"/>
      <c r="D2286" s="494"/>
      <c r="E2286" s="495"/>
      <c r="F2286" s="494"/>
      <c r="G2286" s="759"/>
    </row>
    <row r="2287" spans="1:7" s="594" customFormat="1" ht="13.5" customHeight="1">
      <c r="A2287" s="476" t="s">
        <v>3260</v>
      </c>
      <c r="B2287" s="488" t="s">
        <v>3256</v>
      </c>
      <c r="C2287" s="756" t="s">
        <v>784</v>
      </c>
      <c r="D2287" s="489">
        <v>45050</v>
      </c>
      <c r="E2287" s="490">
        <v>45050</v>
      </c>
      <c r="F2287" s="491"/>
      <c r="G2287" s="764" t="s">
        <v>747</v>
      </c>
    </row>
    <row r="2288" spans="1:7" s="594" customFormat="1" ht="13.5" customHeight="1">
      <c r="A2288" s="492"/>
      <c r="B2288" s="493" t="s">
        <v>3101</v>
      </c>
      <c r="C2288" s="757"/>
      <c r="D2288" s="494"/>
      <c r="E2288" s="495"/>
      <c r="F2288" s="494"/>
      <c r="G2288" s="759"/>
    </row>
    <row r="2289" spans="1:7" s="594" customFormat="1" ht="13.5" customHeight="1">
      <c r="A2289" s="476" t="s">
        <v>3261</v>
      </c>
      <c r="B2289" s="488" t="s">
        <v>3262</v>
      </c>
      <c r="C2289" s="756" t="s">
        <v>738</v>
      </c>
      <c r="D2289" s="489">
        <v>41870</v>
      </c>
      <c r="E2289" s="490">
        <v>41990</v>
      </c>
      <c r="F2289" s="491"/>
      <c r="G2289" s="764" t="s">
        <v>747</v>
      </c>
    </row>
    <row r="2290" spans="1:7" s="594" customFormat="1" ht="13.5" customHeight="1">
      <c r="A2290" s="492"/>
      <c r="B2290" s="493" t="s">
        <v>3092</v>
      </c>
      <c r="C2290" s="757"/>
      <c r="D2290" s="494"/>
      <c r="E2290" s="495"/>
      <c r="F2290" s="494"/>
      <c r="G2290" s="759"/>
    </row>
    <row r="2291" spans="1:7" s="594" customFormat="1" ht="13.5" customHeight="1">
      <c r="A2291" s="476" t="s">
        <v>3263</v>
      </c>
      <c r="B2291" s="488" t="s">
        <v>3262</v>
      </c>
      <c r="C2291" s="756" t="s">
        <v>738</v>
      </c>
      <c r="D2291" s="489">
        <v>59620</v>
      </c>
      <c r="E2291" s="490">
        <v>68800</v>
      </c>
      <c r="F2291" s="491"/>
      <c r="G2291" s="764" t="s">
        <v>747</v>
      </c>
    </row>
    <row r="2292" spans="1:7" s="594" customFormat="1" ht="13.5" customHeight="1">
      <c r="A2292" s="492"/>
      <c r="B2292" s="493" t="s">
        <v>3095</v>
      </c>
      <c r="C2292" s="757"/>
      <c r="D2292" s="494"/>
      <c r="E2292" s="495"/>
      <c r="F2292" s="494"/>
      <c r="G2292" s="759"/>
    </row>
    <row r="2293" spans="1:7" s="594" customFormat="1" ht="13.5" customHeight="1">
      <c r="A2293" s="476" t="s">
        <v>3264</v>
      </c>
      <c r="B2293" s="488" t="s">
        <v>3262</v>
      </c>
      <c r="C2293" s="756" t="s">
        <v>738</v>
      </c>
      <c r="D2293" s="489">
        <v>71240</v>
      </c>
      <c r="E2293" s="490">
        <v>85460</v>
      </c>
      <c r="F2293" s="491"/>
      <c r="G2293" s="764" t="s">
        <v>747</v>
      </c>
    </row>
    <row r="2294" spans="1:7" s="594" customFormat="1" ht="13.5" customHeight="1">
      <c r="A2294" s="492"/>
      <c r="B2294" s="493" t="s">
        <v>3097</v>
      </c>
      <c r="C2294" s="757"/>
      <c r="D2294" s="494"/>
      <c r="E2294" s="495"/>
      <c r="F2294" s="494"/>
      <c r="G2294" s="759"/>
    </row>
    <row r="2295" spans="1:7" s="594" customFormat="1" ht="13.5" customHeight="1">
      <c r="A2295" s="476" t="s">
        <v>3265</v>
      </c>
      <c r="B2295" s="488" t="s">
        <v>3262</v>
      </c>
      <c r="C2295" s="756" t="s">
        <v>738</v>
      </c>
      <c r="D2295" s="489">
        <v>85030</v>
      </c>
      <c r="E2295" s="490">
        <v>108400</v>
      </c>
      <c r="F2295" s="491"/>
      <c r="G2295" s="764" t="s">
        <v>747</v>
      </c>
    </row>
    <row r="2296" spans="1:7" s="594" customFormat="1" ht="13.5" customHeight="1">
      <c r="A2296" s="492"/>
      <c r="B2296" s="493" t="s">
        <v>3099</v>
      </c>
      <c r="C2296" s="757"/>
      <c r="D2296" s="494"/>
      <c r="E2296" s="495"/>
      <c r="F2296" s="494"/>
      <c r="G2296" s="759"/>
    </row>
    <row r="2297" spans="1:7" s="594" customFormat="1" ht="13.5" customHeight="1">
      <c r="A2297" s="476" t="s">
        <v>3266</v>
      </c>
      <c r="B2297" s="488" t="s">
        <v>3262</v>
      </c>
      <c r="C2297" s="756" t="s">
        <v>738</v>
      </c>
      <c r="D2297" s="489">
        <v>99070</v>
      </c>
      <c r="E2297" s="490">
        <v>120850</v>
      </c>
      <c r="F2297" s="491"/>
      <c r="G2297" s="764" t="s">
        <v>747</v>
      </c>
    </row>
    <row r="2298" spans="1:7" s="594" customFormat="1" ht="13.5" customHeight="1">
      <c r="A2298" s="492"/>
      <c r="B2298" s="493" t="s">
        <v>3101</v>
      </c>
      <c r="C2298" s="757"/>
      <c r="D2298" s="494"/>
      <c r="E2298" s="495"/>
      <c r="F2298" s="494"/>
      <c r="G2298" s="759"/>
    </row>
    <row r="2299" spans="1:7" ht="13.5" customHeight="1">
      <c r="A2299" s="476" t="s">
        <v>3267</v>
      </c>
      <c r="B2299" s="488" t="s">
        <v>3268</v>
      </c>
      <c r="C2299" s="756" t="s">
        <v>784</v>
      </c>
      <c r="D2299" s="489">
        <v>39270</v>
      </c>
      <c r="E2299" s="490">
        <v>39270</v>
      </c>
      <c r="F2299" s="491"/>
      <c r="G2299" s="764" t="s">
        <v>747</v>
      </c>
    </row>
    <row r="2300" spans="1:7" ht="13.5" customHeight="1">
      <c r="A2300" s="492"/>
      <c r="B2300" s="493" t="s">
        <v>3092</v>
      </c>
      <c r="C2300" s="757"/>
      <c r="D2300" s="494"/>
      <c r="E2300" s="495"/>
      <c r="F2300" s="494"/>
      <c r="G2300" s="759"/>
    </row>
    <row r="2301" spans="1:7" ht="13.5" customHeight="1">
      <c r="A2301" s="476" t="s">
        <v>3269</v>
      </c>
      <c r="B2301" s="488" t="s">
        <v>3268</v>
      </c>
      <c r="C2301" s="756" t="s">
        <v>784</v>
      </c>
      <c r="D2301" s="489">
        <v>43970</v>
      </c>
      <c r="E2301" s="490">
        <v>43970</v>
      </c>
      <c r="F2301" s="491"/>
      <c r="G2301" s="764" t="s">
        <v>747</v>
      </c>
    </row>
    <row r="2302" spans="1:7" ht="13.5" customHeight="1">
      <c r="A2302" s="492"/>
      <c r="B2302" s="493" t="s">
        <v>3270</v>
      </c>
      <c r="C2302" s="757"/>
      <c r="D2302" s="494"/>
      <c r="E2302" s="495"/>
      <c r="F2302" s="494"/>
      <c r="G2302" s="759"/>
    </row>
    <row r="2303" spans="1:7" ht="13.5" customHeight="1">
      <c r="A2303" s="476" t="s">
        <v>3271</v>
      </c>
      <c r="B2303" s="488" t="s">
        <v>3268</v>
      </c>
      <c r="C2303" s="756" t="s">
        <v>784</v>
      </c>
      <c r="D2303" s="489">
        <v>50120</v>
      </c>
      <c r="E2303" s="490">
        <v>50120</v>
      </c>
      <c r="F2303" s="491"/>
      <c r="G2303" s="764" t="s">
        <v>747</v>
      </c>
    </row>
    <row r="2304" spans="1:7" ht="13.5" customHeight="1">
      <c r="A2304" s="492"/>
      <c r="B2304" s="493" t="s">
        <v>3097</v>
      </c>
      <c r="C2304" s="757"/>
      <c r="D2304" s="494"/>
      <c r="E2304" s="495"/>
      <c r="F2304" s="494"/>
      <c r="G2304" s="759"/>
    </row>
    <row r="2305" spans="1:7" ht="13.5" customHeight="1">
      <c r="A2305" s="476" t="s">
        <v>3272</v>
      </c>
      <c r="B2305" s="488" t="s">
        <v>3268</v>
      </c>
      <c r="C2305" s="756" t="s">
        <v>784</v>
      </c>
      <c r="D2305" s="489">
        <v>77930</v>
      </c>
      <c r="E2305" s="490">
        <v>52690</v>
      </c>
      <c r="F2305" s="491"/>
      <c r="G2305" s="764" t="s">
        <v>747</v>
      </c>
    </row>
    <row r="2306" spans="1:7" ht="13.5" customHeight="1">
      <c r="A2306" s="492"/>
      <c r="B2306" s="493" t="s">
        <v>3099</v>
      </c>
      <c r="C2306" s="757"/>
      <c r="D2306" s="494"/>
      <c r="E2306" s="495"/>
      <c r="F2306" s="494"/>
      <c r="G2306" s="759"/>
    </row>
    <row r="2307" spans="1:7" ht="13.5" customHeight="1">
      <c r="A2307" s="476" t="s">
        <v>3273</v>
      </c>
      <c r="B2307" s="488" t="s">
        <v>3268</v>
      </c>
      <c r="C2307" s="756" t="s">
        <v>784</v>
      </c>
      <c r="D2307" s="489">
        <v>55260</v>
      </c>
      <c r="E2307" s="490">
        <v>55260</v>
      </c>
      <c r="F2307" s="491"/>
      <c r="G2307" s="764" t="s">
        <v>747</v>
      </c>
    </row>
    <row r="2308" spans="1:7" ht="13.5" customHeight="1">
      <c r="A2308" s="492"/>
      <c r="B2308" s="493" t="s">
        <v>3101</v>
      </c>
      <c r="C2308" s="757"/>
      <c r="D2308" s="494"/>
      <c r="E2308" s="495"/>
      <c r="F2308" s="494"/>
      <c r="G2308" s="759"/>
    </row>
    <row r="2309" spans="1:7" ht="13.5" customHeight="1">
      <c r="A2309" s="476" t="s">
        <v>3274</v>
      </c>
      <c r="B2309" s="488" t="s">
        <v>3275</v>
      </c>
      <c r="C2309" s="756" t="s">
        <v>738</v>
      </c>
      <c r="D2309" s="489">
        <v>43970</v>
      </c>
      <c r="E2309" s="490">
        <v>54650</v>
      </c>
      <c r="F2309" s="491"/>
      <c r="G2309" s="764" t="s">
        <v>747</v>
      </c>
    </row>
    <row r="2310" spans="1:7" ht="13.5" customHeight="1">
      <c r="A2310" s="492"/>
      <c r="B2310" s="493" t="s">
        <v>3092</v>
      </c>
      <c r="C2310" s="757"/>
      <c r="D2310" s="494"/>
      <c r="E2310" s="495"/>
      <c r="F2310" s="494"/>
      <c r="G2310" s="759"/>
    </row>
    <row r="2311" spans="1:7" ht="13.5" customHeight="1">
      <c r="A2311" s="476" t="s">
        <v>3276</v>
      </c>
      <c r="B2311" s="488" t="s">
        <v>3275</v>
      </c>
      <c r="C2311" s="756" t="s">
        <v>738</v>
      </c>
      <c r="D2311" s="489">
        <v>50120</v>
      </c>
      <c r="E2311" s="490">
        <v>97780</v>
      </c>
      <c r="F2311" s="491"/>
      <c r="G2311" s="764" t="s">
        <v>747</v>
      </c>
    </row>
    <row r="2312" spans="1:7" ht="13.5" customHeight="1">
      <c r="A2312" s="492"/>
      <c r="B2312" s="493" t="s">
        <v>3270</v>
      </c>
      <c r="C2312" s="757"/>
      <c r="D2312" s="494"/>
      <c r="E2312" s="495"/>
      <c r="F2312" s="494"/>
      <c r="G2312" s="759"/>
    </row>
    <row r="2313" spans="1:7" ht="13.5" customHeight="1">
      <c r="A2313" s="476" t="s">
        <v>3277</v>
      </c>
      <c r="B2313" s="488" t="s">
        <v>3275</v>
      </c>
      <c r="C2313" s="756" t="s">
        <v>738</v>
      </c>
      <c r="D2313" s="489">
        <v>77930</v>
      </c>
      <c r="E2313" s="490">
        <v>119360</v>
      </c>
      <c r="F2313" s="491"/>
      <c r="G2313" s="764" t="s">
        <v>747</v>
      </c>
    </row>
    <row r="2314" spans="1:7" ht="13.5" customHeight="1">
      <c r="A2314" s="492"/>
      <c r="B2314" s="493" t="s">
        <v>3097</v>
      </c>
      <c r="C2314" s="757"/>
      <c r="D2314" s="494"/>
      <c r="E2314" s="495"/>
      <c r="F2314" s="494"/>
      <c r="G2314" s="759"/>
    </row>
    <row r="2315" spans="1:7" ht="13.5" customHeight="1">
      <c r="A2315" s="476" t="s">
        <v>3278</v>
      </c>
      <c r="B2315" s="488" t="s">
        <v>3275</v>
      </c>
      <c r="C2315" s="756" t="s">
        <v>738</v>
      </c>
      <c r="D2315" s="489">
        <v>55260</v>
      </c>
      <c r="E2315" s="490">
        <v>147280</v>
      </c>
      <c r="F2315" s="491"/>
      <c r="G2315" s="764" t="s">
        <v>747</v>
      </c>
    </row>
    <row r="2316" spans="1:7" ht="13.5" customHeight="1">
      <c r="A2316" s="492"/>
      <c r="B2316" s="493" t="s">
        <v>3099</v>
      </c>
      <c r="C2316" s="757"/>
      <c r="D2316" s="494"/>
      <c r="E2316" s="495"/>
      <c r="F2316" s="494"/>
      <c r="G2316" s="759"/>
    </row>
    <row r="2317" spans="1:7" ht="13.5" customHeight="1">
      <c r="A2317" s="476" t="s">
        <v>3279</v>
      </c>
      <c r="B2317" s="488" t="s">
        <v>3280</v>
      </c>
      <c r="C2317" s="756" t="s">
        <v>784</v>
      </c>
      <c r="D2317" s="489">
        <v>1680</v>
      </c>
      <c r="E2317" s="490">
        <v>1680</v>
      </c>
      <c r="F2317" s="491"/>
      <c r="G2317" s="764" t="s">
        <v>747</v>
      </c>
    </row>
    <row r="2318" spans="1:7" ht="13.5" customHeight="1">
      <c r="A2318" s="492"/>
      <c r="B2318" s="493" t="s">
        <v>3281</v>
      </c>
      <c r="C2318" s="757"/>
      <c r="D2318" s="494"/>
      <c r="E2318" s="495"/>
      <c r="F2318" s="494"/>
      <c r="G2318" s="759"/>
    </row>
    <row r="2319" spans="1:7" ht="13.5" customHeight="1">
      <c r="A2319" s="476" t="s">
        <v>3282</v>
      </c>
      <c r="B2319" s="488" t="s">
        <v>3283</v>
      </c>
      <c r="C2319" s="756" t="s">
        <v>784</v>
      </c>
      <c r="D2319" s="489">
        <v>210</v>
      </c>
      <c r="E2319" s="490">
        <v>210</v>
      </c>
      <c r="F2319" s="491"/>
      <c r="G2319" s="764" t="s">
        <v>747</v>
      </c>
    </row>
    <row r="2320" spans="1:7" ht="13.5" customHeight="1">
      <c r="A2320" s="492"/>
      <c r="B2320" s="493" t="s">
        <v>3284</v>
      </c>
      <c r="C2320" s="757"/>
      <c r="D2320" s="494"/>
      <c r="E2320" s="495"/>
      <c r="F2320" s="494"/>
      <c r="G2320" s="759"/>
    </row>
    <row r="2321" spans="1:7" ht="13.5" customHeight="1">
      <c r="A2321" s="476" t="s">
        <v>3285</v>
      </c>
      <c r="B2321" s="488" t="s">
        <v>3286</v>
      </c>
      <c r="C2321" s="756" t="s">
        <v>784</v>
      </c>
      <c r="D2321" s="489">
        <v>610</v>
      </c>
      <c r="E2321" s="490">
        <v>650</v>
      </c>
      <c r="F2321" s="491"/>
      <c r="G2321" s="764" t="s">
        <v>747</v>
      </c>
    </row>
    <row r="2322" spans="1:7" ht="13.5" customHeight="1">
      <c r="A2322" s="492"/>
      <c r="B2322" s="493" t="s">
        <v>3287</v>
      </c>
      <c r="C2322" s="757"/>
      <c r="D2322" s="494"/>
      <c r="E2322" s="495"/>
      <c r="F2322" s="494"/>
      <c r="G2322" s="759"/>
    </row>
    <row r="2323" spans="1:7" ht="13.5" customHeight="1">
      <c r="A2323" s="476" t="s">
        <v>3288</v>
      </c>
      <c r="B2323" s="488" t="s">
        <v>3289</v>
      </c>
      <c r="C2323" s="756" t="s">
        <v>784</v>
      </c>
      <c r="D2323" s="489">
        <v>9100</v>
      </c>
      <c r="E2323" s="490">
        <v>9100</v>
      </c>
      <c r="F2323" s="491"/>
      <c r="G2323" s="764" t="s">
        <v>747</v>
      </c>
    </row>
    <row r="2324" spans="1:7" ht="13.5" customHeight="1">
      <c r="A2324" s="492"/>
      <c r="B2324" s="493" t="s">
        <v>3290</v>
      </c>
      <c r="C2324" s="757"/>
      <c r="D2324" s="494"/>
      <c r="E2324" s="495"/>
      <c r="F2324" s="494"/>
      <c r="G2324" s="759"/>
    </row>
    <row r="2325" spans="1:7" ht="13.5" customHeight="1">
      <c r="A2325" s="476" t="s">
        <v>3291</v>
      </c>
      <c r="B2325" s="488" t="s">
        <v>3292</v>
      </c>
      <c r="C2325" s="756" t="s">
        <v>738</v>
      </c>
      <c r="D2325" s="489">
        <v>690</v>
      </c>
      <c r="E2325" s="490">
        <v>840</v>
      </c>
      <c r="F2325" s="491"/>
      <c r="G2325" s="764" t="s">
        <v>747</v>
      </c>
    </row>
    <row r="2326" spans="1:7" ht="13.5" customHeight="1">
      <c r="A2326" s="492"/>
      <c r="B2326" s="493" t="s">
        <v>3287</v>
      </c>
      <c r="C2326" s="757"/>
      <c r="D2326" s="494"/>
      <c r="E2326" s="495"/>
      <c r="F2326" s="494"/>
      <c r="G2326" s="759"/>
    </row>
    <row r="2327" spans="1:7" ht="13.5" customHeight="1">
      <c r="A2327" s="476" t="s">
        <v>3293</v>
      </c>
      <c r="B2327" s="488" t="s">
        <v>3292</v>
      </c>
      <c r="C2327" s="756" t="s">
        <v>738</v>
      </c>
      <c r="D2327" s="489">
        <v>690</v>
      </c>
      <c r="E2327" s="490">
        <v>840</v>
      </c>
      <c r="F2327" s="491"/>
      <c r="G2327" s="764" t="s">
        <v>747</v>
      </c>
    </row>
    <row r="2328" spans="1:7" ht="13.5" customHeight="1">
      <c r="A2328" s="492"/>
      <c r="B2328" s="493" t="s">
        <v>3294</v>
      </c>
      <c r="C2328" s="757"/>
      <c r="D2328" s="494"/>
      <c r="E2328" s="495"/>
      <c r="F2328" s="494"/>
      <c r="G2328" s="759"/>
    </row>
    <row r="2329" spans="1:7" ht="13.5" customHeight="1">
      <c r="A2329" s="476" t="s">
        <v>3295</v>
      </c>
      <c r="B2329" s="488" t="s">
        <v>3296</v>
      </c>
      <c r="C2329" s="756" t="s">
        <v>784</v>
      </c>
      <c r="D2329" s="489">
        <v>946</v>
      </c>
      <c r="E2329" s="490">
        <v>1610</v>
      </c>
      <c r="F2329" s="491"/>
      <c r="G2329" s="764" t="s">
        <v>747</v>
      </c>
    </row>
    <row r="2330" spans="1:7" ht="13.5" customHeight="1">
      <c r="A2330" s="492"/>
      <c r="B2330" s="493" t="s">
        <v>3297</v>
      </c>
      <c r="C2330" s="757"/>
      <c r="D2330" s="494"/>
      <c r="E2330" s="495"/>
      <c r="F2330" s="494"/>
      <c r="G2330" s="759"/>
    </row>
    <row r="2331" spans="1:7" ht="13.5" customHeight="1">
      <c r="A2331" s="476" t="s">
        <v>3298</v>
      </c>
      <c r="B2331" s="488" t="s">
        <v>3299</v>
      </c>
      <c r="C2331" s="756" t="s">
        <v>784</v>
      </c>
      <c r="D2331" s="489">
        <v>950</v>
      </c>
      <c r="E2331" s="490">
        <v>1610</v>
      </c>
      <c r="F2331" s="491"/>
      <c r="G2331" s="764" t="s">
        <v>747</v>
      </c>
    </row>
    <row r="2332" spans="1:7" ht="13.5" customHeight="1">
      <c r="A2332" s="492"/>
      <c r="B2332" s="493" t="s">
        <v>3300</v>
      </c>
      <c r="C2332" s="757"/>
      <c r="D2332" s="494"/>
      <c r="E2332" s="495"/>
      <c r="F2332" s="494"/>
      <c r="G2332" s="759"/>
    </row>
    <row r="2333" spans="1:7" ht="13.5" customHeight="1">
      <c r="A2333" s="476" t="s">
        <v>3301</v>
      </c>
      <c r="B2333" s="488" t="s">
        <v>3302</v>
      </c>
      <c r="C2333" s="756" t="s">
        <v>3303</v>
      </c>
      <c r="D2333" s="489">
        <v>78000</v>
      </c>
      <c r="E2333" s="490">
        <v>78000</v>
      </c>
      <c r="F2333" s="491"/>
      <c r="G2333" s="764" t="s">
        <v>747</v>
      </c>
    </row>
    <row r="2334" spans="1:7" ht="13.5" customHeight="1">
      <c r="A2334" s="492"/>
      <c r="B2334" s="493" t="s">
        <v>3304</v>
      </c>
      <c r="C2334" s="757"/>
      <c r="D2334" s="494"/>
      <c r="E2334" s="495"/>
      <c r="F2334" s="494"/>
      <c r="G2334" s="759"/>
    </row>
    <row r="2335" spans="1:7" ht="13.5" customHeight="1">
      <c r="A2335" s="476" t="s">
        <v>3305</v>
      </c>
      <c r="B2335" s="488" t="s">
        <v>3302</v>
      </c>
      <c r="C2335" s="756" t="s">
        <v>3303</v>
      </c>
      <c r="D2335" s="489"/>
      <c r="E2335" s="490">
        <v>127000</v>
      </c>
      <c r="F2335" s="774" t="s">
        <v>1046</v>
      </c>
      <c r="G2335" s="764" t="s">
        <v>747</v>
      </c>
    </row>
    <row r="2336" spans="1:7" ht="13.5" customHeight="1">
      <c r="A2336" s="492"/>
      <c r="B2336" s="493" t="s">
        <v>3306</v>
      </c>
      <c r="C2336" s="757"/>
      <c r="D2336" s="494"/>
      <c r="E2336" s="495"/>
      <c r="F2336" s="775"/>
      <c r="G2336" s="759"/>
    </row>
    <row r="2337" spans="1:7" ht="13.5" customHeight="1">
      <c r="A2337" s="476" t="s">
        <v>3307</v>
      </c>
      <c r="B2337" s="488" t="s">
        <v>3302</v>
      </c>
      <c r="C2337" s="756" t="s">
        <v>3303</v>
      </c>
      <c r="D2337" s="489"/>
      <c r="E2337" s="490">
        <v>172500</v>
      </c>
      <c r="F2337" s="774" t="s">
        <v>1046</v>
      </c>
      <c r="G2337" s="764" t="s">
        <v>747</v>
      </c>
    </row>
    <row r="2338" spans="1:7" ht="13.5" customHeight="1">
      <c r="A2338" s="492"/>
      <c r="B2338" s="493" t="s">
        <v>3308</v>
      </c>
      <c r="C2338" s="757"/>
      <c r="D2338" s="494"/>
      <c r="E2338" s="495"/>
      <c r="F2338" s="775"/>
      <c r="G2338" s="759"/>
    </row>
    <row r="2339" spans="1:7" ht="13.5" customHeight="1">
      <c r="A2339" s="476" t="s">
        <v>3305</v>
      </c>
      <c r="B2339" s="488" t="s">
        <v>3309</v>
      </c>
      <c r="C2339" s="756" t="s">
        <v>3303</v>
      </c>
      <c r="D2339" s="489">
        <v>10000</v>
      </c>
      <c r="E2339" s="490">
        <v>10000</v>
      </c>
      <c r="F2339" s="491"/>
      <c r="G2339" s="764" t="s">
        <v>747</v>
      </c>
    </row>
    <row r="2340" spans="1:7" ht="13.5" customHeight="1">
      <c r="A2340" s="492"/>
      <c r="B2340" s="493" t="s">
        <v>3310</v>
      </c>
      <c r="C2340" s="757"/>
      <c r="D2340" s="494"/>
      <c r="E2340" s="495"/>
      <c r="F2340" s="494"/>
      <c r="G2340" s="759"/>
    </row>
    <row r="2341" spans="1:7" ht="13.5" customHeight="1">
      <c r="A2341" s="476" t="s">
        <v>3307</v>
      </c>
      <c r="B2341" s="488" t="s">
        <v>3311</v>
      </c>
      <c r="C2341" s="756" t="s">
        <v>3303</v>
      </c>
      <c r="D2341" s="489">
        <v>125000</v>
      </c>
      <c r="E2341" s="490">
        <v>127000</v>
      </c>
      <c r="F2341" s="491"/>
      <c r="G2341" s="764" t="s">
        <v>747</v>
      </c>
    </row>
    <row r="2342" spans="1:7" ht="13.5" customHeight="1">
      <c r="A2342" s="492"/>
      <c r="B2342" s="493" t="s">
        <v>3312</v>
      </c>
      <c r="C2342" s="757"/>
      <c r="D2342" s="494"/>
      <c r="E2342" s="495"/>
      <c r="F2342" s="494"/>
      <c r="G2342" s="759"/>
    </row>
    <row r="2343" spans="1:7" s="594" customFormat="1" ht="13.5" hidden="1" customHeight="1">
      <c r="A2343" s="476" t="s">
        <v>3313</v>
      </c>
      <c r="B2343" s="488" t="s">
        <v>3314</v>
      </c>
      <c r="C2343" s="756" t="s">
        <v>1200</v>
      </c>
      <c r="D2343" s="489">
        <v>1799000</v>
      </c>
      <c r="E2343" s="490">
        <v>1889000</v>
      </c>
      <c r="F2343" s="491"/>
      <c r="G2343" s="764" t="s">
        <v>2759</v>
      </c>
    </row>
    <row r="2344" spans="1:7" s="594" customFormat="1" ht="13.5" hidden="1" customHeight="1">
      <c r="A2344" s="492"/>
      <c r="B2344" s="493" t="s">
        <v>3315</v>
      </c>
      <c r="C2344" s="757"/>
      <c r="D2344" s="494"/>
      <c r="E2344" s="495"/>
      <c r="F2344" s="494"/>
      <c r="G2344" s="759"/>
    </row>
    <row r="2345" spans="1:7" s="594" customFormat="1" ht="13.5" hidden="1" customHeight="1">
      <c r="A2345" s="476" t="s">
        <v>3316</v>
      </c>
      <c r="B2345" s="488" t="s">
        <v>3314</v>
      </c>
      <c r="C2345" s="756" t="s">
        <v>1200</v>
      </c>
      <c r="D2345" s="489">
        <v>2423000</v>
      </c>
      <c r="E2345" s="490">
        <v>2544000</v>
      </c>
      <c r="F2345" s="491"/>
      <c r="G2345" s="764" t="s">
        <v>2759</v>
      </c>
    </row>
    <row r="2346" spans="1:7" s="594" customFormat="1" ht="13.5" hidden="1" customHeight="1">
      <c r="A2346" s="492"/>
      <c r="B2346" s="493" t="s">
        <v>3317</v>
      </c>
      <c r="C2346" s="757"/>
      <c r="D2346" s="494"/>
      <c r="E2346" s="495"/>
      <c r="F2346" s="494"/>
      <c r="G2346" s="759"/>
    </row>
    <row r="2347" spans="1:7" s="594" customFormat="1" ht="13.5" hidden="1" customHeight="1">
      <c r="A2347" s="476" t="s">
        <v>3318</v>
      </c>
      <c r="B2347" s="488" t="s">
        <v>3314</v>
      </c>
      <c r="C2347" s="756" t="s">
        <v>1200</v>
      </c>
      <c r="D2347" s="489">
        <v>3146000</v>
      </c>
      <c r="E2347" s="490">
        <v>3303000</v>
      </c>
      <c r="F2347" s="491"/>
      <c r="G2347" s="764" t="s">
        <v>2759</v>
      </c>
    </row>
    <row r="2348" spans="1:7" s="594" customFormat="1" ht="13.5" hidden="1" customHeight="1">
      <c r="A2348" s="492"/>
      <c r="B2348" s="493" t="s">
        <v>3319</v>
      </c>
      <c r="C2348" s="757"/>
      <c r="D2348" s="494"/>
      <c r="E2348" s="495"/>
      <c r="F2348" s="494"/>
      <c r="G2348" s="759"/>
    </row>
    <row r="2349" spans="1:7" s="594" customFormat="1" ht="13.5" hidden="1" customHeight="1">
      <c r="A2349" s="476" t="s">
        <v>3320</v>
      </c>
      <c r="B2349" s="488" t="s">
        <v>3314</v>
      </c>
      <c r="C2349" s="756" t="s">
        <v>1200</v>
      </c>
      <c r="D2349" s="489">
        <v>3969000</v>
      </c>
      <c r="E2349" s="490">
        <v>4167000</v>
      </c>
      <c r="F2349" s="491"/>
      <c r="G2349" s="764" t="s">
        <v>2759</v>
      </c>
    </row>
    <row r="2350" spans="1:7" s="594" customFormat="1" ht="13.5" hidden="1" customHeight="1">
      <c r="A2350" s="492"/>
      <c r="B2350" s="493" t="s">
        <v>3321</v>
      </c>
      <c r="C2350" s="757"/>
      <c r="D2350" s="494"/>
      <c r="E2350" s="495"/>
      <c r="F2350" s="494"/>
      <c r="G2350" s="759"/>
    </row>
    <row r="2351" spans="1:7" s="594" customFormat="1" ht="13.5" hidden="1" customHeight="1">
      <c r="A2351" s="476" t="s">
        <v>3322</v>
      </c>
      <c r="B2351" s="488" t="s">
        <v>3314</v>
      </c>
      <c r="C2351" s="756" t="s">
        <v>1200</v>
      </c>
      <c r="D2351" s="489">
        <v>5332000</v>
      </c>
      <c r="E2351" s="490">
        <v>5599000</v>
      </c>
      <c r="F2351" s="491"/>
      <c r="G2351" s="764" t="s">
        <v>2759</v>
      </c>
    </row>
    <row r="2352" spans="1:7" s="594" customFormat="1" ht="13.5" hidden="1" customHeight="1">
      <c r="A2352" s="492"/>
      <c r="B2352" s="493" t="s">
        <v>3323</v>
      </c>
      <c r="C2352" s="757"/>
      <c r="D2352" s="494"/>
      <c r="E2352" s="495"/>
      <c r="F2352" s="494"/>
      <c r="G2352" s="759"/>
    </row>
    <row r="2353" spans="1:7" s="594" customFormat="1" ht="13.5" hidden="1" customHeight="1">
      <c r="A2353" s="476" t="s">
        <v>3324</v>
      </c>
      <c r="B2353" s="488" t="s">
        <v>3314</v>
      </c>
      <c r="C2353" s="756" t="s">
        <v>1200</v>
      </c>
      <c r="D2353" s="489">
        <v>6934000</v>
      </c>
      <c r="E2353" s="490">
        <v>7281000</v>
      </c>
      <c r="F2353" s="491"/>
      <c r="G2353" s="764" t="s">
        <v>2759</v>
      </c>
    </row>
    <row r="2354" spans="1:7" s="594" customFormat="1" ht="13.5" hidden="1" customHeight="1">
      <c r="A2354" s="492"/>
      <c r="B2354" s="493" t="s">
        <v>3325</v>
      </c>
      <c r="C2354" s="757"/>
      <c r="D2354" s="494"/>
      <c r="E2354" s="495"/>
      <c r="F2354" s="494"/>
      <c r="G2354" s="759"/>
    </row>
    <row r="2355" spans="1:7" s="594" customFormat="1" ht="13.5" hidden="1" customHeight="1">
      <c r="A2355" s="476" t="s">
        <v>3326</v>
      </c>
      <c r="B2355" s="488" t="s">
        <v>3314</v>
      </c>
      <c r="C2355" s="756" t="s">
        <v>1200</v>
      </c>
      <c r="D2355" s="489">
        <v>9209000</v>
      </c>
      <c r="E2355" s="490">
        <v>9558000</v>
      </c>
      <c r="F2355" s="491"/>
      <c r="G2355" s="764" t="s">
        <v>3327</v>
      </c>
    </row>
    <row r="2356" spans="1:7" s="594" customFormat="1" ht="13.5" hidden="1" customHeight="1">
      <c r="A2356" s="492"/>
      <c r="B2356" s="493" t="s">
        <v>3328</v>
      </c>
      <c r="C2356" s="757"/>
      <c r="D2356" s="494"/>
      <c r="E2356" s="495"/>
      <c r="F2356" s="494"/>
      <c r="G2356" s="759"/>
    </row>
    <row r="2357" spans="1:7" s="594" customFormat="1" ht="13.5" hidden="1" customHeight="1">
      <c r="A2357" s="476" t="s">
        <v>3329</v>
      </c>
      <c r="B2357" s="488" t="s">
        <v>3314</v>
      </c>
      <c r="C2357" s="756" t="s">
        <v>1200</v>
      </c>
      <c r="D2357" s="489">
        <v>8327000</v>
      </c>
      <c r="E2357" s="490">
        <v>8743000</v>
      </c>
      <c r="F2357" s="491"/>
      <c r="G2357" s="764" t="s">
        <v>2759</v>
      </c>
    </row>
    <row r="2358" spans="1:7" s="594" customFormat="1" ht="13.5" hidden="1" customHeight="1">
      <c r="A2358" s="492"/>
      <c r="B2358" s="493" t="s">
        <v>3330</v>
      </c>
      <c r="C2358" s="757"/>
      <c r="D2358" s="494"/>
      <c r="E2358" s="495"/>
      <c r="F2358" s="494"/>
      <c r="G2358" s="759"/>
    </row>
    <row r="2359" spans="1:7" s="594" customFormat="1" ht="13.5" hidden="1" customHeight="1">
      <c r="A2359" s="476" t="s">
        <v>3331</v>
      </c>
      <c r="B2359" s="488" t="s">
        <v>3314</v>
      </c>
      <c r="C2359" s="756" t="s">
        <v>1200</v>
      </c>
      <c r="D2359" s="489">
        <v>9447000</v>
      </c>
      <c r="E2359" s="490">
        <v>11479200</v>
      </c>
      <c r="F2359" s="491"/>
      <c r="G2359" s="764" t="s">
        <v>3327</v>
      </c>
    </row>
    <row r="2360" spans="1:7" s="594" customFormat="1" ht="13.5" hidden="1" customHeight="1">
      <c r="A2360" s="492"/>
      <c r="B2360" s="493" t="s">
        <v>3332</v>
      </c>
      <c r="C2360" s="757"/>
      <c r="D2360" s="494"/>
      <c r="E2360" s="495"/>
      <c r="F2360" s="494"/>
      <c r="G2360" s="759"/>
    </row>
    <row r="2361" spans="1:7" s="594" customFormat="1" ht="13.5" hidden="1" customHeight="1">
      <c r="A2361" s="476" t="s">
        <v>3333</v>
      </c>
      <c r="B2361" s="488" t="s">
        <v>3314</v>
      </c>
      <c r="C2361" s="756" t="s">
        <v>1200</v>
      </c>
      <c r="D2361" s="489">
        <v>9480000</v>
      </c>
      <c r="E2361" s="490">
        <v>9954000</v>
      </c>
      <c r="F2361" s="491"/>
      <c r="G2361" s="764" t="s">
        <v>2759</v>
      </c>
    </row>
    <row r="2362" spans="1:7" s="594" customFormat="1" ht="13.5" hidden="1" customHeight="1">
      <c r="A2362" s="492"/>
      <c r="B2362" s="493" t="s">
        <v>3334</v>
      </c>
      <c r="C2362" s="757"/>
      <c r="D2362" s="494"/>
      <c r="E2362" s="495"/>
      <c r="F2362" s="494"/>
      <c r="G2362" s="759"/>
    </row>
    <row r="2363" spans="1:7" s="594" customFormat="1" ht="13.5" hidden="1" customHeight="1">
      <c r="A2363" s="476" t="s">
        <v>3335</v>
      </c>
      <c r="B2363" s="488" t="s">
        <v>3314</v>
      </c>
      <c r="C2363" s="756" t="s">
        <v>1200</v>
      </c>
      <c r="D2363" s="489">
        <v>11399000</v>
      </c>
      <c r="E2363" s="490">
        <v>13068000</v>
      </c>
      <c r="F2363" s="491"/>
      <c r="G2363" s="764" t="s">
        <v>3327</v>
      </c>
    </row>
    <row r="2364" spans="1:7" s="594" customFormat="1" ht="13.5" hidden="1" customHeight="1">
      <c r="A2364" s="492"/>
      <c r="B2364" s="493" t="s">
        <v>3336</v>
      </c>
      <c r="C2364" s="757"/>
      <c r="D2364" s="494"/>
      <c r="E2364" s="495"/>
      <c r="F2364" s="494"/>
      <c r="G2364" s="759"/>
    </row>
    <row r="2365" spans="1:7" s="594" customFormat="1" ht="13.5" hidden="1" customHeight="1">
      <c r="A2365" s="476" t="s">
        <v>3337</v>
      </c>
      <c r="B2365" s="488" t="s">
        <v>3314</v>
      </c>
      <c r="C2365" s="756" t="s">
        <v>1200</v>
      </c>
      <c r="D2365" s="489">
        <v>13109000</v>
      </c>
      <c r="E2365" s="490">
        <v>13764000</v>
      </c>
      <c r="F2365" s="491"/>
      <c r="G2365" s="764" t="s">
        <v>2759</v>
      </c>
    </row>
    <row r="2366" spans="1:7" s="594" customFormat="1" ht="13.5" hidden="1" customHeight="1">
      <c r="A2366" s="492"/>
      <c r="B2366" s="493" t="s">
        <v>3338</v>
      </c>
      <c r="C2366" s="757"/>
      <c r="D2366" s="494"/>
      <c r="E2366" s="495"/>
      <c r="F2366" s="494"/>
      <c r="G2366" s="759"/>
    </row>
    <row r="2367" spans="1:7" s="594" customFormat="1" ht="13.5" hidden="1" customHeight="1">
      <c r="A2367" s="476" t="s">
        <v>3339</v>
      </c>
      <c r="B2367" s="488" t="s">
        <v>3314</v>
      </c>
      <c r="C2367" s="756" t="s">
        <v>1200</v>
      </c>
      <c r="D2367" s="489">
        <v>17506000</v>
      </c>
      <c r="E2367" s="490">
        <v>18067200</v>
      </c>
      <c r="F2367" s="491"/>
      <c r="G2367" s="764" t="s">
        <v>3327</v>
      </c>
    </row>
    <row r="2368" spans="1:7" s="594" customFormat="1" ht="13.5" hidden="1" customHeight="1">
      <c r="A2368" s="492"/>
      <c r="B2368" s="493" t="s">
        <v>3340</v>
      </c>
      <c r="C2368" s="757"/>
      <c r="D2368" s="494"/>
      <c r="E2368" s="495"/>
      <c r="F2368" s="494"/>
      <c r="G2368" s="759"/>
    </row>
    <row r="2369" spans="1:7" s="594" customFormat="1" ht="13.5" hidden="1" customHeight="1">
      <c r="A2369" s="476" t="s">
        <v>3341</v>
      </c>
      <c r="B2369" s="488" t="s">
        <v>3314</v>
      </c>
      <c r="C2369" s="756" t="s">
        <v>1200</v>
      </c>
      <c r="D2369" s="489">
        <v>16629000</v>
      </c>
      <c r="E2369" s="490">
        <v>16829000</v>
      </c>
      <c r="F2369" s="491"/>
      <c r="G2369" s="764" t="s">
        <v>2759</v>
      </c>
    </row>
    <row r="2370" spans="1:7" s="594" customFormat="1" ht="13.5" hidden="1" customHeight="1">
      <c r="A2370" s="492"/>
      <c r="B2370" s="493" t="s">
        <v>3342</v>
      </c>
      <c r="C2370" s="757"/>
      <c r="D2370" s="494"/>
      <c r="E2370" s="495"/>
      <c r="F2370" s="494"/>
      <c r="G2370" s="759"/>
    </row>
    <row r="2371" spans="1:7" s="594" customFormat="1" ht="13.5" hidden="1" customHeight="1">
      <c r="A2371" s="476" t="s">
        <v>3343</v>
      </c>
      <c r="B2371" s="488" t="s">
        <v>3314</v>
      </c>
      <c r="C2371" s="756" t="s">
        <v>1200</v>
      </c>
      <c r="D2371" s="489">
        <v>22450000</v>
      </c>
      <c r="E2371" s="490">
        <v>20194800</v>
      </c>
      <c r="F2371" s="491"/>
      <c r="G2371" s="764" t="s">
        <v>3327</v>
      </c>
    </row>
    <row r="2372" spans="1:7" s="594" customFormat="1" ht="13.5" hidden="1" customHeight="1">
      <c r="A2372" s="492"/>
      <c r="B2372" s="493" t="s">
        <v>3344</v>
      </c>
      <c r="C2372" s="757"/>
      <c r="D2372" s="494"/>
      <c r="E2372" s="495"/>
      <c r="F2372" s="494"/>
      <c r="G2372" s="759"/>
    </row>
    <row r="2373" spans="1:7" s="594" customFormat="1" ht="13.5" hidden="1" customHeight="1">
      <c r="A2373" s="476" t="s">
        <v>3345</v>
      </c>
      <c r="B2373" s="488" t="s">
        <v>3346</v>
      </c>
      <c r="C2373" s="756" t="s">
        <v>1200</v>
      </c>
      <c r="D2373" s="489">
        <v>14088000</v>
      </c>
      <c r="E2373" s="490">
        <v>14088000</v>
      </c>
      <c r="F2373" s="491"/>
      <c r="G2373" s="764" t="s">
        <v>2759</v>
      </c>
    </row>
    <row r="2374" spans="1:7" s="594" customFormat="1" ht="13.5" hidden="1" customHeight="1">
      <c r="A2374" s="492"/>
      <c r="B2374" s="493" t="s">
        <v>3347</v>
      </c>
      <c r="C2374" s="757"/>
      <c r="D2374" s="494"/>
      <c r="E2374" s="495"/>
      <c r="F2374" s="494"/>
      <c r="G2374" s="759"/>
    </row>
    <row r="2375" spans="1:7" s="594" customFormat="1" ht="13.5" hidden="1" customHeight="1">
      <c r="A2375" s="476" t="s">
        <v>3348</v>
      </c>
      <c r="B2375" s="488" t="s">
        <v>3346</v>
      </c>
      <c r="C2375" s="756" t="s">
        <v>1200</v>
      </c>
      <c r="D2375" s="489">
        <v>17094000</v>
      </c>
      <c r="E2375" s="490">
        <v>17094000</v>
      </c>
      <c r="F2375" s="491"/>
      <c r="G2375" s="764" t="s">
        <v>2759</v>
      </c>
    </row>
    <row r="2376" spans="1:7" s="594" customFormat="1" ht="13.5" hidden="1" customHeight="1">
      <c r="A2376" s="492"/>
      <c r="B2376" s="493" t="s">
        <v>3349</v>
      </c>
      <c r="C2376" s="757"/>
      <c r="D2376" s="494"/>
      <c r="E2376" s="495"/>
      <c r="F2376" s="494"/>
      <c r="G2376" s="759"/>
    </row>
    <row r="2377" spans="1:7" s="594" customFormat="1" ht="13.5" hidden="1" customHeight="1">
      <c r="A2377" s="476" t="s">
        <v>3350</v>
      </c>
      <c r="B2377" s="488" t="s">
        <v>3346</v>
      </c>
      <c r="C2377" s="756" t="s">
        <v>1200</v>
      </c>
      <c r="D2377" s="489">
        <v>18907000</v>
      </c>
      <c r="E2377" s="490">
        <v>18907000</v>
      </c>
      <c r="F2377" s="491"/>
      <c r="G2377" s="764" t="s">
        <v>2759</v>
      </c>
    </row>
    <row r="2378" spans="1:7" s="594" customFormat="1" ht="13.5" hidden="1" customHeight="1">
      <c r="A2378" s="492"/>
      <c r="B2378" s="493" t="s">
        <v>3351</v>
      </c>
      <c r="C2378" s="757"/>
      <c r="D2378" s="494"/>
      <c r="E2378" s="495"/>
      <c r="F2378" s="494"/>
      <c r="G2378" s="759"/>
    </row>
    <row r="2379" spans="1:7" s="594" customFormat="1" ht="13.5" hidden="1" customHeight="1">
      <c r="A2379" s="476" t="s">
        <v>3352</v>
      </c>
      <c r="B2379" s="488" t="s">
        <v>3346</v>
      </c>
      <c r="C2379" s="756" t="s">
        <v>1200</v>
      </c>
      <c r="D2379" s="489">
        <v>20817000</v>
      </c>
      <c r="E2379" s="490">
        <v>20817000</v>
      </c>
      <c r="F2379" s="491"/>
      <c r="G2379" s="764" t="s">
        <v>2759</v>
      </c>
    </row>
    <row r="2380" spans="1:7" s="594" customFormat="1" ht="13.5" hidden="1" customHeight="1">
      <c r="A2380" s="492"/>
      <c r="B2380" s="493" t="s">
        <v>3353</v>
      </c>
      <c r="C2380" s="757"/>
      <c r="D2380" s="494"/>
      <c r="E2380" s="495"/>
      <c r="F2380" s="494"/>
      <c r="G2380" s="759"/>
    </row>
    <row r="2381" spans="1:7" s="594" customFormat="1" ht="13.5" hidden="1" customHeight="1">
      <c r="A2381" s="476" t="s">
        <v>3354</v>
      </c>
      <c r="B2381" s="488" t="s">
        <v>3346</v>
      </c>
      <c r="C2381" s="756" t="s">
        <v>1200</v>
      </c>
      <c r="D2381" s="489">
        <v>21977000</v>
      </c>
      <c r="E2381" s="490">
        <v>22375000</v>
      </c>
      <c r="F2381" s="491"/>
      <c r="G2381" s="764" t="s">
        <v>2759</v>
      </c>
    </row>
    <row r="2382" spans="1:7" s="594" customFormat="1" ht="13.5" hidden="1" customHeight="1">
      <c r="A2382" s="492"/>
      <c r="B2382" s="493" t="s">
        <v>3355</v>
      </c>
      <c r="C2382" s="757"/>
      <c r="D2382" s="494"/>
      <c r="E2382" s="495"/>
      <c r="F2382" s="494"/>
      <c r="G2382" s="759"/>
    </row>
    <row r="2383" spans="1:7" s="594" customFormat="1" ht="13.5" hidden="1" customHeight="1">
      <c r="A2383" s="476" t="s">
        <v>3356</v>
      </c>
      <c r="B2383" s="488" t="s">
        <v>3346</v>
      </c>
      <c r="C2383" s="756" t="s">
        <v>1200</v>
      </c>
      <c r="D2383" s="489">
        <v>23258000</v>
      </c>
      <c r="E2383" s="490">
        <v>37770000</v>
      </c>
      <c r="F2383" s="491"/>
      <c r="G2383" s="764" t="s">
        <v>3327</v>
      </c>
    </row>
    <row r="2384" spans="1:7" s="594" customFormat="1" ht="13.5" hidden="1" customHeight="1">
      <c r="A2384" s="492"/>
      <c r="B2384" s="493" t="s">
        <v>3357</v>
      </c>
      <c r="C2384" s="757"/>
      <c r="D2384" s="494"/>
      <c r="E2384" s="495"/>
      <c r="F2384" s="494"/>
      <c r="G2384" s="759"/>
    </row>
    <row r="2385" spans="1:7" s="594" customFormat="1" ht="13.5" hidden="1" customHeight="1">
      <c r="A2385" s="476" t="s">
        <v>3358</v>
      </c>
      <c r="B2385" s="488" t="s">
        <v>3359</v>
      </c>
      <c r="C2385" s="756" t="s">
        <v>1200</v>
      </c>
      <c r="D2385" s="489">
        <v>1880000</v>
      </c>
      <c r="E2385" s="490">
        <v>2065000</v>
      </c>
      <c r="F2385" s="491"/>
      <c r="G2385" s="764" t="s">
        <v>2856</v>
      </c>
    </row>
    <row r="2386" spans="1:7" s="594" customFormat="1" ht="13.5" hidden="1" customHeight="1">
      <c r="A2386" s="492"/>
      <c r="B2386" s="493" t="s">
        <v>3315</v>
      </c>
      <c r="C2386" s="757"/>
      <c r="D2386" s="494"/>
      <c r="E2386" s="495"/>
      <c r="F2386" s="494"/>
      <c r="G2386" s="759"/>
    </row>
    <row r="2387" spans="1:7" s="594" customFormat="1" ht="13.5" hidden="1" customHeight="1">
      <c r="A2387" s="476" t="s">
        <v>3360</v>
      </c>
      <c r="B2387" s="488" t="s">
        <v>3359</v>
      </c>
      <c r="C2387" s="756" t="s">
        <v>1200</v>
      </c>
      <c r="D2387" s="489">
        <v>2541000</v>
      </c>
      <c r="E2387" s="490">
        <v>2783000</v>
      </c>
      <c r="F2387" s="491"/>
      <c r="G2387" s="764" t="s">
        <v>2856</v>
      </c>
    </row>
    <row r="2388" spans="1:7" s="594" customFormat="1" ht="13.5" hidden="1" customHeight="1">
      <c r="A2388" s="492"/>
      <c r="B2388" s="493" t="s">
        <v>3317</v>
      </c>
      <c r="C2388" s="757"/>
      <c r="D2388" s="494"/>
      <c r="E2388" s="495"/>
      <c r="F2388" s="494"/>
      <c r="G2388" s="759"/>
    </row>
    <row r="2389" spans="1:7" s="594" customFormat="1" ht="13.5" hidden="1" customHeight="1">
      <c r="A2389" s="476" t="s">
        <v>3361</v>
      </c>
      <c r="B2389" s="488" t="s">
        <v>3359</v>
      </c>
      <c r="C2389" s="756" t="s">
        <v>1200</v>
      </c>
      <c r="D2389" s="489">
        <v>3297000</v>
      </c>
      <c r="E2389" s="490">
        <v>3612000</v>
      </c>
      <c r="F2389" s="491"/>
      <c r="G2389" s="764" t="s">
        <v>2856</v>
      </c>
    </row>
    <row r="2390" spans="1:7" s="594" customFormat="1" ht="13.5" hidden="1" customHeight="1">
      <c r="A2390" s="492"/>
      <c r="B2390" s="493" t="s">
        <v>3319</v>
      </c>
      <c r="C2390" s="757"/>
      <c r="D2390" s="494"/>
      <c r="E2390" s="495"/>
      <c r="F2390" s="494"/>
      <c r="G2390" s="759"/>
    </row>
    <row r="2391" spans="1:7" s="594" customFormat="1" ht="13.5" hidden="1" customHeight="1">
      <c r="A2391" s="476" t="s">
        <v>3362</v>
      </c>
      <c r="B2391" s="488" t="s">
        <v>3359</v>
      </c>
      <c r="C2391" s="756" t="s">
        <v>1200</v>
      </c>
      <c r="D2391" s="489">
        <v>4169000</v>
      </c>
      <c r="E2391" s="490">
        <v>4558000</v>
      </c>
      <c r="F2391" s="491"/>
      <c r="G2391" s="764" t="s">
        <v>2856</v>
      </c>
    </row>
    <row r="2392" spans="1:7" s="594" customFormat="1" ht="13.5" hidden="1" customHeight="1">
      <c r="A2392" s="492"/>
      <c r="B2392" s="493" t="s">
        <v>3321</v>
      </c>
      <c r="C2392" s="757"/>
      <c r="D2392" s="494"/>
      <c r="E2392" s="495"/>
      <c r="F2392" s="494"/>
      <c r="G2392" s="759"/>
    </row>
    <row r="2393" spans="1:7" s="594" customFormat="1" ht="13.5" hidden="1" customHeight="1">
      <c r="A2393" s="476" t="s">
        <v>3363</v>
      </c>
      <c r="B2393" s="488" t="s">
        <v>3359</v>
      </c>
      <c r="C2393" s="756" t="s">
        <v>1200</v>
      </c>
      <c r="D2393" s="489">
        <v>5597000</v>
      </c>
      <c r="E2393" s="490">
        <v>6120000</v>
      </c>
      <c r="F2393" s="491"/>
      <c r="G2393" s="764" t="s">
        <v>2856</v>
      </c>
    </row>
    <row r="2394" spans="1:7" s="594" customFormat="1" ht="13.5" hidden="1" customHeight="1">
      <c r="A2394" s="492"/>
      <c r="B2394" s="493" t="s">
        <v>3323</v>
      </c>
      <c r="C2394" s="757"/>
      <c r="D2394" s="494"/>
      <c r="E2394" s="495"/>
      <c r="F2394" s="494"/>
      <c r="G2394" s="759"/>
    </row>
    <row r="2395" spans="1:7" s="594" customFormat="1" ht="13.5" hidden="1" customHeight="1">
      <c r="A2395" s="476" t="s">
        <v>3364</v>
      </c>
      <c r="B2395" s="488" t="s">
        <v>3359</v>
      </c>
      <c r="C2395" s="756" t="s">
        <v>1200</v>
      </c>
      <c r="D2395" s="489">
        <v>7277000</v>
      </c>
      <c r="E2395" s="490">
        <v>7965000</v>
      </c>
      <c r="F2395" s="491"/>
      <c r="G2395" s="764" t="s">
        <v>2856</v>
      </c>
    </row>
    <row r="2396" spans="1:7" s="594" customFormat="1" ht="13.5" hidden="1" customHeight="1">
      <c r="A2396" s="492"/>
      <c r="B2396" s="493" t="s">
        <v>3325</v>
      </c>
      <c r="C2396" s="757"/>
      <c r="D2396" s="494"/>
      <c r="E2396" s="495"/>
      <c r="F2396" s="494"/>
      <c r="G2396" s="759"/>
    </row>
    <row r="2397" spans="1:7" s="594" customFormat="1" ht="13.5" hidden="1" customHeight="1">
      <c r="A2397" s="476" t="s">
        <v>3365</v>
      </c>
      <c r="B2397" s="488" t="s">
        <v>3359</v>
      </c>
      <c r="C2397" s="756" t="s">
        <v>1200</v>
      </c>
      <c r="D2397" s="489">
        <v>8005000</v>
      </c>
      <c r="E2397" s="490">
        <v>10354500</v>
      </c>
      <c r="F2397" s="491"/>
      <c r="G2397" s="764" t="s">
        <v>3366</v>
      </c>
    </row>
    <row r="2398" spans="1:7" s="594" customFormat="1" ht="13.5" hidden="1" customHeight="1">
      <c r="A2398" s="492"/>
      <c r="B2398" s="493" t="s">
        <v>3328</v>
      </c>
      <c r="C2398" s="757"/>
      <c r="D2398" s="494"/>
      <c r="E2398" s="495"/>
      <c r="F2398" s="494"/>
      <c r="G2398" s="759"/>
    </row>
    <row r="2399" spans="1:7" s="594" customFormat="1" ht="13.5" hidden="1" customHeight="1">
      <c r="A2399" s="476" t="s">
        <v>3367</v>
      </c>
      <c r="B2399" s="488" t="s">
        <v>3359</v>
      </c>
      <c r="C2399" s="756" t="s">
        <v>1200</v>
      </c>
      <c r="D2399" s="489">
        <v>8747000</v>
      </c>
      <c r="E2399" s="490">
        <v>9566000</v>
      </c>
      <c r="F2399" s="491"/>
      <c r="G2399" s="764" t="s">
        <v>2856</v>
      </c>
    </row>
    <row r="2400" spans="1:7" s="594" customFormat="1" ht="13.5" hidden="1" customHeight="1">
      <c r="A2400" s="492"/>
      <c r="B2400" s="493" t="s">
        <v>3330</v>
      </c>
      <c r="C2400" s="757"/>
      <c r="D2400" s="494"/>
      <c r="E2400" s="495"/>
      <c r="F2400" s="494"/>
      <c r="G2400" s="759"/>
    </row>
    <row r="2401" spans="1:7" s="594" customFormat="1" ht="13.5" hidden="1" customHeight="1">
      <c r="A2401" s="476" t="s">
        <v>3368</v>
      </c>
      <c r="B2401" s="488" t="s">
        <v>3359</v>
      </c>
      <c r="C2401" s="756" t="s">
        <v>1200</v>
      </c>
      <c r="D2401" s="489">
        <v>9923000</v>
      </c>
      <c r="E2401" s="490">
        <v>11479200</v>
      </c>
      <c r="F2401" s="491"/>
      <c r="G2401" s="764" t="s">
        <v>3366</v>
      </c>
    </row>
    <row r="2402" spans="1:7" s="594" customFormat="1" ht="13.5" hidden="1" customHeight="1">
      <c r="A2402" s="492"/>
      <c r="B2402" s="493" t="s">
        <v>3332</v>
      </c>
      <c r="C2402" s="757"/>
      <c r="D2402" s="494"/>
      <c r="E2402" s="495"/>
      <c r="F2402" s="494"/>
      <c r="G2402" s="759"/>
    </row>
    <row r="2403" spans="1:7" s="594" customFormat="1" ht="13.5" hidden="1" customHeight="1">
      <c r="A2403" s="476" t="s">
        <v>3369</v>
      </c>
      <c r="B2403" s="488" t="s">
        <v>3359</v>
      </c>
      <c r="C2403" s="756" t="s">
        <v>1200</v>
      </c>
      <c r="D2403" s="489">
        <v>10428000</v>
      </c>
      <c r="E2403" s="490">
        <v>10949400.000000002</v>
      </c>
      <c r="F2403" s="491"/>
      <c r="G2403" s="764" t="s">
        <v>2856</v>
      </c>
    </row>
    <row r="2404" spans="1:7" s="594" customFormat="1" ht="13.5" hidden="1" customHeight="1">
      <c r="A2404" s="492"/>
      <c r="B2404" s="493" t="s">
        <v>3334</v>
      </c>
      <c r="C2404" s="757"/>
      <c r="D2404" s="494"/>
      <c r="E2404" s="495"/>
      <c r="F2404" s="494"/>
      <c r="G2404" s="759"/>
    </row>
    <row r="2405" spans="1:7" s="594" customFormat="1" ht="13.5" hidden="1" customHeight="1">
      <c r="A2405" s="476" t="s">
        <v>3370</v>
      </c>
      <c r="B2405" s="488" t="s">
        <v>3359</v>
      </c>
      <c r="C2405" s="756" t="s">
        <v>1200</v>
      </c>
      <c r="D2405" s="489">
        <v>11970000</v>
      </c>
      <c r="E2405" s="490">
        <v>13068000</v>
      </c>
      <c r="F2405" s="491"/>
      <c r="G2405" s="764" t="s">
        <v>3366</v>
      </c>
    </row>
    <row r="2406" spans="1:7" s="594" customFormat="1" ht="13.5" hidden="1" customHeight="1">
      <c r="A2406" s="492"/>
      <c r="B2406" s="493" t="s">
        <v>3336</v>
      </c>
      <c r="C2406" s="757"/>
      <c r="D2406" s="494"/>
      <c r="E2406" s="495"/>
      <c r="F2406" s="494"/>
      <c r="G2406" s="759"/>
    </row>
    <row r="2407" spans="1:7" s="594" customFormat="1" ht="13.5" hidden="1" customHeight="1">
      <c r="A2407" s="476" t="s">
        <v>3371</v>
      </c>
      <c r="B2407" s="488" t="s">
        <v>3359</v>
      </c>
      <c r="C2407" s="756" t="s">
        <v>1200</v>
      </c>
      <c r="D2407" s="489">
        <v>13766000</v>
      </c>
      <c r="E2407" s="490">
        <v>15056000</v>
      </c>
      <c r="F2407" s="491"/>
      <c r="G2407" s="764" t="s">
        <v>2856</v>
      </c>
    </row>
    <row r="2408" spans="1:7" s="594" customFormat="1" ht="13.5" hidden="1" customHeight="1">
      <c r="A2408" s="492"/>
      <c r="B2408" s="493" t="s">
        <v>3338</v>
      </c>
      <c r="C2408" s="757"/>
      <c r="D2408" s="494"/>
      <c r="E2408" s="495"/>
      <c r="F2408" s="494"/>
      <c r="G2408" s="759"/>
    </row>
    <row r="2409" spans="1:7" s="594" customFormat="1" ht="13.5" hidden="1" customHeight="1">
      <c r="A2409" s="476" t="s">
        <v>3372</v>
      </c>
      <c r="B2409" s="488" t="s">
        <v>3359</v>
      </c>
      <c r="C2409" s="756" t="s">
        <v>1200</v>
      </c>
      <c r="D2409" s="489">
        <v>15141000</v>
      </c>
      <c r="E2409" s="490">
        <v>18067200</v>
      </c>
      <c r="F2409" s="491"/>
      <c r="G2409" s="764" t="s">
        <v>3366</v>
      </c>
    </row>
    <row r="2410" spans="1:7" s="594" customFormat="1" ht="13.5" hidden="1" customHeight="1">
      <c r="A2410" s="492"/>
      <c r="B2410" s="493" t="s">
        <v>3340</v>
      </c>
      <c r="C2410" s="757"/>
      <c r="D2410" s="494"/>
      <c r="E2410" s="495"/>
      <c r="F2410" s="494"/>
      <c r="G2410" s="759"/>
    </row>
    <row r="2411" spans="1:7" s="594" customFormat="1" ht="13.5" hidden="1" customHeight="1">
      <c r="A2411" s="476" t="s">
        <v>3373</v>
      </c>
      <c r="B2411" s="488" t="s">
        <v>3359</v>
      </c>
      <c r="C2411" s="756" t="s">
        <v>1200</v>
      </c>
      <c r="D2411" s="489">
        <v>16653000</v>
      </c>
      <c r="E2411" s="490">
        <v>17152590</v>
      </c>
      <c r="F2411" s="491"/>
      <c r="G2411" s="764" t="s">
        <v>2856</v>
      </c>
    </row>
    <row r="2412" spans="1:7" s="594" customFormat="1" ht="13.5" hidden="1" customHeight="1">
      <c r="A2412" s="492"/>
      <c r="B2412" s="493" t="s">
        <v>3342</v>
      </c>
      <c r="C2412" s="757"/>
      <c r="D2412" s="494"/>
      <c r="E2412" s="495"/>
      <c r="F2412" s="494"/>
      <c r="G2412" s="759"/>
    </row>
    <row r="2413" spans="1:7" s="594" customFormat="1" ht="13.5" hidden="1" customHeight="1">
      <c r="A2413" s="476" t="s">
        <v>3374</v>
      </c>
      <c r="B2413" s="488" t="s">
        <v>3359</v>
      </c>
      <c r="C2413" s="756" t="s">
        <v>1200</v>
      </c>
      <c r="D2413" s="489">
        <v>18312000</v>
      </c>
      <c r="E2413" s="490">
        <v>20194800</v>
      </c>
      <c r="F2413" s="491"/>
      <c r="G2413" s="764" t="s">
        <v>3366</v>
      </c>
    </row>
    <row r="2414" spans="1:7" s="594" customFormat="1" ht="13.5" hidden="1" customHeight="1">
      <c r="A2414" s="492"/>
      <c r="B2414" s="493" t="s">
        <v>3344</v>
      </c>
      <c r="C2414" s="757"/>
      <c r="D2414" s="494"/>
      <c r="E2414" s="495"/>
      <c r="F2414" s="494"/>
      <c r="G2414" s="759"/>
    </row>
    <row r="2415" spans="1:7" s="594" customFormat="1" ht="13.5" hidden="1" customHeight="1">
      <c r="A2415" s="476" t="s">
        <v>3375</v>
      </c>
      <c r="B2415" s="488" t="s">
        <v>3376</v>
      </c>
      <c r="C2415" s="756" t="s">
        <v>1200</v>
      </c>
      <c r="D2415" s="489">
        <v>15942300.000000002</v>
      </c>
      <c r="E2415" s="490">
        <v>21244780</v>
      </c>
      <c r="F2415" s="491"/>
      <c r="G2415" s="764" t="s">
        <v>2856</v>
      </c>
    </row>
    <row r="2416" spans="1:7" s="594" customFormat="1" ht="13.5" hidden="1" customHeight="1">
      <c r="A2416" s="492"/>
      <c r="B2416" s="493" t="s">
        <v>3347</v>
      </c>
      <c r="C2416" s="757"/>
      <c r="D2416" s="494"/>
      <c r="E2416" s="495"/>
      <c r="F2416" s="494"/>
      <c r="G2416" s="759"/>
    </row>
    <row r="2417" spans="1:7" s="594" customFormat="1" ht="13.5" hidden="1" customHeight="1">
      <c r="A2417" s="476" t="s">
        <v>3377</v>
      </c>
      <c r="B2417" s="488" t="s">
        <v>3376</v>
      </c>
      <c r="C2417" s="756" t="s">
        <v>1200</v>
      </c>
      <c r="D2417" s="489">
        <v>23354100.000000004</v>
      </c>
      <c r="E2417" s="490">
        <v>28680350</v>
      </c>
      <c r="F2417" s="491"/>
      <c r="G2417" s="764" t="s">
        <v>3366</v>
      </c>
    </row>
    <row r="2418" spans="1:7" s="594" customFormat="1" ht="13.5" hidden="1" customHeight="1">
      <c r="A2418" s="492"/>
      <c r="B2418" s="493" t="s">
        <v>3349</v>
      </c>
      <c r="C2418" s="757"/>
      <c r="D2418" s="494"/>
      <c r="E2418" s="495"/>
      <c r="F2418" s="494"/>
      <c r="G2418" s="759"/>
    </row>
    <row r="2419" spans="1:7" s="594" customFormat="1" ht="13.5" hidden="1" customHeight="1">
      <c r="A2419" s="476" t="s">
        <v>3378</v>
      </c>
      <c r="B2419" s="488" t="s">
        <v>3376</v>
      </c>
      <c r="C2419" s="756" t="s">
        <v>1200</v>
      </c>
      <c r="D2419" s="489">
        <v>21397200</v>
      </c>
      <c r="E2419" s="490">
        <v>25000000</v>
      </c>
      <c r="F2419" s="491"/>
      <c r="G2419" s="764" t="s">
        <v>2856</v>
      </c>
    </row>
    <row r="2420" spans="1:7" s="594" customFormat="1" ht="13.5" hidden="1" customHeight="1">
      <c r="A2420" s="492"/>
      <c r="B2420" s="493" t="s">
        <v>3351</v>
      </c>
      <c r="C2420" s="757"/>
      <c r="D2420" s="494"/>
      <c r="E2420" s="495"/>
      <c r="F2420" s="494"/>
      <c r="G2420" s="759"/>
    </row>
    <row r="2421" spans="1:7" s="594" customFormat="1" ht="13.5" hidden="1" customHeight="1">
      <c r="A2421" s="476" t="s">
        <v>3379</v>
      </c>
      <c r="B2421" s="488" t="s">
        <v>3376</v>
      </c>
      <c r="C2421" s="756" t="s">
        <v>1200</v>
      </c>
      <c r="D2421" s="489">
        <v>26775000</v>
      </c>
      <c r="E2421" s="490">
        <v>31250000</v>
      </c>
      <c r="F2421" s="491"/>
      <c r="G2421" s="764" t="s">
        <v>3366</v>
      </c>
    </row>
    <row r="2422" spans="1:7" s="594" customFormat="1" ht="13.5" hidden="1" customHeight="1">
      <c r="A2422" s="492"/>
      <c r="B2422" s="493" t="s">
        <v>3380</v>
      </c>
      <c r="C2422" s="757"/>
      <c r="D2422" s="494"/>
      <c r="E2422" s="495"/>
      <c r="F2422" s="494"/>
      <c r="G2422" s="759"/>
    </row>
    <row r="2423" spans="1:7" s="594" customFormat="1" ht="13.5" hidden="1" customHeight="1">
      <c r="A2423" s="476" t="s">
        <v>3381</v>
      </c>
      <c r="B2423" s="488" t="s">
        <v>3376</v>
      </c>
      <c r="C2423" s="756" t="s">
        <v>1200</v>
      </c>
      <c r="D2423" s="489">
        <v>24178000</v>
      </c>
      <c r="E2423" s="490">
        <v>31475000</v>
      </c>
      <c r="F2423" s="491"/>
      <c r="G2423" s="764" t="s">
        <v>2856</v>
      </c>
    </row>
    <row r="2424" spans="1:7" s="594" customFormat="1" ht="13.5" hidden="1" customHeight="1">
      <c r="A2424" s="492"/>
      <c r="B2424" s="493" t="s">
        <v>3355</v>
      </c>
      <c r="C2424" s="757"/>
      <c r="D2424" s="494"/>
      <c r="E2424" s="495"/>
      <c r="F2424" s="494"/>
      <c r="G2424" s="759"/>
    </row>
    <row r="2425" spans="1:7" s="594" customFormat="1" ht="13.5" hidden="1" customHeight="1">
      <c r="A2425" s="476" t="s">
        <v>3382</v>
      </c>
      <c r="B2425" s="488" t="s">
        <v>3376</v>
      </c>
      <c r="C2425" s="756" t="s">
        <v>1200</v>
      </c>
      <c r="D2425" s="489">
        <v>25679000</v>
      </c>
      <c r="E2425" s="490">
        <v>37770000</v>
      </c>
      <c r="F2425" s="491"/>
      <c r="G2425" s="764" t="s">
        <v>3366</v>
      </c>
    </row>
    <row r="2426" spans="1:7" s="594" customFormat="1" ht="13.5" hidden="1" customHeight="1">
      <c r="A2426" s="492"/>
      <c r="B2426" s="493" t="s">
        <v>3357</v>
      </c>
      <c r="C2426" s="757"/>
      <c r="D2426" s="494"/>
      <c r="E2426" s="495"/>
      <c r="F2426" s="494"/>
      <c r="G2426" s="759"/>
    </row>
    <row r="2427" spans="1:7" s="540" customFormat="1" ht="13.5" customHeight="1">
      <c r="A2427" s="535" t="s">
        <v>3383</v>
      </c>
      <c r="B2427" s="536" t="s">
        <v>3384</v>
      </c>
      <c r="C2427" s="778" t="s">
        <v>1200</v>
      </c>
      <c r="D2427" s="537">
        <v>9926000</v>
      </c>
      <c r="E2427" s="538">
        <v>9926000</v>
      </c>
      <c r="F2427" s="539"/>
      <c r="G2427" s="784" t="s">
        <v>3385</v>
      </c>
    </row>
    <row r="2428" spans="1:7" s="540" customFormat="1" ht="13.5" customHeight="1">
      <c r="A2428" s="541"/>
      <c r="B2428" s="542" t="s">
        <v>3386</v>
      </c>
      <c r="C2428" s="779"/>
      <c r="D2428" s="543"/>
      <c r="E2428" s="544"/>
      <c r="F2428" s="543"/>
      <c r="G2428" s="781"/>
    </row>
    <row r="2429" spans="1:7" s="540" customFormat="1" ht="13.5" customHeight="1">
      <c r="A2429" s="535" t="s">
        <v>3387</v>
      </c>
      <c r="B2429" s="536" t="s">
        <v>3388</v>
      </c>
      <c r="C2429" s="778" t="s">
        <v>1200</v>
      </c>
      <c r="D2429" s="537">
        <v>11500000</v>
      </c>
      <c r="E2429" s="538">
        <v>9352000</v>
      </c>
      <c r="F2429" s="539"/>
      <c r="G2429" s="784" t="s">
        <v>3385</v>
      </c>
    </row>
    <row r="2430" spans="1:7" s="540" customFormat="1" ht="13.5" customHeight="1">
      <c r="A2430" s="541"/>
      <c r="B2430" s="542" t="s">
        <v>3389</v>
      </c>
      <c r="C2430" s="779"/>
      <c r="D2430" s="543"/>
      <c r="E2430" s="544"/>
      <c r="F2430" s="543"/>
      <c r="G2430" s="781"/>
    </row>
    <row r="2431" spans="1:7" ht="13.5" customHeight="1">
      <c r="A2431" s="476" t="s">
        <v>3390</v>
      </c>
      <c r="B2431" s="488" t="s">
        <v>3391</v>
      </c>
      <c r="C2431" s="756" t="s">
        <v>1144</v>
      </c>
      <c r="D2431" s="489">
        <v>1450000</v>
      </c>
      <c r="E2431" s="490">
        <v>2450000</v>
      </c>
      <c r="F2431" s="491"/>
      <c r="G2431" s="758" t="s">
        <v>3385</v>
      </c>
    </row>
    <row r="2432" spans="1:7" ht="13.5" customHeight="1">
      <c r="A2432" s="492"/>
      <c r="B2432" s="493" t="s">
        <v>3392</v>
      </c>
      <c r="C2432" s="757"/>
      <c r="D2432" s="494"/>
      <c r="E2432" s="495"/>
      <c r="F2432" s="494"/>
      <c r="G2432" s="759"/>
    </row>
    <row r="2433" spans="1:7" ht="13.5" customHeight="1">
      <c r="A2433" s="476" t="s">
        <v>3393</v>
      </c>
      <c r="B2433" s="488" t="s">
        <v>3394</v>
      </c>
      <c r="C2433" s="756" t="s">
        <v>1144</v>
      </c>
      <c r="D2433" s="489">
        <v>4800000</v>
      </c>
      <c r="E2433" s="490">
        <v>4000000</v>
      </c>
      <c r="F2433" s="491"/>
      <c r="G2433" s="758" t="s">
        <v>3385</v>
      </c>
    </row>
    <row r="2434" spans="1:7" ht="13.5" customHeight="1">
      <c r="A2434" s="492"/>
      <c r="B2434" s="493" t="s">
        <v>3395</v>
      </c>
      <c r="C2434" s="757"/>
      <c r="D2434" s="494"/>
      <c r="E2434" s="495"/>
      <c r="F2434" s="494"/>
      <c r="G2434" s="759"/>
    </row>
    <row r="2435" spans="1:7" ht="13.5" customHeight="1">
      <c r="A2435" s="496" t="s">
        <v>3396</v>
      </c>
      <c r="B2435" s="497" t="s">
        <v>3397</v>
      </c>
      <c r="C2435" s="760" t="s">
        <v>1144</v>
      </c>
      <c r="D2435" s="498">
        <v>7500000</v>
      </c>
      <c r="E2435" s="499">
        <v>7500000</v>
      </c>
      <c r="F2435" s="491"/>
      <c r="G2435" s="758" t="s">
        <v>3398</v>
      </c>
    </row>
    <row r="2436" spans="1:7" ht="13.5" customHeight="1">
      <c r="A2436" s="502"/>
      <c r="B2436" s="503" t="s">
        <v>3399</v>
      </c>
      <c r="C2436" s="761"/>
      <c r="D2436" s="504"/>
      <c r="E2436" s="505"/>
      <c r="F2436" s="494"/>
      <c r="G2436" s="759"/>
    </row>
    <row r="2437" spans="1:7" ht="13.5" customHeight="1">
      <c r="A2437" s="476" t="s">
        <v>3400</v>
      </c>
      <c r="B2437" s="488" t="s">
        <v>3397</v>
      </c>
      <c r="C2437" s="756" t="s">
        <v>1144</v>
      </c>
      <c r="D2437" s="489">
        <v>5600000</v>
      </c>
      <c r="E2437" s="490">
        <v>5600000</v>
      </c>
      <c r="F2437" s="491"/>
      <c r="G2437" s="758" t="s">
        <v>3398</v>
      </c>
    </row>
    <row r="2438" spans="1:7" ht="13.5" customHeight="1">
      <c r="A2438" s="492"/>
      <c r="B2438" s="493" t="s">
        <v>3401</v>
      </c>
      <c r="C2438" s="757"/>
      <c r="D2438" s="494"/>
      <c r="E2438" s="495"/>
      <c r="F2438" s="494"/>
      <c r="G2438" s="759"/>
    </row>
    <row r="2439" spans="1:7" s="501" customFormat="1" ht="13.5" customHeight="1">
      <c r="A2439" s="496" t="s">
        <v>3402</v>
      </c>
      <c r="B2439" s="497" t="s">
        <v>3403</v>
      </c>
      <c r="C2439" s="760" t="s">
        <v>3404</v>
      </c>
      <c r="D2439" s="498">
        <v>557000</v>
      </c>
      <c r="E2439" s="499">
        <v>536000</v>
      </c>
      <c r="F2439" s="500"/>
      <c r="G2439" s="762" t="s">
        <v>3405</v>
      </c>
    </row>
    <row r="2440" spans="1:7" s="501" customFormat="1" ht="13.5" customHeight="1">
      <c r="A2440" s="502"/>
      <c r="B2440" s="503" t="s">
        <v>3406</v>
      </c>
      <c r="C2440" s="761"/>
      <c r="D2440" s="504"/>
      <c r="E2440" s="505"/>
      <c r="F2440" s="504"/>
      <c r="G2440" s="763"/>
    </row>
    <row r="2441" spans="1:7" s="501" customFormat="1" ht="13.5" customHeight="1">
      <c r="A2441" s="496" t="s">
        <v>3407</v>
      </c>
      <c r="B2441" s="497" t="s">
        <v>3403</v>
      </c>
      <c r="C2441" s="760" t="s">
        <v>3404</v>
      </c>
      <c r="D2441" s="498">
        <v>683000</v>
      </c>
      <c r="E2441" s="499">
        <v>658000</v>
      </c>
      <c r="F2441" s="500"/>
      <c r="G2441" s="762" t="s">
        <v>3405</v>
      </c>
    </row>
    <row r="2442" spans="1:7" s="501" customFormat="1" ht="13.5" customHeight="1">
      <c r="A2442" s="502"/>
      <c r="B2442" s="503" t="s">
        <v>3408</v>
      </c>
      <c r="C2442" s="761"/>
      <c r="D2442" s="504"/>
      <c r="E2442" s="505"/>
      <c r="F2442" s="504"/>
      <c r="G2442" s="763"/>
    </row>
    <row r="2443" spans="1:7" s="501" customFormat="1" ht="13.5" customHeight="1">
      <c r="A2443" s="496" t="s">
        <v>3409</v>
      </c>
      <c r="B2443" s="497" t="s">
        <v>3403</v>
      </c>
      <c r="C2443" s="760" t="s">
        <v>3404</v>
      </c>
      <c r="D2443" s="498">
        <v>930000</v>
      </c>
      <c r="E2443" s="499">
        <v>895000</v>
      </c>
      <c r="F2443" s="500"/>
      <c r="G2443" s="762" t="s">
        <v>3405</v>
      </c>
    </row>
    <row r="2444" spans="1:7" s="501" customFormat="1" ht="13.5" customHeight="1">
      <c r="A2444" s="502"/>
      <c r="B2444" s="503" t="s">
        <v>3410</v>
      </c>
      <c r="C2444" s="761"/>
      <c r="D2444" s="504"/>
      <c r="E2444" s="505"/>
      <c r="F2444" s="504"/>
      <c r="G2444" s="763"/>
    </row>
    <row r="2445" spans="1:7" s="501" customFormat="1" ht="13.5" customHeight="1">
      <c r="A2445" s="496" t="s">
        <v>3411</v>
      </c>
      <c r="B2445" s="497" t="s">
        <v>3403</v>
      </c>
      <c r="C2445" s="760" t="s">
        <v>3404</v>
      </c>
      <c r="D2445" s="498">
        <v>684000</v>
      </c>
      <c r="E2445" s="499">
        <v>659000</v>
      </c>
      <c r="F2445" s="500"/>
      <c r="G2445" s="762" t="s">
        <v>3405</v>
      </c>
    </row>
    <row r="2446" spans="1:7" s="501" customFormat="1" ht="13.5" customHeight="1">
      <c r="A2446" s="502"/>
      <c r="B2446" s="503" t="s">
        <v>3412</v>
      </c>
      <c r="C2446" s="761"/>
      <c r="D2446" s="504"/>
      <c r="E2446" s="505"/>
      <c r="F2446" s="504"/>
      <c r="G2446" s="763"/>
    </row>
    <row r="2447" spans="1:7" s="540" customFormat="1" ht="13.5" customHeight="1">
      <c r="A2447" s="535" t="s">
        <v>3413</v>
      </c>
      <c r="B2447" s="536" t="s">
        <v>3414</v>
      </c>
      <c r="C2447" s="778" t="s">
        <v>3404</v>
      </c>
      <c r="D2447" s="537">
        <v>931000</v>
      </c>
      <c r="E2447" s="538">
        <v>896000</v>
      </c>
      <c r="F2447" s="539"/>
      <c r="G2447" s="784" t="s">
        <v>3405</v>
      </c>
    </row>
    <row r="2448" spans="1:7" s="540" customFormat="1" ht="13.5" customHeight="1">
      <c r="A2448" s="541"/>
      <c r="B2448" s="542" t="s">
        <v>3415</v>
      </c>
      <c r="C2448" s="779"/>
      <c r="D2448" s="543"/>
      <c r="E2448" s="544"/>
      <c r="F2448" s="543"/>
      <c r="G2448" s="781"/>
    </row>
    <row r="2449" spans="1:7" s="540" customFormat="1" ht="13.5" customHeight="1">
      <c r="A2449" s="535" t="s">
        <v>3416</v>
      </c>
      <c r="B2449" s="536" t="s">
        <v>3414</v>
      </c>
      <c r="C2449" s="778" t="s">
        <v>3404</v>
      </c>
      <c r="D2449" s="537">
        <v>803000</v>
      </c>
      <c r="E2449" s="538">
        <v>773000</v>
      </c>
      <c r="F2449" s="539"/>
      <c r="G2449" s="784" t="s">
        <v>3405</v>
      </c>
    </row>
    <row r="2450" spans="1:7" s="540" customFormat="1" ht="13.5" customHeight="1">
      <c r="A2450" s="541"/>
      <c r="B2450" s="542" t="s">
        <v>3417</v>
      </c>
      <c r="C2450" s="779"/>
      <c r="D2450" s="543"/>
      <c r="E2450" s="544"/>
      <c r="F2450" s="543"/>
      <c r="G2450" s="781"/>
    </row>
    <row r="2451" spans="1:7" ht="13.5" customHeight="1">
      <c r="A2451" s="476" t="s">
        <v>3418</v>
      </c>
      <c r="B2451" s="488" t="s">
        <v>3419</v>
      </c>
      <c r="C2451" s="756" t="s">
        <v>1144</v>
      </c>
      <c r="D2451" s="489">
        <v>6000000</v>
      </c>
      <c r="E2451" s="490">
        <v>7500000</v>
      </c>
      <c r="F2451" s="491"/>
      <c r="G2451" s="758" t="s">
        <v>3385</v>
      </c>
    </row>
    <row r="2452" spans="1:7" ht="13.5" customHeight="1">
      <c r="A2452" s="492"/>
      <c r="B2452" s="493" t="s">
        <v>3420</v>
      </c>
      <c r="C2452" s="757"/>
      <c r="D2452" s="494"/>
      <c r="E2452" s="495"/>
      <c r="F2452" s="494"/>
      <c r="G2452" s="759"/>
    </row>
    <row r="2453" spans="1:7" ht="13.5" customHeight="1">
      <c r="A2453" s="476" t="s">
        <v>3421</v>
      </c>
      <c r="B2453" s="488" t="s">
        <v>3422</v>
      </c>
      <c r="C2453" s="756" t="s">
        <v>784</v>
      </c>
      <c r="D2453" s="489">
        <v>250000</v>
      </c>
      <c r="E2453" s="490">
        <v>400000</v>
      </c>
      <c r="F2453" s="491"/>
      <c r="G2453" s="758" t="s">
        <v>3385</v>
      </c>
    </row>
    <row r="2454" spans="1:7" ht="13.5" customHeight="1">
      <c r="A2454" s="492"/>
      <c r="B2454" s="493" t="s">
        <v>3423</v>
      </c>
      <c r="C2454" s="757"/>
      <c r="D2454" s="494"/>
      <c r="E2454" s="495"/>
      <c r="F2454" s="494"/>
      <c r="G2454" s="759"/>
    </row>
    <row r="2455" spans="1:7" ht="13.5" customHeight="1">
      <c r="A2455" s="476" t="s">
        <v>3424</v>
      </c>
      <c r="B2455" s="488" t="s">
        <v>3425</v>
      </c>
      <c r="C2455" s="756" t="s">
        <v>1520</v>
      </c>
      <c r="D2455" s="489">
        <v>880000</v>
      </c>
      <c r="E2455" s="490">
        <v>900000</v>
      </c>
      <c r="F2455" s="491"/>
      <c r="G2455" s="758" t="s">
        <v>3385</v>
      </c>
    </row>
    <row r="2456" spans="1:7" ht="13.5" customHeight="1">
      <c r="A2456" s="492"/>
      <c r="B2456" s="493" t="s">
        <v>3426</v>
      </c>
      <c r="C2456" s="757"/>
      <c r="D2456" s="494"/>
      <c r="E2456" s="495"/>
      <c r="F2456" s="494"/>
      <c r="G2456" s="759"/>
    </row>
    <row r="2457" spans="1:7" ht="13.5" customHeight="1">
      <c r="A2457" s="476" t="s">
        <v>3427</v>
      </c>
      <c r="B2457" s="488" t="s">
        <v>3428</v>
      </c>
      <c r="C2457" s="756" t="s">
        <v>1520</v>
      </c>
      <c r="D2457" s="489">
        <v>500000</v>
      </c>
      <c r="E2457" s="490">
        <v>530000</v>
      </c>
      <c r="F2457" s="491"/>
      <c r="G2457" s="758" t="s">
        <v>3385</v>
      </c>
    </row>
    <row r="2458" spans="1:7" ht="13.5" customHeight="1">
      <c r="A2458" s="492"/>
      <c r="B2458" s="493" t="s">
        <v>3429</v>
      </c>
      <c r="C2458" s="757"/>
      <c r="D2458" s="494"/>
      <c r="E2458" s="495"/>
      <c r="F2458" s="494"/>
      <c r="G2458" s="759"/>
    </row>
    <row r="2459" spans="1:7" s="595" customFormat="1" ht="13.5" customHeight="1">
      <c r="A2459" s="496" t="s">
        <v>3430</v>
      </c>
      <c r="B2459" s="497" t="s">
        <v>3431</v>
      </c>
      <c r="C2459" s="760" t="s">
        <v>784</v>
      </c>
      <c r="D2459" s="498">
        <v>390000</v>
      </c>
      <c r="E2459" s="499">
        <v>450000</v>
      </c>
      <c r="F2459" s="500"/>
      <c r="G2459" s="762" t="s">
        <v>3385</v>
      </c>
    </row>
    <row r="2460" spans="1:7" s="595" customFormat="1" ht="13.5" customHeight="1">
      <c r="A2460" s="502"/>
      <c r="B2460" s="503" t="s">
        <v>3432</v>
      </c>
      <c r="C2460" s="761"/>
      <c r="D2460" s="504"/>
      <c r="E2460" s="505"/>
      <c r="F2460" s="504"/>
      <c r="G2460" s="763"/>
    </row>
    <row r="2461" spans="1:7" s="594" customFormat="1" ht="13.5" customHeight="1">
      <c r="A2461" s="476" t="s">
        <v>3433</v>
      </c>
      <c r="B2461" s="488" t="s">
        <v>3434</v>
      </c>
      <c r="C2461" s="756" t="s">
        <v>1520</v>
      </c>
      <c r="D2461" s="489">
        <v>3120000</v>
      </c>
      <c r="E2461" s="490">
        <v>3120000</v>
      </c>
      <c r="F2461" s="491"/>
      <c r="G2461" s="758" t="s">
        <v>3385</v>
      </c>
    </row>
    <row r="2462" spans="1:7" s="594" customFormat="1" ht="13.5" customHeight="1">
      <c r="A2462" s="492"/>
      <c r="B2462" s="493" t="s">
        <v>3435</v>
      </c>
      <c r="C2462" s="757"/>
      <c r="D2462" s="494"/>
      <c r="E2462" s="495"/>
      <c r="F2462" s="494"/>
      <c r="G2462" s="759"/>
    </row>
    <row r="2463" spans="1:7" s="594" customFormat="1" ht="13.5" customHeight="1">
      <c r="A2463" s="476" t="s">
        <v>3436</v>
      </c>
      <c r="B2463" s="488" t="s">
        <v>3437</v>
      </c>
      <c r="C2463" s="756" t="s">
        <v>1520</v>
      </c>
      <c r="D2463" s="489">
        <v>2300000</v>
      </c>
      <c r="E2463" s="490">
        <v>2300000</v>
      </c>
      <c r="F2463" s="491"/>
      <c r="G2463" s="758" t="s">
        <v>3385</v>
      </c>
    </row>
    <row r="2464" spans="1:7" s="594" customFormat="1" ht="13.5" customHeight="1">
      <c r="A2464" s="492"/>
      <c r="B2464" s="493" t="s">
        <v>3438</v>
      </c>
      <c r="C2464" s="757"/>
      <c r="D2464" s="494"/>
      <c r="E2464" s="495"/>
      <c r="F2464" s="494"/>
      <c r="G2464" s="759"/>
    </row>
    <row r="2465" spans="1:7" s="595" customFormat="1" ht="13.5" customHeight="1">
      <c r="A2465" s="496" t="s">
        <v>3439</v>
      </c>
      <c r="B2465" s="497" t="s">
        <v>3437</v>
      </c>
      <c r="C2465" s="760" t="s">
        <v>784</v>
      </c>
      <c r="D2465" s="498">
        <v>1500000</v>
      </c>
      <c r="E2465" s="499">
        <v>1500000</v>
      </c>
      <c r="F2465" s="500"/>
      <c r="G2465" s="762" t="s">
        <v>3385</v>
      </c>
    </row>
    <row r="2466" spans="1:7" s="595" customFormat="1" ht="13.5" customHeight="1">
      <c r="A2466" s="502"/>
      <c r="B2466" s="503" t="s">
        <v>3440</v>
      </c>
      <c r="C2466" s="761"/>
      <c r="D2466" s="504"/>
      <c r="E2466" s="505"/>
      <c r="F2466" s="504"/>
      <c r="G2466" s="763"/>
    </row>
    <row r="2467" spans="1:7" s="594" customFormat="1" ht="13.5" customHeight="1">
      <c r="A2467" s="476" t="s">
        <v>3441</v>
      </c>
      <c r="B2467" s="488" t="s">
        <v>3442</v>
      </c>
      <c r="C2467" s="756" t="s">
        <v>784</v>
      </c>
      <c r="D2467" s="489">
        <v>650000</v>
      </c>
      <c r="E2467" s="490">
        <v>650000</v>
      </c>
      <c r="F2467" s="491"/>
      <c r="G2467" s="758" t="s">
        <v>3385</v>
      </c>
    </row>
    <row r="2468" spans="1:7" s="594" customFormat="1" ht="13.5" customHeight="1">
      <c r="A2468" s="492"/>
      <c r="B2468" s="493" t="s">
        <v>3443</v>
      </c>
      <c r="C2468" s="757"/>
      <c r="D2468" s="494"/>
      <c r="E2468" s="495"/>
      <c r="F2468" s="494"/>
      <c r="G2468" s="759"/>
    </row>
    <row r="2469" spans="1:7" s="596" customFormat="1" ht="13.5" customHeight="1">
      <c r="A2469" s="535" t="s">
        <v>3444</v>
      </c>
      <c r="B2469" s="536" t="s">
        <v>3442</v>
      </c>
      <c r="C2469" s="778" t="s">
        <v>784</v>
      </c>
      <c r="D2469" s="537">
        <v>550000</v>
      </c>
      <c r="E2469" s="538">
        <v>550000</v>
      </c>
      <c r="F2469" s="539"/>
      <c r="G2469" s="784" t="s">
        <v>3385</v>
      </c>
    </row>
    <row r="2470" spans="1:7" s="596" customFormat="1" ht="13.5" customHeight="1">
      <c r="A2470" s="541"/>
      <c r="B2470" s="542" t="s">
        <v>3445</v>
      </c>
      <c r="C2470" s="779"/>
      <c r="D2470" s="543"/>
      <c r="E2470" s="544"/>
      <c r="F2470" s="543"/>
      <c r="G2470" s="781"/>
    </row>
    <row r="2471" spans="1:7" s="594" customFormat="1" ht="13.5" customHeight="1">
      <c r="A2471" s="476" t="s">
        <v>3446</v>
      </c>
      <c r="B2471" s="488" t="s">
        <v>3447</v>
      </c>
      <c r="C2471" s="756" t="s">
        <v>1520</v>
      </c>
      <c r="D2471" s="489">
        <v>7500000</v>
      </c>
      <c r="E2471" s="490">
        <v>7800000</v>
      </c>
      <c r="F2471" s="491"/>
      <c r="G2471" s="758" t="s">
        <v>3385</v>
      </c>
    </row>
    <row r="2472" spans="1:7" s="594" customFormat="1" ht="13.5" customHeight="1">
      <c r="A2472" s="492"/>
      <c r="B2472" s="493" t="s">
        <v>3448</v>
      </c>
      <c r="C2472" s="757"/>
      <c r="D2472" s="494"/>
      <c r="E2472" s="495"/>
      <c r="F2472" s="494"/>
      <c r="G2472" s="759"/>
    </row>
    <row r="2473" spans="1:7" ht="13.5" customHeight="1">
      <c r="A2473" s="476" t="s">
        <v>3449</v>
      </c>
      <c r="B2473" s="488" t="s">
        <v>3450</v>
      </c>
      <c r="C2473" s="756" t="s">
        <v>1520</v>
      </c>
      <c r="D2473" s="489">
        <v>6500000</v>
      </c>
      <c r="E2473" s="490">
        <v>6700000</v>
      </c>
      <c r="F2473" s="491"/>
      <c r="G2473" s="758" t="s">
        <v>3385</v>
      </c>
    </row>
    <row r="2474" spans="1:7" ht="13.5" customHeight="1">
      <c r="A2474" s="492"/>
      <c r="B2474" s="493" t="s">
        <v>3451</v>
      </c>
      <c r="C2474" s="757"/>
      <c r="D2474" s="494"/>
      <c r="E2474" s="495"/>
      <c r="F2474" s="494"/>
      <c r="G2474" s="759"/>
    </row>
    <row r="2475" spans="1:7" s="594" customFormat="1" ht="13.5" customHeight="1">
      <c r="A2475" s="476" t="s">
        <v>3452</v>
      </c>
      <c r="B2475" s="488" t="s">
        <v>3453</v>
      </c>
      <c r="C2475" s="756" t="s">
        <v>1520</v>
      </c>
      <c r="D2475" s="489">
        <v>3500000</v>
      </c>
      <c r="E2475" s="490">
        <v>3500000</v>
      </c>
      <c r="F2475" s="491"/>
      <c r="G2475" s="758" t="s">
        <v>3385</v>
      </c>
    </row>
    <row r="2476" spans="1:7" s="594" customFormat="1" ht="13.5" customHeight="1">
      <c r="A2476" s="492"/>
      <c r="B2476" s="493" t="s">
        <v>3451</v>
      </c>
      <c r="C2476" s="757"/>
      <c r="D2476" s="494"/>
      <c r="E2476" s="495"/>
      <c r="F2476" s="494"/>
      <c r="G2476" s="759"/>
    </row>
    <row r="2477" spans="1:7" s="594" customFormat="1" ht="13.5" customHeight="1">
      <c r="A2477" s="476" t="s">
        <v>3454</v>
      </c>
      <c r="B2477" s="488" t="s">
        <v>3455</v>
      </c>
      <c r="C2477" s="756" t="s">
        <v>784</v>
      </c>
      <c r="D2477" s="489">
        <v>800000</v>
      </c>
      <c r="E2477" s="490">
        <v>820000</v>
      </c>
      <c r="F2477" s="491"/>
      <c r="G2477" s="758" t="s">
        <v>3385</v>
      </c>
    </row>
    <row r="2478" spans="1:7" s="594" customFormat="1" ht="13.5" customHeight="1">
      <c r="A2478" s="492"/>
      <c r="B2478" s="493" t="s">
        <v>3456</v>
      </c>
      <c r="C2478" s="757"/>
      <c r="D2478" s="494"/>
      <c r="E2478" s="495"/>
      <c r="F2478" s="494"/>
      <c r="G2478" s="759"/>
    </row>
    <row r="2479" spans="1:7" s="594" customFormat="1" ht="13.5" customHeight="1">
      <c r="A2479" s="476" t="s">
        <v>3457</v>
      </c>
      <c r="B2479" s="488" t="s">
        <v>3455</v>
      </c>
      <c r="C2479" s="756" t="s">
        <v>784</v>
      </c>
      <c r="D2479" s="489">
        <v>1050000</v>
      </c>
      <c r="E2479" s="490">
        <v>1050000</v>
      </c>
      <c r="F2479" s="491"/>
      <c r="G2479" s="758" t="s">
        <v>3385</v>
      </c>
    </row>
    <row r="2480" spans="1:7" s="594" customFormat="1" ht="13.5" customHeight="1">
      <c r="A2480" s="492"/>
      <c r="B2480" s="493" t="s">
        <v>3458</v>
      </c>
      <c r="C2480" s="757"/>
      <c r="D2480" s="494"/>
      <c r="E2480" s="495"/>
      <c r="F2480" s="494"/>
      <c r="G2480" s="759"/>
    </row>
    <row r="2481" spans="1:7" s="594" customFormat="1" ht="13.5" customHeight="1">
      <c r="A2481" s="476" t="s">
        <v>3459</v>
      </c>
      <c r="B2481" s="488" t="s">
        <v>3460</v>
      </c>
      <c r="C2481" s="756" t="s">
        <v>784</v>
      </c>
      <c r="D2481" s="489">
        <v>900000</v>
      </c>
      <c r="E2481" s="490">
        <v>960000</v>
      </c>
      <c r="F2481" s="491"/>
      <c r="G2481" s="758" t="s">
        <v>3385</v>
      </c>
    </row>
    <row r="2482" spans="1:7" s="594" customFormat="1" ht="13.5" customHeight="1">
      <c r="A2482" s="492"/>
      <c r="B2482" s="493" t="s">
        <v>3456</v>
      </c>
      <c r="C2482" s="757"/>
      <c r="D2482" s="494"/>
      <c r="E2482" s="495"/>
      <c r="F2482" s="494"/>
      <c r="G2482" s="759"/>
    </row>
    <row r="2483" spans="1:7" s="594" customFormat="1" ht="13.5" customHeight="1">
      <c r="A2483" s="476" t="s">
        <v>3461</v>
      </c>
      <c r="B2483" s="488" t="s">
        <v>3460</v>
      </c>
      <c r="C2483" s="756" t="s">
        <v>784</v>
      </c>
      <c r="D2483" s="489">
        <v>1300000</v>
      </c>
      <c r="E2483" s="490">
        <v>1400000</v>
      </c>
      <c r="F2483" s="491"/>
      <c r="G2483" s="758" t="s">
        <v>3385</v>
      </c>
    </row>
    <row r="2484" spans="1:7" s="594" customFormat="1" ht="13.5" customHeight="1">
      <c r="A2484" s="492"/>
      <c r="B2484" s="493" t="s">
        <v>3458</v>
      </c>
      <c r="C2484" s="757"/>
      <c r="D2484" s="494"/>
      <c r="E2484" s="495"/>
      <c r="F2484" s="494"/>
      <c r="G2484" s="759"/>
    </row>
    <row r="2485" spans="1:7" s="594" customFormat="1" ht="13.5" customHeight="1">
      <c r="A2485" s="476" t="s">
        <v>3462</v>
      </c>
      <c r="B2485" s="488" t="s">
        <v>3463</v>
      </c>
      <c r="C2485" s="756" t="s">
        <v>784</v>
      </c>
      <c r="D2485" s="489">
        <v>1500000</v>
      </c>
      <c r="E2485" s="490">
        <v>1580000</v>
      </c>
      <c r="F2485" s="491"/>
      <c r="G2485" s="758" t="s">
        <v>3385</v>
      </c>
    </row>
    <row r="2486" spans="1:7" s="594" customFormat="1" ht="13.5" customHeight="1">
      <c r="A2486" s="492"/>
      <c r="B2486" s="493" t="s">
        <v>3464</v>
      </c>
      <c r="C2486" s="757"/>
      <c r="D2486" s="494"/>
      <c r="E2486" s="495"/>
      <c r="F2486" s="494"/>
      <c r="G2486" s="759"/>
    </row>
    <row r="2487" spans="1:7" s="594" customFormat="1" ht="13.5" customHeight="1">
      <c r="A2487" s="476" t="s">
        <v>3465</v>
      </c>
      <c r="B2487" s="488" t="s">
        <v>3463</v>
      </c>
      <c r="C2487" s="756" t="s">
        <v>784</v>
      </c>
      <c r="D2487" s="489">
        <v>2000000</v>
      </c>
      <c r="E2487" s="490">
        <v>2000000</v>
      </c>
      <c r="F2487" s="491"/>
      <c r="G2487" s="758" t="s">
        <v>3385</v>
      </c>
    </row>
    <row r="2488" spans="1:7" s="594" customFormat="1" ht="13.5" customHeight="1">
      <c r="A2488" s="492"/>
      <c r="B2488" s="493" t="s">
        <v>3456</v>
      </c>
      <c r="C2488" s="757"/>
      <c r="D2488" s="494"/>
      <c r="E2488" s="495"/>
      <c r="F2488" s="494"/>
      <c r="G2488" s="759"/>
    </row>
    <row r="2489" spans="1:7" s="594" customFormat="1" ht="13.5" customHeight="1">
      <c r="A2489" s="476" t="s">
        <v>3466</v>
      </c>
      <c r="B2489" s="488" t="s">
        <v>3467</v>
      </c>
      <c r="C2489" s="756" t="s">
        <v>784</v>
      </c>
      <c r="D2489" s="489">
        <v>1500000</v>
      </c>
      <c r="E2489" s="490">
        <v>1700000</v>
      </c>
      <c r="F2489" s="491"/>
      <c r="G2489" s="758" t="s">
        <v>3385</v>
      </c>
    </row>
    <row r="2490" spans="1:7" s="594" customFormat="1" ht="13.5" customHeight="1">
      <c r="A2490" s="492"/>
      <c r="B2490" s="493" t="s">
        <v>3468</v>
      </c>
      <c r="C2490" s="757"/>
      <c r="D2490" s="494"/>
      <c r="E2490" s="495"/>
      <c r="F2490" s="494"/>
      <c r="G2490" s="759"/>
    </row>
    <row r="2491" spans="1:7" s="594" customFormat="1" ht="13.5" customHeight="1">
      <c r="A2491" s="476" t="s">
        <v>3469</v>
      </c>
      <c r="B2491" s="488" t="s">
        <v>3470</v>
      </c>
      <c r="C2491" s="756" t="s">
        <v>784</v>
      </c>
      <c r="D2491" s="489">
        <v>1800000</v>
      </c>
      <c r="E2491" s="490">
        <v>1960000</v>
      </c>
      <c r="F2491" s="491"/>
      <c r="G2491" s="758" t="s">
        <v>3385</v>
      </c>
    </row>
    <row r="2492" spans="1:7" s="594" customFormat="1" ht="13.5" customHeight="1">
      <c r="A2492" s="492"/>
      <c r="B2492" s="493" t="s">
        <v>3471</v>
      </c>
      <c r="C2492" s="757"/>
      <c r="D2492" s="494"/>
      <c r="E2492" s="495"/>
      <c r="F2492" s="494"/>
      <c r="G2492" s="759"/>
    </row>
    <row r="2493" spans="1:7" s="594" customFormat="1" ht="13.5" customHeight="1">
      <c r="A2493" s="476" t="s">
        <v>3472</v>
      </c>
      <c r="B2493" s="488" t="s">
        <v>3473</v>
      </c>
      <c r="C2493" s="756" t="s">
        <v>784</v>
      </c>
      <c r="D2493" s="489">
        <v>2050000</v>
      </c>
      <c r="E2493" s="490">
        <v>2200000</v>
      </c>
      <c r="F2493" s="491"/>
      <c r="G2493" s="758" t="s">
        <v>3385</v>
      </c>
    </row>
    <row r="2494" spans="1:7" s="594" customFormat="1" ht="13.5" customHeight="1">
      <c r="A2494" s="492"/>
      <c r="B2494" s="493" t="s">
        <v>3474</v>
      </c>
      <c r="C2494" s="757"/>
      <c r="D2494" s="494"/>
      <c r="E2494" s="495"/>
      <c r="F2494" s="494"/>
      <c r="G2494" s="759"/>
    </row>
    <row r="2495" spans="1:7" s="596" customFormat="1" ht="13.5" customHeight="1">
      <c r="A2495" s="535" t="s">
        <v>3475</v>
      </c>
      <c r="B2495" s="536" t="s">
        <v>3476</v>
      </c>
      <c r="C2495" s="778" t="s">
        <v>3477</v>
      </c>
      <c r="D2495" s="537">
        <v>63000</v>
      </c>
      <c r="E2495" s="538">
        <v>63000</v>
      </c>
      <c r="F2495" s="539"/>
      <c r="G2495" s="784" t="s">
        <v>3478</v>
      </c>
    </row>
    <row r="2496" spans="1:7" s="596" customFormat="1" ht="13.5" customHeight="1">
      <c r="A2496" s="541"/>
      <c r="B2496" s="542" t="s">
        <v>3479</v>
      </c>
      <c r="C2496" s="779"/>
      <c r="D2496" s="543"/>
      <c r="E2496" s="544"/>
      <c r="F2496" s="543"/>
      <c r="G2496" s="781"/>
    </row>
    <row r="2497" spans="1:7" s="596" customFormat="1" ht="13.5" customHeight="1">
      <c r="A2497" s="535" t="s">
        <v>3480</v>
      </c>
      <c r="B2497" s="536" t="s">
        <v>3476</v>
      </c>
      <c r="C2497" s="778" t="s">
        <v>3477</v>
      </c>
      <c r="D2497" s="537">
        <v>126000</v>
      </c>
      <c r="E2497" s="538">
        <v>126000</v>
      </c>
      <c r="F2497" s="539"/>
      <c r="G2497" s="784" t="s">
        <v>3478</v>
      </c>
    </row>
    <row r="2498" spans="1:7" s="596" customFormat="1" ht="13.5" customHeight="1">
      <c r="A2498" s="541"/>
      <c r="B2498" s="542" t="s">
        <v>3481</v>
      </c>
      <c r="C2498" s="779"/>
      <c r="D2498" s="543"/>
      <c r="E2498" s="544"/>
      <c r="F2498" s="543"/>
      <c r="G2498" s="781"/>
    </row>
    <row r="2499" spans="1:7" s="596" customFormat="1" ht="13.5" customHeight="1">
      <c r="A2499" s="535" t="s">
        <v>3482</v>
      </c>
      <c r="B2499" s="536" t="s">
        <v>3476</v>
      </c>
      <c r="C2499" s="778" t="s">
        <v>3477</v>
      </c>
      <c r="D2499" s="537">
        <v>360000</v>
      </c>
      <c r="E2499" s="538">
        <v>379000</v>
      </c>
      <c r="F2499" s="539"/>
      <c r="G2499" s="784" t="s">
        <v>3478</v>
      </c>
    </row>
    <row r="2500" spans="1:7" s="596" customFormat="1" ht="13.5" customHeight="1">
      <c r="A2500" s="541"/>
      <c r="B2500" s="542" t="s">
        <v>3483</v>
      </c>
      <c r="C2500" s="779"/>
      <c r="D2500" s="543"/>
      <c r="E2500" s="544"/>
      <c r="F2500" s="543"/>
      <c r="G2500" s="781"/>
    </row>
    <row r="2501" spans="1:7" s="594" customFormat="1" ht="13.5" customHeight="1">
      <c r="A2501" s="532" t="s">
        <v>3484</v>
      </c>
      <c r="B2501" s="488" t="s">
        <v>3485</v>
      </c>
      <c r="C2501" s="756" t="s">
        <v>784</v>
      </c>
      <c r="D2501" s="533">
        <v>188000</v>
      </c>
      <c r="E2501" s="490">
        <v>188000</v>
      </c>
      <c r="F2501" s="534"/>
      <c r="G2501" s="758" t="s">
        <v>3478</v>
      </c>
    </row>
    <row r="2502" spans="1:7" s="594" customFormat="1" ht="13.5" customHeight="1">
      <c r="A2502" s="492"/>
      <c r="B2502" s="493" t="s">
        <v>3486</v>
      </c>
      <c r="C2502" s="757"/>
      <c r="D2502" s="494"/>
      <c r="E2502" s="495"/>
      <c r="F2502" s="494"/>
      <c r="G2502" s="759"/>
    </row>
    <row r="2503" spans="1:7" s="605" customFormat="1" ht="13.5" customHeight="1">
      <c r="A2503" s="506" t="s">
        <v>3487</v>
      </c>
      <c r="B2503" s="507" t="s">
        <v>3488</v>
      </c>
      <c r="C2503" s="765" t="s">
        <v>784</v>
      </c>
      <c r="D2503" s="508">
        <v>1146000</v>
      </c>
      <c r="E2503" s="509">
        <v>989000</v>
      </c>
      <c r="F2503" s="510"/>
      <c r="G2503" s="812" t="s">
        <v>3478</v>
      </c>
    </row>
    <row r="2504" spans="1:7" s="605" customFormat="1" ht="13.5" customHeight="1">
      <c r="A2504" s="512"/>
      <c r="B2504" s="513" t="s">
        <v>3489</v>
      </c>
      <c r="C2504" s="766"/>
      <c r="D2504" s="514"/>
      <c r="E2504" s="515"/>
      <c r="F2504" s="514"/>
      <c r="G2504" s="768"/>
    </row>
    <row r="2505" spans="1:7" s="594" customFormat="1" ht="13.5" customHeight="1">
      <c r="A2505" s="476" t="s">
        <v>3490</v>
      </c>
      <c r="B2505" s="488" t="s">
        <v>3488</v>
      </c>
      <c r="C2505" s="756" t="s">
        <v>784</v>
      </c>
      <c r="D2505" s="489">
        <v>523000</v>
      </c>
      <c r="E2505" s="490">
        <v>969000</v>
      </c>
      <c r="F2505" s="491"/>
      <c r="G2505" s="758" t="s">
        <v>3478</v>
      </c>
    </row>
    <row r="2506" spans="1:7" s="594" customFormat="1" ht="13.5" customHeight="1">
      <c r="A2506" s="492"/>
      <c r="B2506" s="493" t="s">
        <v>3491</v>
      </c>
      <c r="C2506" s="757"/>
      <c r="D2506" s="494"/>
      <c r="E2506" s="495"/>
      <c r="F2506" s="494"/>
      <c r="G2506" s="759"/>
    </row>
    <row r="2507" spans="1:7" s="605" customFormat="1" ht="13.5" customHeight="1">
      <c r="A2507" s="506" t="s">
        <v>3492</v>
      </c>
      <c r="B2507" s="507" t="s">
        <v>3488</v>
      </c>
      <c r="C2507" s="765" t="s">
        <v>784</v>
      </c>
      <c r="D2507" s="508">
        <v>969000</v>
      </c>
      <c r="E2507" s="509">
        <v>969000</v>
      </c>
      <c r="F2507" s="606"/>
      <c r="G2507" s="812" t="s">
        <v>3478</v>
      </c>
    </row>
    <row r="2508" spans="1:7" s="605" customFormat="1" ht="13.5" customHeight="1">
      <c r="A2508" s="512"/>
      <c r="B2508" s="513" t="s">
        <v>3493</v>
      </c>
      <c r="C2508" s="766"/>
      <c r="D2508" s="514"/>
      <c r="E2508" s="515"/>
      <c r="F2508" s="514"/>
      <c r="G2508" s="768"/>
    </row>
    <row r="2509" spans="1:7" s="594" customFormat="1" ht="13.5" customHeight="1">
      <c r="A2509" s="476" t="s">
        <v>3494</v>
      </c>
      <c r="B2509" s="488" t="s">
        <v>3488</v>
      </c>
      <c r="C2509" s="756" t="s">
        <v>784</v>
      </c>
      <c r="D2509" s="489">
        <v>989000</v>
      </c>
      <c r="E2509" s="490">
        <v>989000</v>
      </c>
      <c r="F2509" s="529"/>
      <c r="G2509" s="758" t="s">
        <v>3478</v>
      </c>
    </row>
    <row r="2510" spans="1:7" s="594" customFormat="1" ht="13.5" customHeight="1">
      <c r="A2510" s="532"/>
      <c r="B2510" s="493" t="s">
        <v>3495</v>
      </c>
      <c r="C2510" s="757"/>
      <c r="D2510" s="530"/>
      <c r="E2510" s="495"/>
      <c r="F2510" s="530"/>
      <c r="G2510" s="759"/>
    </row>
    <row r="2511" spans="1:7" s="594" customFormat="1" ht="13.5" customHeight="1">
      <c r="A2511" s="476" t="s">
        <v>3496</v>
      </c>
      <c r="B2511" s="488" t="s">
        <v>3488</v>
      </c>
      <c r="C2511" s="777" t="s">
        <v>784</v>
      </c>
      <c r="D2511" s="489">
        <v>2102000</v>
      </c>
      <c r="E2511" s="490">
        <v>2703000</v>
      </c>
      <c r="F2511" s="529"/>
      <c r="G2511" s="758" t="s">
        <v>3478</v>
      </c>
    </row>
    <row r="2512" spans="1:7" s="594" customFormat="1" ht="13.5" customHeight="1">
      <c r="A2512" s="492"/>
      <c r="B2512" s="493" t="s">
        <v>3497</v>
      </c>
      <c r="C2512" s="757"/>
      <c r="D2512" s="494"/>
      <c r="E2512" s="495"/>
      <c r="F2512" s="494"/>
      <c r="G2512" s="759"/>
    </row>
    <row r="2513" spans="1:7" s="594" customFormat="1" ht="13.5" customHeight="1">
      <c r="A2513" s="476" t="s">
        <v>3498</v>
      </c>
      <c r="B2513" s="488" t="s">
        <v>3488</v>
      </c>
      <c r="C2513" s="756" t="s">
        <v>784</v>
      </c>
      <c r="D2513" s="533">
        <v>493000</v>
      </c>
      <c r="E2513" s="490">
        <v>493000</v>
      </c>
      <c r="F2513" s="534"/>
      <c r="G2513" s="758" t="s">
        <v>3478</v>
      </c>
    </row>
    <row r="2514" spans="1:7" s="594" customFormat="1" ht="13.5" customHeight="1">
      <c r="A2514" s="492"/>
      <c r="B2514" s="493" t="s">
        <v>3499</v>
      </c>
      <c r="C2514" s="757"/>
      <c r="D2514" s="494"/>
      <c r="E2514" s="495"/>
      <c r="F2514" s="494"/>
      <c r="G2514" s="759"/>
    </row>
    <row r="2515" spans="1:7" s="607" customFormat="1" ht="13.5" customHeight="1">
      <c r="A2515" s="545" t="s">
        <v>3500</v>
      </c>
      <c r="B2515" s="546" t="s">
        <v>3501</v>
      </c>
      <c r="C2515" s="788" t="s">
        <v>784</v>
      </c>
      <c r="D2515" s="547">
        <v>1064000</v>
      </c>
      <c r="E2515" s="548">
        <v>1064000</v>
      </c>
      <c r="F2515" s="549"/>
      <c r="G2515" s="790" t="s">
        <v>3478</v>
      </c>
    </row>
    <row r="2516" spans="1:7" s="607" customFormat="1" ht="13.5" customHeight="1">
      <c r="A2516" s="551"/>
      <c r="B2516" s="552" t="s">
        <v>3502</v>
      </c>
      <c r="C2516" s="789"/>
      <c r="D2516" s="553"/>
      <c r="E2516" s="554"/>
      <c r="F2516" s="553"/>
      <c r="G2516" s="791"/>
    </row>
    <row r="2517" spans="1:7" s="594" customFormat="1" ht="13.5" customHeight="1">
      <c r="A2517" s="476" t="s">
        <v>3503</v>
      </c>
      <c r="B2517" s="488" t="s">
        <v>3501</v>
      </c>
      <c r="C2517" s="756" t="s">
        <v>784</v>
      </c>
      <c r="D2517" s="489">
        <v>423000</v>
      </c>
      <c r="E2517" s="490">
        <v>423000</v>
      </c>
      <c r="F2517" s="491"/>
      <c r="G2517" s="758" t="s">
        <v>3478</v>
      </c>
    </row>
    <row r="2518" spans="1:7" s="594" customFormat="1" ht="13.5" customHeight="1">
      <c r="A2518" s="492"/>
      <c r="B2518" s="493" t="s">
        <v>3504</v>
      </c>
      <c r="C2518" s="757"/>
      <c r="D2518" s="494"/>
      <c r="E2518" s="495"/>
      <c r="F2518" s="494"/>
      <c r="G2518" s="759"/>
    </row>
    <row r="2519" spans="1:7" s="594" customFormat="1" ht="13.5" customHeight="1">
      <c r="A2519" s="476" t="s">
        <v>3505</v>
      </c>
      <c r="B2519" s="488" t="s">
        <v>3506</v>
      </c>
      <c r="C2519" s="756" t="s">
        <v>784</v>
      </c>
      <c r="D2519" s="489">
        <v>135000</v>
      </c>
      <c r="E2519" s="490">
        <v>135000</v>
      </c>
      <c r="F2519" s="491"/>
      <c r="G2519" s="758" t="s">
        <v>3478</v>
      </c>
    </row>
    <row r="2520" spans="1:7" s="594" customFormat="1" ht="13.5" customHeight="1">
      <c r="A2520" s="492"/>
      <c r="B2520" s="493" t="s">
        <v>3456</v>
      </c>
      <c r="C2520" s="757"/>
      <c r="D2520" s="494"/>
      <c r="E2520" s="495"/>
      <c r="F2520" s="494"/>
      <c r="G2520" s="759"/>
    </row>
    <row r="2521" spans="1:7" s="594" customFormat="1" ht="13.5" customHeight="1">
      <c r="A2521" s="476" t="s">
        <v>3507</v>
      </c>
      <c r="B2521" s="488" t="s">
        <v>3506</v>
      </c>
      <c r="C2521" s="756" t="s">
        <v>784</v>
      </c>
      <c r="D2521" s="489">
        <v>223000</v>
      </c>
      <c r="E2521" s="490">
        <v>223000</v>
      </c>
      <c r="F2521" s="491"/>
      <c r="G2521" s="758" t="s">
        <v>3478</v>
      </c>
    </row>
    <row r="2522" spans="1:7" s="594" customFormat="1" ht="13.5" customHeight="1">
      <c r="A2522" s="492"/>
      <c r="B2522" s="493" t="s">
        <v>3458</v>
      </c>
      <c r="C2522" s="757"/>
      <c r="D2522" s="494"/>
      <c r="E2522" s="495"/>
      <c r="F2522" s="494"/>
      <c r="G2522" s="759"/>
    </row>
    <row r="2523" spans="1:7" s="594" customFormat="1" ht="13.5" customHeight="1">
      <c r="A2523" s="476" t="s">
        <v>3508</v>
      </c>
      <c r="B2523" s="488" t="s">
        <v>3509</v>
      </c>
      <c r="C2523" s="756" t="s">
        <v>784</v>
      </c>
      <c r="D2523" s="489">
        <v>162000</v>
      </c>
      <c r="E2523" s="490">
        <v>162000</v>
      </c>
      <c r="F2523" s="491"/>
      <c r="G2523" s="758" t="s">
        <v>3478</v>
      </c>
    </row>
    <row r="2524" spans="1:7" s="594" customFormat="1" ht="13.5" customHeight="1">
      <c r="A2524" s="492"/>
      <c r="B2524" s="493" t="s">
        <v>3510</v>
      </c>
      <c r="C2524" s="757"/>
      <c r="D2524" s="494"/>
      <c r="E2524" s="495"/>
      <c r="F2524" s="494"/>
      <c r="G2524" s="759"/>
    </row>
    <row r="2525" spans="1:7" s="594" customFormat="1" ht="13.5" customHeight="1">
      <c r="A2525" s="476" t="s">
        <v>3511</v>
      </c>
      <c r="B2525" s="488" t="s">
        <v>3509</v>
      </c>
      <c r="C2525" s="756" t="s">
        <v>784</v>
      </c>
      <c r="D2525" s="489">
        <v>162000</v>
      </c>
      <c r="E2525" s="490">
        <v>162000</v>
      </c>
      <c r="F2525" s="491"/>
      <c r="G2525" s="758" t="s">
        <v>3478</v>
      </c>
    </row>
    <row r="2526" spans="1:7" s="594" customFormat="1" ht="13.5" customHeight="1">
      <c r="A2526" s="492"/>
      <c r="B2526" s="493" t="s">
        <v>3512</v>
      </c>
      <c r="C2526" s="757"/>
      <c r="D2526" s="494"/>
      <c r="E2526" s="495"/>
      <c r="F2526" s="494"/>
      <c r="G2526" s="759"/>
    </row>
    <row r="2527" spans="1:7" s="594" customFormat="1" ht="13.5" customHeight="1">
      <c r="A2527" s="476" t="s">
        <v>3513</v>
      </c>
      <c r="B2527" s="488" t="s">
        <v>3509</v>
      </c>
      <c r="C2527" s="756" t="s">
        <v>784</v>
      </c>
      <c r="D2527" s="489">
        <v>255000</v>
      </c>
      <c r="E2527" s="490">
        <v>255000</v>
      </c>
      <c r="F2527" s="491"/>
      <c r="G2527" s="758" t="s">
        <v>3478</v>
      </c>
    </row>
    <row r="2528" spans="1:7" s="594" customFormat="1" ht="13.5" customHeight="1">
      <c r="A2528" s="492"/>
      <c r="B2528" s="493" t="s">
        <v>3514</v>
      </c>
      <c r="C2528" s="757"/>
      <c r="D2528" s="494"/>
      <c r="E2528" s="495"/>
      <c r="F2528" s="494"/>
      <c r="G2528" s="759"/>
    </row>
    <row r="2529" spans="1:7" s="594" customFormat="1" ht="13.5" customHeight="1">
      <c r="A2529" s="476" t="s">
        <v>3515</v>
      </c>
      <c r="B2529" s="488" t="s">
        <v>3516</v>
      </c>
      <c r="C2529" s="756" t="s">
        <v>784</v>
      </c>
      <c r="D2529" s="489">
        <v>865000</v>
      </c>
      <c r="E2529" s="490">
        <v>865000</v>
      </c>
      <c r="F2529" s="491"/>
      <c r="G2529" s="758" t="s">
        <v>3478</v>
      </c>
    </row>
    <row r="2530" spans="1:7" s="594" customFormat="1" ht="13.5" customHeight="1">
      <c r="A2530" s="492"/>
      <c r="B2530" s="493" t="s">
        <v>3464</v>
      </c>
      <c r="C2530" s="757"/>
      <c r="D2530" s="494"/>
      <c r="E2530" s="495"/>
      <c r="F2530" s="494"/>
      <c r="G2530" s="759"/>
    </row>
    <row r="2531" spans="1:7" s="594" customFormat="1" ht="13.5" customHeight="1">
      <c r="A2531" s="476" t="s">
        <v>3517</v>
      </c>
      <c r="B2531" s="488" t="s">
        <v>3516</v>
      </c>
      <c r="C2531" s="756" t="s">
        <v>784</v>
      </c>
      <c r="D2531" s="489">
        <v>1298000</v>
      </c>
      <c r="E2531" s="490">
        <v>1298000</v>
      </c>
      <c r="F2531" s="491"/>
      <c r="G2531" s="758" t="s">
        <v>3478</v>
      </c>
    </row>
    <row r="2532" spans="1:7" s="594" customFormat="1" ht="13.5" customHeight="1">
      <c r="A2532" s="492"/>
      <c r="B2532" s="493" t="s">
        <v>3456</v>
      </c>
      <c r="C2532" s="757"/>
      <c r="D2532" s="494"/>
      <c r="E2532" s="495"/>
      <c r="F2532" s="494"/>
      <c r="G2532" s="759"/>
    </row>
    <row r="2533" spans="1:7" s="594" customFormat="1" ht="13.5" customHeight="1">
      <c r="A2533" s="496" t="s">
        <v>3518</v>
      </c>
      <c r="B2533" s="497" t="s">
        <v>3519</v>
      </c>
      <c r="C2533" s="760" t="s">
        <v>784</v>
      </c>
      <c r="D2533" s="498">
        <v>253000</v>
      </c>
      <c r="E2533" s="499">
        <v>253000</v>
      </c>
      <c r="F2533" s="491"/>
      <c r="G2533" s="758" t="s">
        <v>3478</v>
      </c>
    </row>
    <row r="2534" spans="1:7" s="594" customFormat="1" ht="13.5" customHeight="1">
      <c r="A2534" s="502"/>
      <c r="B2534" s="503" t="s">
        <v>3520</v>
      </c>
      <c r="C2534" s="761"/>
      <c r="D2534" s="504"/>
      <c r="E2534" s="505"/>
      <c r="F2534" s="494"/>
      <c r="G2534" s="759"/>
    </row>
    <row r="2535" spans="1:7" s="594" customFormat="1" ht="13.5" customHeight="1">
      <c r="A2535" s="476" t="s">
        <v>3521</v>
      </c>
      <c r="B2535" s="488" t="s">
        <v>3519</v>
      </c>
      <c r="C2535" s="756" t="s">
        <v>784</v>
      </c>
      <c r="D2535" s="489">
        <v>322000</v>
      </c>
      <c r="E2535" s="490">
        <v>322000</v>
      </c>
      <c r="F2535" s="491"/>
      <c r="G2535" s="758" t="s">
        <v>3478</v>
      </c>
    </row>
    <row r="2536" spans="1:7" s="594" customFormat="1" ht="13.5" customHeight="1">
      <c r="A2536" s="492"/>
      <c r="B2536" s="493" t="s">
        <v>3522</v>
      </c>
      <c r="C2536" s="757"/>
      <c r="D2536" s="494"/>
      <c r="E2536" s="495"/>
      <c r="F2536" s="494"/>
      <c r="G2536" s="759"/>
    </row>
    <row r="2537" spans="1:7" s="594" customFormat="1" ht="13.5" customHeight="1">
      <c r="A2537" s="496" t="s">
        <v>3523</v>
      </c>
      <c r="B2537" s="497" t="s">
        <v>3524</v>
      </c>
      <c r="C2537" s="760" t="s">
        <v>784</v>
      </c>
      <c r="D2537" s="498">
        <v>84000</v>
      </c>
      <c r="E2537" s="499">
        <v>84000</v>
      </c>
      <c r="F2537" s="491"/>
      <c r="G2537" s="758" t="s">
        <v>3478</v>
      </c>
    </row>
    <row r="2538" spans="1:7" s="594" customFormat="1" ht="13.5" customHeight="1">
      <c r="A2538" s="502"/>
      <c r="B2538" s="503" t="s">
        <v>3525</v>
      </c>
      <c r="C2538" s="761"/>
      <c r="D2538" s="504"/>
      <c r="E2538" s="505"/>
      <c r="F2538" s="494"/>
      <c r="G2538" s="759"/>
    </row>
    <row r="2539" spans="1:7" s="594" customFormat="1" ht="13.5" customHeight="1">
      <c r="A2539" s="476" t="s">
        <v>3526</v>
      </c>
      <c r="B2539" s="488" t="s">
        <v>3527</v>
      </c>
      <c r="C2539" s="756" t="s">
        <v>784</v>
      </c>
      <c r="D2539" s="489">
        <v>641000</v>
      </c>
      <c r="E2539" s="490">
        <v>641000</v>
      </c>
      <c r="F2539" s="491"/>
      <c r="G2539" s="758" t="s">
        <v>3478</v>
      </c>
    </row>
    <row r="2540" spans="1:7" s="594" customFormat="1" ht="13.5" customHeight="1">
      <c r="A2540" s="492"/>
      <c r="B2540" s="493" t="s">
        <v>3528</v>
      </c>
      <c r="C2540" s="757"/>
      <c r="D2540" s="494"/>
      <c r="E2540" s="495"/>
      <c r="F2540" s="494"/>
      <c r="G2540" s="759"/>
    </row>
    <row r="2541" spans="1:7" s="594" customFormat="1" ht="13.5" customHeight="1">
      <c r="A2541" s="545" t="s">
        <v>3529</v>
      </c>
      <c r="B2541" s="546" t="s">
        <v>3530</v>
      </c>
      <c r="C2541" s="788" t="s">
        <v>1200</v>
      </c>
      <c r="D2541" s="547">
        <v>2970000</v>
      </c>
      <c r="E2541" s="548">
        <v>2900000</v>
      </c>
      <c r="F2541" s="491"/>
      <c r="G2541" s="758" t="s">
        <v>3398</v>
      </c>
    </row>
    <row r="2542" spans="1:7" s="594" customFormat="1" ht="13.5" customHeight="1">
      <c r="A2542" s="551"/>
      <c r="B2542" s="552" t="s">
        <v>3531</v>
      </c>
      <c r="C2542" s="789"/>
      <c r="D2542" s="553"/>
      <c r="E2542" s="554"/>
      <c r="F2542" s="494"/>
      <c r="G2542" s="759"/>
    </row>
    <row r="2543" spans="1:7" s="594" customFormat="1" ht="13.5" customHeight="1">
      <c r="A2543" s="545" t="s">
        <v>3532</v>
      </c>
      <c r="B2543" s="546" t="s">
        <v>3530</v>
      </c>
      <c r="C2543" s="788" t="s">
        <v>1200</v>
      </c>
      <c r="D2543" s="547">
        <v>3643000</v>
      </c>
      <c r="E2543" s="548">
        <v>3098000</v>
      </c>
      <c r="F2543" s="491"/>
      <c r="G2543" s="758" t="s">
        <v>3398</v>
      </c>
    </row>
    <row r="2544" spans="1:7" s="594" customFormat="1" ht="13.5" customHeight="1">
      <c r="A2544" s="551"/>
      <c r="B2544" s="552" t="s">
        <v>3533</v>
      </c>
      <c r="C2544" s="789"/>
      <c r="D2544" s="553"/>
      <c r="E2544" s="554"/>
      <c r="F2544" s="494"/>
      <c r="G2544" s="759"/>
    </row>
    <row r="2545" spans="1:7" s="594" customFormat="1" ht="13.5" customHeight="1">
      <c r="A2545" s="476" t="s">
        <v>3534</v>
      </c>
      <c r="B2545" s="488" t="s">
        <v>3530</v>
      </c>
      <c r="C2545" s="756" t="s">
        <v>1200</v>
      </c>
      <c r="D2545" s="489">
        <v>4100000</v>
      </c>
      <c r="E2545" s="490">
        <v>4100000</v>
      </c>
      <c r="F2545" s="491"/>
      <c r="G2545" s="758" t="s">
        <v>3398</v>
      </c>
    </row>
    <row r="2546" spans="1:7" s="594" customFormat="1" ht="13.5" customHeight="1">
      <c r="A2546" s="492"/>
      <c r="B2546" s="493" t="s">
        <v>3535</v>
      </c>
      <c r="C2546" s="757"/>
      <c r="D2546" s="494"/>
      <c r="E2546" s="495"/>
      <c r="F2546" s="494"/>
      <c r="G2546" s="759"/>
    </row>
    <row r="2547" spans="1:7" s="594" customFormat="1" ht="13.5" customHeight="1">
      <c r="A2547" s="476" t="s">
        <v>3536</v>
      </c>
      <c r="B2547" s="488" t="s">
        <v>3530</v>
      </c>
      <c r="C2547" s="756" t="s">
        <v>1200</v>
      </c>
      <c r="D2547" s="489">
        <v>4620000</v>
      </c>
      <c r="E2547" s="490">
        <v>4620000</v>
      </c>
      <c r="F2547" s="491"/>
      <c r="G2547" s="758" t="s">
        <v>3398</v>
      </c>
    </row>
    <row r="2548" spans="1:7" s="594" customFormat="1" ht="13.5" customHeight="1">
      <c r="A2548" s="492"/>
      <c r="B2548" s="493" t="s">
        <v>3537</v>
      </c>
      <c r="C2548" s="757"/>
      <c r="D2548" s="494"/>
      <c r="E2548" s="495"/>
      <c r="F2548" s="494"/>
      <c r="G2548" s="759"/>
    </row>
    <row r="2549" spans="1:7" s="594" customFormat="1" ht="13.5" customHeight="1">
      <c r="A2549" s="476" t="s">
        <v>3538</v>
      </c>
      <c r="B2549" s="488" t="s">
        <v>3530</v>
      </c>
      <c r="C2549" s="756" t="s">
        <v>1200</v>
      </c>
      <c r="D2549" s="489">
        <v>7850000</v>
      </c>
      <c r="E2549" s="490">
        <v>7470000</v>
      </c>
      <c r="F2549" s="491"/>
      <c r="G2549" s="758" t="s">
        <v>3398</v>
      </c>
    </row>
    <row r="2550" spans="1:7" s="594" customFormat="1" ht="13.5" customHeight="1">
      <c r="A2550" s="492"/>
      <c r="B2550" s="493" t="s">
        <v>3539</v>
      </c>
      <c r="C2550" s="757"/>
      <c r="D2550" s="494"/>
      <c r="E2550" s="495"/>
      <c r="F2550" s="494"/>
      <c r="G2550" s="759"/>
    </row>
    <row r="2551" spans="1:7" s="595" customFormat="1" ht="13.5" customHeight="1">
      <c r="A2551" s="496" t="s">
        <v>3540</v>
      </c>
      <c r="B2551" s="497" t="s">
        <v>3541</v>
      </c>
      <c r="C2551" s="760" t="s">
        <v>784</v>
      </c>
      <c r="D2551" s="498">
        <v>550000</v>
      </c>
      <c r="E2551" s="499">
        <v>550000</v>
      </c>
      <c r="F2551" s="500"/>
      <c r="G2551" s="762" t="s">
        <v>3542</v>
      </c>
    </row>
    <row r="2552" spans="1:7" s="595" customFormat="1" ht="13.5" customHeight="1">
      <c r="A2552" s="502"/>
      <c r="B2552" s="503" t="s">
        <v>3543</v>
      </c>
      <c r="C2552" s="761"/>
      <c r="D2552" s="504"/>
      <c r="E2552" s="505"/>
      <c r="F2552" s="504"/>
      <c r="G2552" s="763"/>
    </row>
    <row r="2553" spans="1:7" s="595" customFormat="1" ht="13.5" customHeight="1">
      <c r="A2553" s="496" t="s">
        <v>3544</v>
      </c>
      <c r="B2553" s="497" t="s">
        <v>3541</v>
      </c>
      <c r="C2553" s="760" t="s">
        <v>784</v>
      </c>
      <c r="D2553" s="498">
        <v>1100000</v>
      </c>
      <c r="E2553" s="499">
        <v>1100000</v>
      </c>
      <c r="F2553" s="500"/>
      <c r="G2553" s="762" t="s">
        <v>3542</v>
      </c>
    </row>
    <row r="2554" spans="1:7" s="595" customFormat="1" ht="13.5" customHeight="1">
      <c r="A2554" s="502"/>
      <c r="B2554" s="503" t="s">
        <v>3545</v>
      </c>
      <c r="C2554" s="761"/>
      <c r="D2554" s="504"/>
      <c r="E2554" s="505"/>
      <c r="F2554" s="504"/>
      <c r="G2554" s="763"/>
    </row>
    <row r="2555" spans="1:7" s="594" customFormat="1" ht="13.5" customHeight="1">
      <c r="A2555" s="535" t="s">
        <v>3546</v>
      </c>
      <c r="B2555" s="536" t="s">
        <v>3547</v>
      </c>
      <c r="C2555" s="778" t="s">
        <v>1520</v>
      </c>
      <c r="D2555" s="537">
        <v>4500000</v>
      </c>
      <c r="E2555" s="538">
        <v>4500000</v>
      </c>
      <c r="F2555" s="491"/>
      <c r="G2555" s="758" t="s">
        <v>3548</v>
      </c>
    </row>
    <row r="2556" spans="1:7" s="594" customFormat="1" ht="13.5" customHeight="1">
      <c r="A2556" s="541"/>
      <c r="B2556" s="542" t="s">
        <v>3549</v>
      </c>
      <c r="C2556" s="779"/>
      <c r="D2556" s="543"/>
      <c r="E2556" s="544"/>
      <c r="F2556" s="494"/>
      <c r="G2556" s="759"/>
    </row>
    <row r="2557" spans="1:7" s="594" customFormat="1" ht="13.5" customHeight="1">
      <c r="A2557" s="476" t="s">
        <v>3550</v>
      </c>
      <c r="B2557" s="488" t="s">
        <v>3547</v>
      </c>
      <c r="C2557" s="756" t="s">
        <v>1520</v>
      </c>
      <c r="D2557" s="489">
        <v>5500000</v>
      </c>
      <c r="E2557" s="490">
        <v>5500000</v>
      </c>
      <c r="F2557" s="491"/>
      <c r="G2557" s="758" t="s">
        <v>3548</v>
      </c>
    </row>
    <row r="2558" spans="1:7" s="594" customFormat="1" ht="13.5" customHeight="1">
      <c r="A2558" s="492"/>
      <c r="B2558" s="493" t="s">
        <v>3551</v>
      </c>
      <c r="C2558" s="757"/>
      <c r="D2558" s="494"/>
      <c r="E2558" s="495"/>
      <c r="F2558" s="494"/>
      <c r="G2558" s="759"/>
    </row>
    <row r="2559" spans="1:7" s="594" customFormat="1" ht="13.5" customHeight="1">
      <c r="A2559" s="476" t="s">
        <v>3552</v>
      </c>
      <c r="B2559" s="488" t="s">
        <v>3553</v>
      </c>
      <c r="C2559" s="756" t="s">
        <v>1520</v>
      </c>
      <c r="D2559" s="489">
        <v>2000000</v>
      </c>
      <c r="E2559" s="490">
        <v>2000000</v>
      </c>
      <c r="F2559" s="491"/>
      <c r="G2559" s="758" t="s">
        <v>3548</v>
      </c>
    </row>
    <row r="2560" spans="1:7" s="594" customFormat="1" ht="13.5" customHeight="1">
      <c r="A2560" s="492"/>
      <c r="B2560" s="493" t="s">
        <v>3554</v>
      </c>
      <c r="C2560" s="757"/>
      <c r="D2560" s="494"/>
      <c r="E2560" s="495"/>
      <c r="F2560" s="494"/>
      <c r="G2560" s="759"/>
    </row>
    <row r="2561" spans="1:7" ht="13.5" customHeight="1">
      <c r="A2561" s="535" t="s">
        <v>3555</v>
      </c>
      <c r="B2561" s="536" t="s">
        <v>3547</v>
      </c>
      <c r="C2561" s="778" t="s">
        <v>1520</v>
      </c>
      <c r="D2561" s="537">
        <v>3500000</v>
      </c>
      <c r="E2561" s="538">
        <v>3500000</v>
      </c>
      <c r="F2561" s="491"/>
      <c r="G2561" s="758" t="s">
        <v>3548</v>
      </c>
    </row>
    <row r="2562" spans="1:7" ht="13.5" customHeight="1">
      <c r="A2562" s="541"/>
      <c r="B2562" s="542" t="s">
        <v>3556</v>
      </c>
      <c r="C2562" s="779"/>
      <c r="D2562" s="543"/>
      <c r="E2562" s="544"/>
      <c r="F2562" s="494"/>
      <c r="G2562" s="759"/>
    </row>
    <row r="2563" spans="1:7" ht="13.5" customHeight="1">
      <c r="A2563" s="535" t="s">
        <v>3557</v>
      </c>
      <c r="B2563" s="536" t="s">
        <v>3547</v>
      </c>
      <c r="C2563" s="778" t="s">
        <v>1520</v>
      </c>
      <c r="D2563" s="537">
        <v>3800000</v>
      </c>
      <c r="E2563" s="538">
        <v>3800000</v>
      </c>
      <c r="F2563" s="491"/>
      <c r="G2563" s="758" t="s">
        <v>3548</v>
      </c>
    </row>
    <row r="2564" spans="1:7" ht="13.5" customHeight="1">
      <c r="A2564" s="541"/>
      <c r="B2564" s="542" t="s">
        <v>3558</v>
      </c>
      <c r="C2564" s="779"/>
      <c r="D2564" s="543"/>
      <c r="E2564" s="544"/>
      <c r="F2564" s="494"/>
      <c r="G2564" s="759"/>
    </row>
    <row r="2565" spans="1:7" ht="13.5" customHeight="1">
      <c r="A2565" s="476" t="s">
        <v>3559</v>
      </c>
      <c r="B2565" s="488" t="s">
        <v>3560</v>
      </c>
      <c r="C2565" s="756" t="s">
        <v>1520</v>
      </c>
      <c r="D2565" s="489">
        <v>5700000</v>
      </c>
      <c r="E2565" s="490">
        <v>5700000</v>
      </c>
      <c r="F2565" s="491"/>
      <c r="G2565" s="758" t="s">
        <v>3548</v>
      </c>
    </row>
    <row r="2566" spans="1:7" ht="13.5" customHeight="1">
      <c r="A2566" s="492"/>
      <c r="B2566" s="493" t="s">
        <v>3561</v>
      </c>
      <c r="C2566" s="757"/>
      <c r="D2566" s="494"/>
      <c r="E2566" s="495"/>
      <c r="F2566" s="494"/>
      <c r="G2566" s="759"/>
    </row>
    <row r="2567" spans="1:7" ht="13.5" customHeight="1">
      <c r="A2567" s="476" t="s">
        <v>3562</v>
      </c>
      <c r="B2567" s="528" t="s">
        <v>3563</v>
      </c>
      <c r="C2567" s="756" t="s">
        <v>1520</v>
      </c>
      <c r="D2567" s="529"/>
      <c r="E2567" s="490">
        <v>4550000</v>
      </c>
      <c r="F2567" s="785" t="s">
        <v>1046</v>
      </c>
      <c r="G2567" s="758" t="s">
        <v>3542</v>
      </c>
    </row>
    <row r="2568" spans="1:7" ht="13.5" customHeight="1">
      <c r="A2568" s="492"/>
      <c r="B2568" s="493" t="s">
        <v>3564</v>
      </c>
      <c r="C2568" s="757"/>
      <c r="D2568" s="494"/>
      <c r="E2568" s="495"/>
      <c r="F2568" s="786"/>
      <c r="G2568" s="759"/>
    </row>
    <row r="2569" spans="1:7" ht="13.5" customHeight="1">
      <c r="A2569" s="476" t="s">
        <v>3565</v>
      </c>
      <c r="B2569" s="528" t="s">
        <v>3563</v>
      </c>
      <c r="C2569" s="756" t="s">
        <v>1520</v>
      </c>
      <c r="D2569" s="529"/>
      <c r="E2569" s="490">
        <v>5000000</v>
      </c>
      <c r="F2569" s="785" t="s">
        <v>1046</v>
      </c>
      <c r="G2569" s="758" t="s">
        <v>3542</v>
      </c>
    </row>
    <row r="2570" spans="1:7" ht="13.5" customHeight="1">
      <c r="A2570" s="492"/>
      <c r="B2570" s="493" t="s">
        <v>3566</v>
      </c>
      <c r="C2570" s="757"/>
      <c r="D2570" s="494"/>
      <c r="E2570" s="495"/>
      <c r="F2570" s="786"/>
      <c r="G2570" s="759"/>
    </row>
    <row r="2571" spans="1:7" ht="13.5" customHeight="1">
      <c r="A2571" s="476" t="s">
        <v>3567</v>
      </c>
      <c r="B2571" s="528" t="s">
        <v>3563</v>
      </c>
      <c r="C2571" s="756" t="s">
        <v>1520</v>
      </c>
      <c r="D2571" s="529"/>
      <c r="E2571" s="490">
        <v>3730000</v>
      </c>
      <c r="F2571" s="785" t="s">
        <v>1046</v>
      </c>
      <c r="G2571" s="758" t="s">
        <v>3542</v>
      </c>
    </row>
    <row r="2572" spans="1:7" ht="13.5" customHeight="1">
      <c r="A2572" s="492"/>
      <c r="B2572" s="493" t="s">
        <v>3568</v>
      </c>
      <c r="C2572" s="757"/>
      <c r="D2572" s="494"/>
      <c r="E2572" s="495"/>
      <c r="F2572" s="786"/>
      <c r="G2572" s="759"/>
    </row>
    <row r="2573" spans="1:7" ht="13.5" customHeight="1">
      <c r="A2573" s="476" t="s">
        <v>3569</v>
      </c>
      <c r="B2573" s="528" t="s">
        <v>3563</v>
      </c>
      <c r="C2573" s="756" t="s">
        <v>1520</v>
      </c>
      <c r="D2573" s="529"/>
      <c r="E2573" s="490">
        <v>4100000</v>
      </c>
      <c r="F2573" s="785" t="s">
        <v>1046</v>
      </c>
      <c r="G2573" s="758" t="s">
        <v>3542</v>
      </c>
    </row>
    <row r="2574" spans="1:7" ht="13.5" customHeight="1">
      <c r="A2574" s="492"/>
      <c r="B2574" s="493" t="s">
        <v>3570</v>
      </c>
      <c r="C2574" s="757"/>
      <c r="D2574" s="494"/>
      <c r="E2574" s="495"/>
      <c r="F2574" s="786"/>
      <c r="G2574" s="759"/>
    </row>
    <row r="2575" spans="1:7" ht="13.5" customHeight="1">
      <c r="A2575" s="476" t="s">
        <v>3571</v>
      </c>
      <c r="B2575" s="528" t="s">
        <v>3572</v>
      </c>
      <c r="C2575" s="756" t="s">
        <v>1520</v>
      </c>
      <c r="D2575" s="529"/>
      <c r="E2575" s="490">
        <v>2280000</v>
      </c>
      <c r="F2575" s="785" t="s">
        <v>1046</v>
      </c>
      <c r="G2575" s="758" t="s">
        <v>3542</v>
      </c>
    </row>
    <row r="2576" spans="1:7" ht="13.5" customHeight="1">
      <c r="A2576" s="492"/>
      <c r="B2576" s="493" t="s">
        <v>3573</v>
      </c>
      <c r="C2576" s="757"/>
      <c r="D2576" s="494"/>
      <c r="E2576" s="495"/>
      <c r="F2576" s="786"/>
      <c r="G2576" s="759"/>
    </row>
    <row r="2577" spans="1:7" ht="13.5" customHeight="1">
      <c r="A2577" s="476" t="s">
        <v>3574</v>
      </c>
      <c r="B2577" s="528" t="s">
        <v>3572</v>
      </c>
      <c r="C2577" s="756" t="s">
        <v>1520</v>
      </c>
      <c r="D2577" s="529"/>
      <c r="E2577" s="490">
        <v>3200000</v>
      </c>
      <c r="F2577" s="785" t="s">
        <v>1046</v>
      </c>
      <c r="G2577" s="758" t="s">
        <v>3542</v>
      </c>
    </row>
    <row r="2578" spans="1:7" ht="13.5" customHeight="1">
      <c r="A2578" s="492"/>
      <c r="B2578" s="493" t="s">
        <v>3575</v>
      </c>
      <c r="C2578" s="757"/>
      <c r="D2578" s="494"/>
      <c r="E2578" s="495"/>
      <c r="F2578" s="786"/>
      <c r="G2578" s="759"/>
    </row>
    <row r="2579" spans="1:7" ht="13.5" customHeight="1">
      <c r="A2579" s="476" t="s">
        <v>3576</v>
      </c>
      <c r="B2579" s="528" t="s">
        <v>3572</v>
      </c>
      <c r="C2579" s="756" t="s">
        <v>1520</v>
      </c>
      <c r="D2579" s="529"/>
      <c r="E2579" s="490">
        <v>3820000</v>
      </c>
      <c r="F2579" s="785" t="s">
        <v>1046</v>
      </c>
      <c r="G2579" s="758" t="s">
        <v>3542</v>
      </c>
    </row>
    <row r="2580" spans="1:7" ht="13.5" customHeight="1">
      <c r="A2580" s="492"/>
      <c r="B2580" s="493" t="s">
        <v>3577</v>
      </c>
      <c r="C2580" s="757"/>
      <c r="D2580" s="494"/>
      <c r="E2580" s="495"/>
      <c r="F2580" s="786"/>
      <c r="G2580" s="759"/>
    </row>
    <row r="2581" spans="1:7" ht="13.5" customHeight="1">
      <c r="A2581" s="535" t="s">
        <v>3578</v>
      </c>
      <c r="B2581" s="536" t="s">
        <v>3579</v>
      </c>
      <c r="C2581" s="778" t="s">
        <v>1520</v>
      </c>
      <c r="D2581" s="537">
        <v>470000</v>
      </c>
      <c r="E2581" s="538">
        <v>470000</v>
      </c>
      <c r="F2581" s="491"/>
      <c r="G2581" s="758" t="s">
        <v>3542</v>
      </c>
    </row>
    <row r="2582" spans="1:7" ht="13.5" customHeight="1">
      <c r="A2582" s="541"/>
      <c r="B2582" s="542" t="s">
        <v>3580</v>
      </c>
      <c r="C2582" s="779"/>
      <c r="D2582" s="543"/>
      <c r="E2582" s="544"/>
      <c r="F2582" s="494"/>
      <c r="G2582" s="759"/>
    </row>
    <row r="2583" spans="1:7" ht="13.5" customHeight="1">
      <c r="A2583" s="476" t="s">
        <v>3581</v>
      </c>
      <c r="B2583" s="488" t="s">
        <v>3582</v>
      </c>
      <c r="C2583" s="756" t="s">
        <v>1520</v>
      </c>
      <c r="D2583" s="489">
        <v>250000</v>
      </c>
      <c r="E2583" s="490">
        <v>250000</v>
      </c>
      <c r="F2583" s="491"/>
      <c r="G2583" s="758" t="s">
        <v>3542</v>
      </c>
    </row>
    <row r="2584" spans="1:7" ht="13.5" customHeight="1">
      <c r="A2584" s="492"/>
      <c r="B2584" s="493" t="s">
        <v>3583</v>
      </c>
      <c r="C2584" s="757"/>
      <c r="D2584" s="494"/>
      <c r="E2584" s="495"/>
      <c r="F2584" s="494"/>
      <c r="G2584" s="759"/>
    </row>
    <row r="2585" spans="1:7" s="540" customFormat="1" ht="13.5" customHeight="1">
      <c r="A2585" s="535" t="s">
        <v>3584</v>
      </c>
      <c r="B2585" s="536" t="s">
        <v>3585</v>
      </c>
      <c r="C2585" s="778" t="s">
        <v>1520</v>
      </c>
      <c r="D2585" s="537">
        <v>4860000</v>
      </c>
      <c r="E2585" s="538">
        <v>5346000</v>
      </c>
      <c r="F2585" s="539"/>
      <c r="G2585" s="784" t="s">
        <v>3478</v>
      </c>
    </row>
    <row r="2586" spans="1:7" s="540" customFormat="1" ht="13.5" customHeight="1">
      <c r="A2586" s="541"/>
      <c r="B2586" s="542" t="s">
        <v>3586</v>
      </c>
      <c r="C2586" s="779"/>
      <c r="D2586" s="543"/>
      <c r="E2586" s="544"/>
      <c r="F2586" s="543"/>
      <c r="G2586" s="781"/>
    </row>
    <row r="2587" spans="1:7" s="540" customFormat="1" ht="13.5" customHeight="1">
      <c r="A2587" s="535" t="s">
        <v>3587</v>
      </c>
      <c r="B2587" s="536" t="s">
        <v>3588</v>
      </c>
      <c r="C2587" s="778" t="s">
        <v>1520</v>
      </c>
      <c r="D2587" s="537">
        <v>5500000</v>
      </c>
      <c r="E2587" s="538">
        <v>5500000</v>
      </c>
      <c r="F2587" s="539"/>
      <c r="G2587" s="784" t="s">
        <v>3478</v>
      </c>
    </row>
    <row r="2588" spans="1:7" s="540" customFormat="1" ht="13.5" customHeight="1">
      <c r="A2588" s="541"/>
      <c r="B2588" s="542" t="s">
        <v>3589</v>
      </c>
      <c r="C2588" s="779"/>
      <c r="D2588" s="543"/>
      <c r="E2588" s="544"/>
      <c r="F2588" s="543"/>
      <c r="G2588" s="781"/>
    </row>
    <row r="2589" spans="1:7" ht="13.5" customHeight="1">
      <c r="A2589" s="476" t="s">
        <v>3590</v>
      </c>
      <c r="B2589" s="488" t="s">
        <v>3591</v>
      </c>
      <c r="C2589" s="756" t="s">
        <v>1520</v>
      </c>
      <c r="D2589" s="489">
        <v>1320000</v>
      </c>
      <c r="E2589" s="490">
        <v>1452000</v>
      </c>
      <c r="F2589" s="491"/>
      <c r="G2589" s="758" t="s">
        <v>3478</v>
      </c>
    </row>
    <row r="2590" spans="1:7" ht="13.5" customHeight="1">
      <c r="A2590" s="492"/>
      <c r="B2590" s="493" t="s">
        <v>3592</v>
      </c>
      <c r="C2590" s="757"/>
      <c r="D2590" s="494"/>
      <c r="E2590" s="495"/>
      <c r="F2590" s="494"/>
      <c r="G2590" s="759"/>
    </row>
    <row r="2591" spans="1:7" ht="13.5" customHeight="1">
      <c r="A2591" s="476" t="s">
        <v>3593</v>
      </c>
      <c r="B2591" s="488" t="s">
        <v>3594</v>
      </c>
      <c r="C2591" s="756" t="s">
        <v>1520</v>
      </c>
      <c r="D2591" s="489">
        <v>1200000</v>
      </c>
      <c r="E2591" s="490">
        <v>1584000</v>
      </c>
      <c r="F2591" s="491"/>
      <c r="G2591" s="758" t="s">
        <v>3478</v>
      </c>
    </row>
    <row r="2592" spans="1:7" ht="13.5" customHeight="1">
      <c r="A2592" s="492"/>
      <c r="B2592" s="493" t="s">
        <v>3595</v>
      </c>
      <c r="C2592" s="757"/>
      <c r="D2592" s="494"/>
      <c r="E2592" s="495"/>
      <c r="F2592" s="494"/>
      <c r="G2592" s="759"/>
    </row>
    <row r="2593" spans="1:7" s="565" customFormat="1" ht="13.5" customHeight="1">
      <c r="A2593" s="570" t="s">
        <v>3596</v>
      </c>
      <c r="B2593" s="571" t="s">
        <v>3597</v>
      </c>
      <c r="C2593" s="792" t="s">
        <v>3303</v>
      </c>
      <c r="D2593" s="572">
        <v>1125000</v>
      </c>
      <c r="E2593" s="573">
        <v>1200000</v>
      </c>
      <c r="F2593" s="574"/>
      <c r="G2593" s="820" t="s">
        <v>3478</v>
      </c>
    </row>
    <row r="2594" spans="1:7" s="565" customFormat="1" ht="13.5" customHeight="1">
      <c r="A2594" s="575"/>
      <c r="B2594" s="576" t="s">
        <v>3598</v>
      </c>
      <c r="C2594" s="793"/>
      <c r="D2594" s="577"/>
      <c r="E2594" s="578"/>
      <c r="F2594" s="577"/>
      <c r="G2594" s="795"/>
    </row>
    <row r="2595" spans="1:7" s="565" customFormat="1" ht="13.5" customHeight="1">
      <c r="A2595" s="570" t="s">
        <v>3599</v>
      </c>
      <c r="B2595" s="571" t="s">
        <v>3600</v>
      </c>
      <c r="C2595" s="792" t="s">
        <v>3303</v>
      </c>
      <c r="D2595" s="572">
        <v>800000</v>
      </c>
      <c r="E2595" s="573">
        <v>850000</v>
      </c>
      <c r="F2595" s="574"/>
      <c r="G2595" s="820" t="s">
        <v>3478</v>
      </c>
    </row>
    <row r="2596" spans="1:7" s="565" customFormat="1" ht="13.5" customHeight="1">
      <c r="A2596" s="575"/>
      <c r="B2596" s="576" t="s">
        <v>3601</v>
      </c>
      <c r="C2596" s="793"/>
      <c r="D2596" s="577"/>
      <c r="E2596" s="578"/>
      <c r="F2596" s="577"/>
      <c r="G2596" s="795"/>
    </row>
    <row r="2597" spans="1:7" s="565" customFormat="1" ht="13.5" customHeight="1">
      <c r="A2597" s="570" t="s">
        <v>3602</v>
      </c>
      <c r="B2597" s="571" t="s">
        <v>3600</v>
      </c>
      <c r="C2597" s="792" t="s">
        <v>3303</v>
      </c>
      <c r="D2597" s="572">
        <v>1000000</v>
      </c>
      <c r="E2597" s="573">
        <v>1254000</v>
      </c>
      <c r="F2597" s="574"/>
      <c r="G2597" s="820" t="s">
        <v>3478</v>
      </c>
    </row>
    <row r="2598" spans="1:7" s="565" customFormat="1" ht="13.5" customHeight="1">
      <c r="A2598" s="575"/>
      <c r="B2598" s="576" t="s">
        <v>3603</v>
      </c>
      <c r="C2598" s="793"/>
      <c r="D2598" s="577"/>
      <c r="E2598" s="578"/>
      <c r="F2598" s="577"/>
      <c r="G2598" s="795"/>
    </row>
    <row r="2599" spans="1:7" ht="13.5" customHeight="1">
      <c r="A2599" s="476" t="s">
        <v>3604</v>
      </c>
      <c r="B2599" s="528" t="s">
        <v>3585</v>
      </c>
      <c r="C2599" s="756" t="s">
        <v>1520</v>
      </c>
      <c r="D2599" s="529"/>
      <c r="E2599" s="490">
        <v>8250000</v>
      </c>
      <c r="F2599" s="785" t="s">
        <v>1046</v>
      </c>
      <c r="G2599" s="758" t="s">
        <v>3478</v>
      </c>
    </row>
    <row r="2600" spans="1:7" ht="13.5" customHeight="1">
      <c r="A2600" s="492"/>
      <c r="B2600" s="493" t="s">
        <v>3605</v>
      </c>
      <c r="C2600" s="757"/>
      <c r="D2600" s="494"/>
      <c r="E2600" s="495"/>
      <c r="F2600" s="786"/>
      <c r="G2600" s="759"/>
    </row>
    <row r="2601" spans="1:7" ht="13.5" customHeight="1">
      <c r="A2601" s="476" t="s">
        <v>3606</v>
      </c>
      <c r="B2601" s="528" t="s">
        <v>3607</v>
      </c>
      <c r="C2601" s="756" t="s">
        <v>3303</v>
      </c>
      <c r="D2601" s="529"/>
      <c r="E2601" s="490">
        <v>489000</v>
      </c>
      <c r="F2601" s="785" t="s">
        <v>1046</v>
      </c>
      <c r="G2601" s="758" t="s">
        <v>3478</v>
      </c>
    </row>
    <row r="2602" spans="1:7" ht="13.5" customHeight="1">
      <c r="A2602" s="492"/>
      <c r="B2602" s="493" t="s">
        <v>3608</v>
      </c>
      <c r="C2602" s="757"/>
      <c r="D2602" s="494"/>
      <c r="E2602" s="495"/>
      <c r="F2602" s="786"/>
      <c r="G2602" s="759"/>
    </row>
    <row r="2603" spans="1:7" ht="13.5" customHeight="1">
      <c r="A2603" s="476" t="s">
        <v>3609</v>
      </c>
      <c r="B2603" s="528" t="s">
        <v>3607</v>
      </c>
      <c r="C2603" s="756" t="s">
        <v>3303</v>
      </c>
      <c r="D2603" s="529"/>
      <c r="E2603" s="490">
        <v>226000</v>
      </c>
      <c r="F2603" s="785" t="s">
        <v>1046</v>
      </c>
      <c r="G2603" s="758" t="s">
        <v>3478</v>
      </c>
    </row>
    <row r="2604" spans="1:7" ht="13.5" customHeight="1">
      <c r="A2604" s="492"/>
      <c r="B2604" s="493" t="s">
        <v>3610</v>
      </c>
      <c r="C2604" s="757"/>
      <c r="D2604" s="494"/>
      <c r="E2604" s="495"/>
      <c r="F2604" s="786"/>
      <c r="G2604" s="759"/>
    </row>
    <row r="2605" spans="1:7" ht="13.5" customHeight="1">
      <c r="A2605" s="476" t="s">
        <v>3611</v>
      </c>
      <c r="B2605" s="488" t="s">
        <v>3612</v>
      </c>
      <c r="C2605" s="756" t="s">
        <v>1520</v>
      </c>
      <c r="D2605" s="489">
        <v>495000</v>
      </c>
      <c r="E2605" s="490">
        <v>495000</v>
      </c>
      <c r="F2605" s="491"/>
      <c r="G2605" s="764" t="s">
        <v>2634</v>
      </c>
    </row>
    <row r="2606" spans="1:7" ht="13.5" customHeight="1">
      <c r="A2606" s="492"/>
      <c r="B2606" s="493" t="s">
        <v>3613</v>
      </c>
      <c r="C2606" s="757"/>
      <c r="D2606" s="494"/>
      <c r="E2606" s="495"/>
      <c r="F2606" s="494"/>
      <c r="G2606" s="759"/>
    </row>
    <row r="2607" spans="1:7" ht="13.5" customHeight="1">
      <c r="A2607" s="476" t="s">
        <v>3614</v>
      </c>
      <c r="B2607" s="488" t="s">
        <v>3612</v>
      </c>
      <c r="C2607" s="756" t="s">
        <v>1520</v>
      </c>
      <c r="D2607" s="489">
        <v>561000</v>
      </c>
      <c r="E2607" s="490">
        <v>561000</v>
      </c>
      <c r="F2607" s="491"/>
      <c r="G2607" s="764" t="s">
        <v>2634</v>
      </c>
    </row>
    <row r="2608" spans="1:7" ht="13.5" customHeight="1">
      <c r="A2608" s="492"/>
      <c r="B2608" s="493" t="s">
        <v>3615</v>
      </c>
      <c r="C2608" s="757"/>
      <c r="D2608" s="494"/>
      <c r="E2608" s="495"/>
      <c r="F2608" s="494"/>
      <c r="G2608" s="759"/>
    </row>
    <row r="2609" spans="1:7" ht="13.5" customHeight="1">
      <c r="A2609" s="476" t="s">
        <v>3616</v>
      </c>
      <c r="B2609" s="488" t="s">
        <v>3612</v>
      </c>
      <c r="C2609" s="756" t="s">
        <v>1520</v>
      </c>
      <c r="D2609" s="489">
        <v>902000</v>
      </c>
      <c r="E2609" s="490">
        <v>902000</v>
      </c>
      <c r="F2609" s="491"/>
      <c r="G2609" s="764" t="s">
        <v>2634</v>
      </c>
    </row>
    <row r="2610" spans="1:7" ht="13.5" customHeight="1">
      <c r="A2610" s="492"/>
      <c r="B2610" s="493" t="s">
        <v>3617</v>
      </c>
      <c r="C2610" s="757"/>
      <c r="D2610" s="494"/>
      <c r="E2610" s="495"/>
      <c r="F2610" s="494"/>
      <c r="G2610" s="759"/>
    </row>
    <row r="2611" spans="1:7" ht="13.5" customHeight="1">
      <c r="A2611" s="476" t="s">
        <v>3618</v>
      </c>
      <c r="B2611" s="488" t="s">
        <v>3612</v>
      </c>
      <c r="C2611" s="756" t="s">
        <v>1520</v>
      </c>
      <c r="D2611" s="489">
        <v>1034000</v>
      </c>
      <c r="E2611" s="490">
        <v>1034000</v>
      </c>
      <c r="F2611" s="491"/>
      <c r="G2611" s="764" t="s">
        <v>2634</v>
      </c>
    </row>
    <row r="2612" spans="1:7" ht="13.5" customHeight="1">
      <c r="A2612" s="492"/>
      <c r="B2612" s="493" t="s">
        <v>3619</v>
      </c>
      <c r="C2612" s="757"/>
      <c r="D2612" s="494"/>
      <c r="E2612" s="495"/>
      <c r="F2612" s="494"/>
      <c r="G2612" s="759"/>
    </row>
    <row r="2613" spans="1:7" ht="13.5" customHeight="1">
      <c r="A2613" s="476" t="s">
        <v>3620</v>
      </c>
      <c r="B2613" s="488" t="s">
        <v>3612</v>
      </c>
      <c r="C2613" s="756" t="s">
        <v>1520</v>
      </c>
      <c r="D2613" s="489">
        <v>1078000</v>
      </c>
      <c r="E2613" s="490">
        <v>1078000</v>
      </c>
      <c r="F2613" s="491"/>
      <c r="G2613" s="764" t="s">
        <v>2634</v>
      </c>
    </row>
    <row r="2614" spans="1:7" ht="13.5" customHeight="1">
      <c r="A2614" s="492"/>
      <c r="B2614" s="493" t="s">
        <v>3621</v>
      </c>
      <c r="C2614" s="757"/>
      <c r="D2614" s="494"/>
      <c r="E2614" s="495"/>
      <c r="F2614" s="494"/>
      <c r="G2614" s="759"/>
    </row>
    <row r="2615" spans="1:7" ht="13.5" customHeight="1">
      <c r="A2615" s="476" t="s">
        <v>3622</v>
      </c>
      <c r="B2615" s="488" t="s">
        <v>3612</v>
      </c>
      <c r="C2615" s="756" t="s">
        <v>1520</v>
      </c>
      <c r="D2615" s="489">
        <v>1265000</v>
      </c>
      <c r="E2615" s="490">
        <v>1265000</v>
      </c>
      <c r="F2615" s="491"/>
      <c r="G2615" s="764" t="s">
        <v>2634</v>
      </c>
    </row>
    <row r="2616" spans="1:7" ht="13.5" customHeight="1">
      <c r="A2616" s="492"/>
      <c r="B2616" s="493" t="s">
        <v>3623</v>
      </c>
      <c r="C2616" s="757"/>
      <c r="D2616" s="494"/>
      <c r="E2616" s="495"/>
      <c r="F2616" s="494"/>
      <c r="G2616" s="759"/>
    </row>
    <row r="2617" spans="1:7" ht="13.5" customHeight="1">
      <c r="A2617" s="476" t="s">
        <v>3624</v>
      </c>
      <c r="B2617" s="488" t="s">
        <v>3612</v>
      </c>
      <c r="C2617" s="756" t="s">
        <v>1520</v>
      </c>
      <c r="D2617" s="489">
        <v>1760000</v>
      </c>
      <c r="E2617" s="490">
        <v>1760000</v>
      </c>
      <c r="F2617" s="491"/>
      <c r="G2617" s="764" t="s">
        <v>2634</v>
      </c>
    </row>
    <row r="2618" spans="1:7" ht="13.5" customHeight="1">
      <c r="A2618" s="492"/>
      <c r="B2618" s="493" t="s">
        <v>3625</v>
      </c>
      <c r="C2618" s="757"/>
      <c r="D2618" s="494"/>
      <c r="E2618" s="495"/>
      <c r="F2618" s="494"/>
      <c r="G2618" s="759"/>
    </row>
    <row r="2619" spans="1:7" ht="13.5" customHeight="1">
      <c r="A2619" s="476" t="s">
        <v>3626</v>
      </c>
      <c r="B2619" s="488" t="s">
        <v>3612</v>
      </c>
      <c r="C2619" s="756" t="s">
        <v>1520</v>
      </c>
      <c r="D2619" s="489">
        <v>1331000</v>
      </c>
      <c r="E2619" s="490">
        <v>1460000</v>
      </c>
      <c r="F2619" s="491"/>
      <c r="G2619" s="764" t="s">
        <v>2634</v>
      </c>
    </row>
    <row r="2620" spans="1:7" ht="13.5" customHeight="1">
      <c r="A2620" s="492"/>
      <c r="B2620" s="493" t="s">
        <v>3627</v>
      </c>
      <c r="C2620" s="757"/>
      <c r="D2620" s="494"/>
      <c r="E2620" s="495"/>
      <c r="F2620" s="494"/>
      <c r="G2620" s="759"/>
    </row>
    <row r="2621" spans="1:7" ht="13.5" customHeight="1">
      <c r="A2621" s="476" t="s">
        <v>3628</v>
      </c>
      <c r="B2621" s="488" t="s">
        <v>3612</v>
      </c>
      <c r="C2621" s="756" t="s">
        <v>1520</v>
      </c>
      <c r="D2621" s="489">
        <v>1620000</v>
      </c>
      <c r="E2621" s="490">
        <v>1680000</v>
      </c>
      <c r="F2621" s="491"/>
      <c r="G2621" s="764" t="s">
        <v>2634</v>
      </c>
    </row>
    <row r="2622" spans="1:7" ht="13.5" customHeight="1">
      <c r="A2622" s="492"/>
      <c r="B2622" s="493" t="s">
        <v>3629</v>
      </c>
      <c r="C2622" s="757"/>
      <c r="D2622" s="494"/>
      <c r="E2622" s="495"/>
      <c r="F2622" s="494"/>
      <c r="G2622" s="759"/>
    </row>
    <row r="2623" spans="1:7" ht="13.5" customHeight="1">
      <c r="A2623" s="476" t="s">
        <v>3630</v>
      </c>
      <c r="B2623" s="488" t="s">
        <v>3612</v>
      </c>
      <c r="C2623" s="756" t="s">
        <v>1520</v>
      </c>
      <c r="D2623" s="489">
        <v>1800000</v>
      </c>
      <c r="E2623" s="490">
        <v>1880000</v>
      </c>
      <c r="F2623" s="491"/>
      <c r="G2623" s="764" t="s">
        <v>2634</v>
      </c>
    </row>
    <row r="2624" spans="1:7" ht="13.5" customHeight="1">
      <c r="A2624" s="492"/>
      <c r="B2624" s="493" t="s">
        <v>3631</v>
      </c>
      <c r="C2624" s="757"/>
      <c r="D2624" s="494"/>
      <c r="E2624" s="495"/>
      <c r="F2624" s="494"/>
      <c r="G2624" s="759"/>
    </row>
    <row r="2625" spans="1:7" ht="13.5" customHeight="1">
      <c r="A2625" s="476" t="s">
        <v>3632</v>
      </c>
      <c r="B2625" s="488" t="s">
        <v>3612</v>
      </c>
      <c r="C2625" s="756" t="s">
        <v>1520</v>
      </c>
      <c r="D2625" s="489">
        <v>2115000</v>
      </c>
      <c r="E2625" s="490">
        <v>2340000</v>
      </c>
      <c r="F2625" s="491"/>
      <c r="G2625" s="764" t="s">
        <v>2634</v>
      </c>
    </row>
    <row r="2626" spans="1:7" ht="13.5" customHeight="1">
      <c r="A2626" s="492"/>
      <c r="B2626" s="493" t="s">
        <v>3633</v>
      </c>
      <c r="C2626" s="757"/>
      <c r="D2626" s="494"/>
      <c r="E2626" s="495"/>
      <c r="F2626" s="494"/>
      <c r="G2626" s="759"/>
    </row>
    <row r="2627" spans="1:7" ht="13.5" customHeight="1">
      <c r="A2627" s="476" t="s">
        <v>3634</v>
      </c>
      <c r="B2627" s="488" t="s">
        <v>3612</v>
      </c>
      <c r="C2627" s="756" t="s">
        <v>1520</v>
      </c>
      <c r="D2627" s="489">
        <v>2200000</v>
      </c>
      <c r="E2627" s="490">
        <v>2640000</v>
      </c>
      <c r="F2627" s="491"/>
      <c r="G2627" s="764" t="s">
        <v>2634</v>
      </c>
    </row>
    <row r="2628" spans="1:7" ht="13.5" customHeight="1">
      <c r="A2628" s="492"/>
      <c r="B2628" s="493" t="s">
        <v>3635</v>
      </c>
      <c r="C2628" s="757"/>
      <c r="D2628" s="494"/>
      <c r="E2628" s="495"/>
      <c r="F2628" s="494"/>
      <c r="G2628" s="759"/>
    </row>
  </sheetData>
  <mergeCells count="2802">
    <mergeCell ref="C2627:C2628"/>
    <mergeCell ref="G2627:G2628"/>
    <mergeCell ref="C2621:C2622"/>
    <mergeCell ref="G2621:G2622"/>
    <mergeCell ref="C2623:C2624"/>
    <mergeCell ref="G2623:G2624"/>
    <mergeCell ref="C2625:C2626"/>
    <mergeCell ref="G2625:G2626"/>
    <mergeCell ref="C2615:C2616"/>
    <mergeCell ref="G2615:G2616"/>
    <mergeCell ref="C2617:C2618"/>
    <mergeCell ref="G2617:G2618"/>
    <mergeCell ref="C2619:C2620"/>
    <mergeCell ref="G2619:G2620"/>
    <mergeCell ref="C2609:C2610"/>
    <mergeCell ref="G2609:G2610"/>
    <mergeCell ref="C2611:C2612"/>
    <mergeCell ref="G2611:G2612"/>
    <mergeCell ref="C2613:C2614"/>
    <mergeCell ref="G2613:G2614"/>
    <mergeCell ref="C2603:C2604"/>
    <mergeCell ref="F2603:F2604"/>
    <mergeCell ref="G2603:G2604"/>
    <mergeCell ref="C2605:C2606"/>
    <mergeCell ref="G2605:G2606"/>
    <mergeCell ref="C2607:C2608"/>
    <mergeCell ref="G2607:G2608"/>
    <mergeCell ref="C2597:C2598"/>
    <mergeCell ref="G2597:G2598"/>
    <mergeCell ref="C2599:C2600"/>
    <mergeCell ref="F2599:F2600"/>
    <mergeCell ref="G2599:G2600"/>
    <mergeCell ref="C2601:C2602"/>
    <mergeCell ref="F2601:F2602"/>
    <mergeCell ref="G2601:G2602"/>
    <mergeCell ref="C2591:C2592"/>
    <mergeCell ref="G2591:G2592"/>
    <mergeCell ref="C2593:C2594"/>
    <mergeCell ref="G2593:G2594"/>
    <mergeCell ref="C2595:C2596"/>
    <mergeCell ref="G2595:G2596"/>
    <mergeCell ref="C2585:C2586"/>
    <mergeCell ref="G2585:G2586"/>
    <mergeCell ref="C2587:C2588"/>
    <mergeCell ref="G2587:G2588"/>
    <mergeCell ref="C2589:C2590"/>
    <mergeCell ref="G2589:G2590"/>
    <mergeCell ref="C2579:C2580"/>
    <mergeCell ref="F2579:F2580"/>
    <mergeCell ref="G2579:G2580"/>
    <mergeCell ref="C2581:C2582"/>
    <mergeCell ref="G2581:G2582"/>
    <mergeCell ref="C2583:C2584"/>
    <mergeCell ref="G2583:G2584"/>
    <mergeCell ref="C2575:C2576"/>
    <mergeCell ref="F2575:F2576"/>
    <mergeCell ref="G2575:G2576"/>
    <mergeCell ref="C2577:C2578"/>
    <mergeCell ref="F2577:F2578"/>
    <mergeCell ref="G2577:G2578"/>
    <mergeCell ref="C2571:C2572"/>
    <mergeCell ref="F2571:F2572"/>
    <mergeCell ref="G2571:G2572"/>
    <mergeCell ref="C2573:C2574"/>
    <mergeCell ref="F2573:F2574"/>
    <mergeCell ref="G2573:G2574"/>
    <mergeCell ref="C2567:C2568"/>
    <mergeCell ref="F2567:F2568"/>
    <mergeCell ref="G2567:G2568"/>
    <mergeCell ref="C2569:C2570"/>
    <mergeCell ref="F2569:F2570"/>
    <mergeCell ref="G2569:G2570"/>
    <mergeCell ref="C2561:C2562"/>
    <mergeCell ref="G2561:G2562"/>
    <mergeCell ref="C2563:C2564"/>
    <mergeCell ref="G2563:G2564"/>
    <mergeCell ref="C2565:C2566"/>
    <mergeCell ref="G2565:G2566"/>
    <mergeCell ref="C2555:C2556"/>
    <mergeCell ref="G2555:G2556"/>
    <mergeCell ref="C2557:C2558"/>
    <mergeCell ref="G2557:G2558"/>
    <mergeCell ref="C2559:C2560"/>
    <mergeCell ref="G2559:G2560"/>
    <mergeCell ref="C2549:C2550"/>
    <mergeCell ref="G2549:G2550"/>
    <mergeCell ref="C2551:C2552"/>
    <mergeCell ref="G2551:G2552"/>
    <mergeCell ref="C2553:C2554"/>
    <mergeCell ref="G2553:G2554"/>
    <mergeCell ref="C2543:C2544"/>
    <mergeCell ref="G2543:G2544"/>
    <mergeCell ref="C2545:C2546"/>
    <mergeCell ref="G2545:G2546"/>
    <mergeCell ref="C2547:C2548"/>
    <mergeCell ref="G2547:G2548"/>
    <mergeCell ref="C2537:C2538"/>
    <mergeCell ref="G2537:G2538"/>
    <mergeCell ref="C2539:C2540"/>
    <mergeCell ref="G2539:G2540"/>
    <mergeCell ref="C2541:C2542"/>
    <mergeCell ref="G2541:G2542"/>
    <mergeCell ref="C2531:C2532"/>
    <mergeCell ref="G2531:G2532"/>
    <mergeCell ref="C2533:C2534"/>
    <mergeCell ref="G2533:G2534"/>
    <mergeCell ref="C2535:C2536"/>
    <mergeCell ref="G2535:G2536"/>
    <mergeCell ref="C2525:C2526"/>
    <mergeCell ref="G2525:G2526"/>
    <mergeCell ref="C2527:C2528"/>
    <mergeCell ref="G2527:G2528"/>
    <mergeCell ref="C2529:C2530"/>
    <mergeCell ref="G2529:G2530"/>
    <mergeCell ref="C2519:C2520"/>
    <mergeCell ref="G2519:G2520"/>
    <mergeCell ref="C2521:C2522"/>
    <mergeCell ref="G2521:G2522"/>
    <mergeCell ref="C2523:C2524"/>
    <mergeCell ref="G2523:G2524"/>
    <mergeCell ref="C2513:C2514"/>
    <mergeCell ref="G2513:G2514"/>
    <mergeCell ref="C2515:C2516"/>
    <mergeCell ref="G2515:G2516"/>
    <mergeCell ref="C2517:C2518"/>
    <mergeCell ref="G2517:G2518"/>
    <mergeCell ref="C2507:C2508"/>
    <mergeCell ref="G2507:G2508"/>
    <mergeCell ref="C2509:C2510"/>
    <mergeCell ref="G2509:G2510"/>
    <mergeCell ref="C2511:C2512"/>
    <mergeCell ref="G2511:G2512"/>
    <mergeCell ref="C2501:C2502"/>
    <mergeCell ref="G2501:G2502"/>
    <mergeCell ref="C2503:C2504"/>
    <mergeCell ref="G2503:G2504"/>
    <mergeCell ref="C2505:C2506"/>
    <mergeCell ref="G2505:G2506"/>
    <mergeCell ref="C2495:C2496"/>
    <mergeCell ref="G2495:G2496"/>
    <mergeCell ref="C2497:C2498"/>
    <mergeCell ref="G2497:G2498"/>
    <mergeCell ref="C2499:C2500"/>
    <mergeCell ref="G2499:G2500"/>
    <mergeCell ref="C2489:C2490"/>
    <mergeCell ref="G2489:G2490"/>
    <mergeCell ref="C2491:C2492"/>
    <mergeCell ref="G2491:G2492"/>
    <mergeCell ref="C2493:C2494"/>
    <mergeCell ref="G2493:G2494"/>
    <mergeCell ref="C2483:C2484"/>
    <mergeCell ref="G2483:G2484"/>
    <mergeCell ref="C2485:C2486"/>
    <mergeCell ref="G2485:G2486"/>
    <mergeCell ref="C2487:C2488"/>
    <mergeCell ref="G2487:G2488"/>
    <mergeCell ref="C2477:C2478"/>
    <mergeCell ref="G2477:G2478"/>
    <mergeCell ref="C2479:C2480"/>
    <mergeCell ref="G2479:G2480"/>
    <mergeCell ref="C2481:C2482"/>
    <mergeCell ref="G2481:G2482"/>
    <mergeCell ref="C2471:C2472"/>
    <mergeCell ref="G2471:G2472"/>
    <mergeCell ref="C2473:C2474"/>
    <mergeCell ref="G2473:G2474"/>
    <mergeCell ref="C2475:C2476"/>
    <mergeCell ref="G2475:G2476"/>
    <mergeCell ref="C2465:C2466"/>
    <mergeCell ref="G2465:G2466"/>
    <mergeCell ref="C2467:C2468"/>
    <mergeCell ref="G2467:G2468"/>
    <mergeCell ref="C2469:C2470"/>
    <mergeCell ref="G2469:G2470"/>
    <mergeCell ref="C2459:C2460"/>
    <mergeCell ref="G2459:G2460"/>
    <mergeCell ref="C2461:C2462"/>
    <mergeCell ref="G2461:G2462"/>
    <mergeCell ref="C2463:C2464"/>
    <mergeCell ref="G2463:G2464"/>
    <mergeCell ref="C2453:C2454"/>
    <mergeCell ref="G2453:G2454"/>
    <mergeCell ref="C2455:C2456"/>
    <mergeCell ref="G2455:G2456"/>
    <mergeCell ref="C2457:C2458"/>
    <mergeCell ref="G2457:G2458"/>
    <mergeCell ref="C2447:C2448"/>
    <mergeCell ref="G2447:G2448"/>
    <mergeCell ref="C2449:C2450"/>
    <mergeCell ref="G2449:G2450"/>
    <mergeCell ref="C2451:C2452"/>
    <mergeCell ref="G2451:G2452"/>
    <mergeCell ref="C2441:C2442"/>
    <mergeCell ref="G2441:G2442"/>
    <mergeCell ref="C2443:C2444"/>
    <mergeCell ref="G2443:G2444"/>
    <mergeCell ref="C2445:C2446"/>
    <mergeCell ref="G2445:G2446"/>
    <mergeCell ref="C2435:C2436"/>
    <mergeCell ref="G2435:G2436"/>
    <mergeCell ref="C2437:C2438"/>
    <mergeCell ref="G2437:G2438"/>
    <mergeCell ref="C2439:C2440"/>
    <mergeCell ref="G2439:G2440"/>
    <mergeCell ref="C2429:C2430"/>
    <mergeCell ref="G2429:G2430"/>
    <mergeCell ref="C2431:C2432"/>
    <mergeCell ref="G2431:G2432"/>
    <mergeCell ref="C2433:C2434"/>
    <mergeCell ref="G2433:G2434"/>
    <mergeCell ref="C2423:C2424"/>
    <mergeCell ref="G2423:G2424"/>
    <mergeCell ref="C2425:C2426"/>
    <mergeCell ref="G2425:G2426"/>
    <mergeCell ref="C2427:C2428"/>
    <mergeCell ref="G2427:G2428"/>
    <mergeCell ref="C2417:C2418"/>
    <mergeCell ref="G2417:G2418"/>
    <mergeCell ref="C2419:C2420"/>
    <mergeCell ref="G2419:G2420"/>
    <mergeCell ref="C2421:C2422"/>
    <mergeCell ref="G2421:G2422"/>
    <mergeCell ref="C2411:C2412"/>
    <mergeCell ref="G2411:G2412"/>
    <mergeCell ref="C2413:C2414"/>
    <mergeCell ref="G2413:G2414"/>
    <mergeCell ref="C2415:C2416"/>
    <mergeCell ref="G2415:G2416"/>
    <mergeCell ref="C2405:C2406"/>
    <mergeCell ref="G2405:G2406"/>
    <mergeCell ref="C2407:C2408"/>
    <mergeCell ref="G2407:G2408"/>
    <mergeCell ref="C2409:C2410"/>
    <mergeCell ref="G2409:G2410"/>
    <mergeCell ref="C2399:C2400"/>
    <mergeCell ref="G2399:G2400"/>
    <mergeCell ref="C2401:C2402"/>
    <mergeCell ref="G2401:G2402"/>
    <mergeCell ref="C2403:C2404"/>
    <mergeCell ref="G2403:G2404"/>
    <mergeCell ref="C2393:C2394"/>
    <mergeCell ref="G2393:G2394"/>
    <mergeCell ref="C2395:C2396"/>
    <mergeCell ref="G2395:G2396"/>
    <mergeCell ref="C2397:C2398"/>
    <mergeCell ref="G2397:G2398"/>
    <mergeCell ref="C2387:C2388"/>
    <mergeCell ref="G2387:G2388"/>
    <mergeCell ref="C2389:C2390"/>
    <mergeCell ref="G2389:G2390"/>
    <mergeCell ref="C2391:C2392"/>
    <mergeCell ref="G2391:G2392"/>
    <mergeCell ref="C2381:C2382"/>
    <mergeCell ref="G2381:G2382"/>
    <mergeCell ref="C2383:C2384"/>
    <mergeCell ref="G2383:G2384"/>
    <mergeCell ref="C2385:C2386"/>
    <mergeCell ref="G2385:G2386"/>
    <mergeCell ref="C2375:C2376"/>
    <mergeCell ref="G2375:G2376"/>
    <mergeCell ref="C2377:C2378"/>
    <mergeCell ref="G2377:G2378"/>
    <mergeCell ref="C2379:C2380"/>
    <mergeCell ref="G2379:G2380"/>
    <mergeCell ref="C2369:C2370"/>
    <mergeCell ref="G2369:G2370"/>
    <mergeCell ref="C2371:C2372"/>
    <mergeCell ref="G2371:G2372"/>
    <mergeCell ref="C2373:C2374"/>
    <mergeCell ref="G2373:G2374"/>
    <mergeCell ref="C2363:C2364"/>
    <mergeCell ref="G2363:G2364"/>
    <mergeCell ref="C2365:C2366"/>
    <mergeCell ref="G2365:G2366"/>
    <mergeCell ref="C2367:C2368"/>
    <mergeCell ref="G2367:G2368"/>
    <mergeCell ref="C2357:C2358"/>
    <mergeCell ref="G2357:G2358"/>
    <mergeCell ref="C2359:C2360"/>
    <mergeCell ref="G2359:G2360"/>
    <mergeCell ref="C2361:C2362"/>
    <mergeCell ref="G2361:G2362"/>
    <mergeCell ref="C2351:C2352"/>
    <mergeCell ref="G2351:G2352"/>
    <mergeCell ref="C2353:C2354"/>
    <mergeCell ref="G2353:G2354"/>
    <mergeCell ref="C2355:C2356"/>
    <mergeCell ref="G2355:G2356"/>
    <mergeCell ref="C2345:C2346"/>
    <mergeCell ref="G2345:G2346"/>
    <mergeCell ref="C2347:C2348"/>
    <mergeCell ref="G2347:G2348"/>
    <mergeCell ref="C2349:C2350"/>
    <mergeCell ref="G2349:G2350"/>
    <mergeCell ref="C2339:C2340"/>
    <mergeCell ref="G2339:G2340"/>
    <mergeCell ref="C2341:C2342"/>
    <mergeCell ref="G2341:G2342"/>
    <mergeCell ref="C2343:C2344"/>
    <mergeCell ref="G2343:G2344"/>
    <mergeCell ref="C2335:C2336"/>
    <mergeCell ref="F2335:F2336"/>
    <mergeCell ref="G2335:G2336"/>
    <mergeCell ref="C2337:C2338"/>
    <mergeCell ref="F2337:F2338"/>
    <mergeCell ref="G2337:G2338"/>
    <mergeCell ref="C2329:C2330"/>
    <mergeCell ref="G2329:G2330"/>
    <mergeCell ref="C2331:C2332"/>
    <mergeCell ref="G2331:G2332"/>
    <mergeCell ref="C2333:C2334"/>
    <mergeCell ref="G2333:G2334"/>
    <mergeCell ref="C2323:C2324"/>
    <mergeCell ref="G2323:G2324"/>
    <mergeCell ref="C2325:C2326"/>
    <mergeCell ref="G2325:G2326"/>
    <mergeCell ref="C2327:C2328"/>
    <mergeCell ref="G2327:G2328"/>
    <mergeCell ref="C2317:C2318"/>
    <mergeCell ref="G2317:G2318"/>
    <mergeCell ref="C2319:C2320"/>
    <mergeCell ref="G2319:G2320"/>
    <mergeCell ref="C2321:C2322"/>
    <mergeCell ref="G2321:G2322"/>
    <mergeCell ref="C2311:C2312"/>
    <mergeCell ref="G2311:G2312"/>
    <mergeCell ref="C2313:C2314"/>
    <mergeCell ref="G2313:G2314"/>
    <mergeCell ref="C2315:C2316"/>
    <mergeCell ref="G2315:G2316"/>
    <mergeCell ref="C2305:C2306"/>
    <mergeCell ref="G2305:G2306"/>
    <mergeCell ref="C2307:C2308"/>
    <mergeCell ref="G2307:G2308"/>
    <mergeCell ref="C2309:C2310"/>
    <mergeCell ref="G2309:G2310"/>
    <mergeCell ref="C2299:C2300"/>
    <mergeCell ref="G2299:G2300"/>
    <mergeCell ref="C2301:C2302"/>
    <mergeCell ref="G2301:G2302"/>
    <mergeCell ref="C2303:C2304"/>
    <mergeCell ref="G2303:G2304"/>
    <mergeCell ref="C2293:C2294"/>
    <mergeCell ref="G2293:G2294"/>
    <mergeCell ref="C2295:C2296"/>
    <mergeCell ref="G2295:G2296"/>
    <mergeCell ref="C2297:C2298"/>
    <mergeCell ref="G2297:G2298"/>
    <mergeCell ref="C2287:C2288"/>
    <mergeCell ref="G2287:G2288"/>
    <mergeCell ref="C2289:C2290"/>
    <mergeCell ref="G2289:G2290"/>
    <mergeCell ref="C2291:C2292"/>
    <mergeCell ref="G2291:G2292"/>
    <mergeCell ref="C2281:C2282"/>
    <mergeCell ref="G2281:G2282"/>
    <mergeCell ref="C2283:C2284"/>
    <mergeCell ref="G2283:G2284"/>
    <mergeCell ref="C2285:C2286"/>
    <mergeCell ref="G2285:G2286"/>
    <mergeCell ref="C2275:C2276"/>
    <mergeCell ref="G2275:G2276"/>
    <mergeCell ref="C2277:C2278"/>
    <mergeCell ref="G2277:G2278"/>
    <mergeCell ref="C2279:C2280"/>
    <mergeCell ref="G2279:G2280"/>
    <mergeCell ref="C2269:C2270"/>
    <mergeCell ref="G2269:G2270"/>
    <mergeCell ref="C2271:C2272"/>
    <mergeCell ref="G2271:G2272"/>
    <mergeCell ref="C2273:C2274"/>
    <mergeCell ref="G2273:G2274"/>
    <mergeCell ref="C2263:C2264"/>
    <mergeCell ref="G2263:G2264"/>
    <mergeCell ref="C2265:C2266"/>
    <mergeCell ref="G2265:G2266"/>
    <mergeCell ref="C2267:C2268"/>
    <mergeCell ref="G2267:G2268"/>
    <mergeCell ref="C2257:C2258"/>
    <mergeCell ref="G2257:G2258"/>
    <mergeCell ref="C2259:C2260"/>
    <mergeCell ref="G2259:G2260"/>
    <mergeCell ref="C2261:C2262"/>
    <mergeCell ref="G2261:G2262"/>
    <mergeCell ref="C2251:C2252"/>
    <mergeCell ref="G2251:G2252"/>
    <mergeCell ref="C2253:C2254"/>
    <mergeCell ref="G2253:G2254"/>
    <mergeCell ref="C2255:C2256"/>
    <mergeCell ref="G2255:G2256"/>
    <mergeCell ref="C2245:C2246"/>
    <mergeCell ref="G2245:G2246"/>
    <mergeCell ref="C2247:C2248"/>
    <mergeCell ref="G2247:G2248"/>
    <mergeCell ref="C2249:C2250"/>
    <mergeCell ref="G2249:G2250"/>
    <mergeCell ref="C2239:C2240"/>
    <mergeCell ref="G2239:G2240"/>
    <mergeCell ref="C2241:C2242"/>
    <mergeCell ref="G2241:G2242"/>
    <mergeCell ref="C2243:C2244"/>
    <mergeCell ref="G2243:G2244"/>
    <mergeCell ref="C2233:C2234"/>
    <mergeCell ref="G2233:G2234"/>
    <mergeCell ref="C2235:C2236"/>
    <mergeCell ref="G2235:G2236"/>
    <mergeCell ref="C2237:C2238"/>
    <mergeCell ref="G2237:G2238"/>
    <mergeCell ref="C2227:C2228"/>
    <mergeCell ref="G2227:G2228"/>
    <mergeCell ref="C2229:C2230"/>
    <mergeCell ref="G2229:G2230"/>
    <mergeCell ref="C2231:C2232"/>
    <mergeCell ref="G2231:G2232"/>
    <mergeCell ref="C2221:C2222"/>
    <mergeCell ref="G2221:G2222"/>
    <mergeCell ref="C2223:C2224"/>
    <mergeCell ref="G2223:G2224"/>
    <mergeCell ref="C2225:C2226"/>
    <mergeCell ref="G2225:G2226"/>
    <mergeCell ref="C2215:C2216"/>
    <mergeCell ref="G2215:G2216"/>
    <mergeCell ref="C2217:C2218"/>
    <mergeCell ref="G2217:G2218"/>
    <mergeCell ref="C2219:C2220"/>
    <mergeCell ref="G2219:G2220"/>
    <mergeCell ref="C2209:C2210"/>
    <mergeCell ref="G2209:G2210"/>
    <mergeCell ref="C2211:C2212"/>
    <mergeCell ref="G2211:G2212"/>
    <mergeCell ref="C2213:C2214"/>
    <mergeCell ref="G2213:G2214"/>
    <mergeCell ref="C2203:C2204"/>
    <mergeCell ref="G2203:G2204"/>
    <mergeCell ref="C2205:C2206"/>
    <mergeCell ref="G2205:G2206"/>
    <mergeCell ref="C2207:C2208"/>
    <mergeCell ref="G2207:G2208"/>
    <mergeCell ref="C2199:C2200"/>
    <mergeCell ref="F2199:F2200"/>
    <mergeCell ref="G2199:G2200"/>
    <mergeCell ref="C2201:C2202"/>
    <mergeCell ref="F2201:F2202"/>
    <mergeCell ref="G2201:G2202"/>
    <mergeCell ref="C2195:C2196"/>
    <mergeCell ref="F2195:F2196"/>
    <mergeCell ref="G2195:G2196"/>
    <mergeCell ref="C2197:C2198"/>
    <mergeCell ref="F2197:F2198"/>
    <mergeCell ref="G2197:G2198"/>
    <mergeCell ref="C2191:C2192"/>
    <mergeCell ref="F2191:F2192"/>
    <mergeCell ref="G2191:G2192"/>
    <mergeCell ref="C2193:C2194"/>
    <mergeCell ref="F2193:F2194"/>
    <mergeCell ref="G2193:G2194"/>
    <mergeCell ref="C2187:C2188"/>
    <mergeCell ref="F2187:F2188"/>
    <mergeCell ref="G2187:G2188"/>
    <mergeCell ref="C2189:C2190"/>
    <mergeCell ref="F2189:F2190"/>
    <mergeCell ref="G2189:G2190"/>
    <mergeCell ref="C2183:C2184"/>
    <mergeCell ref="F2183:F2184"/>
    <mergeCell ref="G2183:G2184"/>
    <mergeCell ref="C2185:C2186"/>
    <mergeCell ref="F2185:F2186"/>
    <mergeCell ref="G2185:G2186"/>
    <mergeCell ref="C2179:C2180"/>
    <mergeCell ref="F2179:F2180"/>
    <mergeCell ref="G2179:G2180"/>
    <mergeCell ref="C2181:C2182"/>
    <mergeCell ref="F2181:F2182"/>
    <mergeCell ref="G2181:G2182"/>
    <mergeCell ref="C2175:C2176"/>
    <mergeCell ref="F2175:F2176"/>
    <mergeCell ref="G2175:G2176"/>
    <mergeCell ref="C2177:C2178"/>
    <mergeCell ref="F2177:F2178"/>
    <mergeCell ref="G2177:G2178"/>
    <mergeCell ref="C2171:C2172"/>
    <mergeCell ref="F2171:F2172"/>
    <mergeCell ref="G2171:G2172"/>
    <mergeCell ref="C2173:C2174"/>
    <mergeCell ref="F2173:F2174"/>
    <mergeCell ref="G2173:G2174"/>
    <mergeCell ref="C2167:C2168"/>
    <mergeCell ref="F2167:F2168"/>
    <mergeCell ref="G2167:G2168"/>
    <mergeCell ref="C2169:C2170"/>
    <mergeCell ref="F2169:F2170"/>
    <mergeCell ref="G2169:G2170"/>
    <mergeCell ref="C2163:C2164"/>
    <mergeCell ref="F2163:F2164"/>
    <mergeCell ref="G2163:G2164"/>
    <mergeCell ref="C2165:C2166"/>
    <mergeCell ref="F2165:F2166"/>
    <mergeCell ref="G2165:G2166"/>
    <mergeCell ref="C2159:C2160"/>
    <mergeCell ref="F2159:F2160"/>
    <mergeCell ref="G2159:G2160"/>
    <mergeCell ref="C2161:C2162"/>
    <mergeCell ref="F2161:F2162"/>
    <mergeCell ref="G2161:G2162"/>
    <mergeCell ref="C2155:C2156"/>
    <mergeCell ref="F2155:F2156"/>
    <mergeCell ref="G2155:G2156"/>
    <mergeCell ref="C2157:C2158"/>
    <mergeCell ref="F2157:F2158"/>
    <mergeCell ref="G2157:G2158"/>
    <mergeCell ref="C2151:C2152"/>
    <mergeCell ref="F2151:F2152"/>
    <mergeCell ref="G2151:G2152"/>
    <mergeCell ref="C2153:C2154"/>
    <mergeCell ref="F2153:F2154"/>
    <mergeCell ref="G2153:G2154"/>
    <mergeCell ref="C2147:C2148"/>
    <mergeCell ref="F2147:F2148"/>
    <mergeCell ref="G2147:G2148"/>
    <mergeCell ref="C2149:C2150"/>
    <mergeCell ref="F2149:F2150"/>
    <mergeCell ref="G2149:G2150"/>
    <mergeCell ref="C2143:C2144"/>
    <mergeCell ref="F2143:F2144"/>
    <mergeCell ref="G2143:G2144"/>
    <mergeCell ref="C2145:C2146"/>
    <mergeCell ref="F2145:F2146"/>
    <mergeCell ref="G2145:G2146"/>
    <mergeCell ref="C2139:C2140"/>
    <mergeCell ref="F2139:F2140"/>
    <mergeCell ref="G2139:G2140"/>
    <mergeCell ref="C2141:C2142"/>
    <mergeCell ref="F2141:F2142"/>
    <mergeCell ref="G2141:G2142"/>
    <mergeCell ref="C2135:C2136"/>
    <mergeCell ref="F2135:F2136"/>
    <mergeCell ref="G2135:G2136"/>
    <mergeCell ref="C2137:C2138"/>
    <mergeCell ref="F2137:F2138"/>
    <mergeCell ref="G2137:G2138"/>
    <mergeCell ref="C2131:C2132"/>
    <mergeCell ref="F2131:F2132"/>
    <mergeCell ref="G2131:G2132"/>
    <mergeCell ref="C2133:C2134"/>
    <mergeCell ref="F2133:F2134"/>
    <mergeCell ref="G2133:G2134"/>
    <mergeCell ref="C2127:C2128"/>
    <mergeCell ref="F2127:F2128"/>
    <mergeCell ref="G2127:G2128"/>
    <mergeCell ref="C2129:C2130"/>
    <mergeCell ref="F2129:F2130"/>
    <mergeCell ref="G2129:G2130"/>
    <mergeCell ref="C2123:C2124"/>
    <mergeCell ref="F2123:F2124"/>
    <mergeCell ref="G2123:G2124"/>
    <mergeCell ref="C2125:C2126"/>
    <mergeCell ref="F2125:F2126"/>
    <mergeCell ref="G2125:G2126"/>
    <mergeCell ref="C2119:C2120"/>
    <mergeCell ref="F2119:F2120"/>
    <mergeCell ref="G2119:G2120"/>
    <mergeCell ref="C2121:C2122"/>
    <mergeCell ref="F2121:F2122"/>
    <mergeCell ref="G2121:G2122"/>
    <mergeCell ref="C2115:C2116"/>
    <mergeCell ref="F2115:F2116"/>
    <mergeCell ref="G2115:G2116"/>
    <mergeCell ref="C2117:C2118"/>
    <mergeCell ref="F2117:F2118"/>
    <mergeCell ref="G2117:G2118"/>
    <mergeCell ref="C2111:C2112"/>
    <mergeCell ref="F2111:F2112"/>
    <mergeCell ref="G2111:G2112"/>
    <mergeCell ref="C2113:C2114"/>
    <mergeCell ref="F2113:F2114"/>
    <mergeCell ref="G2113:G2114"/>
    <mergeCell ref="C2107:C2108"/>
    <mergeCell ref="F2107:F2108"/>
    <mergeCell ref="G2107:G2108"/>
    <mergeCell ref="C2109:C2110"/>
    <mergeCell ref="F2109:F2110"/>
    <mergeCell ref="G2109:G2110"/>
    <mergeCell ref="C2103:C2104"/>
    <mergeCell ref="F2103:F2104"/>
    <mergeCell ref="G2103:G2104"/>
    <mergeCell ref="C2105:C2106"/>
    <mergeCell ref="F2105:F2106"/>
    <mergeCell ref="G2105:G2106"/>
    <mergeCell ref="C2099:C2100"/>
    <mergeCell ref="F2099:F2100"/>
    <mergeCell ref="G2099:G2100"/>
    <mergeCell ref="C2101:C2102"/>
    <mergeCell ref="F2101:F2102"/>
    <mergeCell ref="G2101:G2102"/>
    <mergeCell ref="C2095:C2096"/>
    <mergeCell ref="F2095:F2096"/>
    <mergeCell ref="G2095:G2096"/>
    <mergeCell ref="C2097:C2098"/>
    <mergeCell ref="F2097:F2098"/>
    <mergeCell ref="G2097:G2098"/>
    <mergeCell ref="C2091:C2092"/>
    <mergeCell ref="F2091:F2092"/>
    <mergeCell ref="G2091:G2092"/>
    <mergeCell ref="C2093:C2094"/>
    <mergeCell ref="F2093:F2094"/>
    <mergeCell ref="G2093:G2094"/>
    <mergeCell ref="C2087:C2088"/>
    <mergeCell ref="F2087:F2088"/>
    <mergeCell ref="G2087:G2088"/>
    <mergeCell ref="C2089:C2090"/>
    <mergeCell ref="F2089:F2090"/>
    <mergeCell ref="G2089:G2090"/>
    <mergeCell ref="C2083:C2084"/>
    <mergeCell ref="F2083:F2084"/>
    <mergeCell ref="G2083:G2084"/>
    <mergeCell ref="C2085:C2086"/>
    <mergeCell ref="F2085:F2086"/>
    <mergeCell ref="G2085:G2086"/>
    <mergeCell ref="C2079:C2080"/>
    <mergeCell ref="F2079:F2080"/>
    <mergeCell ref="G2079:G2080"/>
    <mergeCell ref="C2081:C2082"/>
    <mergeCell ref="F2081:F2082"/>
    <mergeCell ref="G2081:G2082"/>
    <mergeCell ref="C2075:C2076"/>
    <mergeCell ref="F2075:F2076"/>
    <mergeCell ref="G2075:G2076"/>
    <mergeCell ref="C2077:C2078"/>
    <mergeCell ref="F2077:F2078"/>
    <mergeCell ref="G2077:G2078"/>
    <mergeCell ref="C2071:C2072"/>
    <mergeCell ref="F2071:F2072"/>
    <mergeCell ref="G2071:G2072"/>
    <mergeCell ref="C2073:C2074"/>
    <mergeCell ref="F2073:F2074"/>
    <mergeCell ref="G2073:G2074"/>
    <mergeCell ref="C2067:C2068"/>
    <mergeCell ref="F2067:F2068"/>
    <mergeCell ref="G2067:G2068"/>
    <mergeCell ref="C2069:C2070"/>
    <mergeCell ref="F2069:F2070"/>
    <mergeCell ref="G2069:G2070"/>
    <mergeCell ref="C2063:C2064"/>
    <mergeCell ref="F2063:F2064"/>
    <mergeCell ref="G2063:G2064"/>
    <mergeCell ref="C2065:C2066"/>
    <mergeCell ref="F2065:F2066"/>
    <mergeCell ref="G2065:G2066"/>
    <mergeCell ref="C2059:C2060"/>
    <mergeCell ref="F2059:F2060"/>
    <mergeCell ref="G2059:G2060"/>
    <mergeCell ref="C2061:C2062"/>
    <mergeCell ref="F2061:F2062"/>
    <mergeCell ref="G2061:G2062"/>
    <mergeCell ref="C2055:C2056"/>
    <mergeCell ref="F2055:F2056"/>
    <mergeCell ref="G2055:G2056"/>
    <mergeCell ref="C2057:C2058"/>
    <mergeCell ref="F2057:F2058"/>
    <mergeCell ref="G2057:G2058"/>
    <mergeCell ref="C2051:C2052"/>
    <mergeCell ref="F2051:F2052"/>
    <mergeCell ref="G2051:G2052"/>
    <mergeCell ref="C2053:C2054"/>
    <mergeCell ref="F2053:F2054"/>
    <mergeCell ref="G2053:G2054"/>
    <mergeCell ref="C2047:C2048"/>
    <mergeCell ref="F2047:F2048"/>
    <mergeCell ref="G2047:G2048"/>
    <mergeCell ref="C2049:C2050"/>
    <mergeCell ref="F2049:F2050"/>
    <mergeCell ref="G2049:G2050"/>
    <mergeCell ref="C2043:C2044"/>
    <mergeCell ref="F2043:F2044"/>
    <mergeCell ref="G2043:G2044"/>
    <mergeCell ref="C2045:C2046"/>
    <mergeCell ref="F2045:F2046"/>
    <mergeCell ref="G2045:G2046"/>
    <mergeCell ref="C2039:C2040"/>
    <mergeCell ref="F2039:F2040"/>
    <mergeCell ref="G2039:G2040"/>
    <mergeCell ref="C2041:C2042"/>
    <mergeCell ref="F2041:F2042"/>
    <mergeCell ref="G2041:G2042"/>
    <mergeCell ref="C2035:C2036"/>
    <mergeCell ref="F2035:F2036"/>
    <mergeCell ref="G2035:G2036"/>
    <mergeCell ref="C2037:C2038"/>
    <mergeCell ref="F2037:F2038"/>
    <mergeCell ref="G2037:G2038"/>
    <mergeCell ref="C2031:C2032"/>
    <mergeCell ref="F2031:F2032"/>
    <mergeCell ref="G2031:G2032"/>
    <mergeCell ref="C2033:C2034"/>
    <mergeCell ref="F2033:F2034"/>
    <mergeCell ref="G2033:G2034"/>
    <mergeCell ref="C2027:C2028"/>
    <mergeCell ref="F2027:F2028"/>
    <mergeCell ref="G2027:G2028"/>
    <mergeCell ref="C2029:C2030"/>
    <mergeCell ref="F2029:F2030"/>
    <mergeCell ref="G2029:G2030"/>
    <mergeCell ref="C2021:C2022"/>
    <mergeCell ref="G2021:G2022"/>
    <mergeCell ref="C2023:C2024"/>
    <mergeCell ref="G2023:G2024"/>
    <mergeCell ref="C2025:C2026"/>
    <mergeCell ref="G2025:G2026"/>
    <mergeCell ref="C2015:C2016"/>
    <mergeCell ref="G2015:G2016"/>
    <mergeCell ref="C2017:C2018"/>
    <mergeCell ref="G2017:G2018"/>
    <mergeCell ref="C2019:C2020"/>
    <mergeCell ref="G2019:G2020"/>
    <mergeCell ref="C2009:C2010"/>
    <mergeCell ref="G2009:G2010"/>
    <mergeCell ref="C2011:C2012"/>
    <mergeCell ref="G2011:G2012"/>
    <mergeCell ref="C2013:C2014"/>
    <mergeCell ref="G2013:G2014"/>
    <mergeCell ref="C2003:C2004"/>
    <mergeCell ref="G2003:G2004"/>
    <mergeCell ref="C2005:C2006"/>
    <mergeCell ref="G2005:G2006"/>
    <mergeCell ref="C2007:C2008"/>
    <mergeCell ref="G2007:G2008"/>
    <mergeCell ref="C1997:C1998"/>
    <mergeCell ref="G1997:G1998"/>
    <mergeCell ref="C1999:C2000"/>
    <mergeCell ref="G1999:G2000"/>
    <mergeCell ref="C2001:C2002"/>
    <mergeCell ref="G2001:G2002"/>
    <mergeCell ref="C1991:C1992"/>
    <mergeCell ref="G1991:G1992"/>
    <mergeCell ref="C1993:C1994"/>
    <mergeCell ref="G1993:G1994"/>
    <mergeCell ref="C1995:C1996"/>
    <mergeCell ref="G1995:G1996"/>
    <mergeCell ref="C1985:C1986"/>
    <mergeCell ref="G1985:G1986"/>
    <mergeCell ref="C1987:C1988"/>
    <mergeCell ref="G1987:G1988"/>
    <mergeCell ref="C1989:C1990"/>
    <mergeCell ref="G1989:G1990"/>
    <mergeCell ref="C1979:C1980"/>
    <mergeCell ref="G1979:G1980"/>
    <mergeCell ref="C1981:C1982"/>
    <mergeCell ref="G1981:G1982"/>
    <mergeCell ref="C1983:C1984"/>
    <mergeCell ref="G1983:G1984"/>
    <mergeCell ref="C1973:C1974"/>
    <mergeCell ref="G1973:G1974"/>
    <mergeCell ref="C1975:C1976"/>
    <mergeCell ref="G1975:G1976"/>
    <mergeCell ref="C1977:C1978"/>
    <mergeCell ref="G1977:G1978"/>
    <mergeCell ref="C1967:C1968"/>
    <mergeCell ref="G1967:G1968"/>
    <mergeCell ref="C1969:C1970"/>
    <mergeCell ref="G1969:G1970"/>
    <mergeCell ref="C1971:C1972"/>
    <mergeCell ref="G1971:G1972"/>
    <mergeCell ref="C1961:C1962"/>
    <mergeCell ref="G1961:G1962"/>
    <mergeCell ref="C1963:C1964"/>
    <mergeCell ref="G1963:G1964"/>
    <mergeCell ref="C1965:C1966"/>
    <mergeCell ref="G1965:G1966"/>
    <mergeCell ref="C1955:C1956"/>
    <mergeCell ref="G1955:G1956"/>
    <mergeCell ref="C1957:C1958"/>
    <mergeCell ref="G1957:G1958"/>
    <mergeCell ref="C1959:C1960"/>
    <mergeCell ref="G1959:G1960"/>
    <mergeCell ref="C1949:C1950"/>
    <mergeCell ref="G1949:G1950"/>
    <mergeCell ref="C1951:C1952"/>
    <mergeCell ref="G1951:G1952"/>
    <mergeCell ref="C1953:C1954"/>
    <mergeCell ref="G1953:G1954"/>
    <mergeCell ref="C1943:C1944"/>
    <mergeCell ref="G1943:G1944"/>
    <mergeCell ref="C1945:C1946"/>
    <mergeCell ref="G1945:G1946"/>
    <mergeCell ref="C1947:C1948"/>
    <mergeCell ref="G1947:G1948"/>
    <mergeCell ref="C1937:C1938"/>
    <mergeCell ref="G1937:G1938"/>
    <mergeCell ref="C1939:C1940"/>
    <mergeCell ref="G1939:G1940"/>
    <mergeCell ref="C1941:C1942"/>
    <mergeCell ref="G1941:G1942"/>
    <mergeCell ref="C1931:C1932"/>
    <mergeCell ref="G1931:G1932"/>
    <mergeCell ref="C1933:C1934"/>
    <mergeCell ref="G1933:G1934"/>
    <mergeCell ref="C1935:C1936"/>
    <mergeCell ref="G1935:G1936"/>
    <mergeCell ref="C1925:C1926"/>
    <mergeCell ref="G1925:G1926"/>
    <mergeCell ref="C1927:C1928"/>
    <mergeCell ref="G1927:G1928"/>
    <mergeCell ref="C1929:C1930"/>
    <mergeCell ref="G1929:G1930"/>
    <mergeCell ref="C1919:C1920"/>
    <mergeCell ref="G1919:G1920"/>
    <mergeCell ref="C1921:C1922"/>
    <mergeCell ref="G1921:G1922"/>
    <mergeCell ref="C1923:C1924"/>
    <mergeCell ref="G1923:G1924"/>
    <mergeCell ref="C1913:C1914"/>
    <mergeCell ref="G1913:G1914"/>
    <mergeCell ref="C1915:C1916"/>
    <mergeCell ref="G1915:G1916"/>
    <mergeCell ref="C1917:C1918"/>
    <mergeCell ref="G1917:G1918"/>
    <mergeCell ref="C1907:C1908"/>
    <mergeCell ref="G1907:G1908"/>
    <mergeCell ref="C1909:C1910"/>
    <mergeCell ref="G1909:G1910"/>
    <mergeCell ref="C1911:C1912"/>
    <mergeCell ref="G1911:G1912"/>
    <mergeCell ref="C1901:C1902"/>
    <mergeCell ref="G1901:G1902"/>
    <mergeCell ref="C1903:C1904"/>
    <mergeCell ref="G1903:G1904"/>
    <mergeCell ref="C1905:C1906"/>
    <mergeCell ref="G1905:G1906"/>
    <mergeCell ref="C1895:C1896"/>
    <mergeCell ref="G1895:G1896"/>
    <mergeCell ref="C1897:C1898"/>
    <mergeCell ref="G1897:G1898"/>
    <mergeCell ref="C1899:C1900"/>
    <mergeCell ref="G1899:G1900"/>
    <mergeCell ref="C1889:C1890"/>
    <mergeCell ref="G1889:G1890"/>
    <mergeCell ref="C1891:C1892"/>
    <mergeCell ref="G1891:G1892"/>
    <mergeCell ref="C1893:C1894"/>
    <mergeCell ref="G1893:G1894"/>
    <mergeCell ref="C1883:C1884"/>
    <mergeCell ref="G1883:G1884"/>
    <mergeCell ref="C1885:C1886"/>
    <mergeCell ref="G1885:G1886"/>
    <mergeCell ref="C1887:C1888"/>
    <mergeCell ref="G1887:G1888"/>
    <mergeCell ref="C1877:C1878"/>
    <mergeCell ref="G1877:G1878"/>
    <mergeCell ref="C1879:C1880"/>
    <mergeCell ref="G1879:G1880"/>
    <mergeCell ref="C1881:C1882"/>
    <mergeCell ref="G1881:G1882"/>
    <mergeCell ref="C1871:C1872"/>
    <mergeCell ref="G1871:G1872"/>
    <mergeCell ref="C1873:C1874"/>
    <mergeCell ref="G1873:G1874"/>
    <mergeCell ref="C1875:C1876"/>
    <mergeCell ref="G1875:G1876"/>
    <mergeCell ref="C1865:C1866"/>
    <mergeCell ref="G1865:G1866"/>
    <mergeCell ref="C1867:C1868"/>
    <mergeCell ref="G1867:G1868"/>
    <mergeCell ref="C1869:C1870"/>
    <mergeCell ref="G1869:G1870"/>
    <mergeCell ref="C1859:C1860"/>
    <mergeCell ref="G1859:G1860"/>
    <mergeCell ref="C1861:C1862"/>
    <mergeCell ref="G1861:G1862"/>
    <mergeCell ref="C1863:C1864"/>
    <mergeCell ref="G1863:G1864"/>
    <mergeCell ref="C1853:C1854"/>
    <mergeCell ref="G1853:G1854"/>
    <mergeCell ref="C1855:C1856"/>
    <mergeCell ref="G1855:G1856"/>
    <mergeCell ref="C1857:C1858"/>
    <mergeCell ref="G1857:G1858"/>
    <mergeCell ref="C1847:C1848"/>
    <mergeCell ref="G1847:G1848"/>
    <mergeCell ref="C1849:C1850"/>
    <mergeCell ref="G1849:G1850"/>
    <mergeCell ref="C1851:C1852"/>
    <mergeCell ref="G1851:G1852"/>
    <mergeCell ref="C1841:C1842"/>
    <mergeCell ref="G1841:G1842"/>
    <mergeCell ref="C1843:C1844"/>
    <mergeCell ref="G1843:G1844"/>
    <mergeCell ref="C1845:C1846"/>
    <mergeCell ref="G1845:G1846"/>
    <mergeCell ref="C1835:C1836"/>
    <mergeCell ref="G1835:G1836"/>
    <mergeCell ref="C1837:C1838"/>
    <mergeCell ref="G1837:G1838"/>
    <mergeCell ref="C1839:C1840"/>
    <mergeCell ref="G1839:G1840"/>
    <mergeCell ref="C1829:C1830"/>
    <mergeCell ref="G1829:G1830"/>
    <mergeCell ref="C1831:C1832"/>
    <mergeCell ref="G1831:G1832"/>
    <mergeCell ref="C1833:C1834"/>
    <mergeCell ref="G1833:G1834"/>
    <mergeCell ref="C1823:C1824"/>
    <mergeCell ref="G1823:G1824"/>
    <mergeCell ref="C1825:C1826"/>
    <mergeCell ref="G1825:G1826"/>
    <mergeCell ref="C1827:C1828"/>
    <mergeCell ref="G1827:G1828"/>
    <mergeCell ref="C1817:C1818"/>
    <mergeCell ref="G1817:G1818"/>
    <mergeCell ref="C1819:C1820"/>
    <mergeCell ref="G1819:G1820"/>
    <mergeCell ref="C1821:C1822"/>
    <mergeCell ref="G1821:G1822"/>
    <mergeCell ref="C1811:C1812"/>
    <mergeCell ref="G1811:G1812"/>
    <mergeCell ref="C1813:C1814"/>
    <mergeCell ref="G1813:G1814"/>
    <mergeCell ref="C1815:C1816"/>
    <mergeCell ref="G1815:G1816"/>
    <mergeCell ref="C1805:C1806"/>
    <mergeCell ref="G1805:G1806"/>
    <mergeCell ref="C1807:C1808"/>
    <mergeCell ref="G1807:G1808"/>
    <mergeCell ref="C1809:C1810"/>
    <mergeCell ref="G1809:G1810"/>
    <mergeCell ref="C1799:C1800"/>
    <mergeCell ref="G1799:G1800"/>
    <mergeCell ref="C1801:C1802"/>
    <mergeCell ref="G1801:G1802"/>
    <mergeCell ref="C1803:C1804"/>
    <mergeCell ref="G1803:G1804"/>
    <mergeCell ref="C1793:C1794"/>
    <mergeCell ref="G1793:G1794"/>
    <mergeCell ref="C1795:C1796"/>
    <mergeCell ref="G1795:G1796"/>
    <mergeCell ref="C1797:C1798"/>
    <mergeCell ref="G1797:G1798"/>
    <mergeCell ref="C1787:C1788"/>
    <mergeCell ref="G1787:G1788"/>
    <mergeCell ref="C1789:C1790"/>
    <mergeCell ref="G1789:G1790"/>
    <mergeCell ref="C1791:C1792"/>
    <mergeCell ref="G1791:G1792"/>
    <mergeCell ref="C1781:C1782"/>
    <mergeCell ref="G1781:G1782"/>
    <mergeCell ref="C1783:C1784"/>
    <mergeCell ref="G1783:G1784"/>
    <mergeCell ref="C1785:C1786"/>
    <mergeCell ref="G1785:G1786"/>
    <mergeCell ref="C1775:C1776"/>
    <mergeCell ref="G1775:G1776"/>
    <mergeCell ref="C1777:C1778"/>
    <mergeCell ref="G1777:G1778"/>
    <mergeCell ref="C1779:C1780"/>
    <mergeCell ref="G1779:G1780"/>
    <mergeCell ref="C1769:C1770"/>
    <mergeCell ref="G1769:G1770"/>
    <mergeCell ref="C1771:C1772"/>
    <mergeCell ref="G1771:G1772"/>
    <mergeCell ref="C1773:C1774"/>
    <mergeCell ref="G1773:G1774"/>
    <mergeCell ref="C1763:C1764"/>
    <mergeCell ref="G1763:G1764"/>
    <mergeCell ref="C1765:C1766"/>
    <mergeCell ref="G1765:G1766"/>
    <mergeCell ref="C1767:C1768"/>
    <mergeCell ref="G1767:G1768"/>
    <mergeCell ref="C1757:C1758"/>
    <mergeCell ref="G1757:G1758"/>
    <mergeCell ref="C1759:C1760"/>
    <mergeCell ref="G1759:G1760"/>
    <mergeCell ref="C1761:C1762"/>
    <mergeCell ref="G1761:G1762"/>
    <mergeCell ref="C1751:C1752"/>
    <mergeCell ref="G1751:G1752"/>
    <mergeCell ref="C1753:C1754"/>
    <mergeCell ref="G1753:G1754"/>
    <mergeCell ref="C1755:C1756"/>
    <mergeCell ref="G1755:G1756"/>
    <mergeCell ref="C1745:C1746"/>
    <mergeCell ref="G1745:G1746"/>
    <mergeCell ref="C1747:C1748"/>
    <mergeCell ref="G1747:G1748"/>
    <mergeCell ref="C1749:C1750"/>
    <mergeCell ref="G1749:G1750"/>
    <mergeCell ref="C1739:C1740"/>
    <mergeCell ref="G1739:G1740"/>
    <mergeCell ref="C1741:C1742"/>
    <mergeCell ref="G1741:G1742"/>
    <mergeCell ref="C1743:C1744"/>
    <mergeCell ref="G1743:G1744"/>
    <mergeCell ref="C1733:C1734"/>
    <mergeCell ref="G1733:G1734"/>
    <mergeCell ref="C1735:C1736"/>
    <mergeCell ref="G1735:G1736"/>
    <mergeCell ref="C1737:C1738"/>
    <mergeCell ref="G1737:G1738"/>
    <mergeCell ref="C1727:C1728"/>
    <mergeCell ref="G1727:G1728"/>
    <mergeCell ref="C1729:C1730"/>
    <mergeCell ref="G1729:G1730"/>
    <mergeCell ref="C1731:C1732"/>
    <mergeCell ref="G1731:G1732"/>
    <mergeCell ref="C1721:C1722"/>
    <mergeCell ref="G1721:G1722"/>
    <mergeCell ref="C1723:C1724"/>
    <mergeCell ref="G1723:G1724"/>
    <mergeCell ref="C1725:C1726"/>
    <mergeCell ref="G1725:G1726"/>
    <mergeCell ref="C1715:C1716"/>
    <mergeCell ref="G1715:G1716"/>
    <mergeCell ref="C1717:C1718"/>
    <mergeCell ref="G1717:G1718"/>
    <mergeCell ref="C1719:C1720"/>
    <mergeCell ref="G1719:G1720"/>
    <mergeCell ref="C1709:C1710"/>
    <mergeCell ref="G1709:G1710"/>
    <mergeCell ref="C1711:C1712"/>
    <mergeCell ref="G1711:G1712"/>
    <mergeCell ref="C1713:C1714"/>
    <mergeCell ref="G1713:G1714"/>
    <mergeCell ref="C1703:C1704"/>
    <mergeCell ref="G1703:G1704"/>
    <mergeCell ref="C1705:C1706"/>
    <mergeCell ref="G1705:G1706"/>
    <mergeCell ref="C1707:C1708"/>
    <mergeCell ref="G1707:G1708"/>
    <mergeCell ref="C1697:C1698"/>
    <mergeCell ref="G1697:G1698"/>
    <mergeCell ref="C1699:C1700"/>
    <mergeCell ref="G1699:G1700"/>
    <mergeCell ref="C1701:C1702"/>
    <mergeCell ref="G1701:G1702"/>
    <mergeCell ref="C1691:C1692"/>
    <mergeCell ref="G1691:G1692"/>
    <mergeCell ref="C1693:C1694"/>
    <mergeCell ref="G1693:G1694"/>
    <mergeCell ref="C1695:C1696"/>
    <mergeCell ref="G1695:G1696"/>
    <mergeCell ref="C1685:C1686"/>
    <mergeCell ref="G1685:G1686"/>
    <mergeCell ref="C1687:C1688"/>
    <mergeCell ref="G1687:G1688"/>
    <mergeCell ref="C1689:C1690"/>
    <mergeCell ref="G1689:G1690"/>
    <mergeCell ref="C1679:C1680"/>
    <mergeCell ref="G1679:G1680"/>
    <mergeCell ref="C1681:C1682"/>
    <mergeCell ref="G1681:G1682"/>
    <mergeCell ref="C1683:C1684"/>
    <mergeCell ref="G1683:G1684"/>
    <mergeCell ref="C1673:C1674"/>
    <mergeCell ref="G1673:G1674"/>
    <mergeCell ref="C1675:C1676"/>
    <mergeCell ref="G1675:G1676"/>
    <mergeCell ref="C1677:C1678"/>
    <mergeCell ref="G1677:G1678"/>
    <mergeCell ref="C1667:C1668"/>
    <mergeCell ref="G1667:G1668"/>
    <mergeCell ref="C1669:C1670"/>
    <mergeCell ref="G1669:G1670"/>
    <mergeCell ref="C1671:C1672"/>
    <mergeCell ref="G1671:G1672"/>
    <mergeCell ref="C1661:C1662"/>
    <mergeCell ref="G1661:G1662"/>
    <mergeCell ref="C1663:C1664"/>
    <mergeCell ref="G1663:G1664"/>
    <mergeCell ref="C1665:C1666"/>
    <mergeCell ref="G1665:G1666"/>
    <mergeCell ref="C1655:C1656"/>
    <mergeCell ref="G1655:G1656"/>
    <mergeCell ref="C1657:C1658"/>
    <mergeCell ref="G1657:G1658"/>
    <mergeCell ref="C1659:C1660"/>
    <mergeCell ref="G1659:G1660"/>
    <mergeCell ref="C1649:C1650"/>
    <mergeCell ref="G1649:G1650"/>
    <mergeCell ref="C1651:C1652"/>
    <mergeCell ref="G1651:G1652"/>
    <mergeCell ref="C1653:C1654"/>
    <mergeCell ref="G1653:G1654"/>
    <mergeCell ref="C1643:C1644"/>
    <mergeCell ref="G1643:G1644"/>
    <mergeCell ref="C1645:C1646"/>
    <mergeCell ref="G1645:G1646"/>
    <mergeCell ref="C1647:C1648"/>
    <mergeCell ref="G1647:G1648"/>
    <mergeCell ref="C1637:C1638"/>
    <mergeCell ref="G1637:G1638"/>
    <mergeCell ref="C1639:C1640"/>
    <mergeCell ref="G1639:G1640"/>
    <mergeCell ref="C1641:C1642"/>
    <mergeCell ref="G1641:G1642"/>
    <mergeCell ref="C1631:C1632"/>
    <mergeCell ref="G1631:G1632"/>
    <mergeCell ref="C1633:C1634"/>
    <mergeCell ref="G1633:G1634"/>
    <mergeCell ref="C1635:C1636"/>
    <mergeCell ref="G1635:G1636"/>
    <mergeCell ref="C1627:C1628"/>
    <mergeCell ref="F1627:F1628"/>
    <mergeCell ref="G1627:G1628"/>
    <mergeCell ref="C1629:C1630"/>
    <mergeCell ref="F1629:F1630"/>
    <mergeCell ref="G1629:G1630"/>
    <mergeCell ref="C1623:C1624"/>
    <mergeCell ref="F1623:F1624"/>
    <mergeCell ref="G1623:G1624"/>
    <mergeCell ref="C1625:C1626"/>
    <mergeCell ref="F1625:F1626"/>
    <mergeCell ref="G1625:G1626"/>
    <mergeCell ref="C1617:C1618"/>
    <mergeCell ref="G1617:G1618"/>
    <mergeCell ref="C1619:C1620"/>
    <mergeCell ref="F1619:F1620"/>
    <mergeCell ref="G1619:G1620"/>
    <mergeCell ref="C1621:C1622"/>
    <mergeCell ref="F1621:F1622"/>
    <mergeCell ref="G1621:G1622"/>
    <mergeCell ref="C1611:C1612"/>
    <mergeCell ref="G1611:G1612"/>
    <mergeCell ref="C1613:C1614"/>
    <mergeCell ref="G1613:G1614"/>
    <mergeCell ref="C1615:C1616"/>
    <mergeCell ref="G1615:G1616"/>
    <mergeCell ref="C1605:C1606"/>
    <mergeCell ref="G1605:G1606"/>
    <mergeCell ref="C1607:C1608"/>
    <mergeCell ref="G1607:G1608"/>
    <mergeCell ref="C1609:C1610"/>
    <mergeCell ref="G1609:G1610"/>
    <mergeCell ref="C1599:C1600"/>
    <mergeCell ref="G1599:G1600"/>
    <mergeCell ref="C1601:C1602"/>
    <mergeCell ref="G1601:G1602"/>
    <mergeCell ref="C1603:C1604"/>
    <mergeCell ref="G1603:G1604"/>
    <mergeCell ref="C1593:C1594"/>
    <mergeCell ref="G1593:G1594"/>
    <mergeCell ref="C1595:C1596"/>
    <mergeCell ref="G1595:G1596"/>
    <mergeCell ref="C1597:C1598"/>
    <mergeCell ref="G1597:G1598"/>
    <mergeCell ref="C1587:C1588"/>
    <mergeCell ref="G1587:G1588"/>
    <mergeCell ref="C1589:C1590"/>
    <mergeCell ref="G1589:G1590"/>
    <mergeCell ref="C1591:C1592"/>
    <mergeCell ref="G1591:G1592"/>
    <mergeCell ref="C1581:C1582"/>
    <mergeCell ref="G1581:G1582"/>
    <mergeCell ref="C1583:C1584"/>
    <mergeCell ref="G1583:G1584"/>
    <mergeCell ref="C1585:C1586"/>
    <mergeCell ref="G1585:G1586"/>
    <mergeCell ref="C1577:C1578"/>
    <mergeCell ref="F1577:F1578"/>
    <mergeCell ref="G1577:G1578"/>
    <mergeCell ref="C1579:C1580"/>
    <mergeCell ref="F1579:F1580"/>
    <mergeCell ref="G1579:G1580"/>
    <mergeCell ref="C1571:C1572"/>
    <mergeCell ref="G1571:G1572"/>
    <mergeCell ref="C1573:C1574"/>
    <mergeCell ref="F1573:F1574"/>
    <mergeCell ref="G1573:G1574"/>
    <mergeCell ref="C1575:C1576"/>
    <mergeCell ref="F1575:F1576"/>
    <mergeCell ref="G1575:G1576"/>
    <mergeCell ref="C1565:C1566"/>
    <mergeCell ref="G1565:G1566"/>
    <mergeCell ref="C1567:C1568"/>
    <mergeCell ref="G1567:G1568"/>
    <mergeCell ref="C1569:C1570"/>
    <mergeCell ref="G1569:G1570"/>
    <mergeCell ref="C1559:C1560"/>
    <mergeCell ref="G1559:G1560"/>
    <mergeCell ref="C1561:C1562"/>
    <mergeCell ref="G1561:G1562"/>
    <mergeCell ref="C1563:C1564"/>
    <mergeCell ref="G1563:G1564"/>
    <mergeCell ref="C1553:C1554"/>
    <mergeCell ref="G1553:G1554"/>
    <mergeCell ref="C1555:C1556"/>
    <mergeCell ref="G1555:G1556"/>
    <mergeCell ref="C1557:C1558"/>
    <mergeCell ref="G1557:G1558"/>
    <mergeCell ref="C1547:C1548"/>
    <mergeCell ref="G1547:G1548"/>
    <mergeCell ref="C1549:C1550"/>
    <mergeCell ref="G1549:G1550"/>
    <mergeCell ref="C1551:C1552"/>
    <mergeCell ref="G1551:G1552"/>
    <mergeCell ref="C1541:C1542"/>
    <mergeCell ref="G1541:G1542"/>
    <mergeCell ref="C1543:C1544"/>
    <mergeCell ref="G1543:G1544"/>
    <mergeCell ref="C1545:C1546"/>
    <mergeCell ref="G1545:G1546"/>
    <mergeCell ref="C1535:C1536"/>
    <mergeCell ref="G1535:G1536"/>
    <mergeCell ref="C1537:C1538"/>
    <mergeCell ref="G1537:G1538"/>
    <mergeCell ref="C1539:C1540"/>
    <mergeCell ref="G1539:G1540"/>
    <mergeCell ref="C1529:C1530"/>
    <mergeCell ref="G1529:G1530"/>
    <mergeCell ref="C1531:C1532"/>
    <mergeCell ref="G1531:G1532"/>
    <mergeCell ref="C1533:C1534"/>
    <mergeCell ref="G1533:G1534"/>
    <mergeCell ref="C1523:C1524"/>
    <mergeCell ref="G1523:G1524"/>
    <mergeCell ref="C1525:C1526"/>
    <mergeCell ref="G1525:G1526"/>
    <mergeCell ref="C1527:C1528"/>
    <mergeCell ref="G1527:G1528"/>
    <mergeCell ref="C1519:C1520"/>
    <mergeCell ref="F1519:F1520"/>
    <mergeCell ref="G1519:G1520"/>
    <mergeCell ref="C1521:C1522"/>
    <mergeCell ref="F1521:F1522"/>
    <mergeCell ref="G1521:G1522"/>
    <mergeCell ref="C1515:C1516"/>
    <mergeCell ref="F1515:F1516"/>
    <mergeCell ref="G1515:G1516"/>
    <mergeCell ref="C1517:C1518"/>
    <mergeCell ref="F1517:F1518"/>
    <mergeCell ref="G1517:G1518"/>
    <mergeCell ref="C1511:C1512"/>
    <mergeCell ref="F1511:F1512"/>
    <mergeCell ref="G1511:G1512"/>
    <mergeCell ref="C1513:C1514"/>
    <mergeCell ref="F1513:F1514"/>
    <mergeCell ref="G1513:G1514"/>
    <mergeCell ref="C1507:C1508"/>
    <mergeCell ref="F1507:F1508"/>
    <mergeCell ref="G1507:G1508"/>
    <mergeCell ref="C1509:C1510"/>
    <mergeCell ref="F1509:F1510"/>
    <mergeCell ref="G1509:G1510"/>
    <mergeCell ref="C1501:C1502"/>
    <mergeCell ref="G1501:G1502"/>
    <mergeCell ref="C1503:C1504"/>
    <mergeCell ref="G1503:G1504"/>
    <mergeCell ref="C1505:C1506"/>
    <mergeCell ref="G1505:G1506"/>
    <mergeCell ref="C1495:C1496"/>
    <mergeCell ref="G1495:G1496"/>
    <mergeCell ref="C1497:C1498"/>
    <mergeCell ref="G1497:G1498"/>
    <mergeCell ref="C1499:C1500"/>
    <mergeCell ref="G1499:G1500"/>
    <mergeCell ref="C1489:C1490"/>
    <mergeCell ref="G1489:G1490"/>
    <mergeCell ref="C1491:C1492"/>
    <mergeCell ref="G1491:G1492"/>
    <mergeCell ref="C1493:C1494"/>
    <mergeCell ref="G1493:G1494"/>
    <mergeCell ref="C1483:C1484"/>
    <mergeCell ref="G1483:G1484"/>
    <mergeCell ref="C1485:C1486"/>
    <mergeCell ref="G1485:G1486"/>
    <mergeCell ref="C1487:C1488"/>
    <mergeCell ref="G1487:G1488"/>
    <mergeCell ref="C1477:C1478"/>
    <mergeCell ref="G1477:G1478"/>
    <mergeCell ref="C1479:C1480"/>
    <mergeCell ref="G1479:G1480"/>
    <mergeCell ref="C1481:C1482"/>
    <mergeCell ref="G1481:G1482"/>
    <mergeCell ref="C1471:C1472"/>
    <mergeCell ref="G1471:G1472"/>
    <mergeCell ref="C1473:C1474"/>
    <mergeCell ref="G1473:G1474"/>
    <mergeCell ref="C1475:C1476"/>
    <mergeCell ref="G1475:G1476"/>
    <mergeCell ref="C1465:C1466"/>
    <mergeCell ref="G1465:G1466"/>
    <mergeCell ref="C1467:C1468"/>
    <mergeCell ref="G1467:G1468"/>
    <mergeCell ref="C1469:C1470"/>
    <mergeCell ref="G1469:G1470"/>
    <mergeCell ref="C1459:C1460"/>
    <mergeCell ref="G1459:G1460"/>
    <mergeCell ref="C1461:C1462"/>
    <mergeCell ref="G1461:G1462"/>
    <mergeCell ref="C1463:C1464"/>
    <mergeCell ref="G1463:G1464"/>
    <mergeCell ref="C1453:C1454"/>
    <mergeCell ref="G1453:G1454"/>
    <mergeCell ref="C1455:C1456"/>
    <mergeCell ref="G1455:G1456"/>
    <mergeCell ref="C1457:C1458"/>
    <mergeCell ref="F1457:F1458"/>
    <mergeCell ref="G1457:G1458"/>
    <mergeCell ref="C1447:C1448"/>
    <mergeCell ref="G1447:G1448"/>
    <mergeCell ref="C1449:C1450"/>
    <mergeCell ref="G1449:G1450"/>
    <mergeCell ref="C1451:C1452"/>
    <mergeCell ref="G1451:G1452"/>
    <mergeCell ref="C1441:C1442"/>
    <mergeCell ref="G1441:G1442"/>
    <mergeCell ref="C1443:C1444"/>
    <mergeCell ref="G1443:G1444"/>
    <mergeCell ref="C1445:C1446"/>
    <mergeCell ref="G1445:G1446"/>
    <mergeCell ref="C1435:C1436"/>
    <mergeCell ref="G1435:G1436"/>
    <mergeCell ref="C1437:C1438"/>
    <mergeCell ref="G1437:G1438"/>
    <mergeCell ref="C1439:C1440"/>
    <mergeCell ref="G1439:G1440"/>
    <mergeCell ref="C1429:C1430"/>
    <mergeCell ref="G1429:G1430"/>
    <mergeCell ref="C1431:C1432"/>
    <mergeCell ref="G1431:G1432"/>
    <mergeCell ref="C1433:C1434"/>
    <mergeCell ref="G1433:G1434"/>
    <mergeCell ref="C1423:C1424"/>
    <mergeCell ref="G1423:G1424"/>
    <mergeCell ref="C1425:C1426"/>
    <mergeCell ref="G1425:G1426"/>
    <mergeCell ref="C1427:C1428"/>
    <mergeCell ref="G1427:G1428"/>
    <mergeCell ref="C1417:C1418"/>
    <mergeCell ref="G1417:G1418"/>
    <mergeCell ref="C1419:C1420"/>
    <mergeCell ref="G1419:G1420"/>
    <mergeCell ref="C1421:C1422"/>
    <mergeCell ref="G1421:G1422"/>
    <mergeCell ref="C1411:C1412"/>
    <mergeCell ref="G1411:G1412"/>
    <mergeCell ref="C1413:C1414"/>
    <mergeCell ref="G1413:G1414"/>
    <mergeCell ref="C1415:C1416"/>
    <mergeCell ref="G1415:G1416"/>
    <mergeCell ref="C1405:C1406"/>
    <mergeCell ref="G1405:G1406"/>
    <mergeCell ref="C1407:C1408"/>
    <mergeCell ref="G1407:G1408"/>
    <mergeCell ref="C1409:C1410"/>
    <mergeCell ref="G1409:G1410"/>
    <mergeCell ref="C1401:C1402"/>
    <mergeCell ref="F1401:F1402"/>
    <mergeCell ref="G1401:G1402"/>
    <mergeCell ref="C1403:C1404"/>
    <mergeCell ref="F1403:F1404"/>
    <mergeCell ref="G1403:G1404"/>
    <mergeCell ref="C1397:C1398"/>
    <mergeCell ref="F1397:F1398"/>
    <mergeCell ref="G1397:G1398"/>
    <mergeCell ref="C1399:C1400"/>
    <mergeCell ref="F1399:F1400"/>
    <mergeCell ref="G1399:G1400"/>
    <mergeCell ref="C1393:C1394"/>
    <mergeCell ref="F1393:F1394"/>
    <mergeCell ref="G1393:G1394"/>
    <mergeCell ref="C1395:C1396"/>
    <mergeCell ref="F1395:F1396"/>
    <mergeCell ref="G1395:G1396"/>
    <mergeCell ref="C1387:C1388"/>
    <mergeCell ref="G1387:G1388"/>
    <mergeCell ref="C1389:C1390"/>
    <mergeCell ref="G1389:G1390"/>
    <mergeCell ref="C1391:C1392"/>
    <mergeCell ref="F1391:F1392"/>
    <mergeCell ref="G1391:G1392"/>
    <mergeCell ref="C1381:C1382"/>
    <mergeCell ref="G1381:G1382"/>
    <mergeCell ref="C1383:C1384"/>
    <mergeCell ref="G1383:G1384"/>
    <mergeCell ref="C1385:C1386"/>
    <mergeCell ref="G1385:G1386"/>
    <mergeCell ref="C1375:C1376"/>
    <mergeCell ref="G1375:G1376"/>
    <mergeCell ref="C1377:C1378"/>
    <mergeCell ref="G1377:G1378"/>
    <mergeCell ref="C1379:C1380"/>
    <mergeCell ref="G1379:G1380"/>
    <mergeCell ref="C1369:C1370"/>
    <mergeCell ref="G1369:G1370"/>
    <mergeCell ref="C1371:C1372"/>
    <mergeCell ref="G1371:G1372"/>
    <mergeCell ref="C1373:C1374"/>
    <mergeCell ref="G1373:G1374"/>
    <mergeCell ref="C1363:C1364"/>
    <mergeCell ref="G1363:G1364"/>
    <mergeCell ref="C1365:C1366"/>
    <mergeCell ref="G1365:G1366"/>
    <mergeCell ref="C1367:C1368"/>
    <mergeCell ref="G1367:G1368"/>
    <mergeCell ref="C1357:C1358"/>
    <mergeCell ref="G1357:G1358"/>
    <mergeCell ref="C1359:C1360"/>
    <mergeCell ref="G1359:G1360"/>
    <mergeCell ref="C1361:C1362"/>
    <mergeCell ref="G1361:G1362"/>
    <mergeCell ref="C1351:C1352"/>
    <mergeCell ref="G1351:G1352"/>
    <mergeCell ref="C1353:C1354"/>
    <mergeCell ref="G1353:G1354"/>
    <mergeCell ref="C1355:C1356"/>
    <mergeCell ref="G1355:G1356"/>
    <mergeCell ref="C1345:C1346"/>
    <mergeCell ref="G1345:G1346"/>
    <mergeCell ref="C1347:C1348"/>
    <mergeCell ref="G1347:G1348"/>
    <mergeCell ref="C1349:C1350"/>
    <mergeCell ref="G1349:G1350"/>
    <mergeCell ref="C1339:C1340"/>
    <mergeCell ref="G1339:G1340"/>
    <mergeCell ref="C1341:C1342"/>
    <mergeCell ref="G1341:G1342"/>
    <mergeCell ref="C1343:C1344"/>
    <mergeCell ref="G1343:G1344"/>
    <mergeCell ref="C1333:C1334"/>
    <mergeCell ref="G1333:G1334"/>
    <mergeCell ref="C1335:C1336"/>
    <mergeCell ref="G1335:G1336"/>
    <mergeCell ref="C1337:C1338"/>
    <mergeCell ref="G1337:G1338"/>
    <mergeCell ref="C1327:C1328"/>
    <mergeCell ref="G1327:G1328"/>
    <mergeCell ref="C1329:C1330"/>
    <mergeCell ref="G1329:G1330"/>
    <mergeCell ref="C1331:C1332"/>
    <mergeCell ref="G1331:G1332"/>
    <mergeCell ref="C1321:C1322"/>
    <mergeCell ref="G1321:G1322"/>
    <mergeCell ref="C1323:C1324"/>
    <mergeCell ref="G1323:G1324"/>
    <mergeCell ref="C1325:C1326"/>
    <mergeCell ref="G1325:G1326"/>
    <mergeCell ref="C1315:C1316"/>
    <mergeCell ref="G1315:G1316"/>
    <mergeCell ref="C1317:C1318"/>
    <mergeCell ref="G1317:G1318"/>
    <mergeCell ref="C1319:C1320"/>
    <mergeCell ref="G1319:G1320"/>
    <mergeCell ref="C1309:C1310"/>
    <mergeCell ref="G1309:G1310"/>
    <mergeCell ref="C1311:C1312"/>
    <mergeCell ref="G1311:G1312"/>
    <mergeCell ref="C1313:C1314"/>
    <mergeCell ref="G1313:G1314"/>
    <mergeCell ref="C1303:C1304"/>
    <mergeCell ref="G1303:G1304"/>
    <mergeCell ref="C1305:C1306"/>
    <mergeCell ref="G1305:G1306"/>
    <mergeCell ref="C1307:C1308"/>
    <mergeCell ref="G1307:G1308"/>
    <mergeCell ref="C1297:C1298"/>
    <mergeCell ref="G1297:G1298"/>
    <mergeCell ref="C1299:C1300"/>
    <mergeCell ref="G1299:G1300"/>
    <mergeCell ref="C1301:C1302"/>
    <mergeCell ref="G1301:G1302"/>
    <mergeCell ref="C1291:C1292"/>
    <mergeCell ref="G1291:G1292"/>
    <mergeCell ref="C1293:C1294"/>
    <mergeCell ref="G1293:G1294"/>
    <mergeCell ref="C1295:C1296"/>
    <mergeCell ref="G1295:G1296"/>
    <mergeCell ref="C1285:C1286"/>
    <mergeCell ref="G1285:G1286"/>
    <mergeCell ref="C1287:C1288"/>
    <mergeCell ref="G1287:G1288"/>
    <mergeCell ref="C1289:C1290"/>
    <mergeCell ref="G1289:G1290"/>
    <mergeCell ref="C1279:C1280"/>
    <mergeCell ref="G1279:G1280"/>
    <mergeCell ref="C1281:C1282"/>
    <mergeCell ref="G1281:G1282"/>
    <mergeCell ref="C1283:C1284"/>
    <mergeCell ref="G1283:G1284"/>
    <mergeCell ref="C1273:C1274"/>
    <mergeCell ref="G1273:G1274"/>
    <mergeCell ref="C1275:C1276"/>
    <mergeCell ref="G1275:G1276"/>
    <mergeCell ref="C1277:C1278"/>
    <mergeCell ref="G1277:G1278"/>
    <mergeCell ref="C1267:C1268"/>
    <mergeCell ref="G1267:G1268"/>
    <mergeCell ref="C1269:C1270"/>
    <mergeCell ref="G1269:G1270"/>
    <mergeCell ref="C1271:C1272"/>
    <mergeCell ref="G1271:G1272"/>
    <mergeCell ref="C1261:C1262"/>
    <mergeCell ref="G1261:G1262"/>
    <mergeCell ref="C1263:C1264"/>
    <mergeCell ref="G1263:G1264"/>
    <mergeCell ref="C1265:C1266"/>
    <mergeCell ref="G1265:G1266"/>
    <mergeCell ref="C1255:C1256"/>
    <mergeCell ref="G1255:G1256"/>
    <mergeCell ref="C1257:C1258"/>
    <mergeCell ref="G1257:G1258"/>
    <mergeCell ref="C1259:C1260"/>
    <mergeCell ref="G1259:G1260"/>
    <mergeCell ref="C1249:C1250"/>
    <mergeCell ref="G1249:G1250"/>
    <mergeCell ref="C1251:C1252"/>
    <mergeCell ref="G1251:G1252"/>
    <mergeCell ref="C1253:C1254"/>
    <mergeCell ref="G1253:G1254"/>
    <mergeCell ref="C1243:C1244"/>
    <mergeCell ref="G1243:G1244"/>
    <mergeCell ref="C1245:C1246"/>
    <mergeCell ref="G1245:G1246"/>
    <mergeCell ref="C1247:C1248"/>
    <mergeCell ref="G1247:G1248"/>
    <mergeCell ref="C1237:C1238"/>
    <mergeCell ref="G1237:G1238"/>
    <mergeCell ref="C1239:C1240"/>
    <mergeCell ref="G1239:G1240"/>
    <mergeCell ref="C1241:C1242"/>
    <mergeCell ref="G1241:G1242"/>
    <mergeCell ref="C1231:C1232"/>
    <mergeCell ref="G1231:G1232"/>
    <mergeCell ref="C1233:C1234"/>
    <mergeCell ref="G1233:G1234"/>
    <mergeCell ref="C1235:C1236"/>
    <mergeCell ref="G1235:G1236"/>
    <mergeCell ref="C1225:C1226"/>
    <mergeCell ref="G1225:G1226"/>
    <mergeCell ref="C1227:C1228"/>
    <mergeCell ref="G1227:G1228"/>
    <mergeCell ref="C1229:C1230"/>
    <mergeCell ref="G1229:G1230"/>
    <mergeCell ref="C1219:C1220"/>
    <mergeCell ref="G1219:G1220"/>
    <mergeCell ref="C1221:C1222"/>
    <mergeCell ref="G1221:G1222"/>
    <mergeCell ref="C1223:C1224"/>
    <mergeCell ref="G1223:G1224"/>
    <mergeCell ref="C1213:C1214"/>
    <mergeCell ref="G1213:G1214"/>
    <mergeCell ref="C1215:C1216"/>
    <mergeCell ref="G1215:G1216"/>
    <mergeCell ref="C1217:C1218"/>
    <mergeCell ref="G1217:G1218"/>
    <mergeCell ref="C1207:C1208"/>
    <mergeCell ref="G1207:G1208"/>
    <mergeCell ref="C1209:C1210"/>
    <mergeCell ref="G1209:G1210"/>
    <mergeCell ref="C1211:C1212"/>
    <mergeCell ref="G1211:G1212"/>
    <mergeCell ref="C1201:C1202"/>
    <mergeCell ref="G1201:G1202"/>
    <mergeCell ref="C1203:C1204"/>
    <mergeCell ref="G1203:G1204"/>
    <mergeCell ref="C1205:C1206"/>
    <mergeCell ref="F1205:F1206"/>
    <mergeCell ref="G1205:G1206"/>
    <mergeCell ref="C1195:C1196"/>
    <mergeCell ref="G1195:G1196"/>
    <mergeCell ref="C1197:C1198"/>
    <mergeCell ref="G1197:G1198"/>
    <mergeCell ref="C1199:C1200"/>
    <mergeCell ref="G1199:G1200"/>
    <mergeCell ref="C1189:C1190"/>
    <mergeCell ref="G1189:G1190"/>
    <mergeCell ref="C1191:C1192"/>
    <mergeCell ref="G1191:G1192"/>
    <mergeCell ref="C1193:C1194"/>
    <mergeCell ref="G1193:G1194"/>
    <mergeCell ref="C1183:C1184"/>
    <mergeCell ref="G1183:G1184"/>
    <mergeCell ref="C1185:C1186"/>
    <mergeCell ref="G1185:G1186"/>
    <mergeCell ref="C1187:C1188"/>
    <mergeCell ref="G1187:G1188"/>
    <mergeCell ref="C1177:C1178"/>
    <mergeCell ref="G1177:G1178"/>
    <mergeCell ref="C1179:C1180"/>
    <mergeCell ref="G1179:G1180"/>
    <mergeCell ref="C1181:C1182"/>
    <mergeCell ref="G1181:G1182"/>
    <mergeCell ref="C1171:C1172"/>
    <mergeCell ref="G1171:G1172"/>
    <mergeCell ref="C1173:C1174"/>
    <mergeCell ref="G1173:G1174"/>
    <mergeCell ref="C1175:C1176"/>
    <mergeCell ref="G1175:G1176"/>
    <mergeCell ref="C1165:C1166"/>
    <mergeCell ref="G1165:G1166"/>
    <mergeCell ref="C1167:C1168"/>
    <mergeCell ref="G1167:G1168"/>
    <mergeCell ref="C1169:C1170"/>
    <mergeCell ref="G1169:G1170"/>
    <mergeCell ref="C1159:C1160"/>
    <mergeCell ref="G1159:G1160"/>
    <mergeCell ref="C1161:C1162"/>
    <mergeCell ref="G1161:G1162"/>
    <mergeCell ref="C1163:C1164"/>
    <mergeCell ref="G1163:G1164"/>
    <mergeCell ref="C1153:C1154"/>
    <mergeCell ref="G1153:G1154"/>
    <mergeCell ref="C1155:C1156"/>
    <mergeCell ref="G1155:G1156"/>
    <mergeCell ref="C1157:C1158"/>
    <mergeCell ref="G1157:G1158"/>
    <mergeCell ref="C1147:C1148"/>
    <mergeCell ref="G1147:G1148"/>
    <mergeCell ref="C1149:C1150"/>
    <mergeCell ref="G1149:G1150"/>
    <mergeCell ref="C1151:C1152"/>
    <mergeCell ref="G1151:G1152"/>
    <mergeCell ref="C1141:C1142"/>
    <mergeCell ref="G1141:G1142"/>
    <mergeCell ref="C1143:C1144"/>
    <mergeCell ref="G1143:G1144"/>
    <mergeCell ref="C1145:C1146"/>
    <mergeCell ref="G1145:G1146"/>
    <mergeCell ref="C1135:C1136"/>
    <mergeCell ref="G1135:G1136"/>
    <mergeCell ref="C1137:C1138"/>
    <mergeCell ref="G1137:G1138"/>
    <mergeCell ref="C1139:C1140"/>
    <mergeCell ref="G1139:G1140"/>
    <mergeCell ref="C1129:C1130"/>
    <mergeCell ref="G1129:G1130"/>
    <mergeCell ref="C1131:C1132"/>
    <mergeCell ref="G1131:G1132"/>
    <mergeCell ref="C1133:C1134"/>
    <mergeCell ref="G1133:G1134"/>
    <mergeCell ref="C1123:C1124"/>
    <mergeCell ref="G1123:G1124"/>
    <mergeCell ref="C1125:C1126"/>
    <mergeCell ref="G1125:G1126"/>
    <mergeCell ref="C1127:C1128"/>
    <mergeCell ref="G1127:G1128"/>
    <mergeCell ref="C1117:C1118"/>
    <mergeCell ref="G1117:G1118"/>
    <mergeCell ref="C1119:C1120"/>
    <mergeCell ref="G1119:G1120"/>
    <mergeCell ref="C1121:C1122"/>
    <mergeCell ref="G1121:G1122"/>
    <mergeCell ref="C1111:C1112"/>
    <mergeCell ref="G1111:G1112"/>
    <mergeCell ref="C1113:C1114"/>
    <mergeCell ref="G1113:G1114"/>
    <mergeCell ref="C1115:C1116"/>
    <mergeCell ref="G1115:G1116"/>
    <mergeCell ref="C1105:C1106"/>
    <mergeCell ref="G1105:G1106"/>
    <mergeCell ref="C1107:C1108"/>
    <mergeCell ref="G1107:G1108"/>
    <mergeCell ref="C1109:C1110"/>
    <mergeCell ref="G1109:G1110"/>
    <mergeCell ref="C1099:C1100"/>
    <mergeCell ref="G1099:G1100"/>
    <mergeCell ref="C1101:C1102"/>
    <mergeCell ref="G1101:G1102"/>
    <mergeCell ref="C1103:C1104"/>
    <mergeCell ref="G1103:G1104"/>
    <mergeCell ref="C1093:C1094"/>
    <mergeCell ref="G1093:G1094"/>
    <mergeCell ref="C1095:C1096"/>
    <mergeCell ref="G1095:G1096"/>
    <mergeCell ref="C1097:C1098"/>
    <mergeCell ref="G1097:G1098"/>
    <mergeCell ref="C1089:C1090"/>
    <mergeCell ref="F1089:F1090"/>
    <mergeCell ref="G1089:G1090"/>
    <mergeCell ref="C1091:C1092"/>
    <mergeCell ref="F1091:F1092"/>
    <mergeCell ref="G1091:G1092"/>
    <mergeCell ref="C1085:C1086"/>
    <mergeCell ref="F1085:F1086"/>
    <mergeCell ref="G1085:G1086"/>
    <mergeCell ref="C1087:C1088"/>
    <mergeCell ref="F1087:F1088"/>
    <mergeCell ref="G1087:G1088"/>
    <mergeCell ref="C1081:C1082"/>
    <mergeCell ref="F1081:F1082"/>
    <mergeCell ref="G1081:G1082"/>
    <mergeCell ref="C1083:C1084"/>
    <mergeCell ref="F1083:F1084"/>
    <mergeCell ref="G1083:G1084"/>
    <mergeCell ref="C1077:C1078"/>
    <mergeCell ref="F1077:F1078"/>
    <mergeCell ref="G1077:G1078"/>
    <mergeCell ref="C1079:C1080"/>
    <mergeCell ref="F1079:F1080"/>
    <mergeCell ref="G1079:G1080"/>
    <mergeCell ref="C1073:C1074"/>
    <mergeCell ref="F1073:F1074"/>
    <mergeCell ref="G1073:G1074"/>
    <mergeCell ref="C1075:C1076"/>
    <mergeCell ref="F1075:F1076"/>
    <mergeCell ref="G1075:G1076"/>
    <mergeCell ref="C1069:C1070"/>
    <mergeCell ref="F1069:F1070"/>
    <mergeCell ref="G1069:G1070"/>
    <mergeCell ref="C1071:C1072"/>
    <mergeCell ref="F1071:F1072"/>
    <mergeCell ref="G1071:G1072"/>
    <mergeCell ref="C1065:C1066"/>
    <mergeCell ref="F1065:F1066"/>
    <mergeCell ref="G1065:G1066"/>
    <mergeCell ref="C1067:C1068"/>
    <mergeCell ref="F1067:F1068"/>
    <mergeCell ref="G1067:G1068"/>
    <mergeCell ref="C1061:C1062"/>
    <mergeCell ref="F1061:F1062"/>
    <mergeCell ref="G1061:G1062"/>
    <mergeCell ref="C1063:C1064"/>
    <mergeCell ref="F1063:F1064"/>
    <mergeCell ref="G1063:G1064"/>
    <mergeCell ref="C1055:C1056"/>
    <mergeCell ref="G1055:G1056"/>
    <mergeCell ref="C1057:C1058"/>
    <mergeCell ref="G1057:G1058"/>
    <mergeCell ref="C1059:C1060"/>
    <mergeCell ref="F1059:F1060"/>
    <mergeCell ref="G1059:G1060"/>
    <mergeCell ref="C1049:C1050"/>
    <mergeCell ref="G1049:G1050"/>
    <mergeCell ref="C1051:C1052"/>
    <mergeCell ref="G1051:G1052"/>
    <mergeCell ref="C1053:C1054"/>
    <mergeCell ref="F1053:F1054"/>
    <mergeCell ref="G1053:G1054"/>
    <mergeCell ref="C1043:C1044"/>
    <mergeCell ref="G1043:G1044"/>
    <mergeCell ref="C1045:C1046"/>
    <mergeCell ref="F1045:F1046"/>
    <mergeCell ref="G1045:G1046"/>
    <mergeCell ref="C1047:C1048"/>
    <mergeCell ref="G1047:G1048"/>
    <mergeCell ref="C1037:C1038"/>
    <mergeCell ref="G1037:G1038"/>
    <mergeCell ref="C1039:C1040"/>
    <mergeCell ref="G1039:G1040"/>
    <mergeCell ref="C1041:C1042"/>
    <mergeCell ref="G1041:G1042"/>
    <mergeCell ref="C1031:C1032"/>
    <mergeCell ref="G1031:G1032"/>
    <mergeCell ref="C1033:C1034"/>
    <mergeCell ref="G1033:G1034"/>
    <mergeCell ref="C1035:C1036"/>
    <mergeCell ref="G1035:G1036"/>
    <mergeCell ref="C1025:C1026"/>
    <mergeCell ref="G1025:G1026"/>
    <mergeCell ref="C1027:C1028"/>
    <mergeCell ref="G1027:G1028"/>
    <mergeCell ref="C1029:C1030"/>
    <mergeCell ref="G1029:G1030"/>
    <mergeCell ref="C1019:C1020"/>
    <mergeCell ref="G1019:G1020"/>
    <mergeCell ref="C1021:C1022"/>
    <mergeCell ref="G1021:G1022"/>
    <mergeCell ref="C1023:C1024"/>
    <mergeCell ref="G1023:G1024"/>
    <mergeCell ref="C1013:C1014"/>
    <mergeCell ref="G1013:G1014"/>
    <mergeCell ref="C1015:C1016"/>
    <mergeCell ref="G1015:G1016"/>
    <mergeCell ref="C1017:C1018"/>
    <mergeCell ref="G1017:G1018"/>
    <mergeCell ref="C1007:C1008"/>
    <mergeCell ref="G1007:G1008"/>
    <mergeCell ref="C1009:C1010"/>
    <mergeCell ref="G1009:G1010"/>
    <mergeCell ref="C1011:C1012"/>
    <mergeCell ref="G1011:G1012"/>
    <mergeCell ref="C1001:C1002"/>
    <mergeCell ref="G1001:G1002"/>
    <mergeCell ref="C1003:C1004"/>
    <mergeCell ref="F1003:F1004"/>
    <mergeCell ref="G1003:G1004"/>
    <mergeCell ref="C1005:C1006"/>
    <mergeCell ref="G1005:G1006"/>
    <mergeCell ref="C995:C996"/>
    <mergeCell ref="G995:G996"/>
    <mergeCell ref="C997:C998"/>
    <mergeCell ref="G997:G998"/>
    <mergeCell ref="C999:C1000"/>
    <mergeCell ref="G999:G1000"/>
    <mergeCell ref="C989:C990"/>
    <mergeCell ref="G989:G990"/>
    <mergeCell ref="C991:C992"/>
    <mergeCell ref="G991:G992"/>
    <mergeCell ref="C993:C994"/>
    <mergeCell ref="G993:G994"/>
    <mergeCell ref="C983:C984"/>
    <mergeCell ref="G983:G984"/>
    <mergeCell ref="C985:C986"/>
    <mergeCell ref="G985:G986"/>
    <mergeCell ref="C987:C988"/>
    <mergeCell ref="G987:G988"/>
    <mergeCell ref="C977:C978"/>
    <mergeCell ref="G977:G978"/>
    <mergeCell ref="C979:C980"/>
    <mergeCell ref="G979:G980"/>
    <mergeCell ref="C981:C982"/>
    <mergeCell ref="G981:G982"/>
    <mergeCell ref="C971:C972"/>
    <mergeCell ref="G971:G972"/>
    <mergeCell ref="C973:C974"/>
    <mergeCell ref="G973:G974"/>
    <mergeCell ref="C975:C976"/>
    <mergeCell ref="G975:G976"/>
    <mergeCell ref="C965:C966"/>
    <mergeCell ref="G965:G966"/>
    <mergeCell ref="C967:C968"/>
    <mergeCell ref="G967:G968"/>
    <mergeCell ref="C969:C970"/>
    <mergeCell ref="G969:G970"/>
    <mergeCell ref="C959:C960"/>
    <mergeCell ref="G959:G960"/>
    <mergeCell ref="C961:C962"/>
    <mergeCell ref="G961:G962"/>
    <mergeCell ref="C963:C964"/>
    <mergeCell ref="G963:G964"/>
    <mergeCell ref="C953:C954"/>
    <mergeCell ref="G953:G954"/>
    <mergeCell ref="C955:C956"/>
    <mergeCell ref="G955:G956"/>
    <mergeCell ref="C957:C958"/>
    <mergeCell ref="F957:F958"/>
    <mergeCell ref="G957:G958"/>
    <mergeCell ref="C947:C948"/>
    <mergeCell ref="G947:G948"/>
    <mergeCell ref="C949:C950"/>
    <mergeCell ref="G949:G950"/>
    <mergeCell ref="C951:C952"/>
    <mergeCell ref="G951:G952"/>
    <mergeCell ref="C941:C942"/>
    <mergeCell ref="G941:G942"/>
    <mergeCell ref="C943:C944"/>
    <mergeCell ref="G943:G944"/>
    <mergeCell ref="C945:C946"/>
    <mergeCell ref="G945:G946"/>
    <mergeCell ref="C935:C936"/>
    <mergeCell ref="G935:G936"/>
    <mergeCell ref="C937:C938"/>
    <mergeCell ref="G937:G938"/>
    <mergeCell ref="C939:C940"/>
    <mergeCell ref="F939:F940"/>
    <mergeCell ref="G939:G940"/>
    <mergeCell ref="C929:C930"/>
    <mergeCell ref="G929:G930"/>
    <mergeCell ref="C931:C932"/>
    <mergeCell ref="G931:G932"/>
    <mergeCell ref="C933:C934"/>
    <mergeCell ref="G933:G934"/>
    <mergeCell ref="C923:C924"/>
    <mergeCell ref="G923:G924"/>
    <mergeCell ref="C925:C926"/>
    <mergeCell ref="G925:G926"/>
    <mergeCell ref="C927:C928"/>
    <mergeCell ref="G927:G928"/>
    <mergeCell ref="C917:C918"/>
    <mergeCell ref="G917:G918"/>
    <mergeCell ref="C919:C920"/>
    <mergeCell ref="G919:G920"/>
    <mergeCell ref="C921:C922"/>
    <mergeCell ref="G921:G922"/>
    <mergeCell ref="C911:C912"/>
    <mergeCell ref="G911:G912"/>
    <mergeCell ref="C913:C914"/>
    <mergeCell ref="G913:G914"/>
    <mergeCell ref="C915:C916"/>
    <mergeCell ref="G915:G916"/>
    <mergeCell ref="C905:C906"/>
    <mergeCell ref="G905:G906"/>
    <mergeCell ref="C907:C908"/>
    <mergeCell ref="G907:G908"/>
    <mergeCell ref="C909:C910"/>
    <mergeCell ref="G909:G910"/>
    <mergeCell ref="C899:C900"/>
    <mergeCell ref="G899:G900"/>
    <mergeCell ref="C901:C902"/>
    <mergeCell ref="G901:G902"/>
    <mergeCell ref="C903:C904"/>
    <mergeCell ref="G903:G904"/>
    <mergeCell ref="C893:C894"/>
    <mergeCell ref="G893:G894"/>
    <mergeCell ref="C895:C896"/>
    <mergeCell ref="G895:G896"/>
    <mergeCell ref="C897:C898"/>
    <mergeCell ref="G897:G898"/>
    <mergeCell ref="C887:C888"/>
    <mergeCell ref="G887:G888"/>
    <mergeCell ref="C889:C890"/>
    <mergeCell ref="G889:G890"/>
    <mergeCell ref="C891:C892"/>
    <mergeCell ref="G891:G892"/>
    <mergeCell ref="C881:C882"/>
    <mergeCell ref="G881:G882"/>
    <mergeCell ref="C883:C884"/>
    <mergeCell ref="G883:G884"/>
    <mergeCell ref="C885:C886"/>
    <mergeCell ref="G885:G886"/>
    <mergeCell ref="C875:C876"/>
    <mergeCell ref="G875:G876"/>
    <mergeCell ref="C877:C878"/>
    <mergeCell ref="G877:G878"/>
    <mergeCell ref="C879:C880"/>
    <mergeCell ref="G879:G880"/>
    <mergeCell ref="C869:C870"/>
    <mergeCell ref="G869:G870"/>
    <mergeCell ref="C871:C872"/>
    <mergeCell ref="G871:G872"/>
    <mergeCell ref="C873:C874"/>
    <mergeCell ref="G873:G874"/>
    <mergeCell ref="C863:C864"/>
    <mergeCell ref="G863:G864"/>
    <mergeCell ref="C865:C866"/>
    <mergeCell ref="G865:G866"/>
    <mergeCell ref="C867:C868"/>
    <mergeCell ref="G867:G868"/>
    <mergeCell ref="C857:C858"/>
    <mergeCell ref="G857:G858"/>
    <mergeCell ref="C859:C860"/>
    <mergeCell ref="G859:G860"/>
    <mergeCell ref="C861:C862"/>
    <mergeCell ref="G861:G862"/>
    <mergeCell ref="C851:C852"/>
    <mergeCell ref="G851:G852"/>
    <mergeCell ref="C853:C854"/>
    <mergeCell ref="G853:G854"/>
    <mergeCell ref="C855:C856"/>
    <mergeCell ref="G855:G856"/>
    <mergeCell ref="C845:C846"/>
    <mergeCell ref="F845:F846"/>
    <mergeCell ref="G845:G846"/>
    <mergeCell ref="C847:C848"/>
    <mergeCell ref="G847:G848"/>
    <mergeCell ref="C849:C850"/>
    <mergeCell ref="G849:G850"/>
    <mergeCell ref="C839:C840"/>
    <mergeCell ref="G839:G840"/>
    <mergeCell ref="C841:C842"/>
    <mergeCell ref="G841:G842"/>
    <mergeCell ref="C843:C844"/>
    <mergeCell ref="F843:F844"/>
    <mergeCell ref="G843:G844"/>
    <mergeCell ref="C833:C834"/>
    <mergeCell ref="G833:G834"/>
    <mergeCell ref="C835:C836"/>
    <mergeCell ref="G835:G836"/>
    <mergeCell ref="C837:C838"/>
    <mergeCell ref="G837:G838"/>
    <mergeCell ref="C827:C828"/>
    <mergeCell ref="G827:G828"/>
    <mergeCell ref="C829:C830"/>
    <mergeCell ref="G829:G830"/>
    <mergeCell ref="C831:C832"/>
    <mergeCell ref="G831:G832"/>
    <mergeCell ref="C821:C822"/>
    <mergeCell ref="G821:G822"/>
    <mergeCell ref="C823:C824"/>
    <mergeCell ref="G823:G824"/>
    <mergeCell ref="C825:C826"/>
    <mergeCell ref="G825:G826"/>
    <mergeCell ref="C815:C816"/>
    <mergeCell ref="G815:G816"/>
    <mergeCell ref="C817:C818"/>
    <mergeCell ref="G817:G818"/>
    <mergeCell ref="C819:C820"/>
    <mergeCell ref="G819:G820"/>
    <mergeCell ref="C809:C810"/>
    <mergeCell ref="G809:G810"/>
    <mergeCell ref="C811:C812"/>
    <mergeCell ref="G811:G812"/>
    <mergeCell ref="C813:C814"/>
    <mergeCell ref="G813:G814"/>
    <mergeCell ref="C805:C806"/>
    <mergeCell ref="F805:F806"/>
    <mergeCell ref="G805:G806"/>
    <mergeCell ref="C807:C808"/>
    <mergeCell ref="F807:F808"/>
    <mergeCell ref="G807:G808"/>
    <mergeCell ref="C799:C800"/>
    <mergeCell ref="G799:G800"/>
    <mergeCell ref="C801:C802"/>
    <mergeCell ref="G801:G802"/>
    <mergeCell ref="C803:C804"/>
    <mergeCell ref="G803:G804"/>
    <mergeCell ref="C793:C794"/>
    <mergeCell ref="G793:G794"/>
    <mergeCell ref="C795:C796"/>
    <mergeCell ref="G795:G796"/>
    <mergeCell ref="C797:C798"/>
    <mergeCell ref="G797:G798"/>
    <mergeCell ref="C787:C788"/>
    <mergeCell ref="G787:G788"/>
    <mergeCell ref="C789:C790"/>
    <mergeCell ref="G789:G790"/>
    <mergeCell ref="C791:C792"/>
    <mergeCell ref="G791:G792"/>
    <mergeCell ref="C781:C782"/>
    <mergeCell ref="G781:G782"/>
    <mergeCell ref="C783:C784"/>
    <mergeCell ref="G783:G784"/>
    <mergeCell ref="C785:C786"/>
    <mergeCell ref="G785:G786"/>
    <mergeCell ref="C775:C776"/>
    <mergeCell ref="G775:G776"/>
    <mergeCell ref="C777:C778"/>
    <mergeCell ref="G777:G778"/>
    <mergeCell ref="C779:C780"/>
    <mergeCell ref="G779:G780"/>
    <mergeCell ref="C769:C770"/>
    <mergeCell ref="G769:G770"/>
    <mergeCell ref="C771:C772"/>
    <mergeCell ref="G771:G772"/>
    <mergeCell ref="C773:C774"/>
    <mergeCell ref="G773:G774"/>
    <mergeCell ref="C763:C764"/>
    <mergeCell ref="G763:G764"/>
    <mergeCell ref="C765:C766"/>
    <mergeCell ref="G765:G766"/>
    <mergeCell ref="C767:C768"/>
    <mergeCell ref="G767:G768"/>
    <mergeCell ref="C757:C758"/>
    <mergeCell ref="G757:G758"/>
    <mergeCell ref="C759:C760"/>
    <mergeCell ref="G759:G760"/>
    <mergeCell ref="C761:C762"/>
    <mergeCell ref="G761:G762"/>
    <mergeCell ref="C751:C752"/>
    <mergeCell ref="G751:G752"/>
    <mergeCell ref="C753:C754"/>
    <mergeCell ref="G753:G754"/>
    <mergeCell ref="C755:C756"/>
    <mergeCell ref="G755:G756"/>
    <mergeCell ref="C745:C746"/>
    <mergeCell ref="G745:G746"/>
    <mergeCell ref="C747:C748"/>
    <mergeCell ref="G747:G748"/>
    <mergeCell ref="C749:C750"/>
    <mergeCell ref="G749:G750"/>
    <mergeCell ref="C739:C740"/>
    <mergeCell ref="G739:G740"/>
    <mergeCell ref="C741:C742"/>
    <mergeCell ref="G741:G742"/>
    <mergeCell ref="C743:C744"/>
    <mergeCell ref="G743:G744"/>
    <mergeCell ref="C733:C734"/>
    <mergeCell ref="G733:G734"/>
    <mergeCell ref="C735:C736"/>
    <mergeCell ref="G735:G736"/>
    <mergeCell ref="C737:C738"/>
    <mergeCell ref="G737:G738"/>
    <mergeCell ref="C727:C728"/>
    <mergeCell ref="G727:G728"/>
    <mergeCell ref="C729:C730"/>
    <mergeCell ref="G729:G730"/>
    <mergeCell ref="C731:C732"/>
    <mergeCell ref="G731:G732"/>
    <mergeCell ref="C721:C722"/>
    <mergeCell ref="G721:G722"/>
    <mergeCell ref="C723:C724"/>
    <mergeCell ref="G723:G724"/>
    <mergeCell ref="C725:C726"/>
    <mergeCell ref="G725:G726"/>
    <mergeCell ref="C715:C716"/>
    <mergeCell ref="G715:G716"/>
    <mergeCell ref="C717:C718"/>
    <mergeCell ref="G717:G718"/>
    <mergeCell ref="C719:C720"/>
    <mergeCell ref="G719:G720"/>
    <mergeCell ref="C709:C710"/>
    <mergeCell ref="G709:G710"/>
    <mergeCell ref="C711:C712"/>
    <mergeCell ref="G711:G712"/>
    <mergeCell ref="C713:C714"/>
    <mergeCell ref="G713:G714"/>
    <mergeCell ref="C703:C704"/>
    <mergeCell ref="G703:G704"/>
    <mergeCell ref="C705:C706"/>
    <mergeCell ref="G705:G706"/>
    <mergeCell ref="C707:C708"/>
    <mergeCell ref="G707:G708"/>
    <mergeCell ref="C697:C698"/>
    <mergeCell ref="G697:G698"/>
    <mergeCell ref="C699:C700"/>
    <mergeCell ref="G699:G700"/>
    <mergeCell ref="C701:C702"/>
    <mergeCell ref="G701:G702"/>
    <mergeCell ref="C691:C692"/>
    <mergeCell ref="G691:G692"/>
    <mergeCell ref="C693:C694"/>
    <mergeCell ref="G693:G694"/>
    <mergeCell ref="C695:C696"/>
    <mergeCell ref="G695:G696"/>
    <mergeCell ref="C685:C686"/>
    <mergeCell ref="G685:G686"/>
    <mergeCell ref="C687:C688"/>
    <mergeCell ref="G687:G688"/>
    <mergeCell ref="C689:C690"/>
    <mergeCell ref="G689:G690"/>
    <mergeCell ref="C679:C680"/>
    <mergeCell ref="G679:G680"/>
    <mergeCell ref="C681:C682"/>
    <mergeCell ref="G681:G682"/>
    <mergeCell ref="C683:C684"/>
    <mergeCell ref="G683:G684"/>
    <mergeCell ref="C673:C674"/>
    <mergeCell ref="G673:G674"/>
    <mergeCell ref="C675:C676"/>
    <mergeCell ref="G675:G676"/>
    <mergeCell ref="C677:C678"/>
    <mergeCell ref="G677:G678"/>
    <mergeCell ref="C667:C668"/>
    <mergeCell ref="G667:G668"/>
    <mergeCell ref="C669:C670"/>
    <mergeCell ref="G669:G670"/>
    <mergeCell ref="C671:C672"/>
    <mergeCell ref="G671:G672"/>
    <mergeCell ref="C661:C662"/>
    <mergeCell ref="G661:G662"/>
    <mergeCell ref="C663:C664"/>
    <mergeCell ref="G663:G664"/>
    <mergeCell ref="C665:C666"/>
    <mergeCell ref="G665:G666"/>
    <mergeCell ref="C655:C656"/>
    <mergeCell ref="G655:G656"/>
    <mergeCell ref="C657:C658"/>
    <mergeCell ref="G657:G658"/>
    <mergeCell ref="C659:C660"/>
    <mergeCell ref="G659:G660"/>
    <mergeCell ref="C649:C650"/>
    <mergeCell ref="G649:G650"/>
    <mergeCell ref="C651:C652"/>
    <mergeCell ref="G651:G652"/>
    <mergeCell ref="C653:C654"/>
    <mergeCell ref="G653:G654"/>
    <mergeCell ref="C643:C644"/>
    <mergeCell ref="G643:G644"/>
    <mergeCell ref="C645:C646"/>
    <mergeCell ref="G645:G646"/>
    <mergeCell ref="C647:C648"/>
    <mergeCell ref="G647:G648"/>
    <mergeCell ref="C637:C638"/>
    <mergeCell ref="G637:G638"/>
    <mergeCell ref="C639:C640"/>
    <mergeCell ref="G639:G640"/>
    <mergeCell ref="C641:C642"/>
    <mergeCell ref="G641:G642"/>
    <mergeCell ref="C631:C632"/>
    <mergeCell ref="F631:F632"/>
    <mergeCell ref="G631:G632"/>
    <mergeCell ref="C633:C634"/>
    <mergeCell ref="G633:G634"/>
    <mergeCell ref="C635:C636"/>
    <mergeCell ref="G635:G636"/>
    <mergeCell ref="C627:C628"/>
    <mergeCell ref="F627:F628"/>
    <mergeCell ref="G627:G628"/>
    <mergeCell ref="C629:C630"/>
    <mergeCell ref="F629:F630"/>
    <mergeCell ref="G629:G630"/>
    <mergeCell ref="C621:C622"/>
    <mergeCell ref="G621:G622"/>
    <mergeCell ref="C623:C624"/>
    <mergeCell ref="G623:G624"/>
    <mergeCell ref="C625:C626"/>
    <mergeCell ref="F625:F626"/>
    <mergeCell ref="G625:G626"/>
    <mergeCell ref="C615:C616"/>
    <mergeCell ref="G615:G616"/>
    <mergeCell ref="C617:C618"/>
    <mergeCell ref="G617:G618"/>
    <mergeCell ref="C619:C620"/>
    <mergeCell ref="G619:G620"/>
    <mergeCell ref="C609:C610"/>
    <mergeCell ref="G609:G610"/>
    <mergeCell ref="C611:C612"/>
    <mergeCell ref="G611:G612"/>
    <mergeCell ref="C613:C614"/>
    <mergeCell ref="G613:G614"/>
    <mergeCell ref="C603:C604"/>
    <mergeCell ref="G603:G604"/>
    <mergeCell ref="C605:C606"/>
    <mergeCell ref="G605:G606"/>
    <mergeCell ref="C607:C608"/>
    <mergeCell ref="G607:G608"/>
    <mergeCell ref="C597:C598"/>
    <mergeCell ref="G597:G598"/>
    <mergeCell ref="C599:C600"/>
    <mergeCell ref="G599:G600"/>
    <mergeCell ref="C601:C602"/>
    <mergeCell ref="G601:G602"/>
    <mergeCell ref="C591:C592"/>
    <mergeCell ref="G591:G592"/>
    <mergeCell ref="C593:C594"/>
    <mergeCell ref="G593:G594"/>
    <mergeCell ref="C595:C596"/>
    <mergeCell ref="G595:G596"/>
    <mergeCell ref="C585:C586"/>
    <mergeCell ref="G585:G586"/>
    <mergeCell ref="C587:C588"/>
    <mergeCell ref="G587:G588"/>
    <mergeCell ref="C589:C590"/>
    <mergeCell ref="G589:G590"/>
    <mergeCell ref="C579:C580"/>
    <mergeCell ref="G579:G580"/>
    <mergeCell ref="C581:C582"/>
    <mergeCell ref="G581:G582"/>
    <mergeCell ref="C583:C584"/>
    <mergeCell ref="G583:G584"/>
    <mergeCell ref="C573:C574"/>
    <mergeCell ref="G573:G574"/>
    <mergeCell ref="C575:C576"/>
    <mergeCell ref="G575:G576"/>
    <mergeCell ref="C577:C578"/>
    <mergeCell ref="G577:G578"/>
    <mergeCell ref="C567:C568"/>
    <mergeCell ref="G567:G568"/>
    <mergeCell ref="C569:C570"/>
    <mergeCell ref="G569:G570"/>
    <mergeCell ref="C571:C572"/>
    <mergeCell ref="G571:G572"/>
    <mergeCell ref="C561:C562"/>
    <mergeCell ref="G561:G562"/>
    <mergeCell ref="C563:C564"/>
    <mergeCell ref="G563:G564"/>
    <mergeCell ref="C565:C566"/>
    <mergeCell ref="G565:G566"/>
    <mergeCell ref="C555:C556"/>
    <mergeCell ref="G555:G556"/>
    <mergeCell ref="C557:C558"/>
    <mergeCell ref="G557:G558"/>
    <mergeCell ref="C559:C560"/>
    <mergeCell ref="G559:G560"/>
    <mergeCell ref="C549:C550"/>
    <mergeCell ref="G549:G550"/>
    <mergeCell ref="C551:C552"/>
    <mergeCell ref="G551:G552"/>
    <mergeCell ref="C553:C554"/>
    <mergeCell ref="G553:G554"/>
    <mergeCell ref="C543:C544"/>
    <mergeCell ref="G543:G544"/>
    <mergeCell ref="C545:C546"/>
    <mergeCell ref="G545:G546"/>
    <mergeCell ref="C547:C548"/>
    <mergeCell ref="G547:G548"/>
    <mergeCell ref="C537:C538"/>
    <mergeCell ref="G537:G538"/>
    <mergeCell ref="C539:C540"/>
    <mergeCell ref="G539:G540"/>
    <mergeCell ref="C541:C542"/>
    <mergeCell ref="G541:G542"/>
    <mergeCell ref="C531:C532"/>
    <mergeCell ref="G531:G532"/>
    <mergeCell ref="C533:C534"/>
    <mergeCell ref="G533:G534"/>
    <mergeCell ref="C535:C536"/>
    <mergeCell ref="G535:G536"/>
    <mergeCell ref="C525:C526"/>
    <mergeCell ref="G525:G526"/>
    <mergeCell ref="C527:C528"/>
    <mergeCell ref="G527:G528"/>
    <mergeCell ref="C529:C530"/>
    <mergeCell ref="G529:G530"/>
    <mergeCell ref="C519:C520"/>
    <mergeCell ref="G519:G520"/>
    <mergeCell ref="C521:C522"/>
    <mergeCell ref="G521:G522"/>
    <mergeCell ref="C523:C524"/>
    <mergeCell ref="G523:G524"/>
    <mergeCell ref="C513:C514"/>
    <mergeCell ref="G513:G514"/>
    <mergeCell ref="C515:C516"/>
    <mergeCell ref="G515:G516"/>
    <mergeCell ref="C517:C518"/>
    <mergeCell ref="G517:G518"/>
    <mergeCell ref="C507:C508"/>
    <mergeCell ref="G507:G508"/>
    <mergeCell ref="C509:C510"/>
    <mergeCell ref="G509:G510"/>
    <mergeCell ref="C511:C512"/>
    <mergeCell ref="G511:G512"/>
    <mergeCell ref="C501:C502"/>
    <mergeCell ref="G501:G502"/>
    <mergeCell ref="C503:C504"/>
    <mergeCell ref="G503:G504"/>
    <mergeCell ref="C505:C506"/>
    <mergeCell ref="G505:G506"/>
    <mergeCell ref="C495:C496"/>
    <mergeCell ref="G495:G496"/>
    <mergeCell ref="C497:C498"/>
    <mergeCell ref="G497:G498"/>
    <mergeCell ref="C499:C500"/>
    <mergeCell ref="G499:G500"/>
    <mergeCell ref="C489:C490"/>
    <mergeCell ref="G489:G490"/>
    <mergeCell ref="C491:C492"/>
    <mergeCell ref="G491:G492"/>
    <mergeCell ref="C493:C494"/>
    <mergeCell ref="G493:G494"/>
    <mergeCell ref="C483:C484"/>
    <mergeCell ref="G483:G484"/>
    <mergeCell ref="C485:C486"/>
    <mergeCell ref="G485:G486"/>
    <mergeCell ref="C487:C488"/>
    <mergeCell ref="G487:G488"/>
    <mergeCell ref="C477:C478"/>
    <mergeCell ref="G477:G478"/>
    <mergeCell ref="C479:C480"/>
    <mergeCell ref="G479:G480"/>
    <mergeCell ref="C481:C482"/>
    <mergeCell ref="G481:G482"/>
    <mergeCell ref="C471:C472"/>
    <mergeCell ref="G471:G472"/>
    <mergeCell ref="C473:C474"/>
    <mergeCell ref="G473:G474"/>
    <mergeCell ref="C475:C476"/>
    <mergeCell ref="G475:G476"/>
    <mergeCell ref="C465:C466"/>
    <mergeCell ref="G465:G466"/>
    <mergeCell ref="C467:C468"/>
    <mergeCell ref="G467:G468"/>
    <mergeCell ref="C469:C470"/>
    <mergeCell ref="G469:G470"/>
    <mergeCell ref="C459:C460"/>
    <mergeCell ref="G459:G460"/>
    <mergeCell ref="C461:C462"/>
    <mergeCell ref="G461:G462"/>
    <mergeCell ref="C463:C464"/>
    <mergeCell ref="G463:G464"/>
    <mergeCell ref="C453:C454"/>
    <mergeCell ref="G453:G454"/>
    <mergeCell ref="C455:C456"/>
    <mergeCell ref="G455:G456"/>
    <mergeCell ref="C457:C458"/>
    <mergeCell ref="G457:G458"/>
    <mergeCell ref="C447:C448"/>
    <mergeCell ref="G447:G448"/>
    <mergeCell ref="C449:C450"/>
    <mergeCell ref="G449:G450"/>
    <mergeCell ref="C451:C452"/>
    <mergeCell ref="G451:G452"/>
    <mergeCell ref="C441:C442"/>
    <mergeCell ref="G441:G442"/>
    <mergeCell ref="C443:C444"/>
    <mergeCell ref="G443:G444"/>
    <mergeCell ref="C445:C446"/>
    <mergeCell ref="G445:G446"/>
    <mergeCell ref="C435:C436"/>
    <mergeCell ref="G435:G436"/>
    <mergeCell ref="C437:C438"/>
    <mergeCell ref="G437:G438"/>
    <mergeCell ref="C439:C440"/>
    <mergeCell ref="G439:G440"/>
    <mergeCell ref="C429:C430"/>
    <mergeCell ref="G429:G430"/>
    <mergeCell ref="C431:C432"/>
    <mergeCell ref="G431:G432"/>
    <mergeCell ref="C433:C434"/>
    <mergeCell ref="G433:G434"/>
    <mergeCell ref="C423:C424"/>
    <mergeCell ref="G423:G424"/>
    <mergeCell ref="C425:C426"/>
    <mergeCell ref="G425:G426"/>
    <mergeCell ref="C427:C428"/>
    <mergeCell ref="G427:G428"/>
    <mergeCell ref="C417:C418"/>
    <mergeCell ref="G417:G418"/>
    <mergeCell ref="C419:C420"/>
    <mergeCell ref="G419:G420"/>
    <mergeCell ref="C421:C422"/>
    <mergeCell ref="G421:G422"/>
    <mergeCell ref="C411:C412"/>
    <mergeCell ref="G411:G412"/>
    <mergeCell ref="C413:C414"/>
    <mergeCell ref="G413:G414"/>
    <mergeCell ref="C415:C416"/>
    <mergeCell ref="G415:G416"/>
    <mergeCell ref="C405:C406"/>
    <mergeCell ref="G405:G406"/>
    <mergeCell ref="C407:C408"/>
    <mergeCell ref="G407:G408"/>
    <mergeCell ref="C409:C410"/>
    <mergeCell ref="G409:G410"/>
    <mergeCell ref="C399:C400"/>
    <mergeCell ref="G399:G400"/>
    <mergeCell ref="C401:C402"/>
    <mergeCell ref="G401:G402"/>
    <mergeCell ref="C403:C404"/>
    <mergeCell ref="G403:G404"/>
    <mergeCell ref="C393:C394"/>
    <mergeCell ref="G393:G394"/>
    <mergeCell ref="C395:C396"/>
    <mergeCell ref="G395:G396"/>
    <mergeCell ref="C397:C398"/>
    <mergeCell ref="G397:G398"/>
    <mergeCell ref="C387:C388"/>
    <mergeCell ref="G387:G388"/>
    <mergeCell ref="C389:C390"/>
    <mergeCell ref="G389:G390"/>
    <mergeCell ref="C391:C392"/>
    <mergeCell ref="G391:G392"/>
    <mergeCell ref="C381:C382"/>
    <mergeCell ref="G381:G382"/>
    <mergeCell ref="C383:C384"/>
    <mergeCell ref="G383:G384"/>
    <mergeCell ref="C385:C386"/>
    <mergeCell ref="G385:G386"/>
    <mergeCell ref="C375:C376"/>
    <mergeCell ref="G375:G376"/>
    <mergeCell ref="C377:C378"/>
    <mergeCell ref="G377:G378"/>
    <mergeCell ref="C379:C380"/>
    <mergeCell ref="G379:G380"/>
    <mergeCell ref="C369:C370"/>
    <mergeCell ref="G369:G370"/>
    <mergeCell ref="C371:C372"/>
    <mergeCell ref="G371:G372"/>
    <mergeCell ref="C373:C374"/>
    <mergeCell ref="G373:G374"/>
    <mergeCell ref="C363:C364"/>
    <mergeCell ref="G363:G364"/>
    <mergeCell ref="C365:C366"/>
    <mergeCell ref="G365:G366"/>
    <mergeCell ref="C367:C368"/>
    <mergeCell ref="G367:G368"/>
    <mergeCell ref="C357:C358"/>
    <mergeCell ref="G357:G358"/>
    <mergeCell ref="C359:C360"/>
    <mergeCell ref="G359:G360"/>
    <mergeCell ref="C361:C362"/>
    <mergeCell ref="G361:G362"/>
    <mergeCell ref="C351:C352"/>
    <mergeCell ref="G351:G352"/>
    <mergeCell ref="C353:C354"/>
    <mergeCell ref="G353:G354"/>
    <mergeCell ref="C355:C356"/>
    <mergeCell ref="F355:F356"/>
    <mergeCell ref="G355:G356"/>
    <mergeCell ref="C345:C346"/>
    <mergeCell ref="G345:G346"/>
    <mergeCell ref="C347:C348"/>
    <mergeCell ref="G347:G348"/>
    <mergeCell ref="C349:C350"/>
    <mergeCell ref="G349:G350"/>
    <mergeCell ref="C339:C340"/>
    <mergeCell ref="G339:G340"/>
    <mergeCell ref="C341:C342"/>
    <mergeCell ref="G341:G342"/>
    <mergeCell ref="C343:C344"/>
    <mergeCell ref="G343:G344"/>
    <mergeCell ref="C333:C334"/>
    <mergeCell ref="G333:G334"/>
    <mergeCell ref="C335:C336"/>
    <mergeCell ref="G335:G336"/>
    <mergeCell ref="C337:C338"/>
    <mergeCell ref="G337:G338"/>
    <mergeCell ref="C327:C328"/>
    <mergeCell ref="G327:G328"/>
    <mergeCell ref="C329:C330"/>
    <mergeCell ref="G329:G330"/>
    <mergeCell ref="C331:C332"/>
    <mergeCell ref="G331:G332"/>
    <mergeCell ref="C321:C322"/>
    <mergeCell ref="G321:G322"/>
    <mergeCell ref="C323:C324"/>
    <mergeCell ref="F323:F324"/>
    <mergeCell ref="G323:G324"/>
    <mergeCell ref="C325:C326"/>
    <mergeCell ref="F325:F326"/>
    <mergeCell ref="G325:G326"/>
    <mergeCell ref="C317:C318"/>
    <mergeCell ref="F317:F318"/>
    <mergeCell ref="G317:G318"/>
    <mergeCell ref="C319:C320"/>
    <mergeCell ref="F319:F320"/>
    <mergeCell ref="G319:G320"/>
    <mergeCell ref="C311:C312"/>
    <mergeCell ref="G311:G312"/>
    <mergeCell ref="C313:C314"/>
    <mergeCell ref="F313:F314"/>
    <mergeCell ref="G313:G314"/>
    <mergeCell ref="C315:C316"/>
    <mergeCell ref="F315:F316"/>
    <mergeCell ref="G315:G316"/>
    <mergeCell ref="C305:C306"/>
    <mergeCell ref="G305:G306"/>
    <mergeCell ref="C307:C308"/>
    <mergeCell ref="G307:G308"/>
    <mergeCell ref="C309:C310"/>
    <mergeCell ref="G309:G310"/>
    <mergeCell ref="C299:C300"/>
    <mergeCell ref="G299:G300"/>
    <mergeCell ref="C301:C302"/>
    <mergeCell ref="G301:G302"/>
    <mergeCell ref="C303:C304"/>
    <mergeCell ref="G303:G304"/>
    <mergeCell ref="C293:C294"/>
    <mergeCell ref="G293:G294"/>
    <mergeCell ref="C295:C296"/>
    <mergeCell ref="G295:G296"/>
    <mergeCell ref="C297:C298"/>
    <mergeCell ref="G297:G298"/>
    <mergeCell ref="C287:C288"/>
    <mergeCell ref="G287:G288"/>
    <mergeCell ref="C289:C290"/>
    <mergeCell ref="G289:G290"/>
    <mergeCell ref="C291:C292"/>
    <mergeCell ref="G291:G292"/>
    <mergeCell ref="C281:C282"/>
    <mergeCell ref="G281:G282"/>
    <mergeCell ref="C283:C284"/>
    <mergeCell ref="G283:G284"/>
    <mergeCell ref="C285:C286"/>
    <mergeCell ref="G285:G286"/>
    <mergeCell ref="C277:C278"/>
    <mergeCell ref="F277:F278"/>
    <mergeCell ref="G277:G278"/>
    <mergeCell ref="C279:C280"/>
    <mergeCell ref="F279:F280"/>
    <mergeCell ref="G279:G280"/>
    <mergeCell ref="C273:C274"/>
    <mergeCell ref="F273:F274"/>
    <mergeCell ref="G273:G274"/>
    <mergeCell ref="C275:C276"/>
    <mergeCell ref="F275:F276"/>
    <mergeCell ref="G275:G276"/>
    <mergeCell ref="C269:C270"/>
    <mergeCell ref="F269:F270"/>
    <mergeCell ref="G269:G270"/>
    <mergeCell ref="C271:C272"/>
    <mergeCell ref="F271:F272"/>
    <mergeCell ref="G271:G272"/>
    <mergeCell ref="C265:C266"/>
    <mergeCell ref="F265:F266"/>
    <mergeCell ref="G265:G266"/>
    <mergeCell ref="C267:C268"/>
    <mergeCell ref="F267:F268"/>
    <mergeCell ref="G267:G268"/>
    <mergeCell ref="C261:C262"/>
    <mergeCell ref="F261:F262"/>
    <mergeCell ref="G261:G262"/>
    <mergeCell ref="C263:C264"/>
    <mergeCell ref="F263:F264"/>
    <mergeCell ref="G263:G264"/>
    <mergeCell ref="C255:C256"/>
    <mergeCell ref="G255:G256"/>
    <mergeCell ref="C257:C258"/>
    <mergeCell ref="F257:F258"/>
    <mergeCell ref="G257:G258"/>
    <mergeCell ref="C259:C260"/>
    <mergeCell ref="F259:F260"/>
    <mergeCell ref="G259:G260"/>
    <mergeCell ref="C249:C250"/>
    <mergeCell ref="G249:G250"/>
    <mergeCell ref="C251:C252"/>
    <mergeCell ref="G251:G252"/>
    <mergeCell ref="C253:C254"/>
    <mergeCell ref="G253:G254"/>
    <mergeCell ref="C243:C244"/>
    <mergeCell ref="G243:G244"/>
    <mergeCell ref="C245:C246"/>
    <mergeCell ref="G245:G246"/>
    <mergeCell ref="C247:C248"/>
    <mergeCell ref="G247:G248"/>
    <mergeCell ref="C237:C238"/>
    <mergeCell ref="G237:G238"/>
    <mergeCell ref="C239:C240"/>
    <mergeCell ref="G239:G240"/>
    <mergeCell ref="C241:C242"/>
    <mergeCell ref="G241:G242"/>
    <mergeCell ref="C231:C232"/>
    <mergeCell ref="G231:G232"/>
    <mergeCell ref="C233:C234"/>
    <mergeCell ref="G233:G234"/>
    <mergeCell ref="C235:C236"/>
    <mergeCell ref="G235:G236"/>
    <mergeCell ref="C225:C226"/>
    <mergeCell ref="G225:G226"/>
    <mergeCell ref="C227:C228"/>
    <mergeCell ref="G227:G228"/>
    <mergeCell ref="C229:C230"/>
    <mergeCell ref="G229:G230"/>
    <mergeCell ref="C219:C220"/>
    <mergeCell ref="G219:G220"/>
    <mergeCell ref="C221:C222"/>
    <mergeCell ref="G221:G222"/>
    <mergeCell ref="C223:C224"/>
    <mergeCell ref="G223:G224"/>
    <mergeCell ref="C213:C214"/>
    <mergeCell ref="G213:G214"/>
    <mergeCell ref="C215:C216"/>
    <mergeCell ref="G215:G216"/>
    <mergeCell ref="C217:C218"/>
    <mergeCell ref="G217:G218"/>
    <mergeCell ref="C207:C208"/>
    <mergeCell ref="G207:G208"/>
    <mergeCell ref="C209:C210"/>
    <mergeCell ref="G209:G210"/>
    <mergeCell ref="C211:C212"/>
    <mergeCell ref="G211:G212"/>
    <mergeCell ref="C201:C202"/>
    <mergeCell ref="G201:G202"/>
    <mergeCell ref="C203:C204"/>
    <mergeCell ref="G203:G204"/>
    <mergeCell ref="C205:C206"/>
    <mergeCell ref="G205:G206"/>
    <mergeCell ref="C195:C196"/>
    <mergeCell ref="G195:G196"/>
    <mergeCell ref="C197:C198"/>
    <mergeCell ref="G197:G198"/>
    <mergeCell ref="C199:C200"/>
    <mergeCell ref="G199:G200"/>
    <mergeCell ref="C189:C190"/>
    <mergeCell ref="G189:G190"/>
    <mergeCell ref="C191:C192"/>
    <mergeCell ref="G191:G192"/>
    <mergeCell ref="C193:C194"/>
    <mergeCell ref="G193:G194"/>
    <mergeCell ref="C183:C184"/>
    <mergeCell ref="G183:G184"/>
    <mergeCell ref="C185:C186"/>
    <mergeCell ref="G185:G186"/>
    <mergeCell ref="C187:C188"/>
    <mergeCell ref="G187:G188"/>
    <mergeCell ref="C177:C178"/>
    <mergeCell ref="G177:G178"/>
    <mergeCell ref="C179:C180"/>
    <mergeCell ref="G179:G180"/>
    <mergeCell ref="C181:C182"/>
    <mergeCell ref="G181:G182"/>
    <mergeCell ref="C171:C172"/>
    <mergeCell ref="G171:G172"/>
    <mergeCell ref="C173:C174"/>
    <mergeCell ref="G173:G174"/>
    <mergeCell ref="C175:C176"/>
    <mergeCell ref="G175:G176"/>
    <mergeCell ref="C165:C166"/>
    <mergeCell ref="G165:G166"/>
    <mergeCell ref="C167:C168"/>
    <mergeCell ref="G167:G168"/>
    <mergeCell ref="C169:C170"/>
    <mergeCell ref="G169:G170"/>
    <mergeCell ref="C159:C160"/>
    <mergeCell ref="G159:G160"/>
    <mergeCell ref="C161:C162"/>
    <mergeCell ref="G161:G162"/>
    <mergeCell ref="C163:C164"/>
    <mergeCell ref="G163:G164"/>
    <mergeCell ref="C153:C154"/>
    <mergeCell ref="G153:G154"/>
    <mergeCell ref="C155:C156"/>
    <mergeCell ref="G155:G156"/>
    <mergeCell ref="C157:C158"/>
    <mergeCell ref="G157:G158"/>
    <mergeCell ref="C147:C148"/>
    <mergeCell ref="G147:G148"/>
    <mergeCell ref="C149:C150"/>
    <mergeCell ref="G149:G150"/>
    <mergeCell ref="C151:C152"/>
    <mergeCell ref="G151:G152"/>
    <mergeCell ref="C141:C142"/>
    <mergeCell ref="G141:G142"/>
    <mergeCell ref="C143:C144"/>
    <mergeCell ref="G143:G144"/>
    <mergeCell ref="C145:C146"/>
    <mergeCell ref="G145:G146"/>
    <mergeCell ref="C135:C136"/>
    <mergeCell ref="G135:G136"/>
    <mergeCell ref="C137:C138"/>
    <mergeCell ref="G137:G138"/>
    <mergeCell ref="C139:C140"/>
    <mergeCell ref="G139:G140"/>
    <mergeCell ref="C129:C130"/>
    <mergeCell ref="G129:G130"/>
    <mergeCell ref="C131:C132"/>
    <mergeCell ref="G131:G132"/>
    <mergeCell ref="C133:C134"/>
    <mergeCell ref="G133:G134"/>
    <mergeCell ref="C123:C124"/>
    <mergeCell ref="G123:G124"/>
    <mergeCell ref="C125:C126"/>
    <mergeCell ref="G125:G126"/>
    <mergeCell ref="C127:C128"/>
    <mergeCell ref="G127:G128"/>
    <mergeCell ref="C117:C118"/>
    <mergeCell ref="G117:G118"/>
    <mergeCell ref="C119:C120"/>
    <mergeCell ref="G119:G120"/>
    <mergeCell ref="C121:C122"/>
    <mergeCell ref="G121:G122"/>
    <mergeCell ref="C111:C112"/>
    <mergeCell ref="G111:G112"/>
    <mergeCell ref="C113:C114"/>
    <mergeCell ref="G113:G114"/>
    <mergeCell ref="C115:C116"/>
    <mergeCell ref="G115:G116"/>
    <mergeCell ref="C105:C106"/>
    <mergeCell ref="G105:G106"/>
    <mergeCell ref="C107:C108"/>
    <mergeCell ref="G107:G108"/>
    <mergeCell ref="C109:C110"/>
    <mergeCell ref="G109:G110"/>
    <mergeCell ref="C99:C100"/>
    <mergeCell ref="G99:G100"/>
    <mergeCell ref="C101:C102"/>
    <mergeCell ref="G101:G102"/>
    <mergeCell ref="C103:C104"/>
    <mergeCell ref="G103:G104"/>
    <mergeCell ref="C93:C94"/>
    <mergeCell ref="G93:G94"/>
    <mergeCell ref="C95:C96"/>
    <mergeCell ref="G95:G96"/>
    <mergeCell ref="C97:C98"/>
    <mergeCell ref="G97:G98"/>
    <mergeCell ref="C87:C88"/>
    <mergeCell ref="G87:G88"/>
    <mergeCell ref="C89:C90"/>
    <mergeCell ref="G89:G90"/>
    <mergeCell ref="C91:C92"/>
    <mergeCell ref="G91:G92"/>
    <mergeCell ref="C81:C82"/>
    <mergeCell ref="G81:G82"/>
    <mergeCell ref="C83:C84"/>
    <mergeCell ref="G83:G84"/>
    <mergeCell ref="C85:C86"/>
    <mergeCell ref="G85:G86"/>
    <mergeCell ref="C75:C76"/>
    <mergeCell ref="G75:G76"/>
    <mergeCell ref="C77:C78"/>
    <mergeCell ref="G77:G78"/>
    <mergeCell ref="C79:C80"/>
    <mergeCell ref="G79:G80"/>
    <mergeCell ref="C69:C70"/>
    <mergeCell ref="G69:G70"/>
    <mergeCell ref="C71:C72"/>
    <mergeCell ref="G71:G72"/>
    <mergeCell ref="C73:C74"/>
    <mergeCell ref="G73:G74"/>
    <mergeCell ref="C63:C64"/>
    <mergeCell ref="G63:G64"/>
    <mergeCell ref="C65:C66"/>
    <mergeCell ref="G65:G66"/>
    <mergeCell ref="C67:C68"/>
    <mergeCell ref="G67:G68"/>
    <mergeCell ref="C57:C58"/>
    <mergeCell ref="G57:G58"/>
    <mergeCell ref="C59:C60"/>
    <mergeCell ref="G59:G60"/>
    <mergeCell ref="C61:C62"/>
    <mergeCell ref="G61:G62"/>
    <mergeCell ref="C51:C52"/>
    <mergeCell ref="G51:G52"/>
    <mergeCell ref="C53:C54"/>
    <mergeCell ref="G53:G54"/>
    <mergeCell ref="C55:C56"/>
    <mergeCell ref="G55:G56"/>
    <mergeCell ref="C45:C46"/>
    <mergeCell ref="G45:G46"/>
    <mergeCell ref="C47:C48"/>
    <mergeCell ref="G47:G48"/>
    <mergeCell ref="C49:C50"/>
    <mergeCell ref="G49:G50"/>
    <mergeCell ref="C39:C40"/>
    <mergeCell ref="G39:G40"/>
    <mergeCell ref="C41:C42"/>
    <mergeCell ref="G41:G42"/>
    <mergeCell ref="C43:C44"/>
    <mergeCell ref="G43:G44"/>
    <mergeCell ref="C33:C34"/>
    <mergeCell ref="G33:G34"/>
    <mergeCell ref="C35:C36"/>
    <mergeCell ref="G35:G36"/>
    <mergeCell ref="C37:C38"/>
    <mergeCell ref="G37:G38"/>
    <mergeCell ref="C27:C28"/>
    <mergeCell ref="G27:G28"/>
    <mergeCell ref="C29:C30"/>
    <mergeCell ref="G29:G30"/>
    <mergeCell ref="C31:C32"/>
    <mergeCell ref="G31:G32"/>
    <mergeCell ref="C21:C22"/>
    <mergeCell ref="G21:G22"/>
    <mergeCell ref="C23:C24"/>
    <mergeCell ref="G23:G24"/>
    <mergeCell ref="C25:C26"/>
    <mergeCell ref="G25:G26"/>
    <mergeCell ref="C15:C16"/>
    <mergeCell ref="G15:G16"/>
    <mergeCell ref="C17:C18"/>
    <mergeCell ref="G17:G18"/>
    <mergeCell ref="C19:C20"/>
    <mergeCell ref="G19:G20"/>
    <mergeCell ref="C9:C10"/>
    <mergeCell ref="G9:G10"/>
    <mergeCell ref="C11:C12"/>
    <mergeCell ref="G11:G12"/>
    <mergeCell ref="C13:C14"/>
    <mergeCell ref="G13:G14"/>
    <mergeCell ref="C3:C4"/>
    <mergeCell ref="G3:G4"/>
    <mergeCell ref="C5:C6"/>
    <mergeCell ref="G5:G6"/>
    <mergeCell ref="C7:C8"/>
    <mergeCell ref="G7:G8"/>
  </mergeCells>
  <phoneticPr fontId="47" type="noConversion"/>
  <dataValidations count="1">
    <dataValidation type="textLength" allowBlank="1" showInputMessage="1" showErrorMessage="1" sqref="B1037 B1039 B1041 B1043 B978 B980 B982 B984 B986 B988 B990 B992 B994 B996 B998 B1045" xr:uid="{00000000-0002-0000-0900-000000000000}">
      <formula1>0</formula1>
      <formula2>1000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X25"/>
  <sheetViews>
    <sheetView view="pageBreakPreview" zoomScale="85" zoomScaleNormal="100" zoomScaleSheetLayoutView="85" workbookViewId="0">
      <selection activeCell="W13" sqref="W13"/>
    </sheetView>
  </sheetViews>
  <sheetFormatPr defaultRowHeight="14.25"/>
  <cols>
    <col min="1" max="1" width="23.625" style="106" customWidth="1"/>
    <col min="2" max="40" width="3.625" style="106" customWidth="1"/>
    <col min="41" max="43" width="3.625" style="106" hidden="1" customWidth="1"/>
    <col min="44" max="44" width="9.25" style="106" customWidth="1"/>
    <col min="45" max="45" width="5.75" style="106" customWidth="1"/>
    <col min="46" max="46" width="11.375" style="106" customWidth="1"/>
    <col min="47" max="47" width="5.125" style="106" customWidth="1"/>
    <col min="48" max="48" width="3.625" style="106" customWidth="1"/>
    <col min="49" max="49" width="7.5" style="106" customWidth="1"/>
    <col min="50" max="50" width="5.625" style="106" customWidth="1"/>
    <col min="51" max="256" width="9" style="106"/>
    <col min="257" max="257" width="23.625" style="106" customWidth="1"/>
    <col min="258" max="296" width="3.625" style="106" customWidth="1"/>
    <col min="297" max="299" width="0" style="106" hidden="1" customWidth="1"/>
    <col min="300" max="300" width="9.25" style="106" customWidth="1"/>
    <col min="301" max="301" width="5.75" style="106" customWidth="1"/>
    <col min="302" max="302" width="11.375" style="106" customWidth="1"/>
    <col min="303" max="303" width="5.125" style="106" customWidth="1"/>
    <col min="304" max="304" width="3.625" style="106" customWidth="1"/>
    <col min="305" max="305" width="7.5" style="106" customWidth="1"/>
    <col min="306" max="306" width="5.625" style="106" customWidth="1"/>
    <col min="307" max="512" width="9" style="106"/>
    <col min="513" max="513" width="23.625" style="106" customWidth="1"/>
    <col min="514" max="552" width="3.625" style="106" customWidth="1"/>
    <col min="553" max="555" width="0" style="106" hidden="1" customWidth="1"/>
    <col min="556" max="556" width="9.25" style="106" customWidth="1"/>
    <col min="557" max="557" width="5.75" style="106" customWidth="1"/>
    <col min="558" max="558" width="11.375" style="106" customWidth="1"/>
    <col min="559" max="559" width="5.125" style="106" customWidth="1"/>
    <col min="560" max="560" width="3.625" style="106" customWidth="1"/>
    <col min="561" max="561" width="7.5" style="106" customWidth="1"/>
    <col min="562" max="562" width="5.625" style="106" customWidth="1"/>
    <col min="563" max="768" width="9" style="106"/>
    <col min="769" max="769" width="23.625" style="106" customWidth="1"/>
    <col min="770" max="808" width="3.625" style="106" customWidth="1"/>
    <col min="809" max="811" width="0" style="106" hidden="1" customWidth="1"/>
    <col min="812" max="812" width="9.25" style="106" customWidth="1"/>
    <col min="813" max="813" width="5.75" style="106" customWidth="1"/>
    <col min="814" max="814" width="11.375" style="106" customWidth="1"/>
    <col min="815" max="815" width="5.125" style="106" customWidth="1"/>
    <col min="816" max="816" width="3.625" style="106" customWidth="1"/>
    <col min="817" max="817" width="7.5" style="106" customWidth="1"/>
    <col min="818" max="818" width="5.625" style="106" customWidth="1"/>
    <col min="819" max="1024" width="9" style="106"/>
    <col min="1025" max="1025" width="23.625" style="106" customWidth="1"/>
    <col min="1026" max="1064" width="3.625" style="106" customWidth="1"/>
    <col min="1065" max="1067" width="0" style="106" hidden="1" customWidth="1"/>
    <col min="1068" max="1068" width="9.25" style="106" customWidth="1"/>
    <col min="1069" max="1069" width="5.75" style="106" customWidth="1"/>
    <col min="1070" max="1070" width="11.375" style="106" customWidth="1"/>
    <col min="1071" max="1071" width="5.125" style="106" customWidth="1"/>
    <col min="1072" max="1072" width="3.625" style="106" customWidth="1"/>
    <col min="1073" max="1073" width="7.5" style="106" customWidth="1"/>
    <col min="1074" max="1074" width="5.625" style="106" customWidth="1"/>
    <col min="1075" max="1280" width="9" style="106"/>
    <col min="1281" max="1281" width="23.625" style="106" customWidth="1"/>
    <col min="1282" max="1320" width="3.625" style="106" customWidth="1"/>
    <col min="1321" max="1323" width="0" style="106" hidden="1" customWidth="1"/>
    <col min="1324" max="1324" width="9.25" style="106" customWidth="1"/>
    <col min="1325" max="1325" width="5.75" style="106" customWidth="1"/>
    <col min="1326" max="1326" width="11.375" style="106" customWidth="1"/>
    <col min="1327" max="1327" width="5.125" style="106" customWidth="1"/>
    <col min="1328" max="1328" width="3.625" style="106" customWidth="1"/>
    <col min="1329" max="1329" width="7.5" style="106" customWidth="1"/>
    <col min="1330" max="1330" width="5.625" style="106" customWidth="1"/>
    <col min="1331" max="1536" width="9" style="106"/>
    <col min="1537" max="1537" width="23.625" style="106" customWidth="1"/>
    <col min="1538" max="1576" width="3.625" style="106" customWidth="1"/>
    <col min="1577" max="1579" width="0" style="106" hidden="1" customWidth="1"/>
    <col min="1580" max="1580" width="9.25" style="106" customWidth="1"/>
    <col min="1581" max="1581" width="5.75" style="106" customWidth="1"/>
    <col min="1582" max="1582" width="11.375" style="106" customWidth="1"/>
    <col min="1583" max="1583" width="5.125" style="106" customWidth="1"/>
    <col min="1584" max="1584" width="3.625" style="106" customWidth="1"/>
    <col min="1585" max="1585" width="7.5" style="106" customWidth="1"/>
    <col min="1586" max="1586" width="5.625" style="106" customWidth="1"/>
    <col min="1587" max="1792" width="9" style="106"/>
    <col min="1793" max="1793" width="23.625" style="106" customWidth="1"/>
    <col min="1794" max="1832" width="3.625" style="106" customWidth="1"/>
    <col min="1833" max="1835" width="0" style="106" hidden="1" customWidth="1"/>
    <col min="1836" max="1836" width="9.25" style="106" customWidth="1"/>
    <col min="1837" max="1837" width="5.75" style="106" customWidth="1"/>
    <col min="1838" max="1838" width="11.375" style="106" customWidth="1"/>
    <col min="1839" max="1839" width="5.125" style="106" customWidth="1"/>
    <col min="1840" max="1840" width="3.625" style="106" customWidth="1"/>
    <col min="1841" max="1841" width="7.5" style="106" customWidth="1"/>
    <col min="1842" max="1842" width="5.625" style="106" customWidth="1"/>
    <col min="1843" max="2048" width="9" style="106"/>
    <col min="2049" max="2049" width="23.625" style="106" customWidth="1"/>
    <col min="2050" max="2088" width="3.625" style="106" customWidth="1"/>
    <col min="2089" max="2091" width="0" style="106" hidden="1" customWidth="1"/>
    <col min="2092" max="2092" width="9.25" style="106" customWidth="1"/>
    <col min="2093" max="2093" width="5.75" style="106" customWidth="1"/>
    <col min="2094" max="2094" width="11.375" style="106" customWidth="1"/>
    <col min="2095" max="2095" width="5.125" style="106" customWidth="1"/>
    <col min="2096" max="2096" width="3.625" style="106" customWidth="1"/>
    <col min="2097" max="2097" width="7.5" style="106" customWidth="1"/>
    <col min="2098" max="2098" width="5.625" style="106" customWidth="1"/>
    <col min="2099" max="2304" width="9" style="106"/>
    <col min="2305" max="2305" width="23.625" style="106" customWidth="1"/>
    <col min="2306" max="2344" width="3.625" style="106" customWidth="1"/>
    <col min="2345" max="2347" width="0" style="106" hidden="1" customWidth="1"/>
    <col min="2348" max="2348" width="9.25" style="106" customWidth="1"/>
    <col min="2349" max="2349" width="5.75" style="106" customWidth="1"/>
    <col min="2350" max="2350" width="11.375" style="106" customWidth="1"/>
    <col min="2351" max="2351" width="5.125" style="106" customWidth="1"/>
    <col min="2352" max="2352" width="3.625" style="106" customWidth="1"/>
    <col min="2353" max="2353" width="7.5" style="106" customWidth="1"/>
    <col min="2354" max="2354" width="5.625" style="106" customWidth="1"/>
    <col min="2355" max="2560" width="9" style="106"/>
    <col min="2561" max="2561" width="23.625" style="106" customWidth="1"/>
    <col min="2562" max="2600" width="3.625" style="106" customWidth="1"/>
    <col min="2601" max="2603" width="0" style="106" hidden="1" customWidth="1"/>
    <col min="2604" max="2604" width="9.25" style="106" customWidth="1"/>
    <col min="2605" max="2605" width="5.75" style="106" customWidth="1"/>
    <col min="2606" max="2606" width="11.375" style="106" customWidth="1"/>
    <col min="2607" max="2607" width="5.125" style="106" customWidth="1"/>
    <col min="2608" max="2608" width="3.625" style="106" customWidth="1"/>
    <col min="2609" max="2609" width="7.5" style="106" customWidth="1"/>
    <col min="2610" max="2610" width="5.625" style="106" customWidth="1"/>
    <col min="2611" max="2816" width="9" style="106"/>
    <col min="2817" max="2817" width="23.625" style="106" customWidth="1"/>
    <col min="2818" max="2856" width="3.625" style="106" customWidth="1"/>
    <col min="2857" max="2859" width="0" style="106" hidden="1" customWidth="1"/>
    <col min="2860" max="2860" width="9.25" style="106" customWidth="1"/>
    <col min="2861" max="2861" width="5.75" style="106" customWidth="1"/>
    <col min="2862" max="2862" width="11.375" style="106" customWidth="1"/>
    <col min="2863" max="2863" width="5.125" style="106" customWidth="1"/>
    <col min="2864" max="2864" width="3.625" style="106" customWidth="1"/>
    <col min="2865" max="2865" width="7.5" style="106" customWidth="1"/>
    <col min="2866" max="2866" width="5.625" style="106" customWidth="1"/>
    <col min="2867" max="3072" width="9" style="106"/>
    <col min="3073" max="3073" width="23.625" style="106" customWidth="1"/>
    <col min="3074" max="3112" width="3.625" style="106" customWidth="1"/>
    <col min="3113" max="3115" width="0" style="106" hidden="1" customWidth="1"/>
    <col min="3116" max="3116" width="9.25" style="106" customWidth="1"/>
    <col min="3117" max="3117" width="5.75" style="106" customWidth="1"/>
    <col min="3118" max="3118" width="11.375" style="106" customWidth="1"/>
    <col min="3119" max="3119" width="5.125" style="106" customWidth="1"/>
    <col min="3120" max="3120" width="3.625" style="106" customWidth="1"/>
    <col min="3121" max="3121" width="7.5" style="106" customWidth="1"/>
    <col min="3122" max="3122" width="5.625" style="106" customWidth="1"/>
    <col min="3123" max="3328" width="9" style="106"/>
    <col min="3329" max="3329" width="23.625" style="106" customWidth="1"/>
    <col min="3330" max="3368" width="3.625" style="106" customWidth="1"/>
    <col min="3369" max="3371" width="0" style="106" hidden="1" customWidth="1"/>
    <col min="3372" max="3372" width="9.25" style="106" customWidth="1"/>
    <col min="3373" max="3373" width="5.75" style="106" customWidth="1"/>
    <col min="3374" max="3374" width="11.375" style="106" customWidth="1"/>
    <col min="3375" max="3375" width="5.125" style="106" customWidth="1"/>
    <col min="3376" max="3376" width="3.625" style="106" customWidth="1"/>
    <col min="3377" max="3377" width="7.5" style="106" customWidth="1"/>
    <col min="3378" max="3378" width="5.625" style="106" customWidth="1"/>
    <col min="3379" max="3584" width="9" style="106"/>
    <col min="3585" max="3585" width="23.625" style="106" customWidth="1"/>
    <col min="3586" max="3624" width="3.625" style="106" customWidth="1"/>
    <col min="3625" max="3627" width="0" style="106" hidden="1" customWidth="1"/>
    <col min="3628" max="3628" width="9.25" style="106" customWidth="1"/>
    <col min="3629" max="3629" width="5.75" style="106" customWidth="1"/>
    <col min="3630" max="3630" width="11.375" style="106" customWidth="1"/>
    <col min="3631" max="3631" width="5.125" style="106" customWidth="1"/>
    <col min="3632" max="3632" width="3.625" style="106" customWidth="1"/>
    <col min="3633" max="3633" width="7.5" style="106" customWidth="1"/>
    <col min="3634" max="3634" width="5.625" style="106" customWidth="1"/>
    <col min="3635" max="3840" width="9" style="106"/>
    <col min="3841" max="3841" width="23.625" style="106" customWidth="1"/>
    <col min="3842" max="3880" width="3.625" style="106" customWidth="1"/>
    <col min="3881" max="3883" width="0" style="106" hidden="1" customWidth="1"/>
    <col min="3884" max="3884" width="9.25" style="106" customWidth="1"/>
    <col min="3885" max="3885" width="5.75" style="106" customWidth="1"/>
    <col min="3886" max="3886" width="11.375" style="106" customWidth="1"/>
    <col min="3887" max="3887" width="5.125" style="106" customWidth="1"/>
    <col min="3888" max="3888" width="3.625" style="106" customWidth="1"/>
    <col min="3889" max="3889" width="7.5" style="106" customWidth="1"/>
    <col min="3890" max="3890" width="5.625" style="106" customWidth="1"/>
    <col min="3891" max="4096" width="9" style="106"/>
    <col min="4097" max="4097" width="23.625" style="106" customWidth="1"/>
    <col min="4098" max="4136" width="3.625" style="106" customWidth="1"/>
    <col min="4137" max="4139" width="0" style="106" hidden="1" customWidth="1"/>
    <col min="4140" max="4140" width="9.25" style="106" customWidth="1"/>
    <col min="4141" max="4141" width="5.75" style="106" customWidth="1"/>
    <col min="4142" max="4142" width="11.375" style="106" customWidth="1"/>
    <col min="4143" max="4143" width="5.125" style="106" customWidth="1"/>
    <col min="4144" max="4144" width="3.625" style="106" customWidth="1"/>
    <col min="4145" max="4145" width="7.5" style="106" customWidth="1"/>
    <col min="4146" max="4146" width="5.625" style="106" customWidth="1"/>
    <col min="4147" max="4352" width="9" style="106"/>
    <col min="4353" max="4353" width="23.625" style="106" customWidth="1"/>
    <col min="4354" max="4392" width="3.625" style="106" customWidth="1"/>
    <col min="4393" max="4395" width="0" style="106" hidden="1" customWidth="1"/>
    <col min="4396" max="4396" width="9.25" style="106" customWidth="1"/>
    <col min="4397" max="4397" width="5.75" style="106" customWidth="1"/>
    <col min="4398" max="4398" width="11.375" style="106" customWidth="1"/>
    <col min="4399" max="4399" width="5.125" style="106" customWidth="1"/>
    <col min="4400" max="4400" width="3.625" style="106" customWidth="1"/>
    <col min="4401" max="4401" width="7.5" style="106" customWidth="1"/>
    <col min="4402" max="4402" width="5.625" style="106" customWidth="1"/>
    <col min="4403" max="4608" width="9" style="106"/>
    <col min="4609" max="4609" width="23.625" style="106" customWidth="1"/>
    <col min="4610" max="4648" width="3.625" style="106" customWidth="1"/>
    <col min="4649" max="4651" width="0" style="106" hidden="1" customWidth="1"/>
    <col min="4652" max="4652" width="9.25" style="106" customWidth="1"/>
    <col min="4653" max="4653" width="5.75" style="106" customWidth="1"/>
    <col min="4654" max="4654" width="11.375" style="106" customWidth="1"/>
    <col min="4655" max="4655" width="5.125" style="106" customWidth="1"/>
    <col min="4656" max="4656" width="3.625" style="106" customWidth="1"/>
    <col min="4657" max="4657" width="7.5" style="106" customWidth="1"/>
    <col min="4658" max="4658" width="5.625" style="106" customWidth="1"/>
    <col min="4659" max="4864" width="9" style="106"/>
    <col min="4865" max="4865" width="23.625" style="106" customWidth="1"/>
    <col min="4866" max="4904" width="3.625" style="106" customWidth="1"/>
    <col min="4905" max="4907" width="0" style="106" hidden="1" customWidth="1"/>
    <col min="4908" max="4908" width="9.25" style="106" customWidth="1"/>
    <col min="4909" max="4909" width="5.75" style="106" customWidth="1"/>
    <col min="4910" max="4910" width="11.375" style="106" customWidth="1"/>
    <col min="4911" max="4911" width="5.125" style="106" customWidth="1"/>
    <col min="4912" max="4912" width="3.625" style="106" customWidth="1"/>
    <col min="4913" max="4913" width="7.5" style="106" customWidth="1"/>
    <col min="4914" max="4914" width="5.625" style="106" customWidth="1"/>
    <col min="4915" max="5120" width="9" style="106"/>
    <col min="5121" max="5121" width="23.625" style="106" customWidth="1"/>
    <col min="5122" max="5160" width="3.625" style="106" customWidth="1"/>
    <col min="5161" max="5163" width="0" style="106" hidden="1" customWidth="1"/>
    <col min="5164" max="5164" width="9.25" style="106" customWidth="1"/>
    <col min="5165" max="5165" width="5.75" style="106" customWidth="1"/>
    <col min="5166" max="5166" width="11.375" style="106" customWidth="1"/>
    <col min="5167" max="5167" width="5.125" style="106" customWidth="1"/>
    <col min="5168" max="5168" width="3.625" style="106" customWidth="1"/>
    <col min="5169" max="5169" width="7.5" style="106" customWidth="1"/>
    <col min="5170" max="5170" width="5.625" style="106" customWidth="1"/>
    <col min="5171" max="5376" width="9" style="106"/>
    <col min="5377" max="5377" width="23.625" style="106" customWidth="1"/>
    <col min="5378" max="5416" width="3.625" style="106" customWidth="1"/>
    <col min="5417" max="5419" width="0" style="106" hidden="1" customWidth="1"/>
    <col min="5420" max="5420" width="9.25" style="106" customWidth="1"/>
    <col min="5421" max="5421" width="5.75" style="106" customWidth="1"/>
    <col min="5422" max="5422" width="11.375" style="106" customWidth="1"/>
    <col min="5423" max="5423" width="5.125" style="106" customWidth="1"/>
    <col min="5424" max="5424" width="3.625" style="106" customWidth="1"/>
    <col min="5425" max="5425" width="7.5" style="106" customWidth="1"/>
    <col min="5426" max="5426" width="5.625" style="106" customWidth="1"/>
    <col min="5427" max="5632" width="9" style="106"/>
    <col min="5633" max="5633" width="23.625" style="106" customWidth="1"/>
    <col min="5634" max="5672" width="3.625" style="106" customWidth="1"/>
    <col min="5673" max="5675" width="0" style="106" hidden="1" customWidth="1"/>
    <col min="5676" max="5676" width="9.25" style="106" customWidth="1"/>
    <col min="5677" max="5677" width="5.75" style="106" customWidth="1"/>
    <col min="5678" max="5678" width="11.375" style="106" customWidth="1"/>
    <col min="5679" max="5679" width="5.125" style="106" customWidth="1"/>
    <col min="5680" max="5680" width="3.625" style="106" customWidth="1"/>
    <col min="5681" max="5681" width="7.5" style="106" customWidth="1"/>
    <col min="5682" max="5682" width="5.625" style="106" customWidth="1"/>
    <col min="5683" max="5888" width="9" style="106"/>
    <col min="5889" max="5889" width="23.625" style="106" customWidth="1"/>
    <col min="5890" max="5928" width="3.625" style="106" customWidth="1"/>
    <col min="5929" max="5931" width="0" style="106" hidden="1" customWidth="1"/>
    <col min="5932" max="5932" width="9.25" style="106" customWidth="1"/>
    <col min="5933" max="5933" width="5.75" style="106" customWidth="1"/>
    <col min="5934" max="5934" width="11.375" style="106" customWidth="1"/>
    <col min="5935" max="5935" width="5.125" style="106" customWidth="1"/>
    <col min="5936" max="5936" width="3.625" style="106" customWidth="1"/>
    <col min="5937" max="5937" width="7.5" style="106" customWidth="1"/>
    <col min="5938" max="5938" width="5.625" style="106" customWidth="1"/>
    <col min="5939" max="6144" width="9" style="106"/>
    <col min="6145" max="6145" width="23.625" style="106" customWidth="1"/>
    <col min="6146" max="6184" width="3.625" style="106" customWidth="1"/>
    <col min="6185" max="6187" width="0" style="106" hidden="1" customWidth="1"/>
    <col min="6188" max="6188" width="9.25" style="106" customWidth="1"/>
    <col min="6189" max="6189" width="5.75" style="106" customWidth="1"/>
    <col min="6190" max="6190" width="11.375" style="106" customWidth="1"/>
    <col min="6191" max="6191" width="5.125" style="106" customWidth="1"/>
    <col min="6192" max="6192" width="3.625" style="106" customWidth="1"/>
    <col min="6193" max="6193" width="7.5" style="106" customWidth="1"/>
    <col min="6194" max="6194" width="5.625" style="106" customWidth="1"/>
    <col min="6195" max="6400" width="9" style="106"/>
    <col min="6401" max="6401" width="23.625" style="106" customWidth="1"/>
    <col min="6402" max="6440" width="3.625" style="106" customWidth="1"/>
    <col min="6441" max="6443" width="0" style="106" hidden="1" customWidth="1"/>
    <col min="6444" max="6444" width="9.25" style="106" customWidth="1"/>
    <col min="6445" max="6445" width="5.75" style="106" customWidth="1"/>
    <col min="6446" max="6446" width="11.375" style="106" customWidth="1"/>
    <col min="6447" max="6447" width="5.125" style="106" customWidth="1"/>
    <col min="6448" max="6448" width="3.625" style="106" customWidth="1"/>
    <col min="6449" max="6449" width="7.5" style="106" customWidth="1"/>
    <col min="6450" max="6450" width="5.625" style="106" customWidth="1"/>
    <col min="6451" max="6656" width="9" style="106"/>
    <col min="6657" max="6657" width="23.625" style="106" customWidth="1"/>
    <col min="6658" max="6696" width="3.625" style="106" customWidth="1"/>
    <col min="6697" max="6699" width="0" style="106" hidden="1" customWidth="1"/>
    <col min="6700" max="6700" width="9.25" style="106" customWidth="1"/>
    <col min="6701" max="6701" width="5.75" style="106" customWidth="1"/>
    <col min="6702" max="6702" width="11.375" style="106" customWidth="1"/>
    <col min="6703" max="6703" width="5.125" style="106" customWidth="1"/>
    <col min="6704" max="6704" width="3.625" style="106" customWidth="1"/>
    <col min="6705" max="6705" width="7.5" style="106" customWidth="1"/>
    <col min="6706" max="6706" width="5.625" style="106" customWidth="1"/>
    <col min="6707" max="6912" width="9" style="106"/>
    <col min="6913" max="6913" width="23.625" style="106" customWidth="1"/>
    <col min="6914" max="6952" width="3.625" style="106" customWidth="1"/>
    <col min="6953" max="6955" width="0" style="106" hidden="1" customWidth="1"/>
    <col min="6956" max="6956" width="9.25" style="106" customWidth="1"/>
    <col min="6957" max="6957" width="5.75" style="106" customWidth="1"/>
    <col min="6958" max="6958" width="11.375" style="106" customWidth="1"/>
    <col min="6959" max="6959" width="5.125" style="106" customWidth="1"/>
    <col min="6960" max="6960" width="3.625" style="106" customWidth="1"/>
    <col min="6961" max="6961" width="7.5" style="106" customWidth="1"/>
    <col min="6962" max="6962" width="5.625" style="106" customWidth="1"/>
    <col min="6963" max="7168" width="9" style="106"/>
    <col min="7169" max="7169" width="23.625" style="106" customWidth="1"/>
    <col min="7170" max="7208" width="3.625" style="106" customWidth="1"/>
    <col min="7209" max="7211" width="0" style="106" hidden="1" customWidth="1"/>
    <col min="7212" max="7212" width="9.25" style="106" customWidth="1"/>
    <col min="7213" max="7213" width="5.75" style="106" customWidth="1"/>
    <col min="7214" max="7214" width="11.375" style="106" customWidth="1"/>
    <col min="7215" max="7215" width="5.125" style="106" customWidth="1"/>
    <col min="7216" max="7216" width="3.625" style="106" customWidth="1"/>
    <col min="7217" max="7217" width="7.5" style="106" customWidth="1"/>
    <col min="7218" max="7218" width="5.625" style="106" customWidth="1"/>
    <col min="7219" max="7424" width="9" style="106"/>
    <col min="7425" max="7425" width="23.625" style="106" customWidth="1"/>
    <col min="7426" max="7464" width="3.625" style="106" customWidth="1"/>
    <col min="7465" max="7467" width="0" style="106" hidden="1" customWidth="1"/>
    <col min="7468" max="7468" width="9.25" style="106" customWidth="1"/>
    <col min="7469" max="7469" width="5.75" style="106" customWidth="1"/>
    <col min="7470" max="7470" width="11.375" style="106" customWidth="1"/>
    <col min="7471" max="7471" width="5.125" style="106" customWidth="1"/>
    <col min="7472" max="7472" width="3.625" style="106" customWidth="1"/>
    <col min="7473" max="7473" width="7.5" style="106" customWidth="1"/>
    <col min="7474" max="7474" width="5.625" style="106" customWidth="1"/>
    <col min="7475" max="7680" width="9" style="106"/>
    <col min="7681" max="7681" width="23.625" style="106" customWidth="1"/>
    <col min="7682" max="7720" width="3.625" style="106" customWidth="1"/>
    <col min="7721" max="7723" width="0" style="106" hidden="1" customWidth="1"/>
    <col min="7724" max="7724" width="9.25" style="106" customWidth="1"/>
    <col min="7725" max="7725" width="5.75" style="106" customWidth="1"/>
    <col min="7726" max="7726" width="11.375" style="106" customWidth="1"/>
    <col min="7727" max="7727" width="5.125" style="106" customWidth="1"/>
    <col min="7728" max="7728" width="3.625" style="106" customWidth="1"/>
    <col min="7729" max="7729" width="7.5" style="106" customWidth="1"/>
    <col min="7730" max="7730" width="5.625" style="106" customWidth="1"/>
    <col min="7731" max="7936" width="9" style="106"/>
    <col min="7937" max="7937" width="23.625" style="106" customWidth="1"/>
    <col min="7938" max="7976" width="3.625" style="106" customWidth="1"/>
    <col min="7977" max="7979" width="0" style="106" hidden="1" customWidth="1"/>
    <col min="7980" max="7980" width="9.25" style="106" customWidth="1"/>
    <col min="7981" max="7981" width="5.75" style="106" customWidth="1"/>
    <col min="7982" max="7982" width="11.375" style="106" customWidth="1"/>
    <col min="7983" max="7983" width="5.125" style="106" customWidth="1"/>
    <col min="7984" max="7984" width="3.625" style="106" customWidth="1"/>
    <col min="7985" max="7985" width="7.5" style="106" customWidth="1"/>
    <col min="7986" max="7986" width="5.625" style="106" customWidth="1"/>
    <col min="7987" max="8192" width="9" style="106"/>
    <col min="8193" max="8193" width="23.625" style="106" customWidth="1"/>
    <col min="8194" max="8232" width="3.625" style="106" customWidth="1"/>
    <col min="8233" max="8235" width="0" style="106" hidden="1" customWidth="1"/>
    <col min="8236" max="8236" width="9.25" style="106" customWidth="1"/>
    <col min="8237" max="8237" width="5.75" style="106" customWidth="1"/>
    <col min="8238" max="8238" width="11.375" style="106" customWidth="1"/>
    <col min="8239" max="8239" width="5.125" style="106" customWidth="1"/>
    <col min="8240" max="8240" width="3.625" style="106" customWidth="1"/>
    <col min="8241" max="8241" width="7.5" style="106" customWidth="1"/>
    <col min="8242" max="8242" width="5.625" style="106" customWidth="1"/>
    <col min="8243" max="8448" width="9" style="106"/>
    <col min="8449" max="8449" width="23.625" style="106" customWidth="1"/>
    <col min="8450" max="8488" width="3.625" style="106" customWidth="1"/>
    <col min="8489" max="8491" width="0" style="106" hidden="1" customWidth="1"/>
    <col min="8492" max="8492" width="9.25" style="106" customWidth="1"/>
    <col min="8493" max="8493" width="5.75" style="106" customWidth="1"/>
    <col min="8494" max="8494" width="11.375" style="106" customWidth="1"/>
    <col min="8495" max="8495" width="5.125" style="106" customWidth="1"/>
    <col min="8496" max="8496" width="3.625" style="106" customWidth="1"/>
    <col min="8497" max="8497" width="7.5" style="106" customWidth="1"/>
    <col min="8498" max="8498" width="5.625" style="106" customWidth="1"/>
    <col min="8499" max="8704" width="9" style="106"/>
    <col min="8705" max="8705" width="23.625" style="106" customWidth="1"/>
    <col min="8706" max="8744" width="3.625" style="106" customWidth="1"/>
    <col min="8745" max="8747" width="0" style="106" hidden="1" customWidth="1"/>
    <col min="8748" max="8748" width="9.25" style="106" customWidth="1"/>
    <col min="8749" max="8749" width="5.75" style="106" customWidth="1"/>
    <col min="8750" max="8750" width="11.375" style="106" customWidth="1"/>
    <col min="8751" max="8751" width="5.125" style="106" customWidth="1"/>
    <col min="8752" max="8752" width="3.625" style="106" customWidth="1"/>
    <col min="8753" max="8753" width="7.5" style="106" customWidth="1"/>
    <col min="8754" max="8754" width="5.625" style="106" customWidth="1"/>
    <col min="8755" max="8960" width="9" style="106"/>
    <col min="8961" max="8961" width="23.625" style="106" customWidth="1"/>
    <col min="8962" max="9000" width="3.625" style="106" customWidth="1"/>
    <col min="9001" max="9003" width="0" style="106" hidden="1" customWidth="1"/>
    <col min="9004" max="9004" width="9.25" style="106" customWidth="1"/>
    <col min="9005" max="9005" width="5.75" style="106" customWidth="1"/>
    <col min="9006" max="9006" width="11.375" style="106" customWidth="1"/>
    <col min="9007" max="9007" width="5.125" style="106" customWidth="1"/>
    <col min="9008" max="9008" width="3.625" style="106" customWidth="1"/>
    <col min="9009" max="9009" width="7.5" style="106" customWidth="1"/>
    <col min="9010" max="9010" width="5.625" style="106" customWidth="1"/>
    <col min="9011" max="9216" width="9" style="106"/>
    <col min="9217" max="9217" width="23.625" style="106" customWidth="1"/>
    <col min="9218" max="9256" width="3.625" style="106" customWidth="1"/>
    <col min="9257" max="9259" width="0" style="106" hidden="1" customWidth="1"/>
    <col min="9260" max="9260" width="9.25" style="106" customWidth="1"/>
    <col min="9261" max="9261" width="5.75" style="106" customWidth="1"/>
    <col min="9262" max="9262" width="11.375" style="106" customWidth="1"/>
    <col min="9263" max="9263" width="5.125" style="106" customWidth="1"/>
    <col min="9264" max="9264" width="3.625" style="106" customWidth="1"/>
    <col min="9265" max="9265" width="7.5" style="106" customWidth="1"/>
    <col min="9266" max="9266" width="5.625" style="106" customWidth="1"/>
    <col min="9267" max="9472" width="9" style="106"/>
    <col min="9473" max="9473" width="23.625" style="106" customWidth="1"/>
    <col min="9474" max="9512" width="3.625" style="106" customWidth="1"/>
    <col min="9513" max="9515" width="0" style="106" hidden="1" customWidth="1"/>
    <col min="9516" max="9516" width="9.25" style="106" customWidth="1"/>
    <col min="9517" max="9517" width="5.75" style="106" customWidth="1"/>
    <col min="9518" max="9518" width="11.375" style="106" customWidth="1"/>
    <col min="9519" max="9519" width="5.125" style="106" customWidth="1"/>
    <col min="9520" max="9520" width="3.625" style="106" customWidth="1"/>
    <col min="9521" max="9521" width="7.5" style="106" customWidth="1"/>
    <col min="9522" max="9522" width="5.625" style="106" customWidth="1"/>
    <col min="9523" max="9728" width="9" style="106"/>
    <col min="9729" max="9729" width="23.625" style="106" customWidth="1"/>
    <col min="9730" max="9768" width="3.625" style="106" customWidth="1"/>
    <col min="9769" max="9771" width="0" style="106" hidden="1" customWidth="1"/>
    <col min="9772" max="9772" width="9.25" style="106" customWidth="1"/>
    <col min="9773" max="9773" width="5.75" style="106" customWidth="1"/>
    <col min="9774" max="9774" width="11.375" style="106" customWidth="1"/>
    <col min="9775" max="9775" width="5.125" style="106" customWidth="1"/>
    <col min="9776" max="9776" width="3.625" style="106" customWidth="1"/>
    <col min="9777" max="9777" width="7.5" style="106" customWidth="1"/>
    <col min="9778" max="9778" width="5.625" style="106" customWidth="1"/>
    <col min="9779" max="9984" width="9" style="106"/>
    <col min="9985" max="9985" width="23.625" style="106" customWidth="1"/>
    <col min="9986" max="10024" width="3.625" style="106" customWidth="1"/>
    <col min="10025" max="10027" width="0" style="106" hidden="1" customWidth="1"/>
    <col min="10028" max="10028" width="9.25" style="106" customWidth="1"/>
    <col min="10029" max="10029" width="5.75" style="106" customWidth="1"/>
    <col min="10030" max="10030" width="11.375" style="106" customWidth="1"/>
    <col min="10031" max="10031" width="5.125" style="106" customWidth="1"/>
    <col min="10032" max="10032" width="3.625" style="106" customWidth="1"/>
    <col min="10033" max="10033" width="7.5" style="106" customWidth="1"/>
    <col min="10034" max="10034" width="5.625" style="106" customWidth="1"/>
    <col min="10035" max="10240" width="9" style="106"/>
    <col min="10241" max="10241" width="23.625" style="106" customWidth="1"/>
    <col min="10242" max="10280" width="3.625" style="106" customWidth="1"/>
    <col min="10281" max="10283" width="0" style="106" hidden="1" customWidth="1"/>
    <col min="10284" max="10284" width="9.25" style="106" customWidth="1"/>
    <col min="10285" max="10285" width="5.75" style="106" customWidth="1"/>
    <col min="10286" max="10286" width="11.375" style="106" customWidth="1"/>
    <col min="10287" max="10287" width="5.125" style="106" customWidth="1"/>
    <col min="10288" max="10288" width="3.625" style="106" customWidth="1"/>
    <col min="10289" max="10289" width="7.5" style="106" customWidth="1"/>
    <col min="10290" max="10290" width="5.625" style="106" customWidth="1"/>
    <col min="10291" max="10496" width="9" style="106"/>
    <col min="10497" max="10497" width="23.625" style="106" customWidth="1"/>
    <col min="10498" max="10536" width="3.625" style="106" customWidth="1"/>
    <col min="10537" max="10539" width="0" style="106" hidden="1" customWidth="1"/>
    <col min="10540" max="10540" width="9.25" style="106" customWidth="1"/>
    <col min="10541" max="10541" width="5.75" style="106" customWidth="1"/>
    <col min="10542" max="10542" width="11.375" style="106" customWidth="1"/>
    <col min="10543" max="10543" width="5.125" style="106" customWidth="1"/>
    <col min="10544" max="10544" width="3.625" style="106" customWidth="1"/>
    <col min="10545" max="10545" width="7.5" style="106" customWidth="1"/>
    <col min="10546" max="10546" width="5.625" style="106" customWidth="1"/>
    <col min="10547" max="10752" width="9" style="106"/>
    <col min="10753" max="10753" width="23.625" style="106" customWidth="1"/>
    <col min="10754" max="10792" width="3.625" style="106" customWidth="1"/>
    <col min="10793" max="10795" width="0" style="106" hidden="1" customWidth="1"/>
    <col min="10796" max="10796" width="9.25" style="106" customWidth="1"/>
    <col min="10797" max="10797" width="5.75" style="106" customWidth="1"/>
    <col min="10798" max="10798" width="11.375" style="106" customWidth="1"/>
    <col min="10799" max="10799" width="5.125" style="106" customWidth="1"/>
    <col min="10800" max="10800" width="3.625" style="106" customWidth="1"/>
    <col min="10801" max="10801" width="7.5" style="106" customWidth="1"/>
    <col min="10802" max="10802" width="5.625" style="106" customWidth="1"/>
    <col min="10803" max="11008" width="9" style="106"/>
    <col min="11009" max="11009" width="23.625" style="106" customWidth="1"/>
    <col min="11010" max="11048" width="3.625" style="106" customWidth="1"/>
    <col min="11049" max="11051" width="0" style="106" hidden="1" customWidth="1"/>
    <col min="11052" max="11052" width="9.25" style="106" customWidth="1"/>
    <col min="11053" max="11053" width="5.75" style="106" customWidth="1"/>
    <col min="11054" max="11054" width="11.375" style="106" customWidth="1"/>
    <col min="11055" max="11055" width="5.125" style="106" customWidth="1"/>
    <col min="11056" max="11056" width="3.625" style="106" customWidth="1"/>
    <col min="11057" max="11057" width="7.5" style="106" customWidth="1"/>
    <col min="11058" max="11058" width="5.625" style="106" customWidth="1"/>
    <col min="11059" max="11264" width="9" style="106"/>
    <col min="11265" max="11265" width="23.625" style="106" customWidth="1"/>
    <col min="11266" max="11304" width="3.625" style="106" customWidth="1"/>
    <col min="11305" max="11307" width="0" style="106" hidden="1" customWidth="1"/>
    <col min="11308" max="11308" width="9.25" style="106" customWidth="1"/>
    <col min="11309" max="11309" width="5.75" style="106" customWidth="1"/>
    <col min="11310" max="11310" width="11.375" style="106" customWidth="1"/>
    <col min="11311" max="11311" width="5.125" style="106" customWidth="1"/>
    <col min="11312" max="11312" width="3.625" style="106" customWidth="1"/>
    <col min="11313" max="11313" width="7.5" style="106" customWidth="1"/>
    <col min="11314" max="11314" width="5.625" style="106" customWidth="1"/>
    <col min="11315" max="11520" width="9" style="106"/>
    <col min="11521" max="11521" width="23.625" style="106" customWidth="1"/>
    <col min="11522" max="11560" width="3.625" style="106" customWidth="1"/>
    <col min="11561" max="11563" width="0" style="106" hidden="1" customWidth="1"/>
    <col min="11564" max="11564" width="9.25" style="106" customWidth="1"/>
    <col min="11565" max="11565" width="5.75" style="106" customWidth="1"/>
    <col min="11566" max="11566" width="11.375" style="106" customWidth="1"/>
    <col min="11567" max="11567" width="5.125" style="106" customWidth="1"/>
    <col min="11568" max="11568" width="3.625" style="106" customWidth="1"/>
    <col min="11569" max="11569" width="7.5" style="106" customWidth="1"/>
    <col min="11570" max="11570" width="5.625" style="106" customWidth="1"/>
    <col min="11571" max="11776" width="9" style="106"/>
    <col min="11777" max="11777" width="23.625" style="106" customWidth="1"/>
    <col min="11778" max="11816" width="3.625" style="106" customWidth="1"/>
    <col min="11817" max="11819" width="0" style="106" hidden="1" customWidth="1"/>
    <col min="11820" max="11820" width="9.25" style="106" customWidth="1"/>
    <col min="11821" max="11821" width="5.75" style="106" customWidth="1"/>
    <col min="11822" max="11822" width="11.375" style="106" customWidth="1"/>
    <col min="11823" max="11823" width="5.125" style="106" customWidth="1"/>
    <col min="11824" max="11824" width="3.625" style="106" customWidth="1"/>
    <col min="11825" max="11825" width="7.5" style="106" customWidth="1"/>
    <col min="11826" max="11826" width="5.625" style="106" customWidth="1"/>
    <col min="11827" max="12032" width="9" style="106"/>
    <col min="12033" max="12033" width="23.625" style="106" customWidth="1"/>
    <col min="12034" max="12072" width="3.625" style="106" customWidth="1"/>
    <col min="12073" max="12075" width="0" style="106" hidden="1" customWidth="1"/>
    <col min="12076" max="12076" width="9.25" style="106" customWidth="1"/>
    <col min="12077" max="12077" width="5.75" style="106" customWidth="1"/>
    <col min="12078" max="12078" width="11.375" style="106" customWidth="1"/>
    <col min="12079" max="12079" width="5.125" style="106" customWidth="1"/>
    <col min="12080" max="12080" width="3.625" style="106" customWidth="1"/>
    <col min="12081" max="12081" width="7.5" style="106" customWidth="1"/>
    <col min="12082" max="12082" width="5.625" style="106" customWidth="1"/>
    <col min="12083" max="12288" width="9" style="106"/>
    <col min="12289" max="12289" width="23.625" style="106" customWidth="1"/>
    <col min="12290" max="12328" width="3.625" style="106" customWidth="1"/>
    <col min="12329" max="12331" width="0" style="106" hidden="1" customWidth="1"/>
    <col min="12332" max="12332" width="9.25" style="106" customWidth="1"/>
    <col min="12333" max="12333" width="5.75" style="106" customWidth="1"/>
    <col min="12334" max="12334" width="11.375" style="106" customWidth="1"/>
    <col min="12335" max="12335" width="5.125" style="106" customWidth="1"/>
    <col min="12336" max="12336" width="3.625" style="106" customWidth="1"/>
    <col min="12337" max="12337" width="7.5" style="106" customWidth="1"/>
    <col min="12338" max="12338" width="5.625" style="106" customWidth="1"/>
    <col min="12339" max="12544" width="9" style="106"/>
    <col min="12545" max="12545" width="23.625" style="106" customWidth="1"/>
    <col min="12546" max="12584" width="3.625" style="106" customWidth="1"/>
    <col min="12585" max="12587" width="0" style="106" hidden="1" customWidth="1"/>
    <col min="12588" max="12588" width="9.25" style="106" customWidth="1"/>
    <col min="12589" max="12589" width="5.75" style="106" customWidth="1"/>
    <col min="12590" max="12590" width="11.375" style="106" customWidth="1"/>
    <col min="12591" max="12591" width="5.125" style="106" customWidth="1"/>
    <col min="12592" max="12592" width="3.625" style="106" customWidth="1"/>
    <col min="12593" max="12593" width="7.5" style="106" customWidth="1"/>
    <col min="12594" max="12594" width="5.625" style="106" customWidth="1"/>
    <col min="12595" max="12800" width="9" style="106"/>
    <col min="12801" max="12801" width="23.625" style="106" customWidth="1"/>
    <col min="12802" max="12840" width="3.625" style="106" customWidth="1"/>
    <col min="12841" max="12843" width="0" style="106" hidden="1" customWidth="1"/>
    <col min="12844" max="12844" width="9.25" style="106" customWidth="1"/>
    <col min="12845" max="12845" width="5.75" style="106" customWidth="1"/>
    <col min="12846" max="12846" width="11.375" style="106" customWidth="1"/>
    <col min="12847" max="12847" width="5.125" style="106" customWidth="1"/>
    <col min="12848" max="12848" width="3.625" style="106" customWidth="1"/>
    <col min="12849" max="12849" width="7.5" style="106" customWidth="1"/>
    <col min="12850" max="12850" width="5.625" style="106" customWidth="1"/>
    <col min="12851" max="13056" width="9" style="106"/>
    <col min="13057" max="13057" width="23.625" style="106" customWidth="1"/>
    <col min="13058" max="13096" width="3.625" style="106" customWidth="1"/>
    <col min="13097" max="13099" width="0" style="106" hidden="1" customWidth="1"/>
    <col min="13100" max="13100" width="9.25" style="106" customWidth="1"/>
    <col min="13101" max="13101" width="5.75" style="106" customWidth="1"/>
    <col min="13102" max="13102" width="11.375" style="106" customWidth="1"/>
    <col min="13103" max="13103" width="5.125" style="106" customWidth="1"/>
    <col min="13104" max="13104" width="3.625" style="106" customWidth="1"/>
    <col min="13105" max="13105" width="7.5" style="106" customWidth="1"/>
    <col min="13106" max="13106" width="5.625" style="106" customWidth="1"/>
    <col min="13107" max="13312" width="9" style="106"/>
    <col min="13313" max="13313" width="23.625" style="106" customWidth="1"/>
    <col min="13314" max="13352" width="3.625" style="106" customWidth="1"/>
    <col min="13353" max="13355" width="0" style="106" hidden="1" customWidth="1"/>
    <col min="13356" max="13356" width="9.25" style="106" customWidth="1"/>
    <col min="13357" max="13357" width="5.75" style="106" customWidth="1"/>
    <col min="13358" max="13358" width="11.375" style="106" customWidth="1"/>
    <col min="13359" max="13359" width="5.125" style="106" customWidth="1"/>
    <col min="13360" max="13360" width="3.625" style="106" customWidth="1"/>
    <col min="13361" max="13361" width="7.5" style="106" customWidth="1"/>
    <col min="13362" max="13362" width="5.625" style="106" customWidth="1"/>
    <col min="13363" max="13568" width="9" style="106"/>
    <col min="13569" max="13569" width="23.625" style="106" customWidth="1"/>
    <col min="13570" max="13608" width="3.625" style="106" customWidth="1"/>
    <col min="13609" max="13611" width="0" style="106" hidden="1" customWidth="1"/>
    <col min="13612" max="13612" width="9.25" style="106" customWidth="1"/>
    <col min="13613" max="13613" width="5.75" style="106" customWidth="1"/>
    <col min="13614" max="13614" width="11.375" style="106" customWidth="1"/>
    <col min="13615" max="13615" width="5.125" style="106" customWidth="1"/>
    <col min="13616" max="13616" width="3.625" style="106" customWidth="1"/>
    <col min="13617" max="13617" width="7.5" style="106" customWidth="1"/>
    <col min="13618" max="13618" width="5.625" style="106" customWidth="1"/>
    <col min="13619" max="13824" width="9" style="106"/>
    <col min="13825" max="13825" width="23.625" style="106" customWidth="1"/>
    <col min="13826" max="13864" width="3.625" style="106" customWidth="1"/>
    <col min="13865" max="13867" width="0" style="106" hidden="1" customWidth="1"/>
    <col min="13868" max="13868" width="9.25" style="106" customWidth="1"/>
    <col min="13869" max="13869" width="5.75" style="106" customWidth="1"/>
    <col min="13870" max="13870" width="11.375" style="106" customWidth="1"/>
    <col min="13871" max="13871" width="5.125" style="106" customWidth="1"/>
    <col min="13872" max="13872" width="3.625" style="106" customWidth="1"/>
    <col min="13873" max="13873" width="7.5" style="106" customWidth="1"/>
    <col min="13874" max="13874" width="5.625" style="106" customWidth="1"/>
    <col min="13875" max="14080" width="9" style="106"/>
    <col min="14081" max="14081" width="23.625" style="106" customWidth="1"/>
    <col min="14082" max="14120" width="3.625" style="106" customWidth="1"/>
    <col min="14121" max="14123" width="0" style="106" hidden="1" customWidth="1"/>
    <col min="14124" max="14124" width="9.25" style="106" customWidth="1"/>
    <col min="14125" max="14125" width="5.75" style="106" customWidth="1"/>
    <col min="14126" max="14126" width="11.375" style="106" customWidth="1"/>
    <col min="14127" max="14127" width="5.125" style="106" customWidth="1"/>
    <col min="14128" max="14128" width="3.625" style="106" customWidth="1"/>
    <col min="14129" max="14129" width="7.5" style="106" customWidth="1"/>
    <col min="14130" max="14130" width="5.625" style="106" customWidth="1"/>
    <col min="14131" max="14336" width="9" style="106"/>
    <col min="14337" max="14337" width="23.625" style="106" customWidth="1"/>
    <col min="14338" max="14376" width="3.625" style="106" customWidth="1"/>
    <col min="14377" max="14379" width="0" style="106" hidden="1" customWidth="1"/>
    <col min="14380" max="14380" width="9.25" style="106" customWidth="1"/>
    <col min="14381" max="14381" width="5.75" style="106" customWidth="1"/>
    <col min="14382" max="14382" width="11.375" style="106" customWidth="1"/>
    <col min="14383" max="14383" width="5.125" style="106" customWidth="1"/>
    <col min="14384" max="14384" width="3.625" style="106" customWidth="1"/>
    <col min="14385" max="14385" width="7.5" style="106" customWidth="1"/>
    <col min="14386" max="14386" width="5.625" style="106" customWidth="1"/>
    <col min="14387" max="14592" width="9" style="106"/>
    <col min="14593" max="14593" width="23.625" style="106" customWidth="1"/>
    <col min="14594" max="14632" width="3.625" style="106" customWidth="1"/>
    <col min="14633" max="14635" width="0" style="106" hidden="1" customWidth="1"/>
    <col min="14636" max="14636" width="9.25" style="106" customWidth="1"/>
    <col min="14637" max="14637" width="5.75" style="106" customWidth="1"/>
    <col min="14638" max="14638" width="11.375" style="106" customWidth="1"/>
    <col min="14639" max="14639" width="5.125" style="106" customWidth="1"/>
    <col min="14640" max="14640" width="3.625" style="106" customWidth="1"/>
    <col min="14641" max="14641" width="7.5" style="106" customWidth="1"/>
    <col min="14642" max="14642" width="5.625" style="106" customWidth="1"/>
    <col min="14643" max="14848" width="9" style="106"/>
    <col min="14849" max="14849" width="23.625" style="106" customWidth="1"/>
    <col min="14850" max="14888" width="3.625" style="106" customWidth="1"/>
    <col min="14889" max="14891" width="0" style="106" hidden="1" customWidth="1"/>
    <col min="14892" max="14892" width="9.25" style="106" customWidth="1"/>
    <col min="14893" max="14893" width="5.75" style="106" customWidth="1"/>
    <col min="14894" max="14894" width="11.375" style="106" customWidth="1"/>
    <col min="14895" max="14895" width="5.125" style="106" customWidth="1"/>
    <col min="14896" max="14896" width="3.625" style="106" customWidth="1"/>
    <col min="14897" max="14897" width="7.5" style="106" customWidth="1"/>
    <col min="14898" max="14898" width="5.625" style="106" customWidth="1"/>
    <col min="14899" max="15104" width="9" style="106"/>
    <col min="15105" max="15105" width="23.625" style="106" customWidth="1"/>
    <col min="15106" max="15144" width="3.625" style="106" customWidth="1"/>
    <col min="15145" max="15147" width="0" style="106" hidden="1" customWidth="1"/>
    <col min="15148" max="15148" width="9.25" style="106" customWidth="1"/>
    <col min="15149" max="15149" width="5.75" style="106" customWidth="1"/>
    <col min="15150" max="15150" width="11.375" style="106" customWidth="1"/>
    <col min="15151" max="15151" width="5.125" style="106" customWidth="1"/>
    <col min="15152" max="15152" width="3.625" style="106" customWidth="1"/>
    <col min="15153" max="15153" width="7.5" style="106" customWidth="1"/>
    <col min="15154" max="15154" width="5.625" style="106" customWidth="1"/>
    <col min="15155" max="15360" width="9" style="106"/>
    <col min="15361" max="15361" width="23.625" style="106" customWidth="1"/>
    <col min="15362" max="15400" width="3.625" style="106" customWidth="1"/>
    <col min="15401" max="15403" width="0" style="106" hidden="1" customWidth="1"/>
    <col min="15404" max="15404" width="9.25" style="106" customWidth="1"/>
    <col min="15405" max="15405" width="5.75" style="106" customWidth="1"/>
    <col min="15406" max="15406" width="11.375" style="106" customWidth="1"/>
    <col min="15407" max="15407" width="5.125" style="106" customWidth="1"/>
    <col min="15408" max="15408" width="3.625" style="106" customWidth="1"/>
    <col min="15409" max="15409" width="7.5" style="106" customWidth="1"/>
    <col min="15410" max="15410" width="5.625" style="106" customWidth="1"/>
    <col min="15411" max="15616" width="9" style="106"/>
    <col min="15617" max="15617" width="23.625" style="106" customWidth="1"/>
    <col min="15618" max="15656" width="3.625" style="106" customWidth="1"/>
    <col min="15657" max="15659" width="0" style="106" hidden="1" customWidth="1"/>
    <col min="15660" max="15660" width="9.25" style="106" customWidth="1"/>
    <col min="15661" max="15661" width="5.75" style="106" customWidth="1"/>
    <col min="15662" max="15662" width="11.375" style="106" customWidth="1"/>
    <col min="15663" max="15663" width="5.125" style="106" customWidth="1"/>
    <col min="15664" max="15664" width="3.625" style="106" customWidth="1"/>
    <col min="15665" max="15665" width="7.5" style="106" customWidth="1"/>
    <col min="15666" max="15666" width="5.625" style="106" customWidth="1"/>
    <col min="15667" max="15872" width="9" style="106"/>
    <col min="15873" max="15873" width="23.625" style="106" customWidth="1"/>
    <col min="15874" max="15912" width="3.625" style="106" customWidth="1"/>
    <col min="15913" max="15915" width="0" style="106" hidden="1" customWidth="1"/>
    <col min="15916" max="15916" width="9.25" style="106" customWidth="1"/>
    <col min="15917" max="15917" width="5.75" style="106" customWidth="1"/>
    <col min="15918" max="15918" width="11.375" style="106" customWidth="1"/>
    <col min="15919" max="15919" width="5.125" style="106" customWidth="1"/>
    <col min="15920" max="15920" width="3.625" style="106" customWidth="1"/>
    <col min="15921" max="15921" width="7.5" style="106" customWidth="1"/>
    <col min="15922" max="15922" width="5.625" style="106" customWidth="1"/>
    <col min="15923" max="16128" width="9" style="106"/>
    <col min="16129" max="16129" width="23.625" style="106" customWidth="1"/>
    <col min="16130" max="16168" width="3.625" style="106" customWidth="1"/>
    <col min="16169" max="16171" width="0" style="106" hidden="1" customWidth="1"/>
    <col min="16172" max="16172" width="9.25" style="106" customWidth="1"/>
    <col min="16173" max="16173" width="5.75" style="106" customWidth="1"/>
    <col min="16174" max="16174" width="11.375" style="106" customWidth="1"/>
    <col min="16175" max="16175" width="5.125" style="106" customWidth="1"/>
    <col min="16176" max="16176" width="3.625" style="106" customWidth="1"/>
    <col min="16177" max="16177" width="7.5" style="106" customWidth="1"/>
    <col min="16178" max="16178" width="5.625" style="106" customWidth="1"/>
    <col min="16179" max="16384" width="9" style="106"/>
  </cols>
  <sheetData>
    <row r="1" spans="1:50" ht="20.100000000000001" customHeight="1">
      <c r="A1" s="652"/>
      <c r="B1" s="653"/>
      <c r="C1" s="653"/>
      <c r="D1" s="653"/>
      <c r="E1" s="653"/>
      <c r="F1" s="653"/>
      <c r="G1" s="653"/>
      <c r="H1" s="653"/>
      <c r="I1" s="653"/>
      <c r="J1" s="653"/>
      <c r="K1" s="653"/>
      <c r="L1" s="653"/>
      <c r="M1" s="653"/>
      <c r="N1" s="653"/>
      <c r="O1" s="653"/>
      <c r="P1" s="653"/>
      <c r="Q1" s="653"/>
      <c r="R1" s="653"/>
      <c r="S1" s="653"/>
      <c r="T1" s="653"/>
      <c r="U1" s="653"/>
      <c r="V1" s="653"/>
      <c r="W1" s="653"/>
      <c r="X1" s="653"/>
      <c r="Y1" s="653"/>
      <c r="Z1" s="653"/>
      <c r="AA1" s="653"/>
      <c r="AB1" s="653"/>
      <c r="AC1" s="653"/>
      <c r="AD1" s="653"/>
      <c r="AE1" s="653"/>
      <c r="AF1" s="653"/>
      <c r="AG1" s="653"/>
      <c r="AH1" s="653"/>
      <c r="AI1" s="653"/>
      <c r="AJ1" s="653"/>
      <c r="AK1" s="653"/>
      <c r="AL1" s="653"/>
      <c r="AM1" s="653"/>
      <c r="AN1" s="653"/>
      <c r="AO1" s="652"/>
      <c r="AP1" s="652"/>
      <c r="AQ1" s="652"/>
      <c r="AR1" s="652"/>
      <c r="AT1" s="107"/>
      <c r="AU1" s="107"/>
      <c r="AW1" s="130"/>
      <c r="AX1" s="130"/>
    </row>
    <row r="2" spans="1:50" ht="32.25" customHeight="1">
      <c r="A2" s="654" t="s">
        <v>3755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</row>
    <row r="3" spans="1:50" ht="21" customHeight="1" thickBot="1">
      <c r="A3" s="654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</row>
    <row r="4" spans="1:50" ht="21" customHeight="1">
      <c r="A4" s="737" t="s">
        <v>3756</v>
      </c>
      <c r="B4" s="739" t="s">
        <v>3757</v>
      </c>
      <c r="C4" s="740"/>
      <c r="D4" s="740"/>
      <c r="E4" s="740"/>
      <c r="F4" s="740"/>
      <c r="G4" s="741"/>
      <c r="H4" s="739" t="s">
        <v>3758</v>
      </c>
      <c r="I4" s="740"/>
      <c r="J4" s="740"/>
      <c r="K4" s="740"/>
      <c r="L4" s="740"/>
      <c r="M4" s="740"/>
      <c r="N4" s="740"/>
      <c r="O4" s="740"/>
      <c r="P4" s="740"/>
      <c r="Q4" s="740"/>
      <c r="R4" s="740"/>
      <c r="S4" s="740"/>
      <c r="T4" s="740"/>
      <c r="U4" s="740"/>
      <c r="V4" s="740"/>
      <c r="W4" s="740"/>
      <c r="X4" s="740"/>
      <c r="Y4" s="740"/>
      <c r="Z4" s="740"/>
      <c r="AA4" s="822"/>
      <c r="AB4" s="741"/>
      <c r="AC4" s="739" t="s">
        <v>3759</v>
      </c>
      <c r="AD4" s="740"/>
      <c r="AE4" s="740"/>
      <c r="AF4" s="740"/>
      <c r="AG4" s="740"/>
      <c r="AH4" s="740"/>
      <c r="AI4" s="740"/>
      <c r="AJ4" s="740"/>
      <c r="AK4" s="740"/>
      <c r="AL4" s="740"/>
      <c r="AM4" s="740"/>
      <c r="AN4" s="741"/>
      <c r="AO4" s="823" t="s">
        <v>3760</v>
      </c>
      <c r="AP4" s="824"/>
      <c r="AQ4" s="825"/>
      <c r="AR4" s="742" t="s">
        <v>3761</v>
      </c>
    </row>
    <row r="5" spans="1:50" ht="21" customHeight="1" thickBot="1">
      <c r="A5" s="738"/>
      <c r="B5" s="744" t="s">
        <v>3762</v>
      </c>
      <c r="C5" s="745"/>
      <c r="D5" s="745"/>
      <c r="E5" s="745"/>
      <c r="F5" s="745"/>
      <c r="G5" s="746"/>
      <c r="H5" s="744" t="s">
        <v>3763</v>
      </c>
      <c r="I5" s="745"/>
      <c r="J5" s="745"/>
      <c r="K5" s="745"/>
      <c r="L5" s="745"/>
      <c r="M5" s="745"/>
      <c r="N5" s="745" t="s">
        <v>3764</v>
      </c>
      <c r="O5" s="745"/>
      <c r="P5" s="745"/>
      <c r="Q5" s="745"/>
      <c r="R5" s="745"/>
      <c r="S5" s="745"/>
      <c r="T5" s="745"/>
      <c r="U5" s="745"/>
      <c r="V5" s="745"/>
      <c r="W5" s="745"/>
      <c r="X5" s="745"/>
      <c r="Y5" s="745"/>
      <c r="Z5" s="745"/>
      <c r="AA5" s="821"/>
      <c r="AB5" s="746"/>
      <c r="AC5" s="744" t="s">
        <v>3765</v>
      </c>
      <c r="AD5" s="745"/>
      <c r="AE5" s="745"/>
      <c r="AF5" s="745"/>
      <c r="AG5" s="745"/>
      <c r="AH5" s="745"/>
      <c r="AI5" s="745"/>
      <c r="AJ5" s="745"/>
      <c r="AK5" s="745"/>
      <c r="AL5" s="745"/>
      <c r="AM5" s="745"/>
      <c r="AN5" s="746"/>
      <c r="AO5" s="831" t="s">
        <v>3766</v>
      </c>
      <c r="AP5" s="832"/>
      <c r="AQ5" s="833"/>
      <c r="AR5" s="743"/>
    </row>
    <row r="6" spans="1:50" ht="129.94999999999999" customHeight="1">
      <c r="A6" s="108" t="s">
        <v>3767</v>
      </c>
      <c r="B6" s="109" t="s">
        <v>3768</v>
      </c>
      <c r="C6" s="110" t="s">
        <v>3769</v>
      </c>
      <c r="D6" s="110" t="s">
        <v>3752</v>
      </c>
      <c r="E6" s="110" t="s">
        <v>3770</v>
      </c>
      <c r="F6" s="110" t="s">
        <v>3771</v>
      </c>
      <c r="G6" s="110" t="s">
        <v>3772</v>
      </c>
      <c r="H6" s="109" t="s">
        <v>3768</v>
      </c>
      <c r="I6" s="110" t="s">
        <v>3773</v>
      </c>
      <c r="J6" s="110" t="s">
        <v>3774</v>
      </c>
      <c r="K6" s="110" t="s">
        <v>3775</v>
      </c>
      <c r="L6" s="110" t="str">
        <f>G6</f>
        <v>현장/원격</v>
      </c>
      <c r="M6" s="110" t="s">
        <v>3776</v>
      </c>
      <c r="N6" s="110" t="s">
        <v>3777</v>
      </c>
      <c r="O6" s="110" t="s">
        <v>3778</v>
      </c>
      <c r="P6" s="110" t="s">
        <v>3779</v>
      </c>
      <c r="Q6" s="110" t="s">
        <v>3753</v>
      </c>
      <c r="R6" s="110" t="s">
        <v>3780</v>
      </c>
      <c r="S6" s="110" t="s">
        <v>3781</v>
      </c>
      <c r="T6" s="110" t="s">
        <v>3782</v>
      </c>
      <c r="U6" s="110" t="s">
        <v>3783</v>
      </c>
      <c r="V6" s="110" t="s">
        <v>3771</v>
      </c>
      <c r="W6" s="110" t="s">
        <v>3784</v>
      </c>
      <c r="X6" s="110" t="s">
        <v>3785</v>
      </c>
      <c r="Y6" s="110" t="s">
        <v>3786</v>
      </c>
      <c r="Z6" s="110" t="s">
        <v>3787</v>
      </c>
      <c r="AA6" s="655" t="s">
        <v>3754</v>
      </c>
      <c r="AB6" s="111"/>
      <c r="AC6" s="109" t="s">
        <v>3788</v>
      </c>
      <c r="AD6" s="110" t="s">
        <v>3789</v>
      </c>
      <c r="AE6" s="110" t="s">
        <v>3790</v>
      </c>
      <c r="AF6" s="110" t="s">
        <v>3791</v>
      </c>
      <c r="AG6" s="110" t="s">
        <v>3792</v>
      </c>
      <c r="AH6" s="110" t="s">
        <v>3793</v>
      </c>
      <c r="AI6" s="110" t="s">
        <v>3794</v>
      </c>
      <c r="AJ6" s="110" t="s">
        <v>3795</v>
      </c>
      <c r="AK6" s="110" t="s">
        <v>3796</v>
      </c>
      <c r="AL6" s="110" t="s">
        <v>3797</v>
      </c>
      <c r="AM6" s="110" t="s">
        <v>3798</v>
      </c>
      <c r="AN6" s="111" t="s">
        <v>3799</v>
      </c>
      <c r="AO6" s="656" t="str">
        <f>AJ6</f>
        <v>개도</v>
      </c>
      <c r="AP6" s="657"/>
      <c r="AQ6" s="658"/>
      <c r="AR6" s="108"/>
    </row>
    <row r="7" spans="1:50" s="666" customFormat="1" ht="21" customHeight="1">
      <c r="A7" s="695" t="s">
        <v>3844</v>
      </c>
      <c r="B7" s="659"/>
      <c r="C7" s="660">
        <f>3</f>
        <v>3</v>
      </c>
      <c r="D7" s="660"/>
      <c r="E7" s="660"/>
      <c r="F7" s="660">
        <v>2</v>
      </c>
      <c r="G7" s="661"/>
      <c r="H7" s="659"/>
      <c r="I7" s="660"/>
      <c r="J7" s="660">
        <v>2</v>
      </c>
      <c r="K7" s="660"/>
      <c r="L7" s="660"/>
      <c r="M7" s="660">
        <f>J7</f>
        <v>2</v>
      </c>
      <c r="N7" s="660"/>
      <c r="O7" s="660"/>
      <c r="P7" s="660"/>
      <c r="Q7" s="660"/>
      <c r="R7" s="660"/>
      <c r="S7" s="660"/>
      <c r="T7" s="660"/>
      <c r="U7" s="660"/>
      <c r="V7" s="660">
        <v>2</v>
      </c>
      <c r="W7" s="660"/>
      <c r="X7" s="660"/>
      <c r="Y7" s="660"/>
      <c r="Z7" s="660">
        <v>1</v>
      </c>
      <c r="AA7" s="662"/>
      <c r="AB7" s="661"/>
      <c r="AC7" s="663"/>
      <c r="AD7" s="664"/>
      <c r="AE7" s="660"/>
      <c r="AF7" s="660"/>
      <c r="AG7" s="660"/>
      <c r="AH7" s="660"/>
      <c r="AI7" s="660"/>
      <c r="AJ7" s="660">
        <v>1</v>
      </c>
      <c r="AK7" s="660"/>
      <c r="AL7" s="660"/>
      <c r="AM7" s="660"/>
      <c r="AN7" s="661"/>
      <c r="AO7" s="659"/>
      <c r="AP7" s="660"/>
      <c r="AQ7" s="661"/>
      <c r="AR7" s="665"/>
      <c r="AT7" s="667" t="s">
        <v>3800</v>
      </c>
    </row>
    <row r="8" spans="1:50" ht="21" customHeight="1">
      <c r="A8" s="668" t="s">
        <v>3843</v>
      </c>
      <c r="B8" s="659"/>
      <c r="C8" s="660"/>
      <c r="D8" s="660"/>
      <c r="E8" s="660"/>
      <c r="F8" s="660"/>
      <c r="G8" s="661"/>
      <c r="H8" s="659"/>
      <c r="I8" s="660"/>
      <c r="J8" s="660"/>
      <c r="K8" s="660"/>
      <c r="L8" s="660"/>
      <c r="M8" s="660"/>
      <c r="N8" s="660"/>
      <c r="O8" s="660"/>
      <c r="P8" s="660"/>
      <c r="Q8" s="660"/>
      <c r="R8" s="660"/>
      <c r="S8" s="660"/>
      <c r="T8" s="660"/>
      <c r="U8" s="660"/>
      <c r="V8" s="660"/>
      <c r="W8" s="660"/>
      <c r="X8" s="660">
        <v>4</v>
      </c>
      <c r="Y8" s="660"/>
      <c r="Z8" s="660"/>
      <c r="AA8" s="662"/>
      <c r="AB8" s="661"/>
      <c r="AC8" s="669"/>
      <c r="AD8" s="660"/>
      <c r="AE8" s="660"/>
      <c r="AF8" s="660"/>
      <c r="AG8" s="660"/>
      <c r="AH8" s="660"/>
      <c r="AI8" s="660">
        <v>1</v>
      </c>
      <c r="AJ8" s="660"/>
      <c r="AK8" s="660"/>
      <c r="AL8" s="660"/>
      <c r="AM8" s="660"/>
      <c r="AN8" s="661"/>
      <c r="AO8" s="659"/>
      <c r="AP8" s="660"/>
      <c r="AQ8" s="661"/>
      <c r="AR8" s="665"/>
    </row>
    <row r="9" spans="1:50" ht="21" customHeight="1">
      <c r="A9" s="668" t="s">
        <v>3801</v>
      </c>
      <c r="B9" s="659"/>
      <c r="C9" s="660"/>
      <c r="D9" s="660"/>
      <c r="E9" s="660"/>
      <c r="F9" s="660"/>
      <c r="G9" s="661">
        <v>2</v>
      </c>
      <c r="H9" s="659"/>
      <c r="I9" s="660"/>
      <c r="J9" s="660"/>
      <c r="K9" s="660"/>
      <c r="L9" s="660">
        <v>2</v>
      </c>
      <c r="M9" s="660"/>
      <c r="N9" s="660"/>
      <c r="O9" s="660"/>
      <c r="P9" s="660"/>
      <c r="Q9" s="660"/>
      <c r="R9" s="660"/>
      <c r="S9" s="660"/>
      <c r="T9" s="660"/>
      <c r="U9" s="660"/>
      <c r="V9" s="660"/>
      <c r="W9" s="660"/>
      <c r="X9" s="660"/>
      <c r="Y9" s="660"/>
      <c r="Z9" s="660"/>
      <c r="AA9" s="662"/>
      <c r="AB9" s="661"/>
      <c r="AC9" s="669"/>
      <c r="AD9" s="660"/>
      <c r="AE9" s="660"/>
      <c r="AF9" s="660"/>
      <c r="AG9" s="660"/>
      <c r="AH9" s="660"/>
      <c r="AI9" s="660"/>
      <c r="AJ9" s="660"/>
      <c r="AK9" s="660"/>
      <c r="AL9" s="660"/>
      <c r="AM9" s="660"/>
      <c r="AN9" s="661"/>
      <c r="AO9" s="659"/>
      <c r="AP9" s="660"/>
      <c r="AQ9" s="661"/>
      <c r="AR9" s="665"/>
    </row>
    <row r="10" spans="1:50" ht="21" customHeight="1">
      <c r="A10" s="668"/>
      <c r="B10" s="659"/>
      <c r="C10" s="660"/>
      <c r="D10" s="660"/>
      <c r="E10" s="660"/>
      <c r="F10" s="660"/>
      <c r="G10" s="661"/>
      <c r="H10" s="659"/>
      <c r="I10" s="660"/>
      <c r="J10" s="660"/>
      <c r="K10" s="660"/>
      <c r="L10" s="660"/>
      <c r="M10" s="660"/>
      <c r="N10" s="660"/>
      <c r="O10" s="660"/>
      <c r="P10" s="660"/>
      <c r="Q10" s="660"/>
      <c r="R10" s="660"/>
      <c r="S10" s="660"/>
      <c r="T10" s="660"/>
      <c r="U10" s="660"/>
      <c r="V10" s="660"/>
      <c r="W10" s="660"/>
      <c r="X10" s="660"/>
      <c r="Y10" s="660"/>
      <c r="Z10" s="660"/>
      <c r="AA10" s="662"/>
      <c r="AB10" s="661"/>
      <c r="AC10" s="669"/>
      <c r="AD10" s="660"/>
      <c r="AE10" s="660"/>
      <c r="AF10" s="660"/>
      <c r="AG10" s="660"/>
      <c r="AH10" s="660"/>
      <c r="AI10" s="660"/>
      <c r="AJ10" s="660"/>
      <c r="AK10" s="660"/>
      <c r="AL10" s="660"/>
      <c r="AM10" s="660"/>
      <c r="AN10" s="661"/>
      <c r="AO10" s="659"/>
      <c r="AP10" s="660"/>
      <c r="AQ10" s="661"/>
      <c r="AR10" s="665"/>
    </row>
    <row r="11" spans="1:50" ht="21" customHeight="1">
      <c r="A11" s="668"/>
      <c r="B11" s="659"/>
      <c r="C11" s="660"/>
      <c r="D11" s="660"/>
      <c r="E11" s="660"/>
      <c r="F11" s="660"/>
      <c r="G11" s="661"/>
      <c r="H11" s="659"/>
      <c r="I11" s="660"/>
      <c r="J11" s="660"/>
      <c r="K11" s="660"/>
      <c r="L11" s="660"/>
      <c r="M11" s="660"/>
      <c r="N11" s="660"/>
      <c r="O11" s="660"/>
      <c r="P11" s="660"/>
      <c r="Q11" s="660"/>
      <c r="R11" s="660"/>
      <c r="S11" s="660"/>
      <c r="T11" s="660"/>
      <c r="U11" s="660"/>
      <c r="V11" s="660"/>
      <c r="W11" s="660"/>
      <c r="X11" s="660"/>
      <c r="Y11" s="660"/>
      <c r="Z11" s="660"/>
      <c r="AA11" s="662"/>
      <c r="AB11" s="661"/>
      <c r="AC11" s="669"/>
      <c r="AD11" s="660"/>
      <c r="AE11" s="660"/>
      <c r="AF11" s="660"/>
      <c r="AG11" s="660"/>
      <c r="AH11" s="660"/>
      <c r="AI11" s="660"/>
      <c r="AJ11" s="660"/>
      <c r="AK11" s="660"/>
      <c r="AL11" s="660"/>
      <c r="AM11" s="660"/>
      <c r="AN11" s="661"/>
      <c r="AO11" s="659"/>
      <c r="AP11" s="660"/>
      <c r="AQ11" s="661"/>
      <c r="AR11" s="665"/>
    </row>
    <row r="12" spans="1:50" ht="21" customHeight="1">
      <c r="A12" s="668"/>
      <c r="B12" s="659"/>
      <c r="C12" s="660"/>
      <c r="D12" s="660"/>
      <c r="E12" s="660"/>
      <c r="F12" s="660"/>
      <c r="G12" s="661"/>
      <c r="H12" s="659"/>
      <c r="I12" s="660"/>
      <c r="J12" s="660"/>
      <c r="K12" s="660"/>
      <c r="L12" s="660"/>
      <c r="M12" s="660"/>
      <c r="N12" s="660"/>
      <c r="O12" s="660"/>
      <c r="P12" s="660"/>
      <c r="Q12" s="660"/>
      <c r="R12" s="660"/>
      <c r="S12" s="660"/>
      <c r="T12" s="660"/>
      <c r="U12" s="660"/>
      <c r="V12" s="660"/>
      <c r="W12" s="660"/>
      <c r="X12" s="660"/>
      <c r="Y12" s="660"/>
      <c r="Z12" s="660"/>
      <c r="AA12" s="662"/>
      <c r="AB12" s="661"/>
      <c r="AC12" s="669"/>
      <c r="AD12" s="660"/>
      <c r="AE12" s="660"/>
      <c r="AF12" s="660"/>
      <c r="AG12" s="660"/>
      <c r="AH12" s="660"/>
      <c r="AI12" s="660"/>
      <c r="AJ12" s="660"/>
      <c r="AK12" s="660"/>
      <c r="AL12" s="660"/>
      <c r="AM12" s="660"/>
      <c r="AN12" s="661"/>
      <c r="AO12" s="659"/>
      <c r="AP12" s="660"/>
      <c r="AQ12" s="661"/>
      <c r="AR12" s="665"/>
    </row>
    <row r="13" spans="1:50" ht="21" customHeight="1">
      <c r="A13" s="668"/>
      <c r="B13" s="659"/>
      <c r="C13" s="660"/>
      <c r="D13" s="660"/>
      <c r="E13" s="660"/>
      <c r="F13" s="660"/>
      <c r="G13" s="661"/>
      <c r="H13" s="659"/>
      <c r="I13" s="660"/>
      <c r="J13" s="660"/>
      <c r="K13" s="660"/>
      <c r="L13" s="660"/>
      <c r="M13" s="660"/>
      <c r="N13" s="660"/>
      <c r="O13" s="660"/>
      <c r="P13" s="660"/>
      <c r="Q13" s="660"/>
      <c r="R13" s="660"/>
      <c r="S13" s="660"/>
      <c r="T13" s="660"/>
      <c r="U13" s="660"/>
      <c r="V13" s="660"/>
      <c r="W13" s="660"/>
      <c r="X13" s="660"/>
      <c r="Y13" s="660"/>
      <c r="Z13" s="660"/>
      <c r="AA13" s="662"/>
      <c r="AB13" s="661"/>
      <c r="AC13" s="669"/>
      <c r="AD13" s="660"/>
      <c r="AE13" s="660"/>
      <c r="AF13" s="660"/>
      <c r="AG13" s="660"/>
      <c r="AH13" s="660"/>
      <c r="AI13" s="660"/>
      <c r="AJ13" s="660"/>
      <c r="AK13" s="660"/>
      <c r="AL13" s="660"/>
      <c r="AM13" s="660"/>
      <c r="AN13" s="661"/>
      <c r="AO13" s="659"/>
      <c r="AP13" s="660"/>
      <c r="AQ13" s="661"/>
      <c r="AR13" s="665"/>
    </row>
    <row r="14" spans="1:50" ht="21" customHeight="1">
      <c r="A14" s="668"/>
      <c r="B14" s="659"/>
      <c r="C14" s="660"/>
      <c r="D14" s="660"/>
      <c r="E14" s="660"/>
      <c r="F14" s="660"/>
      <c r="G14" s="661"/>
      <c r="H14" s="659"/>
      <c r="I14" s="660"/>
      <c r="J14" s="660"/>
      <c r="K14" s="660"/>
      <c r="L14" s="660"/>
      <c r="M14" s="660"/>
      <c r="N14" s="660"/>
      <c r="O14" s="660"/>
      <c r="P14" s="660"/>
      <c r="Q14" s="660"/>
      <c r="R14" s="660"/>
      <c r="S14" s="660"/>
      <c r="T14" s="660"/>
      <c r="U14" s="660"/>
      <c r="V14" s="660"/>
      <c r="W14" s="660"/>
      <c r="X14" s="660"/>
      <c r="Y14" s="660"/>
      <c r="Z14" s="660"/>
      <c r="AA14" s="662"/>
      <c r="AB14" s="661"/>
      <c r="AC14" s="669"/>
      <c r="AD14" s="660"/>
      <c r="AE14" s="660"/>
      <c r="AF14" s="660"/>
      <c r="AG14" s="660"/>
      <c r="AH14" s="660"/>
      <c r="AI14" s="660"/>
      <c r="AJ14" s="660"/>
      <c r="AK14" s="660"/>
      <c r="AL14" s="660"/>
      <c r="AM14" s="660"/>
      <c r="AN14" s="661"/>
      <c r="AO14" s="659"/>
      <c r="AP14" s="660"/>
      <c r="AQ14" s="661"/>
      <c r="AR14" s="665"/>
    </row>
    <row r="15" spans="1:50" ht="21" customHeight="1">
      <c r="A15" s="668"/>
      <c r="B15" s="659"/>
      <c r="C15" s="660"/>
      <c r="D15" s="660"/>
      <c r="E15" s="660"/>
      <c r="F15" s="660"/>
      <c r="G15" s="661"/>
      <c r="H15" s="659"/>
      <c r="I15" s="660"/>
      <c r="J15" s="660"/>
      <c r="K15" s="660"/>
      <c r="L15" s="660"/>
      <c r="M15" s="660"/>
      <c r="N15" s="660"/>
      <c r="O15" s="660"/>
      <c r="P15" s="660"/>
      <c r="Q15" s="660"/>
      <c r="R15" s="660"/>
      <c r="S15" s="660"/>
      <c r="T15" s="660"/>
      <c r="U15" s="660"/>
      <c r="V15" s="660"/>
      <c r="W15" s="660"/>
      <c r="X15" s="660"/>
      <c r="Y15" s="660"/>
      <c r="Z15" s="660"/>
      <c r="AA15" s="662"/>
      <c r="AB15" s="661"/>
      <c r="AC15" s="669"/>
      <c r="AD15" s="660"/>
      <c r="AE15" s="660"/>
      <c r="AF15" s="660"/>
      <c r="AG15" s="660"/>
      <c r="AH15" s="660"/>
      <c r="AI15" s="660"/>
      <c r="AJ15" s="660"/>
      <c r="AK15" s="660"/>
      <c r="AL15" s="660"/>
      <c r="AM15" s="660"/>
      <c r="AN15" s="661"/>
      <c r="AO15" s="659"/>
      <c r="AP15" s="660"/>
      <c r="AQ15" s="661"/>
      <c r="AR15" s="665"/>
    </row>
    <row r="16" spans="1:50" ht="21" customHeight="1">
      <c r="A16" s="668"/>
      <c r="B16" s="659"/>
      <c r="C16" s="660"/>
      <c r="D16" s="660"/>
      <c r="E16" s="660"/>
      <c r="F16" s="660"/>
      <c r="G16" s="661"/>
      <c r="H16" s="659"/>
      <c r="I16" s="660"/>
      <c r="J16" s="660"/>
      <c r="K16" s="660"/>
      <c r="L16" s="660"/>
      <c r="M16" s="660"/>
      <c r="N16" s="660"/>
      <c r="O16" s="660"/>
      <c r="P16" s="660"/>
      <c r="Q16" s="660"/>
      <c r="R16" s="660"/>
      <c r="S16" s="660"/>
      <c r="T16" s="660"/>
      <c r="U16" s="660"/>
      <c r="V16" s="660"/>
      <c r="W16" s="660"/>
      <c r="X16" s="660"/>
      <c r="Y16" s="660"/>
      <c r="Z16" s="660"/>
      <c r="AA16" s="662"/>
      <c r="AB16" s="661"/>
      <c r="AC16" s="669"/>
      <c r="AD16" s="660"/>
      <c r="AE16" s="660"/>
      <c r="AF16" s="660"/>
      <c r="AG16" s="660"/>
      <c r="AH16" s="660"/>
      <c r="AI16" s="660"/>
      <c r="AJ16" s="660"/>
      <c r="AK16" s="660"/>
      <c r="AL16" s="660"/>
      <c r="AM16" s="660"/>
      <c r="AN16" s="661"/>
      <c r="AO16" s="659"/>
      <c r="AP16" s="660"/>
      <c r="AQ16" s="661"/>
      <c r="AR16" s="665"/>
    </row>
    <row r="17" spans="1:50" ht="21" customHeight="1">
      <c r="A17" s="112"/>
      <c r="B17" s="670"/>
      <c r="C17" s="671"/>
      <c r="D17" s="671"/>
      <c r="E17" s="671"/>
      <c r="F17" s="671"/>
      <c r="G17" s="672"/>
      <c r="H17" s="670"/>
      <c r="I17" s="671"/>
      <c r="J17" s="671"/>
      <c r="K17" s="671"/>
      <c r="L17" s="671"/>
      <c r="M17" s="671"/>
      <c r="N17" s="671"/>
      <c r="O17" s="671"/>
      <c r="P17" s="671"/>
      <c r="Q17" s="671"/>
      <c r="R17" s="671"/>
      <c r="S17" s="671"/>
      <c r="T17" s="671"/>
      <c r="U17" s="671"/>
      <c r="V17" s="671"/>
      <c r="W17" s="671"/>
      <c r="X17" s="671"/>
      <c r="Y17" s="671"/>
      <c r="Z17" s="671"/>
      <c r="AA17" s="673"/>
      <c r="AB17" s="672"/>
      <c r="AC17" s="670"/>
      <c r="AD17" s="671"/>
      <c r="AE17" s="671"/>
      <c r="AF17" s="671"/>
      <c r="AG17" s="671"/>
      <c r="AH17" s="671"/>
      <c r="AI17" s="671"/>
      <c r="AJ17" s="671"/>
      <c r="AK17" s="671"/>
      <c r="AL17" s="671"/>
      <c r="AM17" s="671"/>
      <c r="AN17" s="672"/>
      <c r="AO17" s="670"/>
      <c r="AP17" s="671"/>
      <c r="AQ17" s="672"/>
      <c r="AR17" s="674"/>
    </row>
    <row r="18" spans="1:50" ht="21" customHeight="1">
      <c r="A18" s="112"/>
      <c r="B18" s="119"/>
      <c r="C18" s="116"/>
      <c r="D18" s="116"/>
      <c r="E18" s="116"/>
      <c r="F18" s="116"/>
      <c r="G18" s="117"/>
      <c r="H18" s="119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675"/>
      <c r="AB18" s="117"/>
      <c r="AC18" s="119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7"/>
      <c r="AO18" s="119"/>
      <c r="AP18" s="116"/>
      <c r="AQ18" s="117"/>
      <c r="AR18" s="120"/>
    </row>
    <row r="19" spans="1:50" ht="21" customHeight="1">
      <c r="A19" s="112"/>
      <c r="B19" s="119"/>
      <c r="C19" s="116"/>
      <c r="D19" s="116"/>
      <c r="E19" s="116"/>
      <c r="F19" s="116"/>
      <c r="G19" s="117"/>
      <c r="H19" s="119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675"/>
      <c r="AB19" s="117"/>
      <c r="AC19" s="119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7"/>
      <c r="AO19" s="119"/>
      <c r="AP19" s="116"/>
      <c r="AQ19" s="117"/>
      <c r="AR19" s="120"/>
      <c r="AW19" s="130" t="s">
        <v>3802</v>
      </c>
      <c r="AX19" s="676">
        <f>H21</f>
        <v>13</v>
      </c>
    </row>
    <row r="20" spans="1:50" ht="21" customHeight="1" thickBot="1">
      <c r="A20" s="121"/>
      <c r="B20" s="122"/>
      <c r="C20" s="123"/>
      <c r="D20" s="123"/>
      <c r="E20" s="123"/>
      <c r="F20" s="123"/>
      <c r="G20" s="124"/>
      <c r="H20" s="122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677"/>
      <c r="AB20" s="124"/>
      <c r="AC20" s="122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4"/>
      <c r="AO20" s="122"/>
      <c r="AP20" s="123"/>
      <c r="AQ20" s="124"/>
      <c r="AR20" s="125"/>
      <c r="AW20" s="130" t="s">
        <v>3803</v>
      </c>
      <c r="AX20" s="676">
        <f>B21</f>
        <v>7</v>
      </c>
    </row>
    <row r="21" spans="1:50" ht="21" customHeight="1">
      <c r="A21" s="678" t="s">
        <v>3804</v>
      </c>
      <c r="B21" s="834">
        <f>SUM(B7:G9)</f>
        <v>7</v>
      </c>
      <c r="C21" s="835"/>
      <c r="D21" s="835"/>
      <c r="E21" s="835"/>
      <c r="F21" s="835"/>
      <c r="G21" s="836"/>
      <c r="H21" s="834">
        <f>SUM(H7:AB9)</f>
        <v>13</v>
      </c>
      <c r="I21" s="835"/>
      <c r="J21" s="835"/>
      <c r="K21" s="835"/>
      <c r="L21" s="835"/>
      <c r="M21" s="835"/>
      <c r="N21" s="835"/>
      <c r="O21" s="835"/>
      <c r="P21" s="835"/>
      <c r="Q21" s="835"/>
      <c r="R21" s="835"/>
      <c r="S21" s="835"/>
      <c r="T21" s="835"/>
      <c r="U21" s="835"/>
      <c r="V21" s="835"/>
      <c r="W21" s="835"/>
      <c r="X21" s="835"/>
      <c r="Y21" s="835"/>
      <c r="Z21" s="835"/>
      <c r="AA21" s="835"/>
      <c r="AB21" s="836"/>
      <c r="AC21" s="834">
        <f>SUM(AC7:AN9)</f>
        <v>2</v>
      </c>
      <c r="AD21" s="835"/>
      <c r="AE21" s="835"/>
      <c r="AF21" s="835"/>
      <c r="AG21" s="835"/>
      <c r="AH21" s="835"/>
      <c r="AI21" s="835"/>
      <c r="AJ21" s="835"/>
      <c r="AK21" s="835"/>
      <c r="AL21" s="835"/>
      <c r="AM21" s="835"/>
      <c r="AN21" s="836"/>
      <c r="AO21" s="837">
        <f>AO23-AO20</f>
        <v>0</v>
      </c>
      <c r="AP21" s="838"/>
      <c r="AQ21" s="839"/>
      <c r="AR21" s="678"/>
      <c r="AW21" s="130" t="s">
        <v>3805</v>
      </c>
      <c r="AX21" s="676">
        <f>AC21</f>
        <v>2</v>
      </c>
    </row>
    <row r="22" spans="1:50" ht="21" customHeight="1">
      <c r="A22" s="120" t="s">
        <v>3806</v>
      </c>
      <c r="B22" s="840"/>
      <c r="C22" s="841"/>
      <c r="D22" s="841"/>
      <c r="E22" s="841"/>
      <c r="F22" s="841"/>
      <c r="G22" s="842"/>
      <c r="H22" s="840"/>
      <c r="I22" s="841"/>
      <c r="J22" s="841"/>
      <c r="K22" s="841"/>
      <c r="L22" s="841"/>
      <c r="M22" s="841"/>
      <c r="N22" s="841"/>
      <c r="O22" s="841"/>
      <c r="P22" s="841"/>
      <c r="Q22" s="841"/>
      <c r="R22" s="841"/>
      <c r="S22" s="841"/>
      <c r="T22" s="841"/>
      <c r="U22" s="841"/>
      <c r="V22" s="841"/>
      <c r="W22" s="841"/>
      <c r="X22" s="841"/>
      <c r="Y22" s="841"/>
      <c r="Z22" s="841"/>
      <c r="AA22" s="841"/>
      <c r="AB22" s="842"/>
      <c r="AC22" s="840"/>
      <c r="AD22" s="735"/>
      <c r="AE22" s="735"/>
      <c r="AF22" s="735"/>
      <c r="AG22" s="735"/>
      <c r="AH22" s="735"/>
      <c r="AI22" s="735"/>
      <c r="AJ22" s="735"/>
      <c r="AK22" s="735"/>
      <c r="AL22" s="735"/>
      <c r="AM22" s="735"/>
      <c r="AN22" s="736"/>
      <c r="AO22" s="734" t="e">
        <f>AO24-#REF!</f>
        <v>#REF!</v>
      </c>
      <c r="AP22" s="735"/>
      <c r="AQ22" s="736"/>
      <c r="AR22" s="120"/>
      <c r="AW22" s="130"/>
      <c r="AX22" s="130"/>
    </row>
    <row r="23" spans="1:50" ht="21" customHeight="1" thickBot="1">
      <c r="A23" s="679" t="s">
        <v>3807</v>
      </c>
      <c r="B23" s="826">
        <v>16</v>
      </c>
      <c r="C23" s="827"/>
      <c r="D23" s="827"/>
      <c r="E23" s="827"/>
      <c r="F23" s="827"/>
      <c r="G23" s="828"/>
      <c r="H23" s="826">
        <v>16</v>
      </c>
      <c r="I23" s="827"/>
      <c r="J23" s="827"/>
      <c r="K23" s="827"/>
      <c r="L23" s="827"/>
      <c r="M23" s="827"/>
      <c r="N23" s="827"/>
      <c r="O23" s="827"/>
      <c r="P23" s="827"/>
      <c r="Q23" s="827"/>
      <c r="R23" s="827"/>
      <c r="S23" s="827"/>
      <c r="T23" s="827"/>
      <c r="U23" s="827"/>
      <c r="V23" s="827"/>
      <c r="W23" s="827"/>
      <c r="X23" s="827"/>
      <c r="Y23" s="827"/>
      <c r="Z23" s="827"/>
      <c r="AA23" s="827"/>
      <c r="AB23" s="828"/>
      <c r="AC23" s="826">
        <v>8</v>
      </c>
      <c r="AD23" s="829"/>
      <c r="AE23" s="829"/>
      <c r="AF23" s="829"/>
      <c r="AG23" s="829"/>
      <c r="AH23" s="829"/>
      <c r="AI23" s="829"/>
      <c r="AJ23" s="829"/>
      <c r="AK23" s="829"/>
      <c r="AL23" s="829"/>
      <c r="AM23" s="829"/>
      <c r="AN23" s="830"/>
      <c r="AO23" s="680"/>
      <c r="AP23" s="681"/>
      <c r="AQ23" s="682"/>
      <c r="AR23" s="679"/>
      <c r="AW23" s="130"/>
      <c r="AX23" s="130"/>
    </row>
    <row r="24" spans="1:50" ht="21" customHeight="1">
      <c r="A24" s="652"/>
      <c r="B24" s="652"/>
      <c r="C24" s="652"/>
      <c r="D24" s="652"/>
      <c r="E24" s="652"/>
      <c r="F24" s="652"/>
      <c r="G24" s="652"/>
      <c r="H24" s="652"/>
      <c r="I24" s="652"/>
      <c r="J24" s="652"/>
      <c r="K24" s="652"/>
      <c r="L24" s="652"/>
      <c r="M24" s="652"/>
      <c r="N24" s="652"/>
      <c r="O24" s="652"/>
      <c r="P24" s="652"/>
      <c r="Q24" s="652"/>
      <c r="R24" s="652"/>
      <c r="S24" s="652"/>
      <c r="T24" s="652"/>
      <c r="U24" s="652"/>
      <c r="V24" s="652"/>
      <c r="W24" s="652"/>
      <c r="X24" s="652"/>
      <c r="Y24" s="652"/>
      <c r="Z24" s="652"/>
      <c r="AA24" s="652"/>
      <c r="AB24" s="652"/>
      <c r="AC24" s="652"/>
      <c r="AD24" s="652"/>
      <c r="AE24" s="652"/>
      <c r="AF24" s="652"/>
      <c r="AG24" s="652"/>
      <c r="AH24" s="652"/>
      <c r="AI24" s="652"/>
      <c r="AJ24" s="652"/>
      <c r="AK24" s="652"/>
      <c r="AL24" s="652"/>
      <c r="AM24" s="652"/>
      <c r="AN24" s="652"/>
      <c r="AO24" s="652"/>
      <c r="AP24" s="652"/>
      <c r="AQ24" s="652"/>
      <c r="AR24" s="652"/>
      <c r="AT24" s="683" t="s">
        <v>3808</v>
      </c>
      <c r="AU24" s="683"/>
      <c r="AW24" s="684"/>
      <c r="AX24" s="685">
        <f>SUM(AX19:AX21)</f>
        <v>22</v>
      </c>
    </row>
    <row r="25" spans="1:50" ht="17.25">
      <c r="A25" s="652"/>
      <c r="B25" s="653"/>
      <c r="C25" s="653"/>
      <c r="D25" s="653"/>
      <c r="E25" s="653"/>
      <c r="F25" s="653"/>
      <c r="G25" s="653"/>
      <c r="H25" s="653"/>
      <c r="I25" s="653"/>
      <c r="J25" s="653"/>
      <c r="K25" s="653"/>
      <c r="L25" s="653"/>
      <c r="M25" s="653"/>
      <c r="N25" s="653"/>
      <c r="O25" s="653"/>
      <c r="P25" s="653"/>
      <c r="Q25" s="653"/>
      <c r="R25" s="653"/>
      <c r="S25" s="653"/>
      <c r="T25" s="653"/>
      <c r="U25" s="653"/>
      <c r="V25" s="653"/>
      <c r="W25" s="653"/>
      <c r="X25" s="653"/>
      <c r="Y25" s="653"/>
      <c r="Z25" s="653"/>
      <c r="AA25" s="653"/>
      <c r="AB25" s="653"/>
      <c r="AC25" s="653"/>
      <c r="AD25" s="653"/>
      <c r="AE25" s="653"/>
      <c r="AF25" s="653"/>
      <c r="AG25" s="653"/>
      <c r="AH25" s="653"/>
      <c r="AI25" s="653"/>
      <c r="AJ25" s="653"/>
      <c r="AK25" s="653"/>
      <c r="AL25" s="653"/>
      <c r="AM25" s="653"/>
      <c r="AN25" s="653"/>
      <c r="AO25" s="652"/>
      <c r="AP25" s="652"/>
      <c r="AQ25" s="652"/>
      <c r="AR25" s="652"/>
      <c r="AT25" s="107"/>
      <c r="AU25" s="107"/>
      <c r="AW25" s="130"/>
      <c r="AX25" s="130"/>
    </row>
  </sheetData>
  <mergeCells count="22">
    <mergeCell ref="B23:G23"/>
    <mergeCell ref="H23:AB23"/>
    <mergeCell ref="AC23:AN23"/>
    <mergeCell ref="AO5:AQ5"/>
    <mergeCell ref="B21:G21"/>
    <mergeCell ref="H21:AB21"/>
    <mergeCell ref="AC21:AN21"/>
    <mergeCell ref="AO21:AQ21"/>
    <mergeCell ref="B22:G22"/>
    <mergeCell ref="H22:AB22"/>
    <mergeCell ref="AC22:AN22"/>
    <mergeCell ref="AO22:AQ22"/>
    <mergeCell ref="A4:A5"/>
    <mergeCell ref="B4:G4"/>
    <mergeCell ref="H4:AB4"/>
    <mergeCell ref="AC4:AN4"/>
    <mergeCell ref="AO4:AQ4"/>
    <mergeCell ref="AR4:AR5"/>
    <mergeCell ref="B5:G5"/>
    <mergeCell ref="H5:M5"/>
    <mergeCell ref="N5:AB5"/>
    <mergeCell ref="AC5:AN5"/>
  </mergeCells>
  <phoneticPr fontId="47" type="noConversion"/>
  <pageMargins left="0.7" right="0.6" top="0.75" bottom="0.75" header="0.3" footer="0.3"/>
  <pageSetup paperSize="9" scale="70" orientation="landscape" r:id="rId1"/>
  <colBreaks count="1" manualBreakCount="1">
    <brk id="44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9</vt:i4>
      </vt:variant>
    </vt:vector>
  </HeadingPairs>
  <TitlesOfParts>
    <vt:vector size="20" baseType="lpstr">
      <vt:lpstr>표지</vt:lpstr>
      <vt:lpstr>시스템총</vt:lpstr>
      <vt:lpstr> 시스템설치일반총</vt:lpstr>
      <vt:lpstr>원격소설치</vt:lpstr>
      <vt:lpstr>원격소설치근</vt:lpstr>
      <vt:lpstr>참고(산근)        &gt;&gt;&gt;</vt:lpstr>
      <vt:lpstr>IO LIST</vt:lpstr>
      <vt:lpstr>물량산출서</vt:lpstr>
      <vt:lpstr>단가표(2026年)</vt:lpstr>
      <vt:lpstr>공사단가(26)</vt:lpstr>
      <vt:lpstr>도촌IO LIST</vt:lpstr>
      <vt:lpstr>' 시스템설치일반총'!Print_Area</vt:lpstr>
      <vt:lpstr>'공사단가(26)'!Print_Area</vt:lpstr>
      <vt:lpstr>'단가표(2026年)'!Print_Area</vt:lpstr>
      <vt:lpstr>'도촌IO LIST'!Print_Area</vt:lpstr>
      <vt:lpstr>물량산출서!Print_Area</vt:lpstr>
      <vt:lpstr>시스템총!Print_Area</vt:lpstr>
      <vt:lpstr>원격소설치!Print_Area</vt:lpstr>
      <vt:lpstr>원격소설치근!Print_Area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예산지구 시스템자재</dc:title>
  <dc:creator>농업기반공사</dc:creator>
  <cp:lastModifiedBy>EKR</cp:lastModifiedBy>
  <cp:lastPrinted>2026-08-24T06:39:12Z</cp:lastPrinted>
  <dcterms:created xsi:type="dcterms:W3CDTF">1999-10-25T00:57:03Z</dcterms:created>
  <dcterms:modified xsi:type="dcterms:W3CDTF">2026-08-25T07:24:25Z</dcterms:modified>
</cp:coreProperties>
</file>