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CG\Desktop\계약업무\3. 용역계약\1. 진행\260826 장비관리운영팀_강릉파출소 연안구조정 양현 주기관 총 분해수리 용역 계약 「의뢰」외5\1. 입찰공고\"/>
    </mc:Choice>
  </mc:AlternateContent>
  <xr:revisionPtr revIDLastSave="0" documentId="13_ncr:1_{F5C8FF48-6453-4FF9-A664-31EB1D96F0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리비추산서" sheetId="1" r:id="rId1"/>
  </sheets>
  <definedNames>
    <definedName name="_xlnm.Print_Area" localSheetId="0">수리비추산서!$A$2:$G$80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6" i="1" l="1"/>
  <c r="G52" i="1" l="1"/>
  <c r="G44" i="1"/>
  <c r="G45" i="1"/>
  <c r="G46" i="1"/>
  <c r="G47" i="1"/>
  <c r="G48" i="1"/>
  <c r="G49" i="1"/>
  <c r="G50" i="1"/>
  <c r="G51" i="1"/>
  <c r="G53" i="1"/>
  <c r="G43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10" i="1"/>
  <c r="G59" i="1" l="1"/>
  <c r="G64" i="1" l="1"/>
  <c r="G65" i="1"/>
  <c r="G70" i="1" l="1"/>
  <c r="G63" i="1"/>
  <c r="G57" i="1" l="1"/>
  <c r="G60" i="1"/>
  <c r="G61" i="1"/>
  <c r="G62" i="1"/>
  <c r="G56" i="1"/>
  <c r="G66" i="1" l="1"/>
  <c r="G67" i="1" s="1"/>
  <c r="G54" i="1" l="1"/>
  <c r="G71" i="1" s="1"/>
  <c r="G69" i="1" l="1"/>
  <c r="G72" i="1" s="1"/>
  <c r="G73" i="1" s="1"/>
  <c r="G74" i="1" l="1"/>
  <c r="G75" i="1" s="1"/>
  <c r="G78" i="1" l="1"/>
  <c r="G79" i="1" l="1"/>
  <c r="C5" i="1" s="1"/>
</calcChain>
</file>

<file path=xl/sharedStrings.xml><?xml version="1.0" encoding="utf-8"?>
<sst xmlns="http://schemas.openxmlformats.org/spreadsheetml/2006/main" count="268" uniqueCount="188">
  <si>
    <t>재료명</t>
    <phoneticPr fontId="2" type="noConversion"/>
  </si>
  <si>
    <t>단위</t>
    <phoneticPr fontId="2" type="noConversion"/>
  </si>
  <si>
    <t>수량</t>
    <phoneticPr fontId="2" type="noConversion"/>
  </si>
  <si>
    <t>금   액</t>
    <phoneticPr fontId="2" type="noConversion"/>
  </si>
  <si>
    <t>규  격</t>
    <phoneticPr fontId="2" type="noConversion"/>
  </si>
  <si>
    <t>단가</t>
    <phoneticPr fontId="2" type="noConversion"/>
  </si>
  <si>
    <t>계</t>
    <phoneticPr fontId="2" type="noConversion"/>
  </si>
  <si>
    <t>원가합계</t>
    <phoneticPr fontId="2" type="noConversion"/>
  </si>
  <si>
    <t>부가세</t>
    <phoneticPr fontId="2" type="noConversion"/>
  </si>
  <si>
    <t>총   계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</si>
  <si>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</si>
  <si>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</si>
  <si>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</si>
  <si>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-</t>
    <phoneticPr fontId="2" type="noConversion"/>
  </si>
  <si>
    <t>-</t>
    <phoneticPr fontId="2" type="noConversion"/>
  </si>
  <si>
    <t>%</t>
    <phoneticPr fontId="2" type="noConversion"/>
  </si>
  <si>
    <t>7.</t>
    <phoneticPr fontId="2" type="noConversion"/>
  </si>
  <si>
    <t xml:space="preserve"> 3. 경비</t>
    <phoneticPr fontId="2" type="noConversion"/>
  </si>
  <si>
    <t>1 + 2 + 3</t>
    <phoneticPr fontId="2" type="noConversion"/>
  </si>
  <si>
    <t>8.</t>
    <phoneticPr fontId="2" type="noConversion"/>
  </si>
  <si>
    <t>일반관리비</t>
    <phoneticPr fontId="2" type="noConversion"/>
  </si>
  <si>
    <t>이윤</t>
    <phoneticPr fontId="2" type="noConversion"/>
  </si>
  <si>
    <t>합계</t>
    <phoneticPr fontId="2" type="noConversion"/>
  </si>
  <si>
    <t>4 + 5 + 6</t>
    <phoneticPr fontId="2" type="noConversion"/>
  </si>
  <si>
    <t>계</t>
    <phoneticPr fontId="2" type="noConversion"/>
  </si>
  <si>
    <t>1</t>
    <phoneticPr fontId="2" type="noConversion"/>
  </si>
  <si>
    <t>소   계</t>
    <phoneticPr fontId="2" type="noConversion"/>
  </si>
  <si>
    <t>절삭</t>
    <phoneticPr fontId="2" type="noConversion"/>
  </si>
  <si>
    <t>9.</t>
    <phoneticPr fontId="2" type="noConversion"/>
  </si>
  <si>
    <t>10.</t>
    <phoneticPr fontId="2" type="noConversion"/>
  </si>
  <si>
    <t>11.</t>
    <phoneticPr fontId="2" type="noConversion"/>
  </si>
  <si>
    <t>9 + 10</t>
    <phoneticPr fontId="2" type="noConversion"/>
  </si>
  <si>
    <t>9 * 0.1</t>
    <phoneticPr fontId="2" type="noConversion"/>
  </si>
  <si>
    <t>수 리 비 추 산 서</t>
    <phoneticPr fontId="2" type="noConversion"/>
  </si>
  <si>
    <t>식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</si>
  <si>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</si>
  <si>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</si>
  <si>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</si>
  <si>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</si>
  <si>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</si>
  <si>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</si>
  <si>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</si>
  <si>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</si>
  <si>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</si>
  <si>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</t>
    <phoneticPr fontId="2" type="noConversion"/>
  </si>
  <si>
    <t>3</t>
    <phoneticPr fontId="2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</si>
  <si>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</si>
  <si>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</si>
  <si>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</si>
  <si>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</si>
  <si>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</si>
  <si>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</si>
  <si>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</si>
  <si>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</si>
  <si>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</si>
  <si>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</si>
  <si>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</si>
  <si>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</si>
  <si>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</si>
  <si>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</si>
  <si>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</si>
  <si>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</si>
  <si>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</si>
  <si>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</si>
  <si>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</si>
  <si>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</si>
  <si>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크레인 비용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</si>
  <si>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</si>
  <si>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</si>
  <si>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</si>
  <si>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공</t>
    <phoneticPr fontId="2" type="noConversion"/>
  </si>
  <si>
    <t>34</t>
    <phoneticPr fontId="2" type="noConversion"/>
  </si>
  <si>
    <t>33</t>
    <phoneticPr fontId="2" type="noConversion"/>
  </si>
  <si>
    <t>산업안전보건관리비</t>
    <phoneticPr fontId="2" type="noConversion"/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</si>
  <si>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</si>
  <si>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</si>
  <si>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</si>
  <si>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</si>
  <si>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</si>
  <si>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</si>
  <si>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</si>
  <si>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</si>
  <si>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</si>
  <si>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</si>
  <si>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공</t>
    <phoneticPr fontId="2" type="noConversion"/>
  </si>
  <si>
    <t>회</t>
    <phoneticPr fontId="2" type="noConversion"/>
  </si>
  <si>
    <t>엔진 운반</t>
    <phoneticPr fontId="2" type="noConversion"/>
  </si>
  <si>
    <t>회</t>
    <phoneticPr fontId="2" type="noConversion"/>
  </si>
  <si>
    <t>양현 주기관 총 분해 정비</t>
    <phoneticPr fontId="2" type="noConversion"/>
  </si>
  <si>
    <t>청수쿨러 분해 및 플레이트 소제</t>
    <phoneticPr fontId="2" type="noConversion"/>
  </si>
  <si>
    <t>오일쿨러 분해소재 수리 복구</t>
    <phoneticPr fontId="2" type="noConversion"/>
  </si>
  <si>
    <t>크랭크샤프트, 캠샤프트 M/T검사</t>
    <phoneticPr fontId="2" type="noConversion"/>
  </si>
  <si>
    <t>감속기어 오일쿨러 세척 소제</t>
    <phoneticPr fontId="2" type="noConversion"/>
  </si>
  <si>
    <t>엔진 탈거 조립 및 센터링</t>
    <phoneticPr fontId="2" type="noConversion"/>
  </si>
  <si>
    <t>해상 시운전 검사</t>
    <phoneticPr fontId="2" type="noConversion"/>
  </si>
  <si>
    <t>실린더 헤드 검사, 소제, 정비</t>
    <phoneticPr fontId="2" type="noConversion"/>
  </si>
  <si>
    <t>흡 배기 밸브&amp;시트링&amp;가이드 교환 및 밸브 랩핑</t>
    <phoneticPr fontId="2" type="noConversion"/>
  </si>
  <si>
    <t xml:space="preserve"> 2. 노무비(총 2대분)</t>
    <phoneticPr fontId="2" type="noConversion"/>
  </si>
  <si>
    <t>1. 재료비(총 2대분)</t>
    <phoneticPr fontId="2" type="noConversion"/>
  </si>
  <si>
    <t>EXH VALVE</t>
  </si>
  <si>
    <t>OVERHAUL KIT GASKET</t>
  </si>
  <si>
    <t>INTAKE VALVE</t>
  </si>
  <si>
    <t>SEAT VLV SPRING</t>
  </si>
  <si>
    <t>SPRING</t>
  </si>
  <si>
    <t>GASKET</t>
  </si>
  <si>
    <t>RING SEAL RECT SECT</t>
  </si>
  <si>
    <t>MAIN BRG KIT</t>
  </si>
  <si>
    <t>CYL KIT 15:1</t>
  </si>
  <si>
    <t>CAM BRG SET</t>
  </si>
  <si>
    <t>RING SEAL UPPER, INJECTOR</t>
  </si>
  <si>
    <t>VALVE ASM</t>
  </si>
  <si>
    <t>DDE 23532720</t>
  </si>
  <si>
    <t xml:space="preserve">DDE 23529004 </t>
  </si>
  <si>
    <t>DDE 23525179</t>
  </si>
  <si>
    <t>DDE 08929076</t>
  </si>
  <si>
    <t>DDE 23535296</t>
  </si>
  <si>
    <t>DDE E23522415</t>
  </si>
  <si>
    <t>DDE 23536199</t>
  </si>
  <si>
    <t>DDE 23533125</t>
  </si>
  <si>
    <t>DDE 23533691</t>
  </si>
  <si>
    <t>DDE 23518355</t>
  </si>
  <si>
    <t>DDE 23519651</t>
  </si>
  <si>
    <t>DDE 23529153</t>
  </si>
  <si>
    <t>DDE R23533452</t>
  </si>
  <si>
    <t>DDE 08929690</t>
  </si>
  <si>
    <t>DDE 23539104</t>
  </si>
  <si>
    <t>DDE 23512901</t>
  </si>
  <si>
    <t>DDE 23524520</t>
  </si>
  <si>
    <t>DDE 23525151</t>
  </si>
  <si>
    <t>DDE 23526038</t>
  </si>
  <si>
    <t>DDE 05126635</t>
  </si>
  <si>
    <t>DDE 23535429</t>
  </si>
  <si>
    <t>DDE 23536635</t>
  </si>
  <si>
    <t>DDE 23525105</t>
  </si>
  <si>
    <t>EA</t>
  </si>
  <si>
    <t>(자재비+노무비) * 3.11%</t>
    <phoneticPr fontId="2" type="noConversion"/>
  </si>
  <si>
    <t xml:space="preserve"> 부서명: 강릉해양경찰서 장비관리운영팀</t>
    <phoneticPr fontId="2" type="noConversion"/>
  </si>
  <si>
    <t>ROTATOR ASSY</t>
    <phoneticPr fontId="2" type="noConversion"/>
  </si>
  <si>
    <t>DDE 08929105</t>
    <phoneticPr fontId="2" type="noConversion"/>
  </si>
  <si>
    <t>CORE ASM</t>
    <phoneticPr fontId="2" type="noConversion"/>
  </si>
  <si>
    <t>DDE 23525090</t>
    <phoneticPr fontId="2" type="noConversion"/>
  </si>
  <si>
    <t>FILTER</t>
    <phoneticPr fontId="2" type="noConversion"/>
  </si>
  <si>
    <t>SEAL EXH VALVE STEM 4 VLV</t>
    <phoneticPr fontId="2" type="noConversion"/>
  </si>
  <si>
    <t>LOCK VALVE STEM 4 VL V S60 V149</t>
    <phoneticPr fontId="2" type="noConversion"/>
  </si>
  <si>
    <t>SEAL</t>
    <phoneticPr fontId="2" type="noConversion"/>
  </si>
  <si>
    <t>BRG KIT</t>
    <phoneticPr fontId="2" type="noConversion"/>
  </si>
  <si>
    <t>RING SEAL LOWER ,INJECTOR(BLACK)</t>
    <phoneticPr fontId="2" type="noConversion"/>
  </si>
  <si>
    <t>DDE F00HN37860</t>
    <phoneticPr fontId="2" type="noConversion"/>
  </si>
  <si>
    <t>DDE 23511991</t>
    <phoneticPr fontId="2" type="noConversion"/>
  </si>
  <si>
    <t>DDE F00HN34702</t>
    <phoneticPr fontId="2" type="noConversion"/>
  </si>
  <si>
    <t>GASKET</t>
    <phoneticPr fontId="2" type="noConversion"/>
  </si>
  <si>
    <t>DDE 23539103</t>
    <phoneticPr fontId="2" type="noConversion"/>
  </si>
  <si>
    <t>THERMOSTAT</t>
    <phoneticPr fontId="2" type="noConversion"/>
  </si>
  <si>
    <t>SEAL O-RING</t>
    <phoneticPr fontId="2" type="noConversion"/>
  </si>
  <si>
    <t>SEALING RING</t>
    <phoneticPr fontId="2" type="noConversion"/>
  </si>
  <si>
    <t>DDE 23565238</t>
    <phoneticPr fontId="2" type="noConversion"/>
  </si>
  <si>
    <t>SEAL RING 2 1/4X1/8 VITON</t>
    <phoneticPr fontId="2" type="noConversion"/>
  </si>
  <si>
    <t>DDE 23501147</t>
    <phoneticPr fontId="2" type="noConversion"/>
  </si>
  <si>
    <t>OIL FILTER</t>
    <phoneticPr fontId="2" type="noConversion"/>
  </si>
  <si>
    <t>X54418300057</t>
    <phoneticPr fontId="2" type="noConversion"/>
  </si>
  <si>
    <t>FILTER ELEMENT</t>
    <phoneticPr fontId="2" type="noConversion"/>
  </si>
  <si>
    <t>RAI 2020V30</t>
    <phoneticPr fontId="2" type="noConversion"/>
  </si>
  <si>
    <t>BREATHER ASM</t>
    <phoneticPr fontId="2" type="noConversion"/>
  </si>
  <si>
    <t>DDE MDDC23539137</t>
    <phoneticPr fontId="2" type="noConversion"/>
  </si>
  <si>
    <t>V-BELT</t>
    <phoneticPr fontId="2" type="noConversion"/>
  </si>
  <si>
    <t>DDE 23532986</t>
    <phoneticPr fontId="2" type="noConversion"/>
  </si>
  <si>
    <t>PENCIL, ZINC AND PLU G ASM 1/2-14 NPTF</t>
    <phoneticPr fontId="2" type="noConversion"/>
  </si>
  <si>
    <t>COOLANT ANTIFREEZE CONCENTRATE</t>
    <phoneticPr fontId="2" type="noConversion"/>
  </si>
  <si>
    <t>XR00057231</t>
    <phoneticPr fontId="2" type="noConversion"/>
  </si>
  <si>
    <t>END PLATE</t>
  </si>
  <si>
    <t>ENGINE OIL (20L)</t>
    <phoneticPr fontId="2" type="noConversion"/>
  </si>
  <si>
    <t>XTeer HD MAX CI-4 15W-40</t>
    <phoneticPr fontId="2" type="noConversion"/>
  </si>
  <si>
    <t>기타잡자재</t>
    <phoneticPr fontId="2" type="noConversion"/>
  </si>
  <si>
    <t>인터쿨러 분해 및 코어 소제 수압검사</t>
    <phoneticPr fontId="2" type="noConversion"/>
  </si>
  <si>
    <t>각종 필터류 교체 및 호스 교환 작업</t>
    <phoneticPr fontId="2" type="noConversion"/>
  </si>
  <si>
    <t xml:space="preserve"> 수리명: 강릉파출소 연안구조정 양현 주기관 총 분해 수리</t>
    <phoneticPr fontId="2" type="noConversion"/>
  </si>
  <si>
    <t>( 2 + 3 + 5 ) * 0.06</t>
    <phoneticPr fontId="2" type="noConversion"/>
  </si>
  <si>
    <t>4 * 0.06</t>
    <phoneticPr fontId="2" type="noConversion"/>
  </si>
  <si>
    <t>8</t>
    <phoneticPr fontId="2" type="noConversion"/>
  </si>
  <si>
    <t>6</t>
    <phoneticPr fontId="2" type="noConversion"/>
  </si>
  <si>
    <t>일반기계수리원
- 주기관 1대 당 3명×1일 소요</t>
    <phoneticPr fontId="2" type="noConversion"/>
  </si>
  <si>
    <t>일반기계수리원
- 주기관 1대 당 2명×1일 소요</t>
    <phoneticPr fontId="2" type="noConversion"/>
  </si>
  <si>
    <t>일반기계수리원
- 주기관 1대 당 3명×2일 소요</t>
    <phoneticPr fontId="2" type="noConversion"/>
  </si>
  <si>
    <t>12</t>
    <phoneticPr fontId="2" type="noConversion"/>
  </si>
  <si>
    <t>일반기계수리원
- 주기관 1대 당 4명×10일 소요</t>
    <phoneticPr fontId="2" type="noConversion"/>
  </si>
  <si>
    <t>80</t>
    <phoneticPr fontId="2" type="noConversion"/>
  </si>
  <si>
    <t>일반기계수리원
-주기관 1대 당 4명×1일 소요</t>
    <phoneticPr fontId="2" type="noConversion"/>
  </si>
  <si>
    <t>금 일억육천오백만원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</si>
</sst>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);[Red]\(#,##0\)"/>
    <numFmt numFmtId="177" formatCode="#,##0_ "/>
    <numFmt numFmtId="178" formatCode="&quot;(\&quot;\ #,###&quot;)&quot;"/>
    <numFmt numFmtId="179" formatCode="\3\ \-\ \4"/>
    <numFmt numFmtId="180" formatCode="0_);[Red]\(0\)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2"/>
      <name val="돋움"/>
      <family val="3"/>
      <charset val="129"/>
    </font>
    <font>
      <sz val="12"/>
      <name val="굴림체"/>
      <family val="3"/>
      <charset val="129"/>
    </font>
    <font>
      <b/>
      <sz val="12"/>
      <name val="돋움"/>
      <family val="3"/>
      <charset val="129"/>
    </font>
    <font>
      <b/>
      <sz val="24"/>
      <name val="HY견고딕"/>
      <family val="1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6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10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6" fontId="11" fillId="0" borderId="1" xfId="0" quotePrefix="1" applyNumberFormat="1" applyFont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 wrapText="1"/>
    </xf>
    <xf numFmtId="0" fontId="8" fillId="3" borderId="0" xfId="0" applyFont="1" applyFill="1">
      <alignment vertical="center"/>
    </xf>
    <xf numFmtId="49" fontId="11" fillId="0" borderId="2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49" fontId="11" fillId="0" borderId="3" xfId="0" applyNumberFormat="1" applyFont="1" applyBorder="1">
      <alignment vertical="center"/>
    </xf>
    <xf numFmtId="0" fontId="9" fillId="0" borderId="1" xfId="0" quotePrefix="1" applyFont="1" applyBorder="1" applyAlignment="1">
      <alignment horizontal="center" vertical="center"/>
    </xf>
    <xf numFmtId="3" fontId="9" fillId="0" borderId="1" xfId="0" quotePrefix="1" applyNumberFormat="1" applyFont="1" applyBorder="1" applyAlignment="1">
      <alignment horizontal="center" vertical="center"/>
    </xf>
    <xf numFmtId="9" fontId="9" fillId="0" borderId="1" xfId="0" quotePrefix="1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0" applyNumberFormat="1" applyFont="1" applyBorder="1">
      <alignment vertical="center"/>
    </xf>
    <xf numFmtId="179" fontId="9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 shrinkToFit="1"/>
    </xf>
    <xf numFmtId="176" fontId="1" fillId="0" borderId="1" xfId="0" applyNumberFormat="1" applyFont="1" applyBorder="1" applyAlignment="1">
      <alignment horizontal="right" vertical="center"/>
    </xf>
    <xf numFmtId="41" fontId="11" fillId="0" borderId="1" xfId="1" applyFont="1" applyBorder="1" applyAlignment="1">
      <alignment vertical="center"/>
    </xf>
    <xf numFmtId="49" fontId="11" fillId="0" borderId="5" xfId="0" applyNumberFormat="1" applyFont="1" applyBorder="1">
      <alignment vertical="center"/>
    </xf>
    <xf numFmtId="49" fontId="11" fillId="0" borderId="4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left" vertical="center"/>
    </xf>
    <xf numFmtId="176" fontId="11" fillId="3" borderId="0" xfId="0" applyNumberFormat="1" applyFont="1" applyFill="1" applyAlignment="1">
      <alignment horizontal="left" vertical="center"/>
    </xf>
    <xf numFmtId="178" fontId="15" fillId="3" borderId="0" xfId="0" applyNumberFormat="1" applyFont="1" applyFill="1" applyAlignment="1">
      <alignment horizontal="left" vertical="center"/>
    </xf>
    <xf numFmtId="0" fontId="15" fillId="3" borderId="0" xfId="0" applyFont="1" applyFill="1" applyAlignment="1">
      <alignment horizontal="right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79" fontId="9" fillId="0" borderId="6" xfId="0" applyNumberFormat="1" applyFont="1" applyBorder="1" applyAlignment="1">
      <alignment horizontal="center" vertical="center" wrapText="1"/>
    </xf>
    <xf numFmtId="0" fontId="9" fillId="0" borderId="6" xfId="0" quotePrefix="1" applyFont="1" applyBorder="1" applyAlignment="1">
      <alignment horizontal="center" vertical="center"/>
    </xf>
    <xf numFmtId="3" fontId="9" fillId="0" borderId="6" xfId="0" quotePrefix="1" applyNumberFormat="1" applyFont="1" applyBorder="1" applyAlignment="1">
      <alignment horizontal="center" vertical="center"/>
    </xf>
    <xf numFmtId="176" fontId="11" fillId="0" borderId="6" xfId="0" quotePrefix="1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quotePrefix="1" applyBorder="1">
      <alignment vertical="center"/>
    </xf>
    <xf numFmtId="176" fontId="0" fillId="0" borderId="0" xfId="0" applyNumberForma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0" fillId="4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80" fontId="0" fillId="0" borderId="1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left" vertical="center"/>
    </xf>
    <xf numFmtId="49" fontId="0" fillId="0" borderId="3" xfId="0" applyNumberFormat="1" applyFont="1" applyBorder="1" applyAlignment="1">
      <alignment horizontal="left" vertical="center"/>
    </xf>
    <xf numFmtId="49" fontId="0" fillId="0" borderId="4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123"/>
  <sheetViews>
    <sheetView showGridLines="0" tabSelected="1" view="pageBreakPreview" zoomScaleNormal="100" zoomScaleSheetLayoutView="100" workbookViewId="0">
      <selection activeCell="K7" sqref="K7"/>
    </sheetView>
  </sheetViews>
  <sheetFormatPr defaultRowHeight="13.5" x14ac:dyDescent="0.15"/>
  <cols>
    <col min="1" max="1" width="4.21875" style="23" customWidth="1"/>
    <col min="2" max="2" width="38.109375" style="1" customWidth="1"/>
    <col min="3" max="3" width="27.88671875" style="27" customWidth="1"/>
    <col min="4" max="4" width="6.6640625" customWidth="1"/>
    <col min="5" max="5" width="6.5546875" style="21" customWidth="1"/>
    <col min="6" max="6" width="17.33203125" style="15" bestFit="1" customWidth="1"/>
    <col min="7" max="7" width="18.21875" style="17" customWidth="1"/>
    <col min="8" max="8" width="1" customWidth="1"/>
  </cols>
  <sheetData>
    <row r="2" spans="1:11" s="2" customFormat="1" ht="19.5" customHeight="1" x14ac:dyDescent="0.15">
      <c r="A2" s="89"/>
      <c r="B2" s="90"/>
      <c r="C2" s="90"/>
      <c r="D2" s="90"/>
      <c r="E2" s="90"/>
      <c r="F2" s="90"/>
      <c r="G2" s="90"/>
    </row>
    <row r="3" spans="1:11" s="2" customFormat="1" ht="36" customHeight="1" x14ac:dyDescent="0.15">
      <c r="A3" s="94" t="s">
        <v>33</v>
      </c>
      <c r="B3" s="94"/>
      <c r="C3" s="94"/>
      <c r="D3" s="94"/>
      <c r="E3" s="94"/>
      <c r="F3" s="94"/>
      <c r="G3" s="94"/>
    </row>
    <row r="4" spans="1:11" s="2" customFormat="1" ht="12" customHeight="1" x14ac:dyDescent="0.15">
      <c r="A4" s="22"/>
      <c r="B4" s="5"/>
      <c r="C4" s="25"/>
      <c r="D4" s="4"/>
      <c r="E4" s="19"/>
      <c r="F4" s="92"/>
      <c r="G4" s="92"/>
    </row>
    <row r="5" spans="1:11" s="2" customFormat="1" ht="21" customHeight="1" x14ac:dyDescent="0.15">
      <c r="A5" s="36" t="s">
        <v>24</v>
      </c>
      <c r="B5" s="63" t="s">
        <v>187</v>
      </c>
      <c r="C5" s="62">
        <f>G80</f>
        <v>165000000</v>
      </c>
      <c r="D5" s="4"/>
      <c r="E5" s="91"/>
      <c r="F5" s="91"/>
      <c r="G5" s="91"/>
    </row>
    <row r="6" spans="1:11" s="2" customFormat="1" ht="21.75" customHeight="1" x14ac:dyDescent="0.15">
      <c r="A6" s="93" t="s">
        <v>136</v>
      </c>
      <c r="B6" s="93"/>
      <c r="C6" s="93"/>
      <c r="D6" s="5"/>
      <c r="E6" s="18"/>
      <c r="F6" s="10"/>
      <c r="G6" s="9"/>
    </row>
    <row r="7" spans="1:11" s="2" customFormat="1" ht="27" customHeight="1" x14ac:dyDescent="0.15">
      <c r="A7" s="86" t="s">
        <v>175</v>
      </c>
      <c r="B7" s="86"/>
      <c r="C7" s="86"/>
      <c r="D7" s="86"/>
      <c r="E7" s="86"/>
      <c r="F7" s="86"/>
      <c r="G7" s="86"/>
    </row>
    <row r="8" spans="1:11" s="3" customFormat="1" ht="24.95" customHeight="1" x14ac:dyDescent="0.15">
      <c r="A8" s="87" t="s">
        <v>0</v>
      </c>
      <c r="B8" s="88"/>
      <c r="C8" s="30" t="s">
        <v>4</v>
      </c>
      <c r="D8" s="31" t="s">
        <v>1</v>
      </c>
      <c r="E8" s="31" t="s">
        <v>2</v>
      </c>
      <c r="F8" s="32" t="s">
        <v>5</v>
      </c>
      <c r="G8" s="33" t="s">
        <v>3</v>
      </c>
    </row>
    <row r="9" spans="1:11" s="7" customFormat="1" ht="24.95" customHeight="1" x14ac:dyDescent="0.15">
      <c r="A9" s="37" t="s">
        <v>98</v>
      </c>
      <c r="B9" s="44"/>
      <c r="C9" s="58"/>
      <c r="D9" s="58"/>
      <c r="E9" s="44"/>
      <c r="F9" s="44"/>
      <c r="G9" s="59"/>
      <c r="K9"/>
    </row>
    <row r="10" spans="1:11" s="7" customFormat="1" ht="35.1" customHeight="1" x14ac:dyDescent="0.15">
      <c r="A10" s="51" t="s">
        <v>25</v>
      </c>
      <c r="B10" s="52" t="s">
        <v>100</v>
      </c>
      <c r="C10" s="52" t="s">
        <v>111</v>
      </c>
      <c r="D10" s="52" t="s">
        <v>134</v>
      </c>
      <c r="E10" s="52">
        <v>2</v>
      </c>
      <c r="F10" s="53"/>
      <c r="G10" s="41">
        <f>E10*F10</f>
        <v>0</v>
      </c>
    </row>
    <row r="11" spans="1:11" s="7" customFormat="1" ht="35.1" customHeight="1" x14ac:dyDescent="0.15">
      <c r="A11" s="51" t="s">
        <v>44</v>
      </c>
      <c r="B11" s="52" t="s">
        <v>101</v>
      </c>
      <c r="C11" s="52" t="s">
        <v>112</v>
      </c>
      <c r="D11" s="52" t="s">
        <v>134</v>
      </c>
      <c r="E11" s="52">
        <v>24</v>
      </c>
      <c r="F11" s="53"/>
      <c r="G11" s="41">
        <f t="shared" ref="G11:G53" si="0">E11*F11</f>
        <v>0</v>
      </c>
    </row>
    <row r="12" spans="1:11" s="7" customFormat="1" ht="35.1" customHeight="1" x14ac:dyDescent="0.15">
      <c r="A12" s="51" t="s">
        <v>45</v>
      </c>
      <c r="B12" s="52" t="s">
        <v>99</v>
      </c>
      <c r="C12" s="52" t="s">
        <v>113</v>
      </c>
      <c r="D12" s="52" t="s">
        <v>134</v>
      </c>
      <c r="E12" s="52">
        <v>24</v>
      </c>
      <c r="F12" s="53"/>
      <c r="G12" s="41">
        <f t="shared" si="0"/>
        <v>0</v>
      </c>
    </row>
    <row r="13" spans="1:11" s="7" customFormat="1" ht="35.1" customHeight="1" x14ac:dyDescent="0.15">
      <c r="A13" s="51" t="s">
        <v>35</v>
      </c>
      <c r="B13" s="52" t="s">
        <v>102</v>
      </c>
      <c r="C13" s="52" t="s">
        <v>114</v>
      </c>
      <c r="D13" s="52" t="s">
        <v>134</v>
      </c>
      <c r="E13" s="52">
        <v>48</v>
      </c>
      <c r="F13" s="53"/>
      <c r="G13" s="41">
        <f t="shared" si="0"/>
        <v>0</v>
      </c>
    </row>
    <row r="14" spans="1:11" s="7" customFormat="1" ht="35.1" customHeight="1" x14ac:dyDescent="0.15">
      <c r="A14" s="51" t="s">
        <v>36</v>
      </c>
      <c r="B14" s="52" t="s">
        <v>137</v>
      </c>
      <c r="C14" s="52" t="s">
        <v>138</v>
      </c>
      <c r="D14" s="52" t="s">
        <v>134</v>
      </c>
      <c r="E14" s="52">
        <v>48</v>
      </c>
      <c r="F14" s="53"/>
      <c r="G14" s="41">
        <f t="shared" si="0"/>
        <v>0</v>
      </c>
    </row>
    <row r="15" spans="1:11" s="7" customFormat="1" ht="35.1" customHeight="1" x14ac:dyDescent="0.15">
      <c r="A15" s="51" t="s">
        <v>37</v>
      </c>
      <c r="B15" s="52" t="s">
        <v>103</v>
      </c>
      <c r="C15" s="52" t="s">
        <v>115</v>
      </c>
      <c r="D15" s="52" t="s">
        <v>134</v>
      </c>
      <c r="E15" s="52">
        <v>48</v>
      </c>
      <c r="F15" s="53"/>
      <c r="G15" s="41">
        <f t="shared" si="0"/>
        <v>0</v>
      </c>
    </row>
    <row r="16" spans="1:11" s="7" customFormat="1" ht="35.1" customHeight="1" x14ac:dyDescent="0.15">
      <c r="A16" s="51" t="s">
        <v>38</v>
      </c>
      <c r="B16" s="52" t="s">
        <v>139</v>
      </c>
      <c r="C16" s="52" t="s">
        <v>116</v>
      </c>
      <c r="D16" s="52" t="s">
        <v>134</v>
      </c>
      <c r="E16" s="52">
        <v>2</v>
      </c>
      <c r="F16" s="53"/>
      <c r="G16" s="41">
        <f t="shared" si="0"/>
        <v>0</v>
      </c>
    </row>
    <row r="17" spans="1:7" s="7" customFormat="1" ht="35.1" customHeight="1" x14ac:dyDescent="0.15">
      <c r="A17" s="51" t="s">
        <v>39</v>
      </c>
      <c r="B17" s="52" t="s">
        <v>104</v>
      </c>
      <c r="C17" s="52" t="s">
        <v>140</v>
      </c>
      <c r="D17" s="52" t="s">
        <v>134</v>
      </c>
      <c r="E17" s="52">
        <v>6</v>
      </c>
      <c r="F17" s="53"/>
      <c r="G17" s="41">
        <f t="shared" si="0"/>
        <v>0</v>
      </c>
    </row>
    <row r="18" spans="1:7" s="7" customFormat="1" ht="35.1" customHeight="1" x14ac:dyDescent="0.15">
      <c r="A18" s="51" t="s">
        <v>40</v>
      </c>
      <c r="B18" s="52" t="s">
        <v>105</v>
      </c>
      <c r="C18" s="52" t="s">
        <v>117</v>
      </c>
      <c r="D18" s="52" t="s">
        <v>134</v>
      </c>
      <c r="E18" s="52">
        <v>8</v>
      </c>
      <c r="F18" s="53"/>
      <c r="G18" s="41">
        <f t="shared" si="0"/>
        <v>0</v>
      </c>
    </row>
    <row r="19" spans="1:7" s="7" customFormat="1" ht="35.1" customHeight="1" x14ac:dyDescent="0.15">
      <c r="A19" s="51" t="s">
        <v>41</v>
      </c>
      <c r="B19" s="52" t="s">
        <v>141</v>
      </c>
      <c r="C19" s="52" t="s">
        <v>118</v>
      </c>
      <c r="D19" s="52" t="s">
        <v>134</v>
      </c>
      <c r="E19" s="52">
        <v>2</v>
      </c>
      <c r="F19" s="53"/>
      <c r="G19" s="41">
        <f t="shared" si="0"/>
        <v>0</v>
      </c>
    </row>
    <row r="20" spans="1:7" s="7" customFormat="1" ht="35.1" customHeight="1" x14ac:dyDescent="0.15">
      <c r="A20" s="51" t="s">
        <v>42</v>
      </c>
      <c r="B20" s="52" t="s">
        <v>142</v>
      </c>
      <c r="C20" s="52">
        <v>23523930</v>
      </c>
      <c r="D20" s="52" t="s">
        <v>134</v>
      </c>
      <c r="E20" s="52">
        <v>48</v>
      </c>
      <c r="F20" s="53"/>
      <c r="G20" s="41">
        <f t="shared" si="0"/>
        <v>0</v>
      </c>
    </row>
    <row r="21" spans="1:7" s="7" customFormat="1" ht="35.1" customHeight="1" x14ac:dyDescent="0.15">
      <c r="A21" s="51" t="s">
        <v>43</v>
      </c>
      <c r="B21" s="52" t="s">
        <v>143</v>
      </c>
      <c r="C21" s="52">
        <v>8929573</v>
      </c>
      <c r="D21" s="52" t="s">
        <v>134</v>
      </c>
      <c r="E21" s="52">
        <v>96</v>
      </c>
      <c r="F21" s="53"/>
      <c r="G21" s="41">
        <f t="shared" si="0"/>
        <v>0</v>
      </c>
    </row>
    <row r="22" spans="1:7" s="7" customFormat="1" ht="35.1" customHeight="1" x14ac:dyDescent="0.15">
      <c r="A22" s="51" t="s">
        <v>46</v>
      </c>
      <c r="B22" s="52" t="s">
        <v>106</v>
      </c>
      <c r="C22" s="52" t="s">
        <v>119</v>
      </c>
      <c r="D22" s="52" t="s">
        <v>134</v>
      </c>
      <c r="E22" s="52">
        <v>2</v>
      </c>
      <c r="F22" s="53"/>
      <c r="G22" s="41">
        <f t="shared" si="0"/>
        <v>0</v>
      </c>
    </row>
    <row r="23" spans="1:7" s="7" customFormat="1" ht="35.1" customHeight="1" x14ac:dyDescent="0.15">
      <c r="A23" s="51" t="s">
        <v>47</v>
      </c>
      <c r="B23" s="52" t="s">
        <v>144</v>
      </c>
      <c r="C23" s="52" t="s">
        <v>120</v>
      </c>
      <c r="D23" s="52" t="s">
        <v>134</v>
      </c>
      <c r="E23" s="52">
        <v>2</v>
      </c>
      <c r="F23" s="53"/>
      <c r="G23" s="41">
        <f t="shared" si="0"/>
        <v>0</v>
      </c>
    </row>
    <row r="24" spans="1:7" s="7" customFormat="1" ht="35.1" customHeight="1" x14ac:dyDescent="0.15">
      <c r="A24" s="51" t="s">
        <v>48</v>
      </c>
      <c r="B24" s="52" t="s">
        <v>144</v>
      </c>
      <c r="C24" s="52" t="s">
        <v>121</v>
      </c>
      <c r="D24" s="52" t="s">
        <v>134</v>
      </c>
      <c r="E24" s="52">
        <v>2</v>
      </c>
      <c r="F24" s="53"/>
      <c r="G24" s="41">
        <f t="shared" si="0"/>
        <v>0</v>
      </c>
    </row>
    <row r="25" spans="1:7" s="7" customFormat="1" ht="35.1" customHeight="1" x14ac:dyDescent="0.15">
      <c r="A25" s="51" t="s">
        <v>49</v>
      </c>
      <c r="B25" s="52" t="s">
        <v>145</v>
      </c>
      <c r="C25" s="52" t="s">
        <v>122</v>
      </c>
      <c r="D25" s="52" t="s">
        <v>134</v>
      </c>
      <c r="E25" s="52">
        <v>12</v>
      </c>
      <c r="F25" s="53"/>
      <c r="G25" s="41">
        <f t="shared" si="0"/>
        <v>0</v>
      </c>
    </row>
    <row r="26" spans="1:7" s="7" customFormat="1" ht="35.1" customHeight="1" x14ac:dyDescent="0.15">
      <c r="A26" s="51" t="s">
        <v>50</v>
      </c>
      <c r="B26" s="52" t="s">
        <v>107</v>
      </c>
      <c r="C26" s="52" t="s">
        <v>123</v>
      </c>
      <c r="D26" s="52" t="s">
        <v>134</v>
      </c>
      <c r="E26" s="52">
        <v>12</v>
      </c>
      <c r="F26" s="53"/>
      <c r="G26" s="41">
        <f t="shared" si="0"/>
        <v>0</v>
      </c>
    </row>
    <row r="27" spans="1:7" s="7" customFormat="1" ht="35.1" customHeight="1" x14ac:dyDescent="0.15">
      <c r="A27" s="51" t="s">
        <v>51</v>
      </c>
      <c r="B27" s="52" t="s">
        <v>108</v>
      </c>
      <c r="C27" s="52" t="s">
        <v>124</v>
      </c>
      <c r="D27" s="52" t="s">
        <v>134</v>
      </c>
      <c r="E27" s="52">
        <v>14</v>
      </c>
      <c r="F27" s="53"/>
      <c r="G27" s="41">
        <f t="shared" si="0"/>
        <v>0</v>
      </c>
    </row>
    <row r="28" spans="1:7" s="7" customFormat="1" ht="35.1" customHeight="1" x14ac:dyDescent="0.15">
      <c r="A28" s="51" t="s">
        <v>52</v>
      </c>
      <c r="B28" s="52" t="s">
        <v>146</v>
      </c>
      <c r="C28" s="52" t="s">
        <v>147</v>
      </c>
      <c r="D28" s="52" t="s">
        <v>134</v>
      </c>
      <c r="E28" s="52">
        <v>24</v>
      </c>
      <c r="F28" s="53"/>
      <c r="G28" s="41">
        <f t="shared" si="0"/>
        <v>0</v>
      </c>
    </row>
    <row r="29" spans="1:7" s="7" customFormat="1" ht="35.1" customHeight="1" x14ac:dyDescent="0.15">
      <c r="A29" s="51" t="s">
        <v>53</v>
      </c>
      <c r="B29" s="52" t="s">
        <v>109</v>
      </c>
      <c r="C29" s="52" t="s">
        <v>149</v>
      </c>
      <c r="D29" s="52" t="s">
        <v>134</v>
      </c>
      <c r="E29" s="52">
        <v>12</v>
      </c>
      <c r="F29" s="53"/>
      <c r="G29" s="41">
        <f t="shared" si="0"/>
        <v>0</v>
      </c>
    </row>
    <row r="30" spans="1:7" s="7" customFormat="1" ht="35.1" customHeight="1" x14ac:dyDescent="0.15">
      <c r="A30" s="51" t="s">
        <v>54</v>
      </c>
      <c r="B30" s="52" t="s">
        <v>150</v>
      </c>
      <c r="C30" s="52" t="s">
        <v>148</v>
      </c>
      <c r="D30" s="52" t="s">
        <v>134</v>
      </c>
      <c r="E30" s="52">
        <v>2</v>
      </c>
      <c r="F30" s="53"/>
      <c r="G30" s="41">
        <f t="shared" si="0"/>
        <v>0</v>
      </c>
    </row>
    <row r="31" spans="1:7" s="7" customFormat="1" ht="35.1" customHeight="1" x14ac:dyDescent="0.15">
      <c r="A31" s="51" t="s">
        <v>55</v>
      </c>
      <c r="B31" s="52" t="s">
        <v>150</v>
      </c>
      <c r="C31" s="52" t="s">
        <v>151</v>
      </c>
      <c r="D31" s="52" t="s">
        <v>134</v>
      </c>
      <c r="E31" s="52">
        <v>2</v>
      </c>
      <c r="F31" s="53"/>
      <c r="G31" s="41">
        <f t="shared" si="0"/>
        <v>0</v>
      </c>
    </row>
    <row r="32" spans="1:7" s="7" customFormat="1" ht="35.1" customHeight="1" x14ac:dyDescent="0.15">
      <c r="A32" s="51" t="s">
        <v>56</v>
      </c>
      <c r="B32" s="52" t="s">
        <v>150</v>
      </c>
      <c r="C32" s="52" t="s">
        <v>125</v>
      </c>
      <c r="D32" s="52" t="s">
        <v>134</v>
      </c>
      <c r="E32" s="52">
        <v>2</v>
      </c>
      <c r="F32" s="53"/>
      <c r="G32" s="41">
        <f t="shared" si="0"/>
        <v>0</v>
      </c>
    </row>
    <row r="33" spans="1:7" s="7" customFormat="1" ht="35.1" customHeight="1" x14ac:dyDescent="0.15">
      <c r="A33" s="51" t="s">
        <v>57</v>
      </c>
      <c r="B33" s="52" t="s">
        <v>110</v>
      </c>
      <c r="C33" s="52" t="s">
        <v>126</v>
      </c>
      <c r="D33" s="52" t="s">
        <v>134</v>
      </c>
      <c r="E33" s="52">
        <v>2</v>
      </c>
      <c r="F33" s="53"/>
      <c r="G33" s="41">
        <f t="shared" si="0"/>
        <v>0</v>
      </c>
    </row>
    <row r="34" spans="1:7" s="7" customFormat="1" ht="35.1" customHeight="1" x14ac:dyDescent="0.15">
      <c r="A34" s="51" t="s">
        <v>58</v>
      </c>
      <c r="B34" s="52" t="s">
        <v>152</v>
      </c>
      <c r="C34" s="52" t="s">
        <v>127</v>
      </c>
      <c r="D34" s="52" t="s">
        <v>134</v>
      </c>
      <c r="E34" s="52">
        <v>2</v>
      </c>
      <c r="F34" s="53"/>
      <c r="G34" s="41">
        <f t="shared" si="0"/>
        <v>0</v>
      </c>
    </row>
    <row r="35" spans="1:7" s="7" customFormat="1" ht="35.1" customHeight="1" x14ac:dyDescent="0.15">
      <c r="A35" s="51" t="s">
        <v>59</v>
      </c>
      <c r="B35" s="52" t="s">
        <v>150</v>
      </c>
      <c r="C35" s="52" t="s">
        <v>128</v>
      </c>
      <c r="D35" s="52" t="s">
        <v>134</v>
      </c>
      <c r="E35" s="52">
        <v>4</v>
      </c>
      <c r="F35" s="53"/>
      <c r="G35" s="41">
        <f t="shared" si="0"/>
        <v>0</v>
      </c>
    </row>
    <row r="36" spans="1:7" s="7" customFormat="1" ht="35.1" customHeight="1" x14ac:dyDescent="0.15">
      <c r="A36" s="51" t="s">
        <v>60</v>
      </c>
      <c r="B36" s="52" t="s">
        <v>153</v>
      </c>
      <c r="C36" s="52" t="s">
        <v>129</v>
      </c>
      <c r="D36" s="52" t="s">
        <v>134</v>
      </c>
      <c r="E36" s="52">
        <v>2</v>
      </c>
      <c r="F36" s="53"/>
      <c r="G36" s="41">
        <f t="shared" si="0"/>
        <v>0</v>
      </c>
    </row>
    <row r="37" spans="1:7" s="7" customFormat="1" ht="35.1" customHeight="1" x14ac:dyDescent="0.15">
      <c r="A37" s="51" t="s">
        <v>61</v>
      </c>
      <c r="B37" s="52" t="s">
        <v>154</v>
      </c>
      <c r="C37" s="52" t="s">
        <v>130</v>
      </c>
      <c r="D37" s="52" t="s">
        <v>134</v>
      </c>
      <c r="E37" s="52">
        <v>4</v>
      </c>
      <c r="F37" s="53"/>
      <c r="G37" s="41">
        <f t="shared" si="0"/>
        <v>0</v>
      </c>
    </row>
    <row r="38" spans="1:7" s="7" customFormat="1" ht="35.1" customHeight="1" x14ac:dyDescent="0.15">
      <c r="A38" s="51" t="s">
        <v>62</v>
      </c>
      <c r="B38" s="52" t="s">
        <v>144</v>
      </c>
      <c r="C38" s="52" t="s">
        <v>131</v>
      </c>
      <c r="D38" s="52" t="s">
        <v>134</v>
      </c>
      <c r="E38" s="52">
        <v>8</v>
      </c>
      <c r="F38" s="53"/>
      <c r="G38" s="41">
        <f t="shared" si="0"/>
        <v>0</v>
      </c>
    </row>
    <row r="39" spans="1:7" s="7" customFormat="1" ht="35.1" customHeight="1" x14ac:dyDescent="0.15">
      <c r="A39" s="51" t="s">
        <v>63</v>
      </c>
      <c r="B39" s="52" t="s">
        <v>150</v>
      </c>
      <c r="C39" s="52" t="s">
        <v>132</v>
      </c>
      <c r="D39" s="52" t="s">
        <v>134</v>
      </c>
      <c r="E39" s="52">
        <v>58</v>
      </c>
      <c r="F39" s="53"/>
      <c r="G39" s="41">
        <f t="shared" si="0"/>
        <v>0</v>
      </c>
    </row>
    <row r="40" spans="1:7" s="7" customFormat="1" ht="35.1" customHeight="1" x14ac:dyDescent="0.15">
      <c r="A40" s="51" t="s">
        <v>64</v>
      </c>
      <c r="B40" s="52" t="s">
        <v>150</v>
      </c>
      <c r="C40" s="52" t="s">
        <v>155</v>
      </c>
      <c r="D40" s="52" t="s">
        <v>134</v>
      </c>
      <c r="E40" s="52">
        <v>4</v>
      </c>
      <c r="F40" s="53"/>
      <c r="G40" s="41">
        <f t="shared" si="0"/>
        <v>0</v>
      </c>
    </row>
    <row r="41" spans="1:7" s="7" customFormat="1" ht="35.1" customHeight="1" x14ac:dyDescent="0.15">
      <c r="A41" s="51" t="s">
        <v>65</v>
      </c>
      <c r="B41" s="52" t="s">
        <v>150</v>
      </c>
      <c r="C41" s="52" t="s">
        <v>133</v>
      </c>
      <c r="D41" s="52" t="s">
        <v>134</v>
      </c>
      <c r="E41" s="52">
        <v>4</v>
      </c>
      <c r="F41" s="53"/>
      <c r="G41" s="41">
        <f t="shared" si="0"/>
        <v>0</v>
      </c>
    </row>
    <row r="42" spans="1:7" s="7" customFormat="1" ht="35.1" customHeight="1" x14ac:dyDescent="0.15">
      <c r="A42" s="51" t="s">
        <v>72</v>
      </c>
      <c r="B42" s="52" t="s">
        <v>156</v>
      </c>
      <c r="C42" s="52">
        <v>6525206</v>
      </c>
      <c r="D42" s="52" t="s">
        <v>134</v>
      </c>
      <c r="E42" s="52">
        <v>16</v>
      </c>
      <c r="F42" s="53"/>
      <c r="G42" s="41">
        <f t="shared" si="0"/>
        <v>0</v>
      </c>
    </row>
    <row r="43" spans="1:7" s="7" customFormat="1" ht="35.1" customHeight="1" x14ac:dyDescent="0.15">
      <c r="A43" s="51" t="s">
        <v>71</v>
      </c>
      <c r="B43" s="52" t="s">
        <v>150</v>
      </c>
      <c r="C43" s="52" t="s">
        <v>157</v>
      </c>
      <c r="D43" s="52" t="s">
        <v>134</v>
      </c>
      <c r="E43" s="52">
        <v>2</v>
      </c>
      <c r="F43" s="53"/>
      <c r="G43" s="41">
        <f t="shared" si="0"/>
        <v>0</v>
      </c>
    </row>
    <row r="44" spans="1:7" s="7" customFormat="1" ht="35.1" customHeight="1" x14ac:dyDescent="0.15">
      <c r="A44" s="51" t="s">
        <v>74</v>
      </c>
      <c r="B44" s="52" t="s">
        <v>150</v>
      </c>
      <c r="C44" s="52">
        <v>5170468</v>
      </c>
      <c r="D44" s="52" t="s">
        <v>134</v>
      </c>
      <c r="E44" s="52">
        <v>2</v>
      </c>
      <c r="F44" s="53"/>
      <c r="G44" s="41">
        <f t="shared" si="0"/>
        <v>0</v>
      </c>
    </row>
    <row r="45" spans="1:7" s="7" customFormat="1" ht="35.1" customHeight="1" x14ac:dyDescent="0.15">
      <c r="A45" s="51" t="s">
        <v>75</v>
      </c>
      <c r="B45" s="52" t="s">
        <v>158</v>
      </c>
      <c r="C45" s="52" t="s">
        <v>159</v>
      </c>
      <c r="D45" s="52" t="s">
        <v>134</v>
      </c>
      <c r="E45" s="52">
        <v>2</v>
      </c>
      <c r="F45" s="53"/>
      <c r="G45" s="41">
        <f t="shared" si="0"/>
        <v>0</v>
      </c>
    </row>
    <row r="46" spans="1:7" s="7" customFormat="1" ht="35.1" customHeight="1" x14ac:dyDescent="0.15">
      <c r="A46" s="51" t="s">
        <v>76</v>
      </c>
      <c r="B46" s="52" t="s">
        <v>160</v>
      </c>
      <c r="C46" s="52" t="s">
        <v>161</v>
      </c>
      <c r="D46" s="52" t="s">
        <v>134</v>
      </c>
      <c r="E46" s="52">
        <v>4</v>
      </c>
      <c r="F46" s="53"/>
      <c r="G46" s="41">
        <f t="shared" si="0"/>
        <v>0</v>
      </c>
    </row>
    <row r="47" spans="1:7" s="7" customFormat="1" ht="35.1" customHeight="1" x14ac:dyDescent="0.15">
      <c r="A47" s="51" t="s">
        <v>77</v>
      </c>
      <c r="B47" s="52" t="s">
        <v>162</v>
      </c>
      <c r="C47" s="81" t="s">
        <v>163</v>
      </c>
      <c r="D47" s="52" t="s">
        <v>134</v>
      </c>
      <c r="E47" s="52">
        <v>2</v>
      </c>
      <c r="F47" s="53"/>
      <c r="G47" s="41">
        <f t="shared" si="0"/>
        <v>0</v>
      </c>
    </row>
    <row r="48" spans="1:7" s="7" customFormat="1" ht="35.1" customHeight="1" x14ac:dyDescent="0.15">
      <c r="A48" s="51" t="s">
        <v>78</v>
      </c>
      <c r="B48" s="52" t="s">
        <v>164</v>
      </c>
      <c r="C48" s="52" t="s">
        <v>165</v>
      </c>
      <c r="D48" s="52" t="s">
        <v>134</v>
      </c>
      <c r="E48" s="52">
        <v>2</v>
      </c>
      <c r="F48" s="53"/>
      <c r="G48" s="41">
        <f t="shared" si="0"/>
        <v>0</v>
      </c>
    </row>
    <row r="49" spans="1:19" s="7" customFormat="1" ht="35.1" customHeight="1" x14ac:dyDescent="0.15">
      <c r="A49" s="51" t="s">
        <v>79</v>
      </c>
      <c r="B49" s="52" t="s">
        <v>166</v>
      </c>
      <c r="C49" s="52">
        <v>25101126</v>
      </c>
      <c r="D49" s="52" t="s">
        <v>134</v>
      </c>
      <c r="E49" s="52">
        <v>6</v>
      </c>
      <c r="F49" s="53"/>
      <c r="G49" s="41">
        <f t="shared" si="0"/>
        <v>0</v>
      </c>
    </row>
    <row r="50" spans="1:19" s="7" customFormat="1" ht="35.1" customHeight="1" x14ac:dyDescent="0.15">
      <c r="A50" s="51" t="s">
        <v>80</v>
      </c>
      <c r="B50" s="52" t="s">
        <v>167</v>
      </c>
      <c r="C50" s="52" t="s">
        <v>168</v>
      </c>
      <c r="D50" s="52" t="s">
        <v>134</v>
      </c>
      <c r="E50" s="52">
        <v>2</v>
      </c>
      <c r="F50" s="53"/>
      <c r="G50" s="41">
        <f t="shared" si="0"/>
        <v>0</v>
      </c>
    </row>
    <row r="51" spans="1:19" s="7" customFormat="1" ht="35.1" customHeight="1" x14ac:dyDescent="0.15">
      <c r="A51" s="51" t="s">
        <v>81</v>
      </c>
      <c r="B51" s="52" t="s">
        <v>169</v>
      </c>
      <c r="C51" s="52">
        <v>3642412063</v>
      </c>
      <c r="D51" s="52" t="s">
        <v>134</v>
      </c>
      <c r="E51" s="52">
        <v>2</v>
      </c>
      <c r="F51" s="53"/>
      <c r="G51" s="41">
        <f t="shared" si="0"/>
        <v>0</v>
      </c>
    </row>
    <row r="52" spans="1:19" s="7" customFormat="1" ht="35.1" customHeight="1" x14ac:dyDescent="0.15">
      <c r="A52" s="51" t="s">
        <v>82</v>
      </c>
      <c r="B52" s="52" t="s">
        <v>170</v>
      </c>
      <c r="C52" s="52" t="s">
        <v>171</v>
      </c>
      <c r="D52" s="52" t="s">
        <v>134</v>
      </c>
      <c r="E52" s="52">
        <v>5</v>
      </c>
      <c r="F52" s="53"/>
      <c r="G52" s="41">
        <f t="shared" si="0"/>
        <v>0</v>
      </c>
    </row>
    <row r="53" spans="1:19" s="7" customFormat="1" ht="35.1" customHeight="1" x14ac:dyDescent="0.15">
      <c r="A53" s="51" t="s">
        <v>83</v>
      </c>
      <c r="B53" s="52" t="s">
        <v>172</v>
      </c>
      <c r="C53" s="52"/>
      <c r="D53" s="52" t="s">
        <v>34</v>
      </c>
      <c r="E53" s="52">
        <v>2</v>
      </c>
      <c r="F53" s="53"/>
      <c r="G53" s="41">
        <f t="shared" si="0"/>
        <v>0</v>
      </c>
    </row>
    <row r="54" spans="1:19" s="7" customFormat="1" ht="24.95" customHeight="1" x14ac:dyDescent="0.15">
      <c r="A54" s="28"/>
      <c r="B54" s="52"/>
      <c r="C54" s="6"/>
      <c r="D54" s="6"/>
      <c r="E54" s="6"/>
      <c r="F54" s="35" t="s">
        <v>6</v>
      </c>
      <c r="G54" s="57">
        <f>SUM(G10:G53)</f>
        <v>0</v>
      </c>
    </row>
    <row r="55" spans="1:19" s="7" customFormat="1" ht="24.95" customHeight="1" x14ac:dyDescent="0.15">
      <c r="A55" s="37" t="s">
        <v>97</v>
      </c>
      <c r="B55" s="6"/>
      <c r="C55" s="44"/>
      <c r="D55" s="44"/>
      <c r="E55" s="44"/>
      <c r="F55" s="44"/>
      <c r="G55" s="59"/>
    </row>
    <row r="56" spans="1:19" s="7" customFormat="1" ht="69.95" customHeight="1" x14ac:dyDescent="0.15">
      <c r="A56" s="76" t="s">
        <v>67</v>
      </c>
      <c r="B56" s="75" t="s">
        <v>88</v>
      </c>
      <c r="C56" s="78" t="s">
        <v>184</v>
      </c>
      <c r="D56" s="76" t="s">
        <v>70</v>
      </c>
      <c r="E56" s="76" t="s">
        <v>185</v>
      </c>
      <c r="F56" s="76"/>
      <c r="G56" s="41">
        <f>E56*F56</f>
        <v>0</v>
      </c>
      <c r="J56" s="80"/>
      <c r="K56" s="80"/>
      <c r="L56" s="80"/>
      <c r="M56" s="80"/>
      <c r="N56" s="80"/>
      <c r="O56" s="80"/>
      <c r="P56" s="80"/>
      <c r="Q56" s="80"/>
      <c r="R56"/>
      <c r="S56"/>
    </row>
    <row r="57" spans="1:19" s="7" customFormat="1" ht="99.95" customHeight="1" x14ac:dyDescent="0.15">
      <c r="A57" s="76" t="s">
        <v>68</v>
      </c>
      <c r="B57" s="75" t="s">
        <v>95</v>
      </c>
      <c r="C57" s="78" t="s">
        <v>182</v>
      </c>
      <c r="D57" s="76" t="s">
        <v>70</v>
      </c>
      <c r="E57" s="76" t="s">
        <v>183</v>
      </c>
      <c r="F57" s="76"/>
      <c r="G57" s="41">
        <f t="shared" ref="G57:G62" si="1">E57*F57</f>
        <v>0</v>
      </c>
      <c r="J57" s="80"/>
      <c r="K57" s="80"/>
      <c r="L57" s="80"/>
      <c r="M57" s="80"/>
      <c r="N57" s="80"/>
      <c r="O57" s="80"/>
      <c r="P57" s="80"/>
      <c r="Q57" s="80"/>
      <c r="R57"/>
      <c r="S57"/>
    </row>
    <row r="58" spans="1:19" s="7" customFormat="1" ht="30" customHeight="1" x14ac:dyDescent="0.15">
      <c r="A58" s="83" t="s">
        <v>96</v>
      </c>
      <c r="B58" s="84"/>
      <c r="C58" s="84"/>
      <c r="D58" s="84"/>
      <c r="E58" s="84"/>
      <c r="F58" s="84"/>
      <c r="G58" s="85"/>
      <c r="J58" s="80"/>
      <c r="K58" s="80"/>
      <c r="L58" s="80"/>
      <c r="M58" s="80"/>
      <c r="N58" s="80"/>
      <c r="O58" s="80"/>
      <c r="P58" s="80"/>
      <c r="Q58" s="80"/>
      <c r="R58"/>
      <c r="S58"/>
    </row>
    <row r="59" spans="1:19" s="7" customFormat="1" ht="129.94999999999999" customHeight="1" x14ac:dyDescent="0.15">
      <c r="A59" s="76" t="s">
        <v>69</v>
      </c>
      <c r="B59" s="75" t="s">
        <v>89</v>
      </c>
      <c r="C59" s="78" t="s">
        <v>186</v>
      </c>
      <c r="D59" s="76" t="s">
        <v>70</v>
      </c>
      <c r="E59" s="76" t="s">
        <v>178</v>
      </c>
      <c r="F59" s="82"/>
      <c r="G59" s="41">
        <f>E59*F59</f>
        <v>0</v>
      </c>
      <c r="I59" s="80"/>
      <c r="K59" s="80"/>
      <c r="L59" s="80"/>
      <c r="M59" s="80"/>
      <c r="N59" s="80"/>
      <c r="O59" s="80"/>
      <c r="P59" s="80"/>
      <c r="Q59" s="80"/>
      <c r="R59"/>
      <c r="S59"/>
    </row>
    <row r="60" spans="1:19" s="7" customFormat="1" ht="129.94999999999999" customHeight="1" x14ac:dyDescent="0.15">
      <c r="A60" s="76" t="s">
        <v>35</v>
      </c>
      <c r="B60" s="75" t="s">
        <v>173</v>
      </c>
      <c r="C60" s="78" t="s">
        <v>180</v>
      </c>
      <c r="D60" s="76" t="s">
        <v>70</v>
      </c>
      <c r="E60" s="76" t="s">
        <v>179</v>
      </c>
      <c r="F60" s="82"/>
      <c r="G60" s="41">
        <f t="shared" si="1"/>
        <v>0</v>
      </c>
      <c r="J60" s="80"/>
      <c r="K60" s="80"/>
      <c r="L60" s="80"/>
      <c r="M60" s="80"/>
      <c r="N60" s="80"/>
      <c r="O60" s="80"/>
      <c r="P60" s="80"/>
      <c r="Q60" s="80"/>
      <c r="R60"/>
      <c r="S60"/>
    </row>
    <row r="61" spans="1:19" s="7" customFormat="1" ht="60" customHeight="1" x14ac:dyDescent="0.15">
      <c r="A61" s="76" t="s">
        <v>36</v>
      </c>
      <c r="B61" s="75" t="s">
        <v>90</v>
      </c>
      <c r="C61" s="78" t="s">
        <v>180</v>
      </c>
      <c r="D61" s="76" t="s">
        <v>70</v>
      </c>
      <c r="E61" s="76" t="s">
        <v>179</v>
      </c>
      <c r="F61" s="82"/>
      <c r="G61" s="41">
        <f t="shared" si="1"/>
        <v>0</v>
      </c>
      <c r="K61"/>
      <c r="L61"/>
      <c r="M61"/>
      <c r="N61"/>
      <c r="O61"/>
      <c r="P61"/>
      <c r="Q61"/>
      <c r="R61"/>
      <c r="S61"/>
    </row>
    <row r="62" spans="1:19" s="7" customFormat="1" ht="60" customHeight="1" x14ac:dyDescent="0.15">
      <c r="A62" s="76" t="s">
        <v>37</v>
      </c>
      <c r="B62" s="75" t="s">
        <v>91</v>
      </c>
      <c r="C62" s="78" t="s">
        <v>182</v>
      </c>
      <c r="D62" s="76" t="s">
        <v>70</v>
      </c>
      <c r="E62" s="76" t="s">
        <v>183</v>
      </c>
      <c r="F62" s="82"/>
      <c r="G62" s="41">
        <f t="shared" si="1"/>
        <v>0</v>
      </c>
    </row>
    <row r="63" spans="1:19" s="7" customFormat="1" ht="60" customHeight="1" x14ac:dyDescent="0.15">
      <c r="A63" s="76" t="s">
        <v>38</v>
      </c>
      <c r="B63" s="77" t="s">
        <v>174</v>
      </c>
      <c r="C63" s="78" t="s">
        <v>180</v>
      </c>
      <c r="D63" s="76" t="s">
        <v>70</v>
      </c>
      <c r="E63" s="40">
        <v>6</v>
      </c>
      <c r="F63" s="82"/>
      <c r="G63" s="41">
        <f>F63*E63</f>
        <v>0</v>
      </c>
    </row>
    <row r="64" spans="1:19" s="7" customFormat="1" ht="60" customHeight="1" x14ac:dyDescent="0.15">
      <c r="A64" s="76" t="s">
        <v>39</v>
      </c>
      <c r="B64" s="79" t="s">
        <v>92</v>
      </c>
      <c r="C64" s="78" t="s">
        <v>180</v>
      </c>
      <c r="D64" s="76" t="s">
        <v>84</v>
      </c>
      <c r="E64" s="40">
        <v>6</v>
      </c>
      <c r="F64" s="82"/>
      <c r="G64" s="41">
        <f t="shared" ref="G64:G65" si="2">F64*E64</f>
        <v>0</v>
      </c>
    </row>
    <row r="65" spans="1:7" s="7" customFormat="1" ht="60" customHeight="1" x14ac:dyDescent="0.15">
      <c r="A65" s="76" t="s">
        <v>40</v>
      </c>
      <c r="B65" s="79" t="s">
        <v>93</v>
      </c>
      <c r="C65" s="78" t="s">
        <v>180</v>
      </c>
      <c r="D65" s="76" t="s">
        <v>84</v>
      </c>
      <c r="E65" s="40">
        <v>6</v>
      </c>
      <c r="F65" s="82"/>
      <c r="G65" s="41">
        <f t="shared" si="2"/>
        <v>0</v>
      </c>
    </row>
    <row r="66" spans="1:7" s="7" customFormat="1" ht="60" customHeight="1" x14ac:dyDescent="0.15">
      <c r="A66" s="76" t="s">
        <v>41</v>
      </c>
      <c r="B66" s="77" t="s">
        <v>94</v>
      </c>
      <c r="C66" s="78" t="s">
        <v>181</v>
      </c>
      <c r="D66" s="76" t="s">
        <v>70</v>
      </c>
      <c r="E66" s="40">
        <v>4</v>
      </c>
      <c r="F66" s="82"/>
      <c r="G66" s="41">
        <f>F66*E66</f>
        <v>0</v>
      </c>
    </row>
    <row r="67" spans="1:7" s="7" customFormat="1" ht="24.95" customHeight="1" x14ac:dyDescent="0.15">
      <c r="A67" s="42"/>
      <c r="B67" s="38"/>
      <c r="C67" s="49"/>
      <c r="D67" s="42"/>
      <c r="E67" s="40"/>
      <c r="F67" s="35" t="s">
        <v>6</v>
      </c>
      <c r="G67" s="48">
        <f>SUM(G56:G66)</f>
        <v>0</v>
      </c>
    </row>
    <row r="68" spans="1:7" s="7" customFormat="1" ht="24.95" customHeight="1" x14ac:dyDescent="0.15">
      <c r="A68" s="64" t="s">
        <v>17</v>
      </c>
      <c r="B68" s="39"/>
      <c r="C68" s="65"/>
      <c r="D68" s="65"/>
      <c r="E68" s="65"/>
      <c r="F68" s="65"/>
      <c r="G68" s="66"/>
    </row>
    <row r="69" spans="1:7" s="7" customFormat="1" ht="35.25" customHeight="1" x14ac:dyDescent="0.15">
      <c r="A69" s="42">
        <v>1</v>
      </c>
      <c r="B69" s="74" t="s">
        <v>66</v>
      </c>
      <c r="C69" s="49"/>
      <c r="D69" s="42" t="s">
        <v>85</v>
      </c>
      <c r="E69" s="40">
        <v>2</v>
      </c>
      <c r="F69" s="56"/>
      <c r="G69" s="55">
        <f>E69*F69</f>
        <v>0</v>
      </c>
    </row>
    <row r="70" spans="1:7" s="7" customFormat="1" ht="35.25" customHeight="1" x14ac:dyDescent="0.15">
      <c r="A70" s="42">
        <v>2</v>
      </c>
      <c r="B70" s="74" t="s">
        <v>86</v>
      </c>
      <c r="C70" s="49"/>
      <c r="D70" s="42" t="s">
        <v>87</v>
      </c>
      <c r="E70" s="40">
        <v>2</v>
      </c>
      <c r="F70" s="56"/>
      <c r="G70" s="55">
        <f>E70*F70</f>
        <v>0</v>
      </c>
    </row>
    <row r="71" spans="1:7" s="7" customFormat="1" ht="35.25" customHeight="1" x14ac:dyDescent="0.15">
      <c r="A71" s="42">
        <v>3</v>
      </c>
      <c r="B71" s="74" t="s">
        <v>73</v>
      </c>
      <c r="C71" s="49" t="s">
        <v>135</v>
      </c>
      <c r="D71" s="42" t="s">
        <v>34</v>
      </c>
      <c r="E71" s="40">
        <v>1</v>
      </c>
      <c r="F71" s="56"/>
      <c r="G71" s="55">
        <f>(G54+G67)*0.0311</f>
        <v>0</v>
      </c>
    </row>
    <row r="72" spans="1:7" s="7" customFormat="1" ht="24.95" customHeight="1" x14ac:dyDescent="0.15">
      <c r="A72" s="42"/>
      <c r="B72" s="39"/>
      <c r="C72" s="49"/>
      <c r="D72" s="42"/>
      <c r="E72" s="40"/>
      <c r="F72" s="35" t="s">
        <v>6</v>
      </c>
      <c r="G72" s="48">
        <f>SUM(G69:G71)</f>
        <v>0</v>
      </c>
    </row>
    <row r="73" spans="1:7" s="7" customFormat="1" ht="24.95" customHeight="1" x14ac:dyDescent="0.15">
      <c r="A73" s="43" t="s">
        <v>10</v>
      </c>
      <c r="B73" s="29" t="s">
        <v>7</v>
      </c>
      <c r="C73" s="6" t="s">
        <v>18</v>
      </c>
      <c r="D73" s="45" t="s">
        <v>13</v>
      </c>
      <c r="E73" s="45" t="s">
        <v>14</v>
      </c>
      <c r="F73" s="46" t="s">
        <v>14</v>
      </c>
      <c r="G73" s="34">
        <f>G54+G67+G72</f>
        <v>0</v>
      </c>
    </row>
    <row r="74" spans="1:7" s="7" customFormat="1" ht="24.95" customHeight="1" x14ac:dyDescent="0.15">
      <c r="A74" s="43" t="s">
        <v>11</v>
      </c>
      <c r="B74" s="29" t="s">
        <v>20</v>
      </c>
      <c r="C74" s="6" t="s">
        <v>177</v>
      </c>
      <c r="D74" s="45" t="s">
        <v>15</v>
      </c>
      <c r="E74" s="50">
        <v>6</v>
      </c>
      <c r="F74" s="46"/>
      <c r="G74" s="34">
        <f>G73*6%</f>
        <v>0</v>
      </c>
    </row>
    <row r="75" spans="1:7" s="7" customFormat="1" ht="24.95" customHeight="1" x14ac:dyDescent="0.15">
      <c r="A75" s="43" t="s">
        <v>12</v>
      </c>
      <c r="B75" s="29" t="s">
        <v>21</v>
      </c>
      <c r="C75" s="6" t="s">
        <v>176</v>
      </c>
      <c r="D75" s="45" t="s">
        <v>15</v>
      </c>
      <c r="E75" s="50">
        <v>6</v>
      </c>
      <c r="F75" s="46"/>
      <c r="G75" s="34">
        <f>(G67+G72+G74)*6%</f>
        <v>0</v>
      </c>
    </row>
    <row r="76" spans="1:7" s="7" customFormat="1" ht="24.95" customHeight="1" x14ac:dyDescent="0.15">
      <c r="A76" s="43" t="s">
        <v>16</v>
      </c>
      <c r="B76" s="29" t="s">
        <v>22</v>
      </c>
      <c r="C76" s="6" t="s">
        <v>23</v>
      </c>
      <c r="D76" s="45"/>
      <c r="E76" s="50"/>
      <c r="F76" s="46"/>
      <c r="G76" s="34">
        <f>G73+G74+G75</f>
        <v>0</v>
      </c>
    </row>
    <row r="77" spans="1:7" s="7" customFormat="1" ht="24.95" customHeight="1" x14ac:dyDescent="0.15">
      <c r="A77" s="43" t="s">
        <v>19</v>
      </c>
      <c r="B77" s="29" t="s">
        <v>27</v>
      </c>
      <c r="C77" s="6"/>
      <c r="D77" s="45"/>
      <c r="E77" s="50"/>
      <c r="F77" s="47"/>
      <c r="G77" s="34">
        <v>0</v>
      </c>
    </row>
    <row r="78" spans="1:7" s="7" customFormat="1" ht="24.95" customHeight="1" x14ac:dyDescent="0.15">
      <c r="A78" s="43" t="s">
        <v>28</v>
      </c>
      <c r="B78" s="29" t="s">
        <v>26</v>
      </c>
      <c r="C78" s="6"/>
      <c r="D78" s="45"/>
      <c r="E78" s="50"/>
      <c r="F78" s="47"/>
      <c r="G78" s="34">
        <f>SUM(G76:G77)</f>
        <v>0</v>
      </c>
    </row>
    <row r="79" spans="1:7" s="7" customFormat="1" ht="24.95" customHeight="1" x14ac:dyDescent="0.15">
      <c r="A79" s="43" t="s">
        <v>29</v>
      </c>
      <c r="B79" s="29" t="s">
        <v>8</v>
      </c>
      <c r="C79" s="54" t="s">
        <v>32</v>
      </c>
      <c r="D79" s="45" t="s">
        <v>15</v>
      </c>
      <c r="E79" s="45">
        <v>10</v>
      </c>
      <c r="F79" s="46"/>
      <c r="G79" s="34">
        <f>G78*0.1</f>
        <v>0</v>
      </c>
    </row>
    <row r="80" spans="1:7" s="7" customFormat="1" ht="24.95" customHeight="1" x14ac:dyDescent="0.15">
      <c r="A80" s="43" t="s">
        <v>30</v>
      </c>
      <c r="B80" s="29" t="s">
        <v>9</v>
      </c>
      <c r="C80" s="67" t="s">
        <v>31</v>
      </c>
      <c r="D80" s="68"/>
      <c r="E80" s="68"/>
      <c r="F80" s="69"/>
      <c r="G80" s="70">
        <v>165000000</v>
      </c>
    </row>
    <row r="81" spans="1:7" s="7" customFormat="1" ht="24.95" customHeight="1" x14ac:dyDescent="0.15">
      <c r="A81" s="60"/>
      <c r="C81" s="71"/>
      <c r="D81" s="72"/>
      <c r="E81" s="72"/>
      <c r="F81" s="72"/>
      <c r="G81" s="73"/>
    </row>
    <row r="82" spans="1:7" s="7" customFormat="1" ht="24.95" customHeight="1" x14ac:dyDescent="0.15">
      <c r="B82" s="61"/>
    </row>
    <row r="83" spans="1:7" s="7" customFormat="1" ht="30" customHeight="1" x14ac:dyDescent="0.15">
      <c r="A83" s="23"/>
      <c r="C83" s="24"/>
      <c r="E83" s="20"/>
      <c r="F83" s="11"/>
      <c r="G83" s="12"/>
    </row>
    <row r="84" spans="1:7" s="7" customFormat="1" ht="27.95" customHeight="1" x14ac:dyDescent="0.15">
      <c r="A84" s="23"/>
      <c r="B84" s="8"/>
      <c r="C84" s="24"/>
      <c r="E84" s="20"/>
      <c r="F84" s="11"/>
      <c r="G84" s="12"/>
    </row>
    <row r="85" spans="1:7" s="7" customFormat="1" ht="26.1" customHeight="1" x14ac:dyDescent="0.15">
      <c r="A85" s="23"/>
      <c r="B85" s="8"/>
      <c r="C85" s="24"/>
      <c r="E85" s="20"/>
      <c r="F85" s="11"/>
      <c r="G85" s="12"/>
    </row>
    <row r="86" spans="1:7" s="7" customFormat="1" ht="26.1" customHeight="1" x14ac:dyDescent="0.15">
      <c r="A86" s="23"/>
      <c r="B86" s="8"/>
      <c r="C86" s="24"/>
      <c r="E86" s="20"/>
      <c r="F86" s="11"/>
      <c r="G86" s="12"/>
    </row>
    <row r="87" spans="1:7" s="7" customFormat="1" ht="26.1" customHeight="1" x14ac:dyDescent="0.15">
      <c r="A87" s="23"/>
      <c r="B87" s="8"/>
      <c r="C87" s="24"/>
      <c r="E87" s="20"/>
      <c r="F87" s="11"/>
      <c r="G87" s="12"/>
    </row>
    <row r="88" spans="1:7" s="7" customFormat="1" ht="26.1" customHeight="1" x14ac:dyDescent="0.15">
      <c r="A88" s="23"/>
      <c r="B88" s="8"/>
      <c r="C88" s="24"/>
      <c r="E88" s="20"/>
      <c r="F88" s="11"/>
      <c r="G88" s="12"/>
    </row>
    <row r="89" spans="1:7" s="7" customFormat="1" ht="26.1" customHeight="1" x14ac:dyDescent="0.15">
      <c r="A89" s="23"/>
      <c r="B89" s="8"/>
      <c r="C89" s="24"/>
      <c r="E89" s="20"/>
      <c r="F89" s="11"/>
      <c r="G89" s="12"/>
    </row>
    <row r="90" spans="1:7" s="7" customFormat="1" ht="26.1" customHeight="1" x14ac:dyDescent="0.15">
      <c r="A90" s="23"/>
      <c r="B90" s="8"/>
      <c r="C90" s="24"/>
      <c r="E90" s="20"/>
      <c r="F90" s="11"/>
      <c r="G90" s="12"/>
    </row>
    <row r="91" spans="1:7" s="7" customFormat="1" ht="27.95" customHeight="1" x14ac:dyDescent="0.15">
      <c r="A91" s="23"/>
      <c r="B91" s="8"/>
      <c r="C91" s="24"/>
      <c r="E91" s="20"/>
      <c r="F91" s="11"/>
      <c r="G91" s="12"/>
    </row>
    <row r="92" spans="1:7" s="7" customFormat="1" ht="27.95" customHeight="1" x14ac:dyDescent="0.15">
      <c r="A92" s="23"/>
      <c r="B92" s="8"/>
      <c r="C92" s="24"/>
      <c r="E92" s="20"/>
      <c r="F92" s="11"/>
      <c r="G92" s="12"/>
    </row>
    <row r="93" spans="1:7" s="7" customFormat="1" ht="27.95" customHeight="1" x14ac:dyDescent="0.15">
      <c r="A93" s="23"/>
      <c r="B93" s="8"/>
      <c r="C93" s="24"/>
      <c r="E93" s="20"/>
      <c r="F93" s="11"/>
      <c r="G93" s="12"/>
    </row>
    <row r="94" spans="1:7" s="7" customFormat="1" ht="27.95" customHeight="1" x14ac:dyDescent="0.15">
      <c r="A94" s="23"/>
      <c r="B94" s="8"/>
      <c r="C94" s="24"/>
      <c r="E94" s="20"/>
      <c r="F94" s="11"/>
      <c r="G94" s="12"/>
    </row>
    <row r="95" spans="1:7" s="7" customFormat="1" ht="27.95" customHeight="1" x14ac:dyDescent="0.15">
      <c r="A95" s="23"/>
      <c r="B95" s="8"/>
      <c r="C95" s="24"/>
      <c r="E95" s="20"/>
      <c r="F95" s="11"/>
      <c r="G95" s="12"/>
    </row>
    <row r="96" spans="1:7" s="7" customFormat="1" ht="27.95" customHeight="1" x14ac:dyDescent="0.15">
      <c r="A96" s="23"/>
      <c r="B96" s="8"/>
      <c r="C96" s="24"/>
      <c r="E96" s="20"/>
      <c r="F96" s="11"/>
      <c r="G96" s="12"/>
    </row>
    <row r="97" spans="1:7" s="7" customFormat="1" ht="20.100000000000001" customHeight="1" x14ac:dyDescent="0.15">
      <c r="A97" s="23"/>
      <c r="B97" s="8"/>
      <c r="C97" s="24"/>
      <c r="E97" s="20"/>
      <c r="F97" s="11"/>
      <c r="G97" s="12"/>
    </row>
    <row r="98" spans="1:7" s="7" customFormat="1" ht="20.100000000000001" customHeight="1" x14ac:dyDescent="0.15">
      <c r="A98" s="23"/>
      <c r="B98" s="8"/>
      <c r="C98" s="26"/>
      <c r="D98" s="2"/>
      <c r="E98" s="20"/>
      <c r="F98" s="11"/>
      <c r="G98" s="12"/>
    </row>
    <row r="99" spans="1:7" s="7" customFormat="1" ht="20.100000000000001" customHeight="1" x14ac:dyDescent="0.15">
      <c r="A99" s="23"/>
      <c r="B99" s="8"/>
      <c r="C99" s="26"/>
      <c r="D99" s="2"/>
      <c r="E99" s="3"/>
      <c r="F99" s="13"/>
      <c r="G99" s="14"/>
    </row>
    <row r="100" spans="1:7" s="7" customFormat="1" ht="20.100000000000001" customHeight="1" x14ac:dyDescent="0.15">
      <c r="A100" s="23"/>
      <c r="B100" s="8"/>
      <c r="C100" s="26"/>
      <c r="D100" s="2"/>
      <c r="E100" s="3"/>
      <c r="F100" s="13"/>
      <c r="G100" s="14"/>
    </row>
    <row r="101" spans="1:7" s="2" customFormat="1" ht="20.100000000000001" customHeight="1" x14ac:dyDescent="0.15">
      <c r="A101" s="23"/>
      <c r="B101" s="8"/>
      <c r="C101" s="26"/>
      <c r="E101" s="3"/>
      <c r="F101" s="13"/>
      <c r="G101" s="14"/>
    </row>
    <row r="102" spans="1:7" s="2" customFormat="1" ht="24.75" customHeight="1" x14ac:dyDescent="0.15">
      <c r="A102" s="23"/>
      <c r="B102" s="8"/>
      <c r="C102" s="26"/>
      <c r="E102" s="3"/>
      <c r="F102" s="13"/>
      <c r="G102" s="14"/>
    </row>
    <row r="103" spans="1:7" s="2" customFormat="1" ht="20.100000000000001" customHeight="1" x14ac:dyDescent="0.15">
      <c r="A103" s="23"/>
      <c r="B103" s="8"/>
      <c r="C103" s="26"/>
      <c r="E103" s="3"/>
      <c r="F103" s="13"/>
      <c r="G103" s="14"/>
    </row>
    <row r="104" spans="1:7" s="2" customFormat="1" ht="20.100000000000001" customHeight="1" x14ac:dyDescent="0.15">
      <c r="A104" s="23"/>
      <c r="B104" s="8"/>
      <c r="C104" s="26"/>
      <c r="E104" s="3"/>
      <c r="F104" s="13"/>
      <c r="G104" s="14"/>
    </row>
    <row r="105" spans="1:7" s="2" customFormat="1" ht="20.100000000000001" customHeight="1" x14ac:dyDescent="0.15">
      <c r="A105" s="23"/>
      <c r="B105" s="8"/>
      <c r="C105" s="26"/>
      <c r="E105" s="3"/>
      <c r="F105" s="13"/>
      <c r="G105" s="14"/>
    </row>
    <row r="106" spans="1:7" s="2" customFormat="1" ht="20.100000000000001" customHeight="1" x14ac:dyDescent="0.15">
      <c r="A106" s="23"/>
      <c r="B106" s="8"/>
      <c r="C106" s="26"/>
      <c r="E106" s="3"/>
      <c r="F106" s="13"/>
      <c r="G106" s="14"/>
    </row>
    <row r="107" spans="1:7" s="2" customFormat="1" ht="20.100000000000001" customHeight="1" x14ac:dyDescent="0.15">
      <c r="A107" s="23"/>
      <c r="B107" s="8"/>
      <c r="C107" s="26"/>
      <c r="E107" s="3"/>
      <c r="F107" s="13"/>
      <c r="G107" s="14"/>
    </row>
    <row r="108" spans="1:7" s="2" customFormat="1" ht="20.100000000000001" customHeight="1" x14ac:dyDescent="0.15">
      <c r="A108" s="23"/>
      <c r="B108" s="8"/>
      <c r="C108" s="26"/>
      <c r="E108" s="3"/>
      <c r="F108" s="13"/>
      <c r="G108" s="14"/>
    </row>
    <row r="109" spans="1:7" s="2" customFormat="1" ht="20.100000000000001" customHeight="1" x14ac:dyDescent="0.15">
      <c r="A109" s="23"/>
      <c r="B109" s="8"/>
      <c r="C109" s="27"/>
      <c r="D109"/>
      <c r="E109" s="3"/>
      <c r="F109" s="13"/>
      <c r="G109" s="14"/>
    </row>
    <row r="110" spans="1:7" s="2" customFormat="1" ht="20.100000000000001" customHeight="1" x14ac:dyDescent="0.15">
      <c r="A110" s="23"/>
      <c r="B110" s="8"/>
      <c r="C110" s="27"/>
      <c r="D110"/>
      <c r="E110" s="21"/>
      <c r="F110" s="15"/>
      <c r="G110" s="16"/>
    </row>
    <row r="111" spans="1:7" s="2" customFormat="1" ht="20.100000000000001" customHeight="1" x14ac:dyDescent="0.15">
      <c r="A111" s="23"/>
      <c r="B111" s="8"/>
      <c r="C111" s="27"/>
      <c r="D111"/>
      <c r="E111" s="21"/>
      <c r="F111" s="15"/>
      <c r="G111" s="16"/>
    </row>
    <row r="112" spans="1:7" ht="20.100000000000001" customHeight="1" x14ac:dyDescent="0.15">
      <c r="B112" s="8"/>
      <c r="G112" s="16"/>
    </row>
    <row r="113" spans="2:7" ht="20.100000000000001" customHeight="1" x14ac:dyDescent="0.15">
      <c r="B113" s="8"/>
      <c r="G113" s="16"/>
    </row>
    <row r="114" spans="2:7" ht="20.100000000000001" customHeight="1" x14ac:dyDescent="0.15">
      <c r="B114" s="8"/>
      <c r="G114" s="16"/>
    </row>
    <row r="115" spans="2:7" ht="20.100000000000001" customHeight="1" x14ac:dyDescent="0.15">
      <c r="B115" s="8"/>
      <c r="G115" s="16"/>
    </row>
    <row r="116" spans="2:7" ht="20.100000000000001" customHeight="1" x14ac:dyDescent="0.15">
      <c r="B116" s="8"/>
      <c r="G116" s="16"/>
    </row>
    <row r="117" spans="2:7" ht="20.100000000000001" customHeight="1" x14ac:dyDescent="0.15">
      <c r="B117" s="8"/>
      <c r="G117" s="16"/>
    </row>
    <row r="118" spans="2:7" ht="20.100000000000001" customHeight="1" x14ac:dyDescent="0.15">
      <c r="B118" s="8"/>
      <c r="G118" s="16"/>
    </row>
    <row r="119" spans="2:7" ht="20.100000000000001" customHeight="1" x14ac:dyDescent="0.15">
      <c r="B119" s="8"/>
      <c r="G119" s="16"/>
    </row>
    <row r="120" spans="2:7" ht="20.100000000000001" customHeight="1" x14ac:dyDescent="0.15">
      <c r="B120" s="8"/>
      <c r="G120" s="16"/>
    </row>
    <row r="121" spans="2:7" ht="20.100000000000001" customHeight="1" x14ac:dyDescent="0.15">
      <c r="B121" s="8"/>
      <c r="G121" s="16"/>
    </row>
    <row r="122" spans="2:7" x14ac:dyDescent="0.15">
      <c r="B122" s="8"/>
      <c r="G122" s="16"/>
    </row>
    <row r="123" spans="2:7" x14ac:dyDescent="0.15">
      <c r="B123" s="8"/>
    </row>
  </sheetData>
  <mergeCells count="8">
    <mergeCell ref="A58:G58"/>
    <mergeCell ref="A7:G7"/>
    <mergeCell ref="A8:B8"/>
    <mergeCell ref="A2:G2"/>
    <mergeCell ref="E5:G5"/>
    <mergeCell ref="F4:G4"/>
    <mergeCell ref="A6:C6"/>
    <mergeCell ref="A3:G3"/>
  </mergeCells>
  <phoneticPr fontId="2" type="noConversion"/>
  <printOptions horizontalCentered="1"/>
  <pageMargins left="0.31496062992125984" right="0.31496062992125984" top="0.62992125984251968" bottom="0.55118110236220474" header="0.39370078740157483" footer="0.11811023622047245"/>
  <pageSetup paperSize="9" scale="71" firstPageNumber="2" fitToHeight="0" orientation="portrait" useFirstPageNumber="1" horizontalDpi="4294967293" verticalDpi="4294967293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수리비추산서</vt:lpstr>
      <vt:lpstr>수리비추산서!Print_Area</vt:lpstr>
    </vt:vector>
  </TitlesOfParts>
  <Company>인천해경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정비계2</dc:creator>
  <cp:lastModifiedBy>KCG</cp:lastModifiedBy>
  <cp:lastPrinted>2025-09-25T06:11:45Z</cp:lastPrinted>
  <dcterms:created xsi:type="dcterms:W3CDTF">2002-09-16T00:38:31Z</dcterms:created>
  <dcterms:modified xsi:type="dcterms:W3CDTF">2026-08-26T23:51:27Z</dcterms:modified>
</cp:coreProperties>
</file>