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026년도\10.안용중학교\6.납품\1.건축\2.내역\1.내역서\"/>
    </mc:Choice>
  </mc:AlternateContent>
  <bookViews>
    <workbookView xWindow="0" yWindow="0" windowWidth="28800" windowHeight="12135"/>
  </bookViews>
  <sheets>
    <sheet name="원가(건축+기계)" sheetId="8" r:id="rId1"/>
    <sheet name="원가(건축)" sheetId="9" r:id="rId2"/>
    <sheet name="공종별집계표" sheetId="7" r:id="rId3"/>
    <sheet name="공종별내역서" sheetId="6" r:id="rId4"/>
    <sheet name="일위대가목록" sheetId="5" state="hidden" r:id="rId5"/>
    <sheet name="일위대가" sheetId="4" state="hidden" r:id="rId6"/>
    <sheet name="단가대비표" sheetId="3" state="hidden" r:id="rId7"/>
    <sheet name=" 공사설정 " sheetId="2" state="hidden" r:id="rId8"/>
    <sheet name="Sheet1" sheetId="1" state="hidden" r:id="rId9"/>
  </sheets>
  <definedNames>
    <definedName name="_xlnm.Print_Area" localSheetId="3">공종별내역서!$A$1:$M$555</definedName>
    <definedName name="_xlnm.Print_Area" localSheetId="2">공종별집계표!$A$1:$M$50</definedName>
    <definedName name="_xlnm.Print_Area" localSheetId="6">단가대비표!$A$1:$X$184</definedName>
    <definedName name="_xlnm.Print_Area" localSheetId="5">일위대가!$A$1:$M$1288</definedName>
    <definedName name="_xlnm.Print_Area" localSheetId="4">일위대가목록!$A$1:$M$200</definedName>
    <definedName name="_xlnm.Print_Titles" localSheetId="3">공종별내역서!$1:$3</definedName>
    <definedName name="_xlnm.Print_Titles" localSheetId="2">공종별집계표!$1:$4</definedName>
    <definedName name="_xlnm.Print_Titles" localSheetId="6">단가대비표!$1:$4</definedName>
    <definedName name="_xlnm.Print_Titles" localSheetId="1">'원가(건축)'!$1:$3</definedName>
    <definedName name="_xlnm.Print_Titles" localSheetId="0">'원가(건축+기계)'!$1:$3</definedName>
    <definedName name="_xlnm.Print_Titles" localSheetId="5">일위대가!$1:$3</definedName>
    <definedName name="_xlnm.Print_Titles" localSheetId="4">일위대가목록!$1:$3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6" i="8" l="1"/>
  <c r="I442" i="6" l="1"/>
  <c r="G442" i="6"/>
  <c r="E442" i="6"/>
  <c r="I441" i="6"/>
  <c r="G441" i="6"/>
  <c r="E441" i="6"/>
  <c r="I440" i="6"/>
  <c r="G440" i="6"/>
  <c r="H440" i="6" s="1"/>
  <c r="E440" i="6"/>
  <c r="I439" i="6"/>
  <c r="G439" i="6"/>
  <c r="E439" i="6"/>
  <c r="I438" i="6"/>
  <c r="G438" i="6"/>
  <c r="E438" i="6"/>
  <c r="I437" i="6"/>
  <c r="G437" i="6"/>
  <c r="E437" i="6"/>
  <c r="I414" i="6"/>
  <c r="G414" i="6"/>
  <c r="E414" i="6"/>
  <c r="I413" i="6"/>
  <c r="G413" i="6"/>
  <c r="E413" i="6"/>
  <c r="I389" i="6"/>
  <c r="G389" i="6"/>
  <c r="E389" i="6"/>
  <c r="I366" i="6"/>
  <c r="G366" i="6"/>
  <c r="E366" i="6"/>
  <c r="I365" i="6"/>
  <c r="K365" i="6" s="1"/>
  <c r="G365" i="6"/>
  <c r="E365" i="6"/>
  <c r="I343" i="6"/>
  <c r="G343" i="6"/>
  <c r="E343" i="6"/>
  <c r="I342" i="6"/>
  <c r="G342" i="6"/>
  <c r="E342" i="6"/>
  <c r="I341" i="6"/>
  <c r="G341" i="6"/>
  <c r="E341" i="6"/>
  <c r="I318" i="6"/>
  <c r="I303" i="6"/>
  <c r="G303" i="6"/>
  <c r="E303" i="6"/>
  <c r="I301" i="6"/>
  <c r="I297" i="6"/>
  <c r="I296" i="6"/>
  <c r="I294" i="6"/>
  <c r="I293" i="6"/>
  <c r="I271" i="6"/>
  <c r="I270" i="6"/>
  <c r="I249" i="6"/>
  <c r="G249" i="6"/>
  <c r="E249" i="6"/>
  <c r="I248" i="6"/>
  <c r="I247" i="6"/>
  <c r="I246" i="6"/>
  <c r="I245" i="6"/>
  <c r="G245" i="6"/>
  <c r="E245" i="6"/>
  <c r="I238" i="6"/>
  <c r="I237" i="6"/>
  <c r="G237" i="6"/>
  <c r="E237" i="6"/>
  <c r="I235" i="6"/>
  <c r="G235" i="6"/>
  <c r="E235" i="6"/>
  <c r="I234" i="6"/>
  <c r="I182" i="6"/>
  <c r="G182" i="6"/>
  <c r="E182" i="6"/>
  <c r="I180" i="6"/>
  <c r="I179" i="6"/>
  <c r="I177" i="6"/>
  <c r="G177" i="6"/>
  <c r="H177" i="6" s="1"/>
  <c r="E177" i="6"/>
  <c r="I176" i="6"/>
  <c r="G176" i="6"/>
  <c r="E176" i="6"/>
  <c r="I175" i="6"/>
  <c r="G175" i="6"/>
  <c r="E175" i="6"/>
  <c r="I174" i="6"/>
  <c r="G174" i="6"/>
  <c r="E174" i="6"/>
  <c r="I173" i="6"/>
  <c r="G173" i="6"/>
  <c r="E173" i="6"/>
  <c r="I154" i="6"/>
  <c r="I153" i="6"/>
  <c r="I150" i="6"/>
  <c r="J150" i="6" s="1"/>
  <c r="G150" i="6"/>
  <c r="E150" i="6"/>
  <c r="I149" i="6"/>
  <c r="G149" i="6"/>
  <c r="E149" i="6"/>
  <c r="I125" i="6"/>
  <c r="G125" i="6"/>
  <c r="E125" i="6"/>
  <c r="I80" i="6"/>
  <c r="I79" i="6"/>
  <c r="I77" i="6"/>
  <c r="G77" i="6"/>
  <c r="E77" i="6"/>
  <c r="I62" i="6"/>
  <c r="G62" i="6"/>
  <c r="E62" i="6"/>
  <c r="I61" i="6"/>
  <c r="I60" i="6"/>
  <c r="I56" i="6"/>
  <c r="I54" i="6"/>
  <c r="G54" i="6"/>
  <c r="E54" i="6"/>
  <c r="I53" i="6"/>
  <c r="G53" i="6"/>
  <c r="E53" i="6"/>
  <c r="I33" i="6"/>
  <c r="G33" i="6"/>
  <c r="E33" i="6"/>
  <c r="I31" i="6"/>
  <c r="J31" i="6" s="1"/>
  <c r="G31" i="6"/>
  <c r="E31" i="6"/>
  <c r="I29" i="6"/>
  <c r="I8" i="6"/>
  <c r="I7" i="6"/>
  <c r="I6" i="6"/>
  <c r="I5" i="6"/>
  <c r="I1287" i="4"/>
  <c r="G1287" i="4"/>
  <c r="E1287" i="4"/>
  <c r="I1281" i="4"/>
  <c r="G1281" i="4"/>
  <c r="E1281" i="4"/>
  <c r="I1280" i="4"/>
  <c r="G1280" i="4"/>
  <c r="E1280" i="4"/>
  <c r="F1280" i="4" s="1"/>
  <c r="I1276" i="4"/>
  <c r="G1276" i="4"/>
  <c r="E1276" i="4"/>
  <c r="I1275" i="4"/>
  <c r="G1275" i="4"/>
  <c r="E1275" i="4"/>
  <c r="K1275" i="4" s="1"/>
  <c r="I1271" i="4"/>
  <c r="I1270" i="4"/>
  <c r="G1270" i="4"/>
  <c r="E1270" i="4"/>
  <c r="I1265" i="4"/>
  <c r="G1265" i="4"/>
  <c r="E1265" i="4"/>
  <c r="I1264" i="4"/>
  <c r="G1264" i="4"/>
  <c r="E1264" i="4"/>
  <c r="I1263" i="4"/>
  <c r="G1263" i="4"/>
  <c r="E1263" i="4"/>
  <c r="F1263" i="4" s="1"/>
  <c r="I1259" i="4"/>
  <c r="G1259" i="4"/>
  <c r="E1259" i="4"/>
  <c r="I1257" i="4"/>
  <c r="G1257" i="4"/>
  <c r="E1257" i="4"/>
  <c r="I1256" i="4"/>
  <c r="G1256" i="4"/>
  <c r="E1256" i="4"/>
  <c r="I1255" i="4"/>
  <c r="G1255" i="4"/>
  <c r="E1255" i="4"/>
  <c r="I1254" i="4"/>
  <c r="G1254" i="4"/>
  <c r="E1254" i="4"/>
  <c r="I1250" i="4"/>
  <c r="G1250" i="4"/>
  <c r="E1250" i="4"/>
  <c r="I1249" i="4"/>
  <c r="G1249" i="4"/>
  <c r="E1249" i="4"/>
  <c r="K1249" i="4" s="1"/>
  <c r="I1245" i="4"/>
  <c r="G1245" i="4"/>
  <c r="E1245" i="4"/>
  <c r="F1245" i="4" s="1"/>
  <c r="I1244" i="4"/>
  <c r="G1244" i="4"/>
  <c r="E1244" i="4"/>
  <c r="I1243" i="4"/>
  <c r="G1243" i="4"/>
  <c r="E1243" i="4"/>
  <c r="F1243" i="4" s="1"/>
  <c r="I1239" i="4"/>
  <c r="I1238" i="4"/>
  <c r="I1236" i="4"/>
  <c r="G1236" i="4"/>
  <c r="E1236" i="4"/>
  <c r="I1230" i="4"/>
  <c r="G1230" i="4"/>
  <c r="E1230" i="4"/>
  <c r="I1229" i="4"/>
  <c r="G1229" i="4"/>
  <c r="H1229" i="4" s="1"/>
  <c r="E1229" i="4"/>
  <c r="I1228" i="4"/>
  <c r="G1228" i="4"/>
  <c r="E1228" i="4"/>
  <c r="F1228" i="4" s="1"/>
  <c r="I1227" i="4"/>
  <c r="G1227" i="4"/>
  <c r="E1227" i="4"/>
  <c r="F1227" i="4" s="1"/>
  <c r="I1223" i="4"/>
  <c r="G1223" i="4"/>
  <c r="E1223" i="4"/>
  <c r="I1222" i="4"/>
  <c r="G1222" i="4"/>
  <c r="E1222" i="4"/>
  <c r="I1221" i="4"/>
  <c r="G1221" i="4"/>
  <c r="E1221" i="4"/>
  <c r="K1221" i="4" s="1"/>
  <c r="I1217" i="4"/>
  <c r="G1217" i="4"/>
  <c r="E1217" i="4"/>
  <c r="I1215" i="4"/>
  <c r="G1215" i="4"/>
  <c r="E1215" i="4"/>
  <c r="I1211" i="4"/>
  <c r="G1211" i="4"/>
  <c r="E1211" i="4"/>
  <c r="I1206" i="4"/>
  <c r="G1206" i="4"/>
  <c r="E1206" i="4"/>
  <c r="F1206" i="4" s="1"/>
  <c r="I1205" i="4"/>
  <c r="G1205" i="4"/>
  <c r="E1205" i="4"/>
  <c r="F1205" i="4" s="1"/>
  <c r="I1199" i="4"/>
  <c r="G1199" i="4"/>
  <c r="E1199" i="4"/>
  <c r="I1198" i="4"/>
  <c r="G1198" i="4"/>
  <c r="H1198" i="4" s="1"/>
  <c r="E1198" i="4"/>
  <c r="I1197" i="4"/>
  <c r="G1197" i="4"/>
  <c r="E1197" i="4"/>
  <c r="I1196" i="4"/>
  <c r="G1196" i="4"/>
  <c r="E1196" i="4"/>
  <c r="F1196" i="4" s="1"/>
  <c r="I1192" i="4"/>
  <c r="G1192" i="4"/>
  <c r="E1192" i="4"/>
  <c r="I1187" i="4"/>
  <c r="G1187" i="4"/>
  <c r="E1187" i="4"/>
  <c r="K1187" i="4" s="1"/>
  <c r="I1186" i="4"/>
  <c r="G1186" i="4"/>
  <c r="E1186" i="4"/>
  <c r="F1186" i="4" s="1"/>
  <c r="I1181" i="4"/>
  <c r="G1181" i="4"/>
  <c r="E1181" i="4"/>
  <c r="I1180" i="4"/>
  <c r="G1180" i="4"/>
  <c r="E1180" i="4"/>
  <c r="I1179" i="4"/>
  <c r="G1179" i="4"/>
  <c r="E1179" i="4"/>
  <c r="I1178" i="4"/>
  <c r="G1178" i="4"/>
  <c r="E1178" i="4"/>
  <c r="I1174" i="4"/>
  <c r="G1174" i="4"/>
  <c r="E1174" i="4"/>
  <c r="I1169" i="4"/>
  <c r="G1169" i="4"/>
  <c r="E1169" i="4"/>
  <c r="I1168" i="4"/>
  <c r="G1168" i="4"/>
  <c r="E1168" i="4"/>
  <c r="I1163" i="4"/>
  <c r="G1163" i="4"/>
  <c r="E1163" i="4"/>
  <c r="I1162" i="4"/>
  <c r="G1162" i="4"/>
  <c r="E1162" i="4"/>
  <c r="I1156" i="4"/>
  <c r="G1156" i="4"/>
  <c r="E1156" i="4"/>
  <c r="I1155" i="4"/>
  <c r="G1155" i="4"/>
  <c r="E1155" i="4"/>
  <c r="I1154" i="4"/>
  <c r="G1154" i="4"/>
  <c r="E1154" i="4"/>
  <c r="I1153" i="4"/>
  <c r="G1153" i="4"/>
  <c r="E1153" i="4"/>
  <c r="I1149" i="4"/>
  <c r="G1149" i="4"/>
  <c r="E1149" i="4"/>
  <c r="F1149" i="4" s="1"/>
  <c r="I1147" i="4"/>
  <c r="G1147" i="4"/>
  <c r="E1147" i="4"/>
  <c r="I1143" i="4"/>
  <c r="G1143" i="4"/>
  <c r="H1143" i="4" s="1"/>
  <c r="H1144" i="4" s="1"/>
  <c r="F177" i="5" s="1"/>
  <c r="G287" i="4" s="1"/>
  <c r="H287" i="4" s="1"/>
  <c r="E1143" i="4"/>
  <c r="F1143" i="4" s="1"/>
  <c r="F1144" i="4" s="1"/>
  <c r="I1139" i="4"/>
  <c r="G1139" i="4"/>
  <c r="E1139" i="4"/>
  <c r="I1134" i="4"/>
  <c r="G1134" i="4"/>
  <c r="E1134" i="4"/>
  <c r="I1130" i="4"/>
  <c r="G1130" i="4"/>
  <c r="E1130" i="4"/>
  <c r="F1130" i="4" s="1"/>
  <c r="I1125" i="4"/>
  <c r="G1125" i="4"/>
  <c r="E1125" i="4"/>
  <c r="I1124" i="4"/>
  <c r="G1124" i="4"/>
  <c r="E1124" i="4"/>
  <c r="F1124" i="4" s="1"/>
  <c r="I1119" i="4"/>
  <c r="G1119" i="4"/>
  <c r="H1119" i="4" s="1"/>
  <c r="E1119" i="4"/>
  <c r="I1118" i="4"/>
  <c r="G1118" i="4"/>
  <c r="E1118" i="4"/>
  <c r="F1118" i="4" s="1"/>
  <c r="I1114" i="4"/>
  <c r="G1114" i="4"/>
  <c r="E1114" i="4"/>
  <c r="I1113" i="4"/>
  <c r="G1113" i="4"/>
  <c r="E1113" i="4"/>
  <c r="I1112" i="4"/>
  <c r="G1112" i="4"/>
  <c r="E1112" i="4"/>
  <c r="K1112" i="4" s="1"/>
  <c r="I1107" i="4"/>
  <c r="G1107" i="4"/>
  <c r="E1107" i="4"/>
  <c r="I1106" i="4"/>
  <c r="G1106" i="4"/>
  <c r="H1106" i="4" s="1"/>
  <c r="E1106" i="4"/>
  <c r="I1102" i="4"/>
  <c r="G1102" i="4"/>
  <c r="E1102" i="4"/>
  <c r="K1102" i="4" s="1"/>
  <c r="I1098" i="4"/>
  <c r="G1098" i="4"/>
  <c r="E1098" i="4"/>
  <c r="F1098" i="4" s="1"/>
  <c r="I1097" i="4"/>
  <c r="G1097" i="4"/>
  <c r="E1097" i="4"/>
  <c r="I1096" i="4"/>
  <c r="G1096" i="4"/>
  <c r="E1096" i="4"/>
  <c r="I1091" i="4"/>
  <c r="J1091" i="4" s="1"/>
  <c r="G1091" i="4"/>
  <c r="H1091" i="4" s="1"/>
  <c r="E1091" i="4"/>
  <c r="I1090" i="4"/>
  <c r="G1090" i="4"/>
  <c r="E1090" i="4"/>
  <c r="I1086" i="4"/>
  <c r="G1086" i="4"/>
  <c r="E1086" i="4"/>
  <c r="I1081" i="4"/>
  <c r="G1081" i="4"/>
  <c r="E1081" i="4"/>
  <c r="I1080" i="4"/>
  <c r="G1080" i="4"/>
  <c r="E1080" i="4"/>
  <c r="K1080" i="4" s="1"/>
  <c r="I1074" i="4"/>
  <c r="G1074" i="4"/>
  <c r="E1074" i="4"/>
  <c r="I1073" i="4"/>
  <c r="G1073" i="4"/>
  <c r="E1073" i="4"/>
  <c r="K1073" i="4" s="1"/>
  <c r="I1068" i="4"/>
  <c r="G1068" i="4"/>
  <c r="E1068" i="4"/>
  <c r="I1067" i="4"/>
  <c r="G1067" i="4"/>
  <c r="E1067" i="4"/>
  <c r="I1062" i="4"/>
  <c r="G1062" i="4"/>
  <c r="E1062" i="4"/>
  <c r="I1061" i="4"/>
  <c r="G1061" i="4"/>
  <c r="E1061" i="4"/>
  <c r="I1060" i="4"/>
  <c r="G1060" i="4"/>
  <c r="E1060" i="4"/>
  <c r="I1056" i="4"/>
  <c r="G1056" i="4"/>
  <c r="E1056" i="4"/>
  <c r="I1051" i="4"/>
  <c r="G1051" i="4"/>
  <c r="E1051" i="4"/>
  <c r="I1050" i="4"/>
  <c r="G1050" i="4"/>
  <c r="E1050" i="4"/>
  <c r="K1050" i="4" s="1"/>
  <c r="I1049" i="4"/>
  <c r="G1049" i="4"/>
  <c r="E1049" i="4"/>
  <c r="F1049" i="4" s="1"/>
  <c r="I1044" i="4"/>
  <c r="G1044" i="4"/>
  <c r="E1044" i="4"/>
  <c r="I1043" i="4"/>
  <c r="G1043" i="4"/>
  <c r="H1043" i="4" s="1"/>
  <c r="E1043" i="4"/>
  <c r="F1043" i="4" s="1"/>
  <c r="I1039" i="4"/>
  <c r="G1039" i="4"/>
  <c r="E1039" i="4"/>
  <c r="I1038" i="4"/>
  <c r="G1038" i="4"/>
  <c r="E1038" i="4"/>
  <c r="I1037" i="4"/>
  <c r="G1037" i="4"/>
  <c r="E1037" i="4"/>
  <c r="K1037" i="4" s="1"/>
  <c r="I1036" i="4"/>
  <c r="G1036" i="4"/>
  <c r="E1036" i="4"/>
  <c r="I1035" i="4"/>
  <c r="G1035" i="4"/>
  <c r="E1035" i="4"/>
  <c r="I1034" i="4"/>
  <c r="G1034" i="4"/>
  <c r="E1034" i="4"/>
  <c r="I1033" i="4"/>
  <c r="G1033" i="4"/>
  <c r="E1033" i="4"/>
  <c r="I1032" i="4"/>
  <c r="G1032" i="4"/>
  <c r="E1032" i="4"/>
  <c r="I1031" i="4"/>
  <c r="G1031" i="4"/>
  <c r="E1031" i="4"/>
  <c r="I1026" i="4"/>
  <c r="G1026" i="4"/>
  <c r="H1026" i="4" s="1"/>
  <c r="E1026" i="4"/>
  <c r="I1025" i="4"/>
  <c r="G1025" i="4"/>
  <c r="H1025" i="4" s="1"/>
  <c r="E1025" i="4"/>
  <c r="I1021" i="4"/>
  <c r="G1021" i="4"/>
  <c r="E1021" i="4"/>
  <c r="I1020" i="4"/>
  <c r="J1020" i="4" s="1"/>
  <c r="G1020" i="4"/>
  <c r="E1020" i="4"/>
  <c r="I1019" i="4"/>
  <c r="G1019" i="4"/>
  <c r="E1019" i="4"/>
  <c r="F1019" i="4" s="1"/>
  <c r="I1013" i="4"/>
  <c r="G1013" i="4"/>
  <c r="E1013" i="4"/>
  <c r="I1012" i="4"/>
  <c r="G1012" i="4"/>
  <c r="E1012" i="4"/>
  <c r="I1011" i="4"/>
  <c r="G1011" i="4"/>
  <c r="E1011" i="4"/>
  <c r="I1007" i="4"/>
  <c r="J1007" i="4" s="1"/>
  <c r="J1008" i="4" s="1"/>
  <c r="G154" i="5" s="1"/>
  <c r="G1007" i="4"/>
  <c r="H1007" i="4" s="1"/>
  <c r="E1007" i="4"/>
  <c r="I1006" i="4"/>
  <c r="G1006" i="4"/>
  <c r="E1006" i="4"/>
  <c r="K1006" i="4" s="1"/>
  <c r="I1005" i="4"/>
  <c r="G1005" i="4"/>
  <c r="E1005" i="4"/>
  <c r="F1005" i="4" s="1"/>
  <c r="I1000" i="4"/>
  <c r="G1000" i="4"/>
  <c r="E1000" i="4"/>
  <c r="I999" i="4"/>
  <c r="G999" i="4"/>
  <c r="E999" i="4"/>
  <c r="F999" i="4" s="1"/>
  <c r="I987" i="4"/>
  <c r="G987" i="4"/>
  <c r="E987" i="4"/>
  <c r="I986" i="4"/>
  <c r="G986" i="4"/>
  <c r="E986" i="4"/>
  <c r="F986" i="4" s="1"/>
  <c r="I981" i="4"/>
  <c r="G981" i="4"/>
  <c r="E981" i="4"/>
  <c r="I980" i="4"/>
  <c r="J980" i="4" s="1"/>
  <c r="G980" i="4"/>
  <c r="E980" i="4"/>
  <c r="I976" i="4"/>
  <c r="G976" i="4"/>
  <c r="E976" i="4"/>
  <c r="I974" i="4"/>
  <c r="J974" i="4" s="1"/>
  <c r="G974" i="4"/>
  <c r="H974" i="4" s="1"/>
  <c r="E974" i="4"/>
  <c r="I973" i="4"/>
  <c r="G973" i="4"/>
  <c r="E973" i="4"/>
  <c r="I969" i="4"/>
  <c r="G969" i="4"/>
  <c r="H969" i="4" s="1"/>
  <c r="E969" i="4"/>
  <c r="I968" i="4"/>
  <c r="G968" i="4"/>
  <c r="E968" i="4"/>
  <c r="I967" i="4"/>
  <c r="G967" i="4"/>
  <c r="E967" i="4"/>
  <c r="I963" i="4"/>
  <c r="J963" i="4" s="1"/>
  <c r="J964" i="4" s="1"/>
  <c r="G146" i="5" s="1"/>
  <c r="I75" i="4" s="1"/>
  <c r="J75" i="4" s="1"/>
  <c r="G963" i="4"/>
  <c r="H963" i="4" s="1"/>
  <c r="E963" i="4"/>
  <c r="I962" i="4"/>
  <c r="G962" i="4"/>
  <c r="E962" i="4"/>
  <c r="I961" i="4"/>
  <c r="G961" i="4"/>
  <c r="E961" i="4"/>
  <c r="I960" i="4"/>
  <c r="G960" i="4"/>
  <c r="E960" i="4"/>
  <c r="I956" i="4"/>
  <c r="K956" i="4" s="1"/>
  <c r="G956" i="4"/>
  <c r="H956" i="4" s="1"/>
  <c r="E956" i="4"/>
  <c r="I954" i="4"/>
  <c r="G954" i="4"/>
  <c r="E954" i="4"/>
  <c r="I953" i="4"/>
  <c r="G953" i="4"/>
  <c r="K953" i="4" s="1"/>
  <c r="E953" i="4"/>
  <c r="I948" i="4"/>
  <c r="G948" i="4"/>
  <c r="E948" i="4"/>
  <c r="F948" i="4" s="1"/>
  <c r="I947" i="4"/>
  <c r="J947" i="4" s="1"/>
  <c r="G947" i="4"/>
  <c r="E947" i="4"/>
  <c r="I942" i="4"/>
  <c r="G942" i="4"/>
  <c r="E942" i="4"/>
  <c r="I941" i="4"/>
  <c r="G941" i="4"/>
  <c r="E941" i="4"/>
  <c r="F941" i="4" s="1"/>
  <c r="I936" i="4"/>
  <c r="G936" i="4"/>
  <c r="E936" i="4"/>
  <c r="I932" i="4"/>
  <c r="G932" i="4"/>
  <c r="H932" i="4" s="1"/>
  <c r="E932" i="4"/>
  <c r="F932" i="4" s="1"/>
  <c r="I931" i="4"/>
  <c r="G931" i="4"/>
  <c r="E931" i="4"/>
  <c r="I930" i="4"/>
  <c r="G930" i="4"/>
  <c r="H930" i="4" s="1"/>
  <c r="E930" i="4"/>
  <c r="I926" i="4"/>
  <c r="G926" i="4"/>
  <c r="E926" i="4"/>
  <c r="I925" i="4"/>
  <c r="G925" i="4"/>
  <c r="E925" i="4"/>
  <c r="I921" i="4"/>
  <c r="G921" i="4"/>
  <c r="E921" i="4"/>
  <c r="I920" i="4"/>
  <c r="G920" i="4"/>
  <c r="E920" i="4"/>
  <c r="I915" i="4"/>
  <c r="G915" i="4"/>
  <c r="E915" i="4"/>
  <c r="I910" i="4"/>
  <c r="G910" i="4"/>
  <c r="H910" i="4" s="1"/>
  <c r="I911" i="4" s="1"/>
  <c r="J911" i="4" s="1"/>
  <c r="E910" i="4"/>
  <c r="I905" i="4"/>
  <c r="G905" i="4"/>
  <c r="E905" i="4"/>
  <c r="F905" i="4" s="1"/>
  <c r="I904" i="4"/>
  <c r="G904" i="4"/>
  <c r="E904" i="4"/>
  <c r="I903" i="4"/>
  <c r="G903" i="4"/>
  <c r="H903" i="4" s="1"/>
  <c r="E903" i="4"/>
  <c r="I902" i="4"/>
  <c r="J902" i="4" s="1"/>
  <c r="G902" i="4"/>
  <c r="E902" i="4"/>
  <c r="I901" i="4"/>
  <c r="G901" i="4"/>
  <c r="E901" i="4"/>
  <c r="F901" i="4" s="1"/>
  <c r="I896" i="4"/>
  <c r="G896" i="4"/>
  <c r="H896" i="4" s="1"/>
  <c r="E896" i="4"/>
  <c r="I895" i="4"/>
  <c r="G895" i="4"/>
  <c r="H895" i="4" s="1"/>
  <c r="E895" i="4"/>
  <c r="I890" i="4"/>
  <c r="J890" i="4" s="1"/>
  <c r="G890" i="4"/>
  <c r="E890" i="4"/>
  <c r="I889" i="4"/>
  <c r="G889" i="4"/>
  <c r="H889" i="4" s="1"/>
  <c r="E889" i="4"/>
  <c r="I888" i="4"/>
  <c r="G888" i="4"/>
  <c r="E888" i="4"/>
  <c r="F888" i="4" s="1"/>
  <c r="I887" i="4"/>
  <c r="G887" i="4"/>
  <c r="E887" i="4"/>
  <c r="I886" i="4"/>
  <c r="G886" i="4"/>
  <c r="E886" i="4"/>
  <c r="I881" i="4"/>
  <c r="G881" i="4"/>
  <c r="H881" i="4" s="1"/>
  <c r="E881" i="4"/>
  <c r="I880" i="4"/>
  <c r="G880" i="4"/>
  <c r="E880" i="4"/>
  <c r="I879" i="4"/>
  <c r="G879" i="4"/>
  <c r="E879" i="4"/>
  <c r="I874" i="4"/>
  <c r="J874" i="4" s="1"/>
  <c r="G874" i="4"/>
  <c r="H874" i="4" s="1"/>
  <c r="E874" i="4"/>
  <c r="F874" i="4" s="1"/>
  <c r="I873" i="4"/>
  <c r="G873" i="4"/>
  <c r="H873" i="4" s="1"/>
  <c r="E873" i="4"/>
  <c r="I872" i="4"/>
  <c r="G872" i="4"/>
  <c r="E872" i="4"/>
  <c r="I867" i="4"/>
  <c r="G867" i="4"/>
  <c r="H867" i="4" s="1"/>
  <c r="E867" i="4"/>
  <c r="I862" i="4"/>
  <c r="G862" i="4"/>
  <c r="E862" i="4"/>
  <c r="I861" i="4"/>
  <c r="G861" i="4"/>
  <c r="E861" i="4"/>
  <c r="I860" i="4"/>
  <c r="G860" i="4"/>
  <c r="E860" i="4"/>
  <c r="F860" i="4" s="1"/>
  <c r="I855" i="4"/>
  <c r="J855" i="4" s="1"/>
  <c r="G855" i="4"/>
  <c r="E855" i="4"/>
  <c r="I854" i="4"/>
  <c r="K854" i="4" s="1"/>
  <c r="G854" i="4"/>
  <c r="E854" i="4"/>
  <c r="I853" i="4"/>
  <c r="G853" i="4"/>
  <c r="E853" i="4"/>
  <c r="I852" i="4"/>
  <c r="G852" i="4"/>
  <c r="E852" i="4"/>
  <c r="I851" i="4"/>
  <c r="G851" i="4"/>
  <c r="E851" i="4"/>
  <c r="I846" i="4"/>
  <c r="G846" i="4"/>
  <c r="H846" i="4" s="1"/>
  <c r="E846" i="4"/>
  <c r="I845" i="4"/>
  <c r="J845" i="4" s="1"/>
  <c r="G845" i="4"/>
  <c r="E845" i="4"/>
  <c r="I840" i="4"/>
  <c r="G840" i="4"/>
  <c r="E840" i="4"/>
  <c r="I839" i="4"/>
  <c r="G839" i="4"/>
  <c r="H839" i="4" s="1"/>
  <c r="E839" i="4"/>
  <c r="I838" i="4"/>
  <c r="G838" i="4"/>
  <c r="E838" i="4"/>
  <c r="K838" i="4" s="1"/>
  <c r="I833" i="4"/>
  <c r="G833" i="4"/>
  <c r="H833" i="4" s="1"/>
  <c r="E833" i="4"/>
  <c r="I832" i="4"/>
  <c r="G832" i="4"/>
  <c r="E832" i="4"/>
  <c r="F832" i="4" s="1"/>
  <c r="I831" i="4"/>
  <c r="G831" i="4"/>
  <c r="H831" i="4" s="1"/>
  <c r="E831" i="4"/>
  <c r="I830" i="4"/>
  <c r="G830" i="4"/>
  <c r="E830" i="4"/>
  <c r="I829" i="4"/>
  <c r="G829" i="4"/>
  <c r="K829" i="4" s="1"/>
  <c r="E829" i="4"/>
  <c r="I824" i="4"/>
  <c r="G824" i="4"/>
  <c r="H824" i="4" s="1"/>
  <c r="E824" i="4"/>
  <c r="I823" i="4"/>
  <c r="G823" i="4"/>
  <c r="E823" i="4"/>
  <c r="I822" i="4"/>
  <c r="G822" i="4"/>
  <c r="E822" i="4"/>
  <c r="K822" i="4" s="1"/>
  <c r="I821" i="4"/>
  <c r="G821" i="4"/>
  <c r="E821" i="4"/>
  <c r="I816" i="4"/>
  <c r="G816" i="4"/>
  <c r="H816" i="4" s="1"/>
  <c r="E816" i="4"/>
  <c r="I815" i="4"/>
  <c r="G815" i="4"/>
  <c r="E815" i="4"/>
  <c r="I814" i="4"/>
  <c r="G814" i="4"/>
  <c r="H814" i="4" s="1"/>
  <c r="E814" i="4"/>
  <c r="I813" i="4"/>
  <c r="G813" i="4"/>
  <c r="E813" i="4"/>
  <c r="I808" i="4"/>
  <c r="J808" i="4" s="1"/>
  <c r="G808" i="4"/>
  <c r="E808" i="4"/>
  <c r="I807" i="4"/>
  <c r="G807" i="4"/>
  <c r="E807" i="4"/>
  <c r="I806" i="4"/>
  <c r="J806" i="4" s="1"/>
  <c r="G806" i="4"/>
  <c r="E806" i="4"/>
  <c r="I805" i="4"/>
  <c r="G805" i="4"/>
  <c r="E805" i="4"/>
  <c r="I800" i="4"/>
  <c r="G800" i="4"/>
  <c r="H800" i="4" s="1"/>
  <c r="E800" i="4"/>
  <c r="I799" i="4"/>
  <c r="G799" i="4"/>
  <c r="E799" i="4"/>
  <c r="I798" i="4"/>
  <c r="G798" i="4"/>
  <c r="H798" i="4" s="1"/>
  <c r="E798" i="4"/>
  <c r="I797" i="4"/>
  <c r="K797" i="4" s="1"/>
  <c r="G797" i="4"/>
  <c r="E797" i="4"/>
  <c r="I792" i="4"/>
  <c r="G792" i="4"/>
  <c r="E792" i="4"/>
  <c r="I791" i="4"/>
  <c r="G791" i="4"/>
  <c r="E791" i="4"/>
  <c r="I790" i="4"/>
  <c r="G790" i="4"/>
  <c r="H790" i="4" s="1"/>
  <c r="E790" i="4"/>
  <c r="I789" i="4"/>
  <c r="G789" i="4"/>
  <c r="H789" i="4" s="1"/>
  <c r="E789" i="4"/>
  <c r="F789" i="4" s="1"/>
  <c r="I784" i="4"/>
  <c r="G784" i="4"/>
  <c r="E784" i="4"/>
  <c r="I783" i="4"/>
  <c r="G783" i="4"/>
  <c r="E783" i="4"/>
  <c r="I778" i="4"/>
  <c r="J778" i="4" s="1"/>
  <c r="G778" i="4"/>
  <c r="H778" i="4" s="1"/>
  <c r="E778" i="4"/>
  <c r="I777" i="4"/>
  <c r="G777" i="4"/>
  <c r="H777" i="4" s="1"/>
  <c r="E777" i="4"/>
  <c r="I776" i="4"/>
  <c r="G776" i="4"/>
  <c r="E776" i="4"/>
  <c r="I771" i="4"/>
  <c r="J771" i="4" s="1"/>
  <c r="G771" i="4"/>
  <c r="E771" i="4"/>
  <c r="I770" i="4"/>
  <c r="J770" i="4" s="1"/>
  <c r="G770" i="4"/>
  <c r="H770" i="4" s="1"/>
  <c r="E770" i="4"/>
  <c r="I769" i="4"/>
  <c r="G769" i="4"/>
  <c r="E769" i="4"/>
  <c r="F769" i="4" s="1"/>
  <c r="I768" i="4"/>
  <c r="G768" i="4"/>
  <c r="H768" i="4" s="1"/>
  <c r="E768" i="4"/>
  <c r="F768" i="4" s="1"/>
  <c r="I763" i="4"/>
  <c r="G763" i="4"/>
  <c r="H763" i="4" s="1"/>
  <c r="E763" i="4"/>
  <c r="I762" i="4"/>
  <c r="K762" i="4" s="1"/>
  <c r="G762" i="4"/>
  <c r="H762" i="4" s="1"/>
  <c r="E762" i="4"/>
  <c r="I761" i="4"/>
  <c r="G761" i="4"/>
  <c r="E761" i="4"/>
  <c r="I760" i="4"/>
  <c r="G760" i="4"/>
  <c r="E760" i="4"/>
  <c r="I755" i="4"/>
  <c r="G755" i="4"/>
  <c r="H755" i="4" s="1"/>
  <c r="E755" i="4"/>
  <c r="I754" i="4"/>
  <c r="G754" i="4"/>
  <c r="E754" i="4"/>
  <c r="I753" i="4"/>
  <c r="J753" i="4" s="1"/>
  <c r="G753" i="4"/>
  <c r="H753" i="4" s="1"/>
  <c r="E753" i="4"/>
  <c r="I752" i="4"/>
  <c r="G752" i="4"/>
  <c r="H752" i="4" s="1"/>
  <c r="E752" i="4"/>
  <c r="I747" i="4"/>
  <c r="G747" i="4"/>
  <c r="K747" i="4" s="1"/>
  <c r="E747" i="4"/>
  <c r="I746" i="4"/>
  <c r="G746" i="4"/>
  <c r="E746" i="4"/>
  <c r="I741" i="4"/>
  <c r="J741" i="4" s="1"/>
  <c r="G741" i="4"/>
  <c r="H741" i="4" s="1"/>
  <c r="E741" i="4"/>
  <c r="I740" i="4"/>
  <c r="J740" i="4" s="1"/>
  <c r="G740" i="4"/>
  <c r="H740" i="4" s="1"/>
  <c r="E740" i="4"/>
  <c r="I735" i="4"/>
  <c r="G735" i="4"/>
  <c r="E735" i="4"/>
  <c r="I734" i="4"/>
  <c r="G734" i="4"/>
  <c r="H734" i="4" s="1"/>
  <c r="E734" i="4"/>
  <c r="I733" i="4"/>
  <c r="G733" i="4"/>
  <c r="E733" i="4"/>
  <c r="I728" i="4"/>
  <c r="G728" i="4"/>
  <c r="H728" i="4" s="1"/>
  <c r="E728" i="4"/>
  <c r="F728" i="4" s="1"/>
  <c r="I727" i="4"/>
  <c r="G727" i="4"/>
  <c r="E727" i="4"/>
  <c r="I722" i="4"/>
  <c r="J722" i="4" s="1"/>
  <c r="G722" i="4"/>
  <c r="E722" i="4"/>
  <c r="I717" i="4"/>
  <c r="G717" i="4"/>
  <c r="E717" i="4"/>
  <c r="I712" i="4"/>
  <c r="G712" i="4"/>
  <c r="E712" i="4"/>
  <c r="F712" i="4" s="1"/>
  <c r="I707" i="4"/>
  <c r="J707" i="4" s="1"/>
  <c r="G707" i="4"/>
  <c r="E707" i="4"/>
  <c r="F707" i="4" s="1"/>
  <c r="I702" i="4"/>
  <c r="J702" i="4" s="1"/>
  <c r="G702" i="4"/>
  <c r="E702" i="4"/>
  <c r="I701" i="4"/>
  <c r="J701" i="4" s="1"/>
  <c r="G701" i="4"/>
  <c r="K701" i="4" s="1"/>
  <c r="E701" i="4"/>
  <c r="I696" i="4"/>
  <c r="G696" i="4"/>
  <c r="E696" i="4"/>
  <c r="I695" i="4"/>
  <c r="G695" i="4"/>
  <c r="E695" i="4"/>
  <c r="I694" i="4"/>
  <c r="G694" i="4"/>
  <c r="E694" i="4"/>
  <c r="F694" i="4" s="1"/>
  <c r="I693" i="4"/>
  <c r="J693" i="4" s="1"/>
  <c r="G693" i="4"/>
  <c r="E693" i="4"/>
  <c r="I688" i="4"/>
  <c r="G688" i="4"/>
  <c r="E688" i="4"/>
  <c r="I687" i="4"/>
  <c r="G687" i="4"/>
  <c r="H687" i="4" s="1"/>
  <c r="E687" i="4"/>
  <c r="K687" i="4" s="1"/>
  <c r="I686" i="4"/>
  <c r="J686" i="4" s="1"/>
  <c r="G686" i="4"/>
  <c r="E686" i="4"/>
  <c r="I685" i="4"/>
  <c r="G685" i="4"/>
  <c r="H685" i="4" s="1"/>
  <c r="E685" i="4"/>
  <c r="I684" i="4"/>
  <c r="G684" i="4"/>
  <c r="E684" i="4"/>
  <c r="I679" i="4"/>
  <c r="G679" i="4"/>
  <c r="H679" i="4" s="1"/>
  <c r="E679" i="4"/>
  <c r="I678" i="4"/>
  <c r="G678" i="4"/>
  <c r="E678" i="4"/>
  <c r="I673" i="4"/>
  <c r="J673" i="4" s="1"/>
  <c r="G673" i="4"/>
  <c r="E673" i="4"/>
  <c r="I672" i="4"/>
  <c r="G672" i="4"/>
  <c r="E672" i="4"/>
  <c r="I671" i="4"/>
  <c r="G671" i="4"/>
  <c r="E671" i="4"/>
  <c r="I670" i="4"/>
  <c r="G670" i="4"/>
  <c r="E670" i="4"/>
  <c r="I669" i="4"/>
  <c r="G669" i="4"/>
  <c r="E669" i="4"/>
  <c r="I664" i="4"/>
  <c r="G664" i="4"/>
  <c r="E664" i="4"/>
  <c r="I663" i="4"/>
  <c r="G663" i="4"/>
  <c r="E663" i="4"/>
  <c r="I662" i="4"/>
  <c r="G662" i="4"/>
  <c r="E662" i="4"/>
  <c r="I661" i="4"/>
  <c r="G661" i="4"/>
  <c r="H661" i="4" s="1"/>
  <c r="E661" i="4"/>
  <c r="I660" i="4"/>
  <c r="G660" i="4"/>
  <c r="E660" i="4"/>
  <c r="I655" i="4"/>
  <c r="G655" i="4"/>
  <c r="E655" i="4"/>
  <c r="I654" i="4"/>
  <c r="G654" i="4"/>
  <c r="H654" i="4" s="1"/>
  <c r="E654" i="4"/>
  <c r="F654" i="4" s="1"/>
  <c r="I653" i="4"/>
  <c r="G653" i="4"/>
  <c r="E653" i="4"/>
  <c r="I652" i="4"/>
  <c r="G652" i="4"/>
  <c r="H652" i="4" s="1"/>
  <c r="E652" i="4"/>
  <c r="I651" i="4"/>
  <c r="G651" i="4"/>
  <c r="H651" i="4" s="1"/>
  <c r="E651" i="4"/>
  <c r="I646" i="4"/>
  <c r="J646" i="4" s="1"/>
  <c r="G646" i="4"/>
  <c r="H646" i="4" s="1"/>
  <c r="E646" i="4"/>
  <c r="I645" i="4"/>
  <c r="G645" i="4"/>
  <c r="E645" i="4"/>
  <c r="I644" i="4"/>
  <c r="G644" i="4"/>
  <c r="E644" i="4"/>
  <c r="K644" i="4" s="1"/>
  <c r="I643" i="4"/>
  <c r="G643" i="4"/>
  <c r="E643" i="4"/>
  <c r="F643" i="4" s="1"/>
  <c r="I638" i="4"/>
  <c r="J638" i="4" s="1"/>
  <c r="G638" i="4"/>
  <c r="H638" i="4" s="1"/>
  <c r="E638" i="4"/>
  <c r="I637" i="4"/>
  <c r="G637" i="4"/>
  <c r="H637" i="4" s="1"/>
  <c r="E637" i="4"/>
  <c r="F637" i="4" s="1"/>
  <c r="I636" i="4"/>
  <c r="G636" i="4"/>
  <c r="E636" i="4"/>
  <c r="I635" i="4"/>
  <c r="G635" i="4"/>
  <c r="E635" i="4"/>
  <c r="I630" i="4"/>
  <c r="J630" i="4" s="1"/>
  <c r="G630" i="4"/>
  <c r="E630" i="4"/>
  <c r="F630" i="4" s="1"/>
  <c r="I629" i="4"/>
  <c r="G629" i="4"/>
  <c r="E629" i="4"/>
  <c r="F629" i="4" s="1"/>
  <c r="I624" i="4"/>
  <c r="G624" i="4"/>
  <c r="E624" i="4"/>
  <c r="I619" i="4"/>
  <c r="J619" i="4" s="1"/>
  <c r="G619" i="4"/>
  <c r="H619" i="4" s="1"/>
  <c r="E619" i="4"/>
  <c r="F619" i="4" s="1"/>
  <c r="I618" i="4"/>
  <c r="G618" i="4"/>
  <c r="E618" i="4"/>
  <c r="I613" i="4"/>
  <c r="G613" i="4"/>
  <c r="H613" i="4" s="1"/>
  <c r="E613" i="4"/>
  <c r="F613" i="4" s="1"/>
  <c r="I612" i="4"/>
  <c r="J612" i="4" s="1"/>
  <c r="G612" i="4"/>
  <c r="K612" i="4" s="1"/>
  <c r="E612" i="4"/>
  <c r="I611" i="4"/>
  <c r="G611" i="4"/>
  <c r="E611" i="4"/>
  <c r="I606" i="4"/>
  <c r="J606" i="4" s="1"/>
  <c r="G606" i="4"/>
  <c r="H606" i="4" s="1"/>
  <c r="E606" i="4"/>
  <c r="I605" i="4"/>
  <c r="G605" i="4"/>
  <c r="E605" i="4"/>
  <c r="I604" i="4"/>
  <c r="G604" i="4"/>
  <c r="E604" i="4"/>
  <c r="I599" i="4"/>
  <c r="J599" i="4" s="1"/>
  <c r="G599" i="4"/>
  <c r="E599" i="4"/>
  <c r="I598" i="4"/>
  <c r="G598" i="4"/>
  <c r="H598" i="4" s="1"/>
  <c r="E598" i="4"/>
  <c r="I597" i="4"/>
  <c r="G597" i="4"/>
  <c r="K597" i="4" s="1"/>
  <c r="E597" i="4"/>
  <c r="F597" i="4" s="1"/>
  <c r="I592" i="4"/>
  <c r="G592" i="4"/>
  <c r="E592" i="4"/>
  <c r="F592" i="4" s="1"/>
  <c r="I591" i="4"/>
  <c r="J591" i="4" s="1"/>
  <c r="G591" i="4"/>
  <c r="E591" i="4"/>
  <c r="F591" i="4" s="1"/>
  <c r="I590" i="4"/>
  <c r="J590" i="4" s="1"/>
  <c r="G590" i="4"/>
  <c r="K590" i="4" s="1"/>
  <c r="E590" i="4"/>
  <c r="I585" i="4"/>
  <c r="J585" i="4" s="1"/>
  <c r="G585" i="4"/>
  <c r="H585" i="4" s="1"/>
  <c r="E585" i="4"/>
  <c r="I584" i="4"/>
  <c r="G584" i="4"/>
  <c r="E584" i="4"/>
  <c r="I583" i="4"/>
  <c r="G583" i="4"/>
  <c r="E583" i="4"/>
  <c r="I578" i="4"/>
  <c r="J578" i="4" s="1"/>
  <c r="G578" i="4"/>
  <c r="E578" i="4"/>
  <c r="I577" i="4"/>
  <c r="G577" i="4"/>
  <c r="E577" i="4"/>
  <c r="I576" i="4"/>
  <c r="G576" i="4"/>
  <c r="H576" i="4" s="1"/>
  <c r="E576" i="4"/>
  <c r="F576" i="4" s="1"/>
  <c r="I571" i="4"/>
  <c r="J571" i="4" s="1"/>
  <c r="G571" i="4"/>
  <c r="E571" i="4"/>
  <c r="F571" i="4" s="1"/>
  <c r="I570" i="4"/>
  <c r="J570" i="4" s="1"/>
  <c r="G570" i="4"/>
  <c r="H570" i="4" s="1"/>
  <c r="E570" i="4"/>
  <c r="I569" i="4"/>
  <c r="G569" i="4"/>
  <c r="E569" i="4"/>
  <c r="I564" i="4"/>
  <c r="G564" i="4"/>
  <c r="E564" i="4"/>
  <c r="I559" i="4"/>
  <c r="J559" i="4" s="1"/>
  <c r="G559" i="4"/>
  <c r="E559" i="4"/>
  <c r="F559" i="4" s="1"/>
  <c r="I554" i="4"/>
  <c r="K554" i="4" s="1"/>
  <c r="G554" i="4"/>
  <c r="E554" i="4"/>
  <c r="I553" i="4"/>
  <c r="G553" i="4"/>
  <c r="E553" i="4"/>
  <c r="I552" i="4"/>
  <c r="J552" i="4" s="1"/>
  <c r="G552" i="4"/>
  <c r="K552" i="4" s="1"/>
  <c r="E552" i="4"/>
  <c r="I551" i="4"/>
  <c r="G551" i="4"/>
  <c r="K551" i="4" s="1"/>
  <c r="E551" i="4"/>
  <c r="I546" i="4"/>
  <c r="G546" i="4"/>
  <c r="E546" i="4"/>
  <c r="I545" i="4"/>
  <c r="J545" i="4" s="1"/>
  <c r="G545" i="4"/>
  <c r="E545" i="4"/>
  <c r="I544" i="4"/>
  <c r="G544" i="4"/>
  <c r="E544" i="4"/>
  <c r="I543" i="4"/>
  <c r="J543" i="4" s="1"/>
  <c r="G543" i="4"/>
  <c r="H543" i="4" s="1"/>
  <c r="E543" i="4"/>
  <c r="F543" i="4" s="1"/>
  <c r="I542" i="4"/>
  <c r="J542" i="4" s="1"/>
  <c r="G542" i="4"/>
  <c r="E542" i="4"/>
  <c r="I541" i="4"/>
  <c r="G541" i="4"/>
  <c r="E541" i="4"/>
  <c r="I536" i="4"/>
  <c r="J536" i="4" s="1"/>
  <c r="G536" i="4"/>
  <c r="E536" i="4"/>
  <c r="I535" i="4"/>
  <c r="J535" i="4" s="1"/>
  <c r="G535" i="4"/>
  <c r="E535" i="4"/>
  <c r="I534" i="4"/>
  <c r="G534" i="4"/>
  <c r="E534" i="4"/>
  <c r="I533" i="4"/>
  <c r="G533" i="4"/>
  <c r="H533" i="4" s="1"/>
  <c r="E533" i="4"/>
  <c r="I528" i="4"/>
  <c r="G528" i="4"/>
  <c r="E528" i="4"/>
  <c r="I527" i="4"/>
  <c r="G527" i="4"/>
  <c r="E527" i="4"/>
  <c r="I526" i="4"/>
  <c r="J526" i="4" s="1"/>
  <c r="G526" i="4"/>
  <c r="H526" i="4" s="1"/>
  <c r="E526" i="4"/>
  <c r="I525" i="4"/>
  <c r="G525" i="4"/>
  <c r="E525" i="4"/>
  <c r="I520" i="4"/>
  <c r="G520" i="4"/>
  <c r="H520" i="4" s="1"/>
  <c r="E520" i="4"/>
  <c r="F520" i="4" s="1"/>
  <c r="I519" i="4"/>
  <c r="G519" i="4"/>
  <c r="K519" i="4" s="1"/>
  <c r="E519" i="4"/>
  <c r="I518" i="4"/>
  <c r="J518" i="4" s="1"/>
  <c r="G518" i="4"/>
  <c r="E518" i="4"/>
  <c r="I517" i="4"/>
  <c r="G517" i="4"/>
  <c r="E517" i="4"/>
  <c r="I512" i="4"/>
  <c r="G512" i="4"/>
  <c r="E512" i="4"/>
  <c r="K512" i="4" s="1"/>
  <c r="I511" i="4"/>
  <c r="J511" i="4" s="1"/>
  <c r="G511" i="4"/>
  <c r="E511" i="4"/>
  <c r="I510" i="4"/>
  <c r="G510" i="4"/>
  <c r="H510" i="4" s="1"/>
  <c r="E510" i="4"/>
  <c r="I509" i="4"/>
  <c r="G509" i="4"/>
  <c r="E509" i="4"/>
  <c r="I504" i="4"/>
  <c r="G504" i="4"/>
  <c r="E504" i="4"/>
  <c r="I503" i="4"/>
  <c r="G503" i="4"/>
  <c r="E503" i="4"/>
  <c r="I498" i="4"/>
  <c r="G498" i="4"/>
  <c r="E498" i="4"/>
  <c r="I497" i="4"/>
  <c r="G497" i="4"/>
  <c r="H497" i="4" s="1"/>
  <c r="E497" i="4"/>
  <c r="I492" i="4"/>
  <c r="G492" i="4"/>
  <c r="E492" i="4"/>
  <c r="I491" i="4"/>
  <c r="G491" i="4"/>
  <c r="E491" i="4"/>
  <c r="I486" i="4"/>
  <c r="J486" i="4" s="1"/>
  <c r="G486" i="4"/>
  <c r="H486" i="4" s="1"/>
  <c r="E486" i="4"/>
  <c r="I485" i="4"/>
  <c r="G485" i="4"/>
  <c r="E485" i="4"/>
  <c r="I484" i="4"/>
  <c r="G484" i="4"/>
  <c r="E484" i="4"/>
  <c r="I483" i="4"/>
  <c r="J483" i="4" s="1"/>
  <c r="G483" i="4"/>
  <c r="E483" i="4"/>
  <c r="I482" i="4"/>
  <c r="G482" i="4"/>
  <c r="H482" i="4" s="1"/>
  <c r="E482" i="4"/>
  <c r="I477" i="4"/>
  <c r="J477" i="4" s="1"/>
  <c r="G477" i="4"/>
  <c r="E477" i="4"/>
  <c r="I476" i="4"/>
  <c r="G476" i="4"/>
  <c r="E476" i="4"/>
  <c r="I475" i="4"/>
  <c r="J475" i="4" s="1"/>
  <c r="G475" i="4"/>
  <c r="H475" i="4" s="1"/>
  <c r="E475" i="4"/>
  <c r="I474" i="4"/>
  <c r="G474" i="4"/>
  <c r="E474" i="4"/>
  <c r="I469" i="4"/>
  <c r="J469" i="4" s="1"/>
  <c r="G469" i="4"/>
  <c r="H469" i="4" s="1"/>
  <c r="E469" i="4"/>
  <c r="I468" i="4"/>
  <c r="G468" i="4"/>
  <c r="H468" i="4" s="1"/>
  <c r="E468" i="4"/>
  <c r="I467" i="4"/>
  <c r="G467" i="4"/>
  <c r="K467" i="4" s="1"/>
  <c r="E467" i="4"/>
  <c r="I462" i="4"/>
  <c r="G462" i="4"/>
  <c r="E462" i="4"/>
  <c r="I461" i="4"/>
  <c r="G461" i="4"/>
  <c r="E461" i="4"/>
  <c r="I460" i="4"/>
  <c r="G460" i="4"/>
  <c r="E460" i="4"/>
  <c r="I455" i="4"/>
  <c r="G455" i="4"/>
  <c r="E455" i="4"/>
  <c r="I454" i="4"/>
  <c r="G454" i="4"/>
  <c r="E454" i="4"/>
  <c r="K454" i="4" s="1"/>
  <c r="I453" i="4"/>
  <c r="G453" i="4"/>
  <c r="H453" i="4" s="1"/>
  <c r="E453" i="4"/>
  <c r="I448" i="4"/>
  <c r="G448" i="4"/>
  <c r="H448" i="4" s="1"/>
  <c r="E448" i="4"/>
  <c r="I447" i="4"/>
  <c r="G447" i="4"/>
  <c r="E447" i="4"/>
  <c r="I446" i="4"/>
  <c r="J446" i="4" s="1"/>
  <c r="G446" i="4"/>
  <c r="E446" i="4"/>
  <c r="I442" i="4"/>
  <c r="G442" i="4"/>
  <c r="E442" i="4"/>
  <c r="F442" i="4" s="1"/>
  <c r="I426" i="4"/>
  <c r="G426" i="4"/>
  <c r="H426" i="4" s="1"/>
  <c r="E426" i="4"/>
  <c r="I425" i="4"/>
  <c r="J425" i="4" s="1"/>
  <c r="G425" i="4"/>
  <c r="H425" i="4" s="1"/>
  <c r="E425" i="4"/>
  <c r="I415" i="4"/>
  <c r="G415" i="4"/>
  <c r="E415" i="4"/>
  <c r="I404" i="4"/>
  <c r="G404" i="4"/>
  <c r="E404" i="4"/>
  <c r="I402" i="4"/>
  <c r="G402" i="4"/>
  <c r="E402" i="4"/>
  <c r="I398" i="4"/>
  <c r="G398" i="4"/>
  <c r="E398" i="4"/>
  <c r="I396" i="4"/>
  <c r="G396" i="4"/>
  <c r="K396" i="4" s="1"/>
  <c r="E396" i="4"/>
  <c r="F396" i="4" s="1"/>
  <c r="I392" i="4"/>
  <c r="G392" i="4"/>
  <c r="H392" i="4" s="1"/>
  <c r="E392" i="4"/>
  <c r="I390" i="4"/>
  <c r="G390" i="4"/>
  <c r="E390" i="4"/>
  <c r="I389" i="4"/>
  <c r="G389" i="4"/>
  <c r="E389" i="4"/>
  <c r="I385" i="4"/>
  <c r="G385" i="4"/>
  <c r="E385" i="4"/>
  <c r="I384" i="4"/>
  <c r="G384" i="4"/>
  <c r="H384" i="4" s="1"/>
  <c r="E384" i="4"/>
  <c r="I383" i="4"/>
  <c r="G383" i="4"/>
  <c r="H383" i="4" s="1"/>
  <c r="E383" i="4"/>
  <c r="I382" i="4"/>
  <c r="G382" i="4"/>
  <c r="H382" i="4" s="1"/>
  <c r="E382" i="4"/>
  <c r="I381" i="4"/>
  <c r="G381" i="4"/>
  <c r="E381" i="4"/>
  <c r="F381" i="4" s="1"/>
  <c r="I380" i="4"/>
  <c r="G380" i="4"/>
  <c r="E380" i="4"/>
  <c r="I379" i="4"/>
  <c r="G379" i="4"/>
  <c r="E379" i="4"/>
  <c r="I378" i="4"/>
  <c r="J378" i="4" s="1"/>
  <c r="G378" i="4"/>
  <c r="E378" i="4"/>
  <c r="I377" i="4"/>
  <c r="G377" i="4"/>
  <c r="E377" i="4"/>
  <c r="I376" i="4"/>
  <c r="G376" i="4"/>
  <c r="H376" i="4" s="1"/>
  <c r="E376" i="4"/>
  <c r="I375" i="4"/>
  <c r="G375" i="4"/>
  <c r="K375" i="4" s="1"/>
  <c r="E375" i="4"/>
  <c r="I374" i="4"/>
  <c r="J374" i="4" s="1"/>
  <c r="G374" i="4"/>
  <c r="E374" i="4"/>
  <c r="F374" i="4" s="1"/>
  <c r="I373" i="4"/>
  <c r="J373" i="4" s="1"/>
  <c r="G373" i="4"/>
  <c r="H373" i="4" s="1"/>
  <c r="E373" i="4"/>
  <c r="I372" i="4"/>
  <c r="G372" i="4"/>
  <c r="E372" i="4"/>
  <c r="I371" i="4"/>
  <c r="G371" i="4"/>
  <c r="E371" i="4"/>
  <c r="F371" i="4" s="1"/>
  <c r="I370" i="4"/>
  <c r="G370" i="4"/>
  <c r="E370" i="4"/>
  <c r="I365" i="4"/>
  <c r="G365" i="4"/>
  <c r="E365" i="4"/>
  <c r="I347" i="4"/>
  <c r="G347" i="4"/>
  <c r="K347" i="4" s="1"/>
  <c r="E347" i="4"/>
  <c r="F347" i="4" s="1"/>
  <c r="I343" i="4"/>
  <c r="G343" i="4"/>
  <c r="E343" i="4"/>
  <c r="I342" i="4"/>
  <c r="G342" i="4"/>
  <c r="K342" i="4" s="1"/>
  <c r="E342" i="4"/>
  <c r="I341" i="4"/>
  <c r="G341" i="4"/>
  <c r="E341" i="4"/>
  <c r="I337" i="4"/>
  <c r="J337" i="4" s="1"/>
  <c r="J338" i="4" s="1"/>
  <c r="G55" i="5" s="1"/>
  <c r="G337" i="4"/>
  <c r="E337" i="4"/>
  <c r="I333" i="4"/>
  <c r="J333" i="4" s="1"/>
  <c r="G333" i="4"/>
  <c r="H333" i="4" s="1"/>
  <c r="E333" i="4"/>
  <c r="I332" i="4"/>
  <c r="G332" i="4"/>
  <c r="E332" i="4"/>
  <c r="I328" i="4"/>
  <c r="J328" i="4" s="1"/>
  <c r="G328" i="4"/>
  <c r="H328" i="4" s="1"/>
  <c r="E328" i="4"/>
  <c r="I327" i="4"/>
  <c r="G327" i="4"/>
  <c r="E327" i="4"/>
  <c r="I326" i="4"/>
  <c r="G326" i="4"/>
  <c r="E326" i="4"/>
  <c r="I321" i="4"/>
  <c r="G321" i="4"/>
  <c r="E321" i="4"/>
  <c r="I317" i="4"/>
  <c r="G317" i="4"/>
  <c r="K317" i="4" s="1"/>
  <c r="E317" i="4"/>
  <c r="I312" i="4"/>
  <c r="G312" i="4"/>
  <c r="E312" i="4"/>
  <c r="I308" i="4"/>
  <c r="G308" i="4"/>
  <c r="E308" i="4"/>
  <c r="I294" i="4"/>
  <c r="G294" i="4"/>
  <c r="H294" i="4" s="1"/>
  <c r="E294" i="4"/>
  <c r="I293" i="4"/>
  <c r="J293" i="4" s="1"/>
  <c r="G293" i="4"/>
  <c r="E293" i="4"/>
  <c r="I286" i="4"/>
  <c r="G286" i="4"/>
  <c r="E286" i="4"/>
  <c r="F286" i="4" s="1"/>
  <c r="I280" i="4"/>
  <c r="G280" i="4"/>
  <c r="E280" i="4"/>
  <c r="I274" i="4"/>
  <c r="G274" i="4"/>
  <c r="K274" i="4" s="1"/>
  <c r="E274" i="4"/>
  <c r="F274" i="4" s="1"/>
  <c r="I269" i="4"/>
  <c r="J269" i="4" s="1"/>
  <c r="G269" i="4"/>
  <c r="H269" i="4" s="1"/>
  <c r="E269" i="4"/>
  <c r="I264" i="4"/>
  <c r="G264" i="4"/>
  <c r="H264" i="4" s="1"/>
  <c r="E264" i="4"/>
  <c r="I245" i="4"/>
  <c r="G245" i="4"/>
  <c r="H245" i="4" s="1"/>
  <c r="E245" i="4"/>
  <c r="I228" i="4"/>
  <c r="G228" i="4"/>
  <c r="E228" i="4"/>
  <c r="I222" i="4"/>
  <c r="G222" i="4"/>
  <c r="E222" i="4"/>
  <c r="I216" i="4"/>
  <c r="G216" i="4"/>
  <c r="E216" i="4"/>
  <c r="I212" i="4"/>
  <c r="J212" i="4" s="1"/>
  <c r="G212" i="4"/>
  <c r="H212" i="4" s="1"/>
  <c r="E212" i="4"/>
  <c r="I209" i="4"/>
  <c r="G209" i="4"/>
  <c r="E209" i="4"/>
  <c r="I205" i="4"/>
  <c r="G205" i="4"/>
  <c r="E205" i="4"/>
  <c r="F205" i="4" s="1"/>
  <c r="I202" i="4"/>
  <c r="J202" i="4" s="1"/>
  <c r="G202" i="4"/>
  <c r="H202" i="4" s="1"/>
  <c r="E202" i="4"/>
  <c r="F202" i="4" s="1"/>
  <c r="I198" i="4"/>
  <c r="G198" i="4"/>
  <c r="E198" i="4"/>
  <c r="I195" i="4"/>
  <c r="G195" i="4"/>
  <c r="E195" i="4"/>
  <c r="I189" i="4"/>
  <c r="G189" i="4"/>
  <c r="E189" i="4"/>
  <c r="I183" i="4"/>
  <c r="G183" i="4"/>
  <c r="E183" i="4"/>
  <c r="F183" i="4" s="1"/>
  <c r="I177" i="4"/>
  <c r="G177" i="4"/>
  <c r="E177" i="4"/>
  <c r="I170" i="4"/>
  <c r="J170" i="4" s="1"/>
  <c r="G170" i="4"/>
  <c r="K170" i="4" s="1"/>
  <c r="E170" i="4"/>
  <c r="F170" i="4" s="1"/>
  <c r="I163" i="4"/>
  <c r="G163" i="4"/>
  <c r="E163" i="4"/>
  <c r="I159" i="4"/>
  <c r="G159" i="4"/>
  <c r="E159" i="4"/>
  <c r="I155" i="4"/>
  <c r="G155" i="4"/>
  <c r="E155" i="4"/>
  <c r="I150" i="4"/>
  <c r="G150" i="4"/>
  <c r="H150" i="4" s="1"/>
  <c r="E150" i="4"/>
  <c r="I148" i="4"/>
  <c r="G148" i="4"/>
  <c r="E148" i="4"/>
  <c r="I147" i="4"/>
  <c r="G147" i="4"/>
  <c r="E147" i="4"/>
  <c r="I143" i="4"/>
  <c r="J143" i="4" s="1"/>
  <c r="G143" i="4"/>
  <c r="E143" i="4"/>
  <c r="I142" i="4"/>
  <c r="J142" i="4" s="1"/>
  <c r="G142" i="4"/>
  <c r="H142" i="4" s="1"/>
  <c r="E142" i="4"/>
  <c r="I141" i="4"/>
  <c r="J141" i="4" s="1"/>
  <c r="G141" i="4"/>
  <c r="H141" i="4" s="1"/>
  <c r="E141" i="4"/>
  <c r="I140" i="4"/>
  <c r="G140" i="4"/>
  <c r="E140" i="4"/>
  <c r="I139" i="4"/>
  <c r="G139" i="4"/>
  <c r="E139" i="4"/>
  <c r="I138" i="4"/>
  <c r="G138" i="4"/>
  <c r="E138" i="4"/>
  <c r="I137" i="4"/>
  <c r="G137" i="4"/>
  <c r="E137" i="4"/>
  <c r="I136" i="4"/>
  <c r="G136" i="4"/>
  <c r="E136" i="4"/>
  <c r="I135" i="4"/>
  <c r="G135" i="4"/>
  <c r="E135" i="4"/>
  <c r="I134" i="4"/>
  <c r="J134" i="4" s="1"/>
  <c r="G134" i="4"/>
  <c r="E134" i="4"/>
  <c r="I133" i="4"/>
  <c r="G133" i="4"/>
  <c r="H133" i="4" s="1"/>
  <c r="E133" i="4"/>
  <c r="I129" i="4"/>
  <c r="G129" i="4"/>
  <c r="E129" i="4"/>
  <c r="I128" i="4"/>
  <c r="G128" i="4"/>
  <c r="E128" i="4"/>
  <c r="I127" i="4"/>
  <c r="J127" i="4" s="1"/>
  <c r="G127" i="4"/>
  <c r="H127" i="4" s="1"/>
  <c r="E127" i="4"/>
  <c r="F127" i="4" s="1"/>
  <c r="I126" i="4"/>
  <c r="K126" i="4" s="1"/>
  <c r="G126" i="4"/>
  <c r="E126" i="4"/>
  <c r="I125" i="4"/>
  <c r="G125" i="4"/>
  <c r="H125" i="4" s="1"/>
  <c r="E125" i="4"/>
  <c r="I124" i="4"/>
  <c r="G124" i="4"/>
  <c r="E124" i="4"/>
  <c r="I123" i="4"/>
  <c r="G123" i="4"/>
  <c r="H123" i="4" s="1"/>
  <c r="E123" i="4"/>
  <c r="I122" i="4"/>
  <c r="J122" i="4" s="1"/>
  <c r="G122" i="4"/>
  <c r="H122" i="4" s="1"/>
  <c r="E122" i="4"/>
  <c r="I121" i="4"/>
  <c r="G121" i="4"/>
  <c r="E121" i="4"/>
  <c r="I120" i="4"/>
  <c r="G120" i="4"/>
  <c r="E120" i="4"/>
  <c r="I119" i="4"/>
  <c r="G119" i="4"/>
  <c r="H119" i="4" s="1"/>
  <c r="E119" i="4"/>
  <c r="F119" i="4" s="1"/>
  <c r="I109" i="4"/>
  <c r="G109" i="4"/>
  <c r="H109" i="4" s="1"/>
  <c r="E109" i="4"/>
  <c r="I108" i="4"/>
  <c r="G108" i="4"/>
  <c r="E108" i="4"/>
  <c r="I107" i="4"/>
  <c r="G107" i="4"/>
  <c r="H107" i="4" s="1"/>
  <c r="E107" i="4"/>
  <c r="I103" i="4"/>
  <c r="G103" i="4"/>
  <c r="H103" i="4" s="1"/>
  <c r="E103" i="4"/>
  <c r="I102" i="4"/>
  <c r="J102" i="4" s="1"/>
  <c r="G102" i="4"/>
  <c r="E102" i="4"/>
  <c r="I101" i="4"/>
  <c r="J101" i="4" s="1"/>
  <c r="G101" i="4"/>
  <c r="E101" i="4"/>
  <c r="I100" i="4"/>
  <c r="G100" i="4"/>
  <c r="E100" i="4"/>
  <c r="I99" i="4"/>
  <c r="G99" i="4"/>
  <c r="E99" i="4"/>
  <c r="K99" i="4" s="1"/>
  <c r="I98" i="4"/>
  <c r="G98" i="4"/>
  <c r="E98" i="4"/>
  <c r="K98" i="4" s="1"/>
  <c r="I97" i="4"/>
  <c r="G97" i="4"/>
  <c r="E97" i="4"/>
  <c r="I96" i="4"/>
  <c r="G96" i="4"/>
  <c r="K96" i="4" s="1"/>
  <c r="E96" i="4"/>
  <c r="I87" i="4"/>
  <c r="G87" i="4"/>
  <c r="E87" i="4"/>
  <c r="I86" i="4"/>
  <c r="G86" i="4"/>
  <c r="E86" i="4"/>
  <c r="I81" i="4"/>
  <c r="G81" i="4"/>
  <c r="H81" i="4" s="1"/>
  <c r="E81" i="4"/>
  <c r="I76" i="4"/>
  <c r="G76" i="4"/>
  <c r="E76" i="4"/>
  <c r="I70" i="4"/>
  <c r="J70" i="4" s="1"/>
  <c r="G70" i="4"/>
  <c r="H70" i="4" s="1"/>
  <c r="E70" i="4"/>
  <c r="I69" i="4"/>
  <c r="G69" i="4"/>
  <c r="E69" i="4"/>
  <c r="K69" i="4" s="1"/>
  <c r="I65" i="4"/>
  <c r="J65" i="4" s="1"/>
  <c r="G65" i="4"/>
  <c r="H65" i="4" s="1"/>
  <c r="E65" i="4"/>
  <c r="I64" i="4"/>
  <c r="G64" i="4"/>
  <c r="E64" i="4"/>
  <c r="I63" i="4"/>
  <c r="G63" i="4"/>
  <c r="E63" i="4"/>
  <c r="F63" i="4" s="1"/>
  <c r="I62" i="4"/>
  <c r="J62" i="4" s="1"/>
  <c r="G62" i="4"/>
  <c r="E62" i="4"/>
  <c r="F62" i="4" s="1"/>
  <c r="I61" i="4"/>
  <c r="J61" i="4" s="1"/>
  <c r="G61" i="4"/>
  <c r="E61" i="4"/>
  <c r="I60" i="4"/>
  <c r="G60" i="4"/>
  <c r="E60" i="4"/>
  <c r="F60" i="4" s="1"/>
  <c r="I59" i="4"/>
  <c r="J59" i="4" s="1"/>
  <c r="G59" i="4"/>
  <c r="H59" i="4" s="1"/>
  <c r="E59" i="4"/>
  <c r="I58" i="4"/>
  <c r="J58" i="4" s="1"/>
  <c r="G58" i="4"/>
  <c r="E58" i="4"/>
  <c r="I43" i="4"/>
  <c r="G43" i="4"/>
  <c r="E43" i="4"/>
  <c r="I42" i="4"/>
  <c r="G42" i="4"/>
  <c r="E42" i="4"/>
  <c r="I38" i="4"/>
  <c r="G38" i="4"/>
  <c r="E38" i="4"/>
  <c r="I34" i="4"/>
  <c r="J34" i="4" s="1"/>
  <c r="J35" i="4" s="1"/>
  <c r="G6" i="5" s="1"/>
  <c r="G34" i="4"/>
  <c r="H34" i="4" s="1"/>
  <c r="E34" i="4"/>
  <c r="I33" i="4"/>
  <c r="G33" i="4"/>
  <c r="E33" i="4"/>
  <c r="F33" i="4" s="1"/>
  <c r="I32" i="4"/>
  <c r="G32" i="4"/>
  <c r="E32" i="4"/>
  <c r="F32" i="4" s="1"/>
  <c r="I27" i="4"/>
  <c r="G27" i="4"/>
  <c r="E27" i="4"/>
  <c r="I26" i="4"/>
  <c r="G26" i="4"/>
  <c r="H26" i="4" s="1"/>
  <c r="E26" i="4"/>
  <c r="I25" i="4"/>
  <c r="G25" i="4"/>
  <c r="E25" i="4"/>
  <c r="F25" i="4" s="1"/>
  <c r="I24" i="4"/>
  <c r="G24" i="4"/>
  <c r="E24" i="4"/>
  <c r="I23" i="4"/>
  <c r="J23" i="4" s="1"/>
  <c r="G23" i="4"/>
  <c r="E23" i="4"/>
  <c r="I22" i="4"/>
  <c r="J22" i="4" s="1"/>
  <c r="G22" i="4"/>
  <c r="H22" i="4" s="1"/>
  <c r="E22" i="4"/>
  <c r="I21" i="4"/>
  <c r="G21" i="4"/>
  <c r="E21" i="4"/>
  <c r="F21" i="4" s="1"/>
  <c r="I20" i="4"/>
  <c r="G20" i="4"/>
  <c r="E20" i="4"/>
  <c r="I19" i="4"/>
  <c r="G19" i="4"/>
  <c r="E19" i="4"/>
  <c r="I18" i="4"/>
  <c r="G18" i="4"/>
  <c r="H18" i="4" s="1"/>
  <c r="E18" i="4"/>
  <c r="I13" i="4"/>
  <c r="G13" i="4"/>
  <c r="E13" i="4"/>
  <c r="I12" i="4"/>
  <c r="G12" i="4"/>
  <c r="E12" i="4"/>
  <c r="F12" i="4" s="1"/>
  <c r="I11" i="4"/>
  <c r="J11" i="4" s="1"/>
  <c r="G11" i="4"/>
  <c r="H11" i="4" s="1"/>
  <c r="E11" i="4"/>
  <c r="I10" i="4"/>
  <c r="G10" i="4"/>
  <c r="H10" i="4" s="1"/>
  <c r="E10" i="4"/>
  <c r="I9" i="4"/>
  <c r="G9" i="4"/>
  <c r="E9" i="4"/>
  <c r="I8" i="4"/>
  <c r="G8" i="4"/>
  <c r="H8" i="4" s="1"/>
  <c r="E8" i="4"/>
  <c r="I7" i="4"/>
  <c r="G7" i="4"/>
  <c r="E7" i="4"/>
  <c r="F7" i="4" s="1"/>
  <c r="I6" i="4"/>
  <c r="G6" i="4"/>
  <c r="E6" i="4"/>
  <c r="I5" i="4"/>
  <c r="G5" i="4"/>
  <c r="E5" i="4"/>
  <c r="F1288" i="4"/>
  <c r="H1288" i="4"/>
  <c r="F200" i="5" s="1"/>
  <c r="G1282" i="4" s="1"/>
  <c r="H1282" i="4" s="1"/>
  <c r="J1288" i="4"/>
  <c r="G200" i="5" s="1"/>
  <c r="I1282" i="4" s="1"/>
  <c r="J1282" i="4" s="1"/>
  <c r="J1284" i="4" s="1"/>
  <c r="F1287" i="4"/>
  <c r="H1287" i="4"/>
  <c r="J1287" i="4"/>
  <c r="K1287" i="4"/>
  <c r="H1283" i="4"/>
  <c r="J1283" i="4"/>
  <c r="F1281" i="4"/>
  <c r="H1281" i="4"/>
  <c r="E1283" i="4" s="1"/>
  <c r="K1283" i="4" s="1"/>
  <c r="J1281" i="4"/>
  <c r="K1281" i="4"/>
  <c r="H1280" i="4"/>
  <c r="J1280" i="4"/>
  <c r="K1280" i="4"/>
  <c r="F1277" i="4"/>
  <c r="E198" i="5" s="1"/>
  <c r="E1266" i="4" s="1"/>
  <c r="J1277" i="4"/>
  <c r="G198" i="5" s="1"/>
  <c r="I1266" i="4" s="1"/>
  <c r="J1266" i="4" s="1"/>
  <c r="J1267" i="4" s="1"/>
  <c r="G196" i="5" s="1"/>
  <c r="I432" i="4" s="1"/>
  <c r="J432" i="4" s="1"/>
  <c r="F1276" i="4"/>
  <c r="H1276" i="4"/>
  <c r="H1277" i="4" s="1"/>
  <c r="J1276" i="4"/>
  <c r="F1275" i="4"/>
  <c r="H1275" i="4"/>
  <c r="J1275" i="4"/>
  <c r="J1272" i="4"/>
  <c r="G197" i="5" s="1"/>
  <c r="I434" i="4" s="1"/>
  <c r="J434" i="4" s="1"/>
  <c r="J1271" i="4"/>
  <c r="F1270" i="4"/>
  <c r="H1270" i="4"/>
  <c r="J1270" i="4"/>
  <c r="K1270" i="4"/>
  <c r="F1265" i="4"/>
  <c r="H1265" i="4"/>
  <c r="J1265" i="4"/>
  <c r="K1265" i="4"/>
  <c r="F1264" i="4"/>
  <c r="H1264" i="4"/>
  <c r="J1264" i="4"/>
  <c r="K1264" i="4"/>
  <c r="H1263" i="4"/>
  <c r="J1263" i="4"/>
  <c r="K1263" i="4"/>
  <c r="J1260" i="4"/>
  <c r="G195" i="5" s="1"/>
  <c r="I431" i="4" s="1"/>
  <c r="J431" i="4" s="1"/>
  <c r="F1259" i="4"/>
  <c r="H1259" i="4"/>
  <c r="J1259" i="4"/>
  <c r="K1259" i="4"/>
  <c r="H1258" i="4"/>
  <c r="J1258" i="4"/>
  <c r="F1257" i="4"/>
  <c r="H1257" i="4"/>
  <c r="J1257" i="4"/>
  <c r="K1257" i="4"/>
  <c r="F1256" i="4"/>
  <c r="E1258" i="4" s="1"/>
  <c r="K1258" i="4" s="1"/>
  <c r="H1256" i="4"/>
  <c r="J1256" i="4"/>
  <c r="K1256" i="4"/>
  <c r="F1255" i="4"/>
  <c r="H1255" i="4"/>
  <c r="J1255" i="4"/>
  <c r="K1255" i="4"/>
  <c r="F1254" i="4"/>
  <c r="H1254" i="4"/>
  <c r="J1254" i="4"/>
  <c r="K1254" i="4"/>
  <c r="J1251" i="4"/>
  <c r="G194" i="5" s="1"/>
  <c r="I427" i="4" s="1"/>
  <c r="J427" i="4" s="1"/>
  <c r="F1250" i="4"/>
  <c r="H1250" i="4"/>
  <c r="J1250" i="4"/>
  <c r="K1250" i="4"/>
  <c r="H1249" i="4"/>
  <c r="H1251" i="4" s="1"/>
  <c r="J1249" i="4"/>
  <c r="H1245" i="4"/>
  <c r="J1245" i="4"/>
  <c r="J1246" i="4" s="1"/>
  <c r="G193" i="5" s="1"/>
  <c r="I433" i="4" s="1"/>
  <c r="J433" i="4" s="1"/>
  <c r="K1245" i="4"/>
  <c r="F1244" i="4"/>
  <c r="H1244" i="4"/>
  <c r="J1244" i="4"/>
  <c r="K1244" i="4"/>
  <c r="H1243" i="4"/>
  <c r="H1246" i="4" s="1"/>
  <c r="F193" i="5" s="1"/>
  <c r="J1243" i="4"/>
  <c r="J1239" i="4"/>
  <c r="J1238" i="4"/>
  <c r="F1236" i="4"/>
  <c r="H1236" i="4"/>
  <c r="J1236" i="4"/>
  <c r="H1232" i="4"/>
  <c r="J1232" i="4"/>
  <c r="F1231" i="4"/>
  <c r="H1231" i="4"/>
  <c r="F1230" i="4"/>
  <c r="H1230" i="4"/>
  <c r="J1230" i="4"/>
  <c r="K1230" i="4"/>
  <c r="F1229" i="4"/>
  <c r="J1229" i="4"/>
  <c r="H1228" i="4"/>
  <c r="J1228" i="4"/>
  <c r="K1228" i="4"/>
  <c r="H1227" i="4"/>
  <c r="J1227" i="4"/>
  <c r="K1227" i="4"/>
  <c r="J1224" i="4"/>
  <c r="G190" i="5" s="1"/>
  <c r="I409" i="4" s="1"/>
  <c r="J409" i="4" s="1"/>
  <c r="F1223" i="4"/>
  <c r="H1223" i="4"/>
  <c r="J1223" i="4"/>
  <c r="K1223" i="4"/>
  <c r="F1222" i="4"/>
  <c r="H1222" i="4"/>
  <c r="J1222" i="4"/>
  <c r="F1221" i="4"/>
  <c r="H1221" i="4"/>
  <c r="L1221" i="4" s="1"/>
  <c r="J1221" i="4"/>
  <c r="F1217" i="4"/>
  <c r="H1217" i="4"/>
  <c r="J1217" i="4"/>
  <c r="K1217" i="4"/>
  <c r="F1215" i="4"/>
  <c r="H1215" i="4"/>
  <c r="J1215" i="4"/>
  <c r="H1212" i="4"/>
  <c r="F188" i="5" s="1"/>
  <c r="J1212" i="4"/>
  <c r="G188" i="5" s="1"/>
  <c r="F1211" i="4"/>
  <c r="H1211" i="4"/>
  <c r="J1211" i="4"/>
  <c r="K1211" i="4"/>
  <c r="H1208" i="4"/>
  <c r="F187" i="5" s="1"/>
  <c r="G391" i="4" s="1"/>
  <c r="H391" i="4" s="1"/>
  <c r="F1207" i="4"/>
  <c r="H1207" i="4"/>
  <c r="H1206" i="4"/>
  <c r="J1206" i="4"/>
  <c r="H1205" i="4"/>
  <c r="I1207" i="4" s="1"/>
  <c r="J1207" i="4" s="1"/>
  <c r="J1208" i="4" s="1"/>
  <c r="G187" i="5" s="1"/>
  <c r="I391" i="4" s="1"/>
  <c r="J391" i="4" s="1"/>
  <c r="J1205" i="4"/>
  <c r="K1205" i="4"/>
  <c r="J1202" i="4"/>
  <c r="G186" i="5" s="1"/>
  <c r="I361" i="4" s="1"/>
  <c r="J361" i="4" s="1"/>
  <c r="H1201" i="4"/>
  <c r="J1201" i="4"/>
  <c r="F1200" i="4"/>
  <c r="J1200" i="4"/>
  <c r="F1199" i="4"/>
  <c r="H1199" i="4"/>
  <c r="J1199" i="4"/>
  <c r="K1199" i="4"/>
  <c r="F1198" i="4"/>
  <c r="J1198" i="4"/>
  <c r="K1198" i="4"/>
  <c r="F1197" i="4"/>
  <c r="H1197" i="4"/>
  <c r="J1197" i="4"/>
  <c r="K1197" i="4"/>
  <c r="H1196" i="4"/>
  <c r="J1196" i="4"/>
  <c r="F1193" i="4"/>
  <c r="J1193" i="4"/>
  <c r="G185" i="5" s="1"/>
  <c r="F1192" i="4"/>
  <c r="H1192" i="4"/>
  <c r="H1193" i="4" s="1"/>
  <c r="F185" i="5" s="1"/>
  <c r="J1192" i="4"/>
  <c r="K1192" i="4"/>
  <c r="E185" i="5"/>
  <c r="E360" i="4" s="1"/>
  <c r="J1189" i="4"/>
  <c r="G184" i="5" s="1"/>
  <c r="I353" i="4" s="1"/>
  <c r="J353" i="4" s="1"/>
  <c r="H1188" i="4"/>
  <c r="J1188" i="4"/>
  <c r="F1187" i="4"/>
  <c r="H1187" i="4"/>
  <c r="J1187" i="4"/>
  <c r="H1186" i="4"/>
  <c r="E1188" i="4" s="1"/>
  <c r="F1188" i="4" s="1"/>
  <c r="L1188" i="4" s="1"/>
  <c r="J1186" i="4"/>
  <c r="K1186" i="4"/>
  <c r="J1183" i="4"/>
  <c r="H1182" i="4"/>
  <c r="J1182" i="4"/>
  <c r="F1181" i="4"/>
  <c r="H1181" i="4"/>
  <c r="J1181" i="4"/>
  <c r="K1181" i="4"/>
  <c r="F1180" i="4"/>
  <c r="H1180" i="4"/>
  <c r="J1180" i="4"/>
  <c r="K1180" i="4"/>
  <c r="F1179" i="4"/>
  <c r="H1179" i="4"/>
  <c r="J1179" i="4"/>
  <c r="K1179" i="4"/>
  <c r="F1178" i="4"/>
  <c r="H1178" i="4"/>
  <c r="H1183" i="4" s="1"/>
  <c r="F183" i="5" s="1"/>
  <c r="G355" i="4" s="1"/>
  <c r="H355" i="4" s="1"/>
  <c r="J1178" i="4"/>
  <c r="K1178" i="4"/>
  <c r="F1175" i="4"/>
  <c r="H1175" i="4"/>
  <c r="F182" i="5" s="1"/>
  <c r="G348" i="4" s="1"/>
  <c r="H348" i="4" s="1"/>
  <c r="J1175" i="4"/>
  <c r="G182" i="5" s="1"/>
  <c r="I348" i="4" s="1"/>
  <c r="J348" i="4" s="1"/>
  <c r="F1174" i="4"/>
  <c r="H1174" i="4"/>
  <c r="J1174" i="4"/>
  <c r="F1170" i="4"/>
  <c r="H1170" i="4"/>
  <c r="F1169" i="4"/>
  <c r="H1169" i="4"/>
  <c r="J1169" i="4"/>
  <c r="K1169" i="4"/>
  <c r="F1168" i="4"/>
  <c r="L1168" i="4" s="1"/>
  <c r="H1168" i="4"/>
  <c r="I1170" i="4" s="1"/>
  <c r="J1170" i="4" s="1"/>
  <c r="J1171" i="4" s="1"/>
  <c r="G181" i="5" s="1"/>
  <c r="I313" i="4" s="1"/>
  <c r="J313" i="4" s="1"/>
  <c r="J314" i="4" s="1"/>
  <c r="G50" i="5" s="1"/>
  <c r="I233" i="6" s="1"/>
  <c r="J1168" i="4"/>
  <c r="K1168" i="4"/>
  <c r="F1164" i="4"/>
  <c r="H1164" i="4"/>
  <c r="F1163" i="4"/>
  <c r="H1163" i="4"/>
  <c r="J1163" i="4"/>
  <c r="K1163" i="4"/>
  <c r="F1162" i="4"/>
  <c r="F1165" i="4" s="1"/>
  <c r="E180" i="5" s="1"/>
  <c r="E304" i="4" s="1"/>
  <c r="F304" i="4" s="1"/>
  <c r="H1162" i="4"/>
  <c r="J1162" i="4"/>
  <c r="H1158" i="4"/>
  <c r="J1158" i="4"/>
  <c r="F1157" i="4"/>
  <c r="H1157" i="4"/>
  <c r="F1156" i="4"/>
  <c r="H1156" i="4"/>
  <c r="J1156" i="4"/>
  <c r="K1156" i="4"/>
  <c r="F1155" i="4"/>
  <c r="H1155" i="4"/>
  <c r="J1155" i="4"/>
  <c r="K1155" i="4"/>
  <c r="F1154" i="4"/>
  <c r="H1154" i="4"/>
  <c r="J1154" i="4"/>
  <c r="K1154" i="4"/>
  <c r="F1153" i="4"/>
  <c r="H1153" i="4"/>
  <c r="H1159" i="4" s="1"/>
  <c r="F179" i="5" s="1"/>
  <c r="G1148" i="4" s="1"/>
  <c r="H1148" i="4" s="1"/>
  <c r="H1150" i="4" s="1"/>
  <c r="F178" i="5" s="1"/>
  <c r="G292" i="4" s="1"/>
  <c r="H292" i="4" s="1"/>
  <c r="J1153" i="4"/>
  <c r="H1149" i="4"/>
  <c r="J1149" i="4"/>
  <c r="K1149" i="4"/>
  <c r="F1147" i="4"/>
  <c r="H1147" i="4"/>
  <c r="J1147" i="4"/>
  <c r="K1147" i="4"/>
  <c r="J1144" i="4"/>
  <c r="G177" i="5" s="1"/>
  <c r="I287" i="4" s="1"/>
  <c r="J287" i="4" s="1"/>
  <c r="J1143" i="4"/>
  <c r="J1140" i="4"/>
  <c r="G176" i="5" s="1"/>
  <c r="I282" i="4" s="1"/>
  <c r="J282" i="4" s="1"/>
  <c r="J283" i="4" s="1"/>
  <c r="G44" i="5" s="1"/>
  <c r="F1139" i="4"/>
  <c r="F1140" i="4" s="1"/>
  <c r="E176" i="5" s="1"/>
  <c r="E282" i="4" s="1"/>
  <c r="F282" i="4" s="1"/>
  <c r="H1139" i="4"/>
  <c r="H1140" i="4" s="1"/>
  <c r="F176" i="5" s="1"/>
  <c r="G282" i="4" s="1"/>
  <c r="H282" i="4" s="1"/>
  <c r="J1139" i="4"/>
  <c r="K1139" i="4"/>
  <c r="F1136" i="4"/>
  <c r="E175" i="5" s="1"/>
  <c r="E276" i="4" s="1"/>
  <c r="F1135" i="4"/>
  <c r="H1135" i="4"/>
  <c r="F1134" i="4"/>
  <c r="H1134" i="4"/>
  <c r="H1136" i="4" s="1"/>
  <c r="F175" i="5" s="1"/>
  <c r="G276" i="4" s="1"/>
  <c r="H276" i="4" s="1"/>
  <c r="J1134" i="4"/>
  <c r="K1134" i="4"/>
  <c r="H1131" i="4"/>
  <c r="F174" i="5" s="1"/>
  <c r="G1271" i="4" s="1"/>
  <c r="H1271" i="4" s="1"/>
  <c r="H1272" i="4" s="1"/>
  <c r="F197" i="5" s="1"/>
  <c r="G434" i="4" s="1"/>
  <c r="H434" i="4" s="1"/>
  <c r="J1131" i="4"/>
  <c r="G174" i="5" s="1"/>
  <c r="H1130" i="4"/>
  <c r="J1130" i="4"/>
  <c r="K1130" i="4"/>
  <c r="H1127" i="4"/>
  <c r="F173" i="5" s="1"/>
  <c r="G260" i="4" s="1"/>
  <c r="H260" i="4" s="1"/>
  <c r="F1126" i="4"/>
  <c r="H1126" i="4"/>
  <c r="F1125" i="4"/>
  <c r="L1125" i="4" s="1"/>
  <c r="H1125" i="4"/>
  <c r="J1125" i="4"/>
  <c r="K1125" i="4"/>
  <c r="H1124" i="4"/>
  <c r="I1126" i="4" s="1"/>
  <c r="J1126" i="4" s="1"/>
  <c r="J1127" i="4" s="1"/>
  <c r="G173" i="5" s="1"/>
  <c r="I260" i="4" s="1"/>
  <c r="J260" i="4" s="1"/>
  <c r="J1124" i="4"/>
  <c r="K1124" i="4"/>
  <c r="F1120" i="4"/>
  <c r="H1120" i="4"/>
  <c r="F1119" i="4"/>
  <c r="J1119" i="4"/>
  <c r="H1118" i="4"/>
  <c r="J1118" i="4"/>
  <c r="K1118" i="4"/>
  <c r="J1115" i="4"/>
  <c r="G171" i="5" s="1"/>
  <c r="F1114" i="4"/>
  <c r="H1114" i="4"/>
  <c r="J1114" i="4"/>
  <c r="K1114" i="4"/>
  <c r="F1113" i="4"/>
  <c r="H1113" i="4"/>
  <c r="J1113" i="4"/>
  <c r="K1113" i="4"/>
  <c r="F1112" i="4"/>
  <c r="H1112" i="4"/>
  <c r="H1115" i="4" s="1"/>
  <c r="F171" i="5" s="1"/>
  <c r="J1112" i="4"/>
  <c r="F1108" i="4"/>
  <c r="H1108" i="4"/>
  <c r="F1107" i="4"/>
  <c r="H1107" i="4"/>
  <c r="J1107" i="4"/>
  <c r="K1107" i="4"/>
  <c r="F1106" i="4"/>
  <c r="J1106" i="4"/>
  <c r="F1103" i="4"/>
  <c r="H1103" i="4"/>
  <c r="F169" i="5" s="1"/>
  <c r="G248" i="4" s="1"/>
  <c r="H248" i="4" s="1"/>
  <c r="J1103" i="4"/>
  <c r="G169" i="5" s="1"/>
  <c r="I248" i="4" s="1"/>
  <c r="J248" i="4" s="1"/>
  <c r="F1102" i="4"/>
  <c r="H1102" i="4"/>
  <c r="J1102" i="4"/>
  <c r="H1099" i="4"/>
  <c r="F168" i="5" s="1"/>
  <c r="G247" i="4" s="1"/>
  <c r="H247" i="4" s="1"/>
  <c r="J1099" i="4"/>
  <c r="G168" i="5" s="1"/>
  <c r="I247" i="4" s="1"/>
  <c r="J247" i="4" s="1"/>
  <c r="H1098" i="4"/>
  <c r="J1098" i="4"/>
  <c r="K1098" i="4"/>
  <c r="F1097" i="4"/>
  <c r="H1097" i="4"/>
  <c r="J1097" i="4"/>
  <c r="K1097" i="4"/>
  <c r="F1096" i="4"/>
  <c r="H1096" i="4"/>
  <c r="J1096" i="4"/>
  <c r="K1096" i="4"/>
  <c r="F1092" i="4"/>
  <c r="H1092" i="4"/>
  <c r="F1091" i="4"/>
  <c r="F1090" i="4"/>
  <c r="F1093" i="4" s="1"/>
  <c r="H1090" i="4"/>
  <c r="J1090" i="4"/>
  <c r="K1090" i="4"/>
  <c r="J1087" i="4"/>
  <c r="G166" i="5" s="1"/>
  <c r="I1076" i="4" s="1"/>
  <c r="J1076" i="4" s="1"/>
  <c r="F1086" i="4"/>
  <c r="H1086" i="4"/>
  <c r="H1087" i="4" s="1"/>
  <c r="F166" i="5" s="1"/>
  <c r="G1076" i="4" s="1"/>
  <c r="H1076" i="4" s="1"/>
  <c r="J1086" i="4"/>
  <c r="K1086" i="4"/>
  <c r="F1082" i="4"/>
  <c r="H1082" i="4"/>
  <c r="F1081" i="4"/>
  <c r="H1081" i="4"/>
  <c r="J1081" i="4"/>
  <c r="K1081" i="4"/>
  <c r="F1080" i="4"/>
  <c r="H1080" i="4"/>
  <c r="I1082" i="4" s="1"/>
  <c r="J1082" i="4" s="1"/>
  <c r="J1080" i="4"/>
  <c r="F1074" i="4"/>
  <c r="H1074" i="4"/>
  <c r="J1074" i="4"/>
  <c r="K1074" i="4"/>
  <c r="F1073" i="4"/>
  <c r="H1073" i="4"/>
  <c r="J1073" i="4"/>
  <c r="F1069" i="4"/>
  <c r="H1069" i="4"/>
  <c r="I1069" i="4"/>
  <c r="J1069" i="4" s="1"/>
  <c r="L1069" i="4" s="1"/>
  <c r="F1068" i="4"/>
  <c r="H1068" i="4"/>
  <c r="J1068" i="4"/>
  <c r="K1068" i="4"/>
  <c r="F1067" i="4"/>
  <c r="H1067" i="4"/>
  <c r="J1067" i="4"/>
  <c r="K1067" i="4"/>
  <c r="F1063" i="4"/>
  <c r="H1063" i="4"/>
  <c r="I1063" i="4"/>
  <c r="J1063" i="4" s="1"/>
  <c r="F1062" i="4"/>
  <c r="H1062" i="4"/>
  <c r="J1062" i="4"/>
  <c r="F1061" i="4"/>
  <c r="H1061" i="4"/>
  <c r="H1064" i="4" s="1"/>
  <c r="F162" i="5" s="1"/>
  <c r="J1061" i="4"/>
  <c r="K1061" i="4"/>
  <c r="F1060" i="4"/>
  <c r="H1060" i="4"/>
  <c r="J1060" i="4"/>
  <c r="K1060" i="4"/>
  <c r="F1057" i="4"/>
  <c r="E161" i="5" s="1"/>
  <c r="H1057" i="4"/>
  <c r="F161" i="5" s="1"/>
  <c r="G1045" i="4" s="1"/>
  <c r="H1045" i="4" s="1"/>
  <c r="F1056" i="4"/>
  <c r="H1056" i="4"/>
  <c r="J1056" i="4"/>
  <c r="J1057" i="4" s="1"/>
  <c r="G161" i="5" s="1"/>
  <c r="I1045" i="4" s="1"/>
  <c r="J1045" i="4" s="1"/>
  <c r="J1046" i="4" s="1"/>
  <c r="K1056" i="4"/>
  <c r="F1052" i="4"/>
  <c r="H1052" i="4"/>
  <c r="F1051" i="4"/>
  <c r="H1051" i="4"/>
  <c r="J1051" i="4"/>
  <c r="F1050" i="4"/>
  <c r="H1050" i="4"/>
  <c r="H1053" i="4" s="1"/>
  <c r="J1050" i="4"/>
  <c r="H1049" i="4"/>
  <c r="J1049" i="4"/>
  <c r="K1049" i="4"/>
  <c r="H1044" i="4"/>
  <c r="J1044" i="4"/>
  <c r="J1043" i="4"/>
  <c r="F1039" i="4"/>
  <c r="H1039" i="4"/>
  <c r="J1039" i="4"/>
  <c r="K1039" i="4"/>
  <c r="H1038" i="4"/>
  <c r="J1038" i="4"/>
  <c r="F1037" i="4"/>
  <c r="H1037" i="4"/>
  <c r="J1037" i="4"/>
  <c r="F1036" i="4"/>
  <c r="H1036" i="4"/>
  <c r="J1036" i="4"/>
  <c r="K1036" i="4"/>
  <c r="F1035" i="4"/>
  <c r="H1035" i="4"/>
  <c r="J1035" i="4"/>
  <c r="K1035" i="4"/>
  <c r="F1034" i="4"/>
  <c r="H1034" i="4"/>
  <c r="J1034" i="4"/>
  <c r="K1034" i="4"/>
  <c r="F1033" i="4"/>
  <c r="H1033" i="4"/>
  <c r="J1033" i="4"/>
  <c r="K1033" i="4"/>
  <c r="F1032" i="4"/>
  <c r="H1032" i="4"/>
  <c r="J1032" i="4"/>
  <c r="K1032" i="4"/>
  <c r="F1031" i="4"/>
  <c r="H1031" i="4"/>
  <c r="J1031" i="4"/>
  <c r="K1031" i="4"/>
  <c r="F1027" i="4"/>
  <c r="H1027" i="4"/>
  <c r="F1026" i="4"/>
  <c r="F1028" i="4" s="1"/>
  <c r="E157" i="5" s="1"/>
  <c r="E166" i="4" s="1"/>
  <c r="F166" i="4" s="1"/>
  <c r="J1026" i="4"/>
  <c r="F1025" i="4"/>
  <c r="J1025" i="4"/>
  <c r="K1025" i="4"/>
  <c r="F1021" i="4"/>
  <c r="H1021" i="4"/>
  <c r="H1022" i="4" s="1"/>
  <c r="F156" i="5" s="1"/>
  <c r="J1021" i="4"/>
  <c r="K1021" i="4"/>
  <c r="F1020" i="4"/>
  <c r="H1020" i="4"/>
  <c r="K1020" i="4"/>
  <c r="H1019" i="4"/>
  <c r="J1019" i="4"/>
  <c r="F1014" i="4"/>
  <c r="H1014" i="4"/>
  <c r="F1013" i="4"/>
  <c r="H1013" i="4"/>
  <c r="J1013" i="4"/>
  <c r="K1013" i="4"/>
  <c r="F1012" i="4"/>
  <c r="H1012" i="4"/>
  <c r="J1012" i="4"/>
  <c r="K1012" i="4"/>
  <c r="F1011" i="4"/>
  <c r="H1011" i="4"/>
  <c r="I1014" i="4" s="1"/>
  <c r="J1014" i="4" s="1"/>
  <c r="L1014" i="4" s="1"/>
  <c r="J1011" i="4"/>
  <c r="K1011" i="4"/>
  <c r="F1007" i="4"/>
  <c r="H1006" i="4"/>
  <c r="J1006" i="4"/>
  <c r="H1005" i="4"/>
  <c r="J1005" i="4"/>
  <c r="K1005" i="4"/>
  <c r="H1002" i="4"/>
  <c r="F153" i="5" s="1"/>
  <c r="G995" i="4" s="1"/>
  <c r="H995" i="4" s="1"/>
  <c r="H996" i="4" s="1"/>
  <c r="F152" i="5" s="1"/>
  <c r="G991" i="4" s="1"/>
  <c r="H991" i="4" s="1"/>
  <c r="H992" i="4" s="1"/>
  <c r="F151" i="5" s="1"/>
  <c r="G115" i="4" s="1"/>
  <c r="H115" i="4" s="1"/>
  <c r="H1001" i="4"/>
  <c r="J1001" i="4"/>
  <c r="F1000" i="4"/>
  <c r="H1000" i="4"/>
  <c r="J1000" i="4"/>
  <c r="K1000" i="4"/>
  <c r="H999" i="4"/>
  <c r="E1001" i="4" s="1"/>
  <c r="J999" i="4"/>
  <c r="J1002" i="4" s="1"/>
  <c r="G153" i="5" s="1"/>
  <c r="I995" i="4" s="1"/>
  <c r="J995" i="4" s="1"/>
  <c r="J996" i="4" s="1"/>
  <c r="G152" i="5" s="1"/>
  <c r="I991" i="4" s="1"/>
  <c r="J991" i="4" s="1"/>
  <c r="J992" i="4" s="1"/>
  <c r="G151" i="5" s="1"/>
  <c r="I115" i="4" s="1"/>
  <c r="J115" i="4" s="1"/>
  <c r="K999" i="4"/>
  <c r="F987" i="4"/>
  <c r="H987" i="4"/>
  <c r="J987" i="4"/>
  <c r="K987" i="4"/>
  <c r="H986" i="4"/>
  <c r="J986" i="4"/>
  <c r="J988" i="4" s="1"/>
  <c r="G150" i="5" s="1"/>
  <c r="I114" i="4" s="1"/>
  <c r="J114" i="4" s="1"/>
  <c r="K986" i="4"/>
  <c r="H982" i="4"/>
  <c r="J982" i="4"/>
  <c r="H981" i="4"/>
  <c r="J981" i="4"/>
  <c r="H980" i="4"/>
  <c r="H983" i="4" s="1"/>
  <c r="F149" i="5" s="1"/>
  <c r="G113" i="4" s="1"/>
  <c r="H113" i="4" s="1"/>
  <c r="F976" i="4"/>
  <c r="H976" i="4"/>
  <c r="J976" i="4"/>
  <c r="K976" i="4"/>
  <c r="E975" i="4"/>
  <c r="F975" i="4" s="1"/>
  <c r="L975" i="4" s="1"/>
  <c r="H975" i="4"/>
  <c r="J975" i="4"/>
  <c r="F974" i="4"/>
  <c r="F973" i="4"/>
  <c r="H973" i="4"/>
  <c r="J973" i="4"/>
  <c r="K973" i="4"/>
  <c r="F969" i="4"/>
  <c r="J969" i="4"/>
  <c r="F968" i="4"/>
  <c r="H968" i="4"/>
  <c r="J968" i="4"/>
  <c r="K968" i="4"/>
  <c r="F967" i="4"/>
  <c r="H967" i="4"/>
  <c r="J967" i="4"/>
  <c r="J970" i="4" s="1"/>
  <c r="G147" i="5" s="1"/>
  <c r="I82" i="4" s="1"/>
  <c r="J82" i="4" s="1"/>
  <c r="J83" i="4" s="1"/>
  <c r="G14" i="5" s="1"/>
  <c r="K967" i="4"/>
  <c r="F963" i="4"/>
  <c r="F962" i="4"/>
  <c r="H962" i="4"/>
  <c r="J962" i="4"/>
  <c r="K962" i="4"/>
  <c r="F961" i="4"/>
  <c r="H961" i="4"/>
  <c r="J961" i="4"/>
  <c r="K961" i="4"/>
  <c r="F960" i="4"/>
  <c r="H960" i="4"/>
  <c r="J960" i="4"/>
  <c r="K960" i="4"/>
  <c r="F956" i="4"/>
  <c r="J956" i="4"/>
  <c r="F955" i="4"/>
  <c r="H955" i="4"/>
  <c r="F954" i="4"/>
  <c r="H954" i="4"/>
  <c r="J954" i="4"/>
  <c r="K954" i="4"/>
  <c r="F953" i="4"/>
  <c r="F957" i="4" s="1"/>
  <c r="H953" i="4"/>
  <c r="J953" i="4"/>
  <c r="F949" i="4"/>
  <c r="H949" i="4"/>
  <c r="H948" i="4"/>
  <c r="J948" i="4"/>
  <c r="F947" i="4"/>
  <c r="H947" i="4"/>
  <c r="H950" i="4" s="1"/>
  <c r="F144" i="5" s="1"/>
  <c r="G53" i="4" s="1"/>
  <c r="H53" i="4" s="1"/>
  <c r="F943" i="4"/>
  <c r="H943" i="4"/>
  <c r="F942" i="4"/>
  <c r="H942" i="4"/>
  <c r="L942" i="4" s="1"/>
  <c r="J942" i="4"/>
  <c r="K942" i="4"/>
  <c r="H941" i="4"/>
  <c r="J941" i="4"/>
  <c r="J938" i="4"/>
  <c r="G142" i="5" s="1"/>
  <c r="I48" i="4" s="1"/>
  <c r="J48" i="4" s="1"/>
  <c r="H937" i="4"/>
  <c r="J937" i="4"/>
  <c r="F936" i="4"/>
  <c r="H936" i="4"/>
  <c r="H938" i="4" s="1"/>
  <c r="F142" i="5" s="1"/>
  <c r="G48" i="4" s="1"/>
  <c r="H48" i="4" s="1"/>
  <c r="J936" i="4"/>
  <c r="K936" i="4"/>
  <c r="J933" i="4"/>
  <c r="G141" i="5" s="1"/>
  <c r="I44" i="4" s="1"/>
  <c r="J44" i="4" s="1"/>
  <c r="J45" i="4" s="1"/>
  <c r="G8" i="5" s="1"/>
  <c r="J932" i="4"/>
  <c r="F931" i="4"/>
  <c r="H931" i="4"/>
  <c r="J931" i="4"/>
  <c r="L931" i="4" s="1"/>
  <c r="K931" i="4"/>
  <c r="F930" i="4"/>
  <c r="J930" i="4"/>
  <c r="K930" i="4"/>
  <c r="J927" i="4"/>
  <c r="G140" i="5" s="1"/>
  <c r="I28" i="4" s="1"/>
  <c r="J28" i="4" s="1"/>
  <c r="F926" i="4"/>
  <c r="H926" i="4"/>
  <c r="J926" i="4"/>
  <c r="K926" i="4"/>
  <c r="F925" i="4"/>
  <c r="F927" i="4" s="1"/>
  <c r="E140" i="5" s="1"/>
  <c r="E28" i="4" s="1"/>
  <c r="H925" i="4"/>
  <c r="H927" i="4" s="1"/>
  <c r="J925" i="4"/>
  <c r="F921" i="4"/>
  <c r="H921" i="4"/>
  <c r="J921" i="4"/>
  <c r="J922" i="4" s="1"/>
  <c r="G139" i="5" s="1"/>
  <c r="I14" i="4" s="1"/>
  <c r="J14" i="4" s="1"/>
  <c r="F920" i="4"/>
  <c r="F922" i="4" s="1"/>
  <c r="E139" i="5" s="1"/>
  <c r="E14" i="4" s="1"/>
  <c r="H920" i="4"/>
  <c r="H922" i="4" s="1"/>
  <c r="J920" i="4"/>
  <c r="K920" i="4"/>
  <c r="F917" i="4"/>
  <c r="H917" i="4"/>
  <c r="F138" i="5" s="1"/>
  <c r="G534" i="6" s="1"/>
  <c r="F916" i="4"/>
  <c r="H916" i="4"/>
  <c r="F915" i="4"/>
  <c r="H915" i="4"/>
  <c r="I916" i="4" s="1"/>
  <c r="J916" i="4" s="1"/>
  <c r="J917" i="4" s="1"/>
  <c r="G138" i="5" s="1"/>
  <c r="I534" i="6" s="1"/>
  <c r="J534" i="6" s="1"/>
  <c r="J915" i="4"/>
  <c r="F912" i="4"/>
  <c r="E137" i="5" s="1"/>
  <c r="E533" i="6" s="1"/>
  <c r="H912" i="4"/>
  <c r="F911" i="4"/>
  <c r="H911" i="4"/>
  <c r="F910" i="4"/>
  <c r="J910" i="4"/>
  <c r="K910" i="4"/>
  <c r="F907" i="4"/>
  <c r="H907" i="4"/>
  <c r="F136" i="5" s="1"/>
  <c r="G526" i="6" s="1"/>
  <c r="H526" i="6" s="1"/>
  <c r="F906" i="4"/>
  <c r="H906" i="4"/>
  <c r="H905" i="4"/>
  <c r="J905" i="4"/>
  <c r="K905" i="4"/>
  <c r="F904" i="4"/>
  <c r="H904" i="4"/>
  <c r="J904" i="4"/>
  <c r="F903" i="4"/>
  <c r="J903" i="4"/>
  <c r="F902" i="4"/>
  <c r="H902" i="4"/>
  <c r="H901" i="4"/>
  <c r="J901" i="4"/>
  <c r="F898" i="4"/>
  <c r="E135" i="5" s="1"/>
  <c r="E525" i="6" s="1"/>
  <c r="H898" i="4"/>
  <c r="F135" i="5" s="1"/>
  <c r="G525" i="6" s="1"/>
  <c r="H525" i="6" s="1"/>
  <c r="F897" i="4"/>
  <c r="H897" i="4"/>
  <c r="F896" i="4"/>
  <c r="J896" i="4"/>
  <c r="F895" i="4"/>
  <c r="J895" i="4"/>
  <c r="F892" i="4"/>
  <c r="H892" i="4"/>
  <c r="F134" i="5" s="1"/>
  <c r="G524" i="6" s="1"/>
  <c r="H524" i="6" s="1"/>
  <c r="F891" i="4"/>
  <c r="H891" i="4"/>
  <c r="F890" i="4"/>
  <c r="H890" i="4"/>
  <c r="F889" i="4"/>
  <c r="J889" i="4"/>
  <c r="H888" i="4"/>
  <c r="J888" i="4"/>
  <c r="K888" i="4"/>
  <c r="F887" i="4"/>
  <c r="H887" i="4"/>
  <c r="J887" i="4"/>
  <c r="K887" i="4"/>
  <c r="F886" i="4"/>
  <c r="H886" i="4"/>
  <c r="J886" i="4"/>
  <c r="K886" i="4"/>
  <c r="F883" i="4"/>
  <c r="H883" i="4"/>
  <c r="F133" i="5" s="1"/>
  <c r="G523" i="6" s="1"/>
  <c r="F882" i="4"/>
  <c r="H882" i="4"/>
  <c r="F881" i="4"/>
  <c r="J881" i="4"/>
  <c r="F880" i="4"/>
  <c r="H880" i="4"/>
  <c r="J880" i="4"/>
  <c r="K880" i="4"/>
  <c r="H879" i="4"/>
  <c r="J879" i="4"/>
  <c r="F876" i="4"/>
  <c r="E132" i="5" s="1"/>
  <c r="E522" i="6" s="1"/>
  <c r="H876" i="4"/>
  <c r="F875" i="4"/>
  <c r="H875" i="4"/>
  <c r="F873" i="4"/>
  <c r="J873" i="4"/>
  <c r="K873" i="4"/>
  <c r="F872" i="4"/>
  <c r="H872" i="4"/>
  <c r="J872" i="4"/>
  <c r="K872" i="4"/>
  <c r="F869" i="4"/>
  <c r="E131" i="5" s="1"/>
  <c r="E521" i="6" s="1"/>
  <c r="H869" i="4"/>
  <c r="F868" i="4"/>
  <c r="H868" i="4"/>
  <c r="F867" i="4"/>
  <c r="J867" i="4"/>
  <c r="F864" i="4"/>
  <c r="H864" i="4"/>
  <c r="F130" i="5" s="1"/>
  <c r="G520" i="6" s="1"/>
  <c r="H520" i="6" s="1"/>
  <c r="F863" i="4"/>
  <c r="H863" i="4"/>
  <c r="F862" i="4"/>
  <c r="H862" i="4"/>
  <c r="J862" i="4"/>
  <c r="K862" i="4"/>
  <c r="F861" i="4"/>
  <c r="H861" i="4"/>
  <c r="J861" i="4"/>
  <c r="K861" i="4"/>
  <c r="H860" i="4"/>
  <c r="J860" i="4"/>
  <c r="K860" i="4"/>
  <c r="F857" i="4"/>
  <c r="E129" i="5" s="1"/>
  <c r="E519" i="6" s="1"/>
  <c r="H857" i="4"/>
  <c r="F129" i="5" s="1"/>
  <c r="G519" i="6" s="1"/>
  <c r="F856" i="4"/>
  <c r="H856" i="4"/>
  <c r="F855" i="4"/>
  <c r="H855" i="4"/>
  <c r="F854" i="4"/>
  <c r="H854" i="4"/>
  <c r="J854" i="4"/>
  <c r="F853" i="4"/>
  <c r="H853" i="4"/>
  <c r="J853" i="4"/>
  <c r="K853" i="4"/>
  <c r="F852" i="4"/>
  <c r="H852" i="4"/>
  <c r="J852" i="4"/>
  <c r="K852" i="4"/>
  <c r="F851" i="4"/>
  <c r="H851" i="4"/>
  <c r="J851" i="4"/>
  <c r="F848" i="4"/>
  <c r="H848" i="4"/>
  <c r="F128" i="5" s="1"/>
  <c r="G518" i="6" s="1"/>
  <c r="F847" i="4"/>
  <c r="H847" i="4"/>
  <c r="F846" i="4"/>
  <c r="J846" i="4"/>
  <c r="F845" i="4"/>
  <c r="H845" i="4"/>
  <c r="F842" i="4"/>
  <c r="E127" i="5" s="1"/>
  <c r="E517" i="6" s="1"/>
  <c r="H842" i="4"/>
  <c r="F841" i="4"/>
  <c r="H841" i="4"/>
  <c r="F840" i="4"/>
  <c r="H840" i="4"/>
  <c r="J840" i="4"/>
  <c r="K840" i="4"/>
  <c r="F839" i="4"/>
  <c r="J839" i="4"/>
  <c r="K839" i="4"/>
  <c r="F838" i="4"/>
  <c r="H838" i="4"/>
  <c r="J838" i="4"/>
  <c r="L838" i="4" s="1"/>
  <c r="F835" i="4"/>
  <c r="H835" i="4"/>
  <c r="F126" i="5" s="1"/>
  <c r="G516" i="6" s="1"/>
  <c r="F834" i="4"/>
  <c r="H834" i="4"/>
  <c r="F833" i="4"/>
  <c r="J833" i="4"/>
  <c r="H832" i="4"/>
  <c r="J832" i="4"/>
  <c r="K832" i="4"/>
  <c r="F831" i="4"/>
  <c r="J831" i="4"/>
  <c r="K831" i="4"/>
  <c r="F830" i="4"/>
  <c r="H830" i="4"/>
  <c r="J830" i="4"/>
  <c r="F829" i="4"/>
  <c r="H829" i="4"/>
  <c r="J829" i="4"/>
  <c r="F826" i="4"/>
  <c r="H826" i="4"/>
  <c r="F125" i="5" s="1"/>
  <c r="G515" i="6" s="1"/>
  <c r="F825" i="4"/>
  <c r="H825" i="4"/>
  <c r="F824" i="4"/>
  <c r="J824" i="4"/>
  <c r="F823" i="4"/>
  <c r="H823" i="4"/>
  <c r="J823" i="4"/>
  <c r="K823" i="4"/>
  <c r="F822" i="4"/>
  <c r="H822" i="4"/>
  <c r="J822" i="4"/>
  <c r="F821" i="4"/>
  <c r="H821" i="4"/>
  <c r="J821" i="4"/>
  <c r="K821" i="4"/>
  <c r="F818" i="4"/>
  <c r="H818" i="4"/>
  <c r="F124" i="5" s="1"/>
  <c r="G514" i="6" s="1"/>
  <c r="H514" i="6" s="1"/>
  <c r="F817" i="4"/>
  <c r="H817" i="4"/>
  <c r="F816" i="4"/>
  <c r="J816" i="4"/>
  <c r="K816" i="4"/>
  <c r="F815" i="4"/>
  <c r="H815" i="4"/>
  <c r="J815" i="4"/>
  <c r="K815" i="4"/>
  <c r="F814" i="4"/>
  <c r="J814" i="4"/>
  <c r="K814" i="4"/>
  <c r="F813" i="4"/>
  <c r="H813" i="4"/>
  <c r="J813" i="4"/>
  <c r="K813" i="4"/>
  <c r="F810" i="4"/>
  <c r="H810" i="4"/>
  <c r="F123" i="5" s="1"/>
  <c r="G513" i="6" s="1"/>
  <c r="F809" i="4"/>
  <c r="H809" i="4"/>
  <c r="F808" i="4"/>
  <c r="H808" i="4"/>
  <c r="F807" i="4"/>
  <c r="H807" i="4"/>
  <c r="J807" i="4"/>
  <c r="F806" i="4"/>
  <c r="H806" i="4"/>
  <c r="F805" i="4"/>
  <c r="H805" i="4"/>
  <c r="J805" i="4"/>
  <c r="K805" i="4"/>
  <c r="F802" i="4"/>
  <c r="E122" i="5" s="1"/>
  <c r="E512" i="6" s="1"/>
  <c r="H802" i="4"/>
  <c r="F122" i="5" s="1"/>
  <c r="G512" i="6" s="1"/>
  <c r="H512" i="6" s="1"/>
  <c r="F801" i="4"/>
  <c r="H801" i="4"/>
  <c r="F800" i="4"/>
  <c r="J800" i="4"/>
  <c r="F799" i="4"/>
  <c r="H799" i="4"/>
  <c r="J799" i="4"/>
  <c r="K799" i="4"/>
  <c r="F798" i="4"/>
  <c r="J798" i="4"/>
  <c r="F797" i="4"/>
  <c r="H797" i="4"/>
  <c r="J797" i="4"/>
  <c r="F794" i="4"/>
  <c r="E121" i="5" s="1"/>
  <c r="E511" i="6" s="1"/>
  <c r="H794" i="4"/>
  <c r="F121" i="5" s="1"/>
  <c r="G511" i="6" s="1"/>
  <c r="F793" i="4"/>
  <c r="H793" i="4"/>
  <c r="F792" i="4"/>
  <c r="H792" i="4"/>
  <c r="J792" i="4"/>
  <c r="K792" i="4"/>
  <c r="F791" i="4"/>
  <c r="H791" i="4"/>
  <c r="J791" i="4"/>
  <c r="K791" i="4"/>
  <c r="F790" i="4"/>
  <c r="J790" i="4"/>
  <c r="J789" i="4"/>
  <c r="K789" i="4"/>
  <c r="F786" i="4"/>
  <c r="H786" i="4"/>
  <c r="F120" i="5" s="1"/>
  <c r="G510" i="6" s="1"/>
  <c r="H510" i="6" s="1"/>
  <c r="F785" i="4"/>
  <c r="H785" i="4"/>
  <c r="F784" i="4"/>
  <c r="H784" i="4"/>
  <c r="J784" i="4"/>
  <c r="K784" i="4"/>
  <c r="F783" i="4"/>
  <c r="H783" i="4"/>
  <c r="J783" i="4"/>
  <c r="F780" i="4"/>
  <c r="E119" i="5" s="1"/>
  <c r="E509" i="6" s="1"/>
  <c r="H780" i="4"/>
  <c r="F119" i="5" s="1"/>
  <c r="G509" i="6" s="1"/>
  <c r="F779" i="4"/>
  <c r="H779" i="4"/>
  <c r="F778" i="4"/>
  <c r="F777" i="4"/>
  <c r="J777" i="4"/>
  <c r="K777" i="4"/>
  <c r="H776" i="4"/>
  <c r="J776" i="4"/>
  <c r="F773" i="4"/>
  <c r="E118" i="5" s="1"/>
  <c r="E508" i="6" s="1"/>
  <c r="F508" i="6" s="1"/>
  <c r="H773" i="4"/>
  <c r="F118" i="5" s="1"/>
  <c r="G508" i="6" s="1"/>
  <c r="F772" i="4"/>
  <c r="H772" i="4"/>
  <c r="F771" i="4"/>
  <c r="H771" i="4"/>
  <c r="F770" i="4"/>
  <c r="H769" i="4"/>
  <c r="J769" i="4"/>
  <c r="K769" i="4"/>
  <c r="J768" i="4"/>
  <c r="F765" i="4"/>
  <c r="E117" i="5" s="1"/>
  <c r="E507" i="6" s="1"/>
  <c r="H765" i="4"/>
  <c r="F117" i="5" s="1"/>
  <c r="G507" i="6" s="1"/>
  <c r="F764" i="4"/>
  <c r="H764" i="4"/>
  <c r="F763" i="4"/>
  <c r="J763" i="4"/>
  <c r="F762" i="4"/>
  <c r="J762" i="4"/>
  <c r="F761" i="4"/>
  <c r="H761" i="4"/>
  <c r="J761" i="4"/>
  <c r="K761" i="4"/>
  <c r="F760" i="4"/>
  <c r="H760" i="4"/>
  <c r="J760" i="4"/>
  <c r="F757" i="4"/>
  <c r="E116" i="5" s="1"/>
  <c r="E506" i="6" s="1"/>
  <c r="H757" i="4"/>
  <c r="F756" i="4"/>
  <c r="H756" i="4"/>
  <c r="F755" i="4"/>
  <c r="J755" i="4"/>
  <c r="K755" i="4"/>
  <c r="F754" i="4"/>
  <c r="H754" i="4"/>
  <c r="J754" i="4"/>
  <c r="F753" i="4"/>
  <c r="F752" i="4"/>
  <c r="J752" i="4"/>
  <c r="F749" i="4"/>
  <c r="H749" i="4"/>
  <c r="F115" i="5" s="1"/>
  <c r="G505" i="6" s="1"/>
  <c r="F748" i="4"/>
  <c r="H748" i="4"/>
  <c r="F747" i="4"/>
  <c r="J747" i="4"/>
  <c r="F746" i="4"/>
  <c r="H746" i="4"/>
  <c r="J746" i="4"/>
  <c r="F743" i="4"/>
  <c r="H743" i="4"/>
  <c r="F114" i="5" s="1"/>
  <c r="G504" i="6" s="1"/>
  <c r="F742" i="4"/>
  <c r="H742" i="4"/>
  <c r="F740" i="4"/>
  <c r="K740" i="4"/>
  <c r="F737" i="4"/>
  <c r="E113" i="5" s="1"/>
  <c r="E503" i="6" s="1"/>
  <c r="H737" i="4"/>
  <c r="F113" i="5" s="1"/>
  <c r="G503" i="6" s="1"/>
  <c r="F736" i="4"/>
  <c r="H736" i="4"/>
  <c r="F735" i="4"/>
  <c r="H735" i="4"/>
  <c r="J735" i="4"/>
  <c r="K735" i="4"/>
  <c r="F734" i="4"/>
  <c r="J734" i="4"/>
  <c r="K734" i="4"/>
  <c r="F733" i="4"/>
  <c r="H733" i="4"/>
  <c r="J733" i="4"/>
  <c r="F730" i="4"/>
  <c r="E112" i="5" s="1"/>
  <c r="E502" i="6" s="1"/>
  <c r="F502" i="6" s="1"/>
  <c r="H730" i="4"/>
  <c r="F112" i="5" s="1"/>
  <c r="G502" i="6" s="1"/>
  <c r="F729" i="4"/>
  <c r="H729" i="4"/>
  <c r="J728" i="4"/>
  <c r="F727" i="4"/>
  <c r="H727" i="4"/>
  <c r="J727" i="4"/>
  <c r="K727" i="4"/>
  <c r="F724" i="4"/>
  <c r="H724" i="4"/>
  <c r="F111" i="5" s="1"/>
  <c r="G501" i="6" s="1"/>
  <c r="F723" i="4"/>
  <c r="H723" i="4"/>
  <c r="F722" i="4"/>
  <c r="H722" i="4"/>
  <c r="F719" i="4"/>
  <c r="E110" i="5" s="1"/>
  <c r="E500" i="6" s="1"/>
  <c r="F500" i="6" s="1"/>
  <c r="H719" i="4"/>
  <c r="F718" i="4"/>
  <c r="H718" i="4"/>
  <c r="F717" i="4"/>
  <c r="H717" i="4"/>
  <c r="J717" i="4"/>
  <c r="F110" i="5"/>
  <c r="G500" i="6" s="1"/>
  <c r="F714" i="4"/>
  <c r="H714" i="4"/>
  <c r="F713" i="4"/>
  <c r="H713" i="4"/>
  <c r="H712" i="4"/>
  <c r="J712" i="4"/>
  <c r="E109" i="5"/>
  <c r="E499" i="6" s="1"/>
  <c r="F709" i="4"/>
  <c r="E108" i="5" s="1"/>
  <c r="E498" i="6" s="1"/>
  <c r="H709" i="4"/>
  <c r="F708" i="4"/>
  <c r="H708" i="4"/>
  <c r="H707" i="4"/>
  <c r="F704" i="4"/>
  <c r="H704" i="4"/>
  <c r="F107" i="5" s="1"/>
  <c r="G497" i="6" s="1"/>
  <c r="F703" i="4"/>
  <c r="H703" i="4"/>
  <c r="F702" i="4"/>
  <c r="H702" i="4"/>
  <c r="F701" i="4"/>
  <c r="H701" i="4"/>
  <c r="F698" i="4"/>
  <c r="H698" i="4"/>
  <c r="F106" i="5" s="1"/>
  <c r="G496" i="6" s="1"/>
  <c r="H496" i="6" s="1"/>
  <c r="F697" i="4"/>
  <c r="H697" i="4"/>
  <c r="F696" i="4"/>
  <c r="H696" i="4"/>
  <c r="J696" i="4"/>
  <c r="K696" i="4"/>
  <c r="F695" i="4"/>
  <c r="H695" i="4"/>
  <c r="J695" i="4"/>
  <c r="K695" i="4"/>
  <c r="H694" i="4"/>
  <c r="J694" i="4"/>
  <c r="K694" i="4"/>
  <c r="F693" i="4"/>
  <c r="H693" i="4"/>
  <c r="F690" i="4"/>
  <c r="H690" i="4"/>
  <c r="F105" i="5" s="1"/>
  <c r="G495" i="6" s="1"/>
  <c r="H495" i="6" s="1"/>
  <c r="F689" i="4"/>
  <c r="H689" i="4"/>
  <c r="H688" i="4"/>
  <c r="J688" i="4"/>
  <c r="F687" i="4"/>
  <c r="J687" i="4"/>
  <c r="F686" i="4"/>
  <c r="H686" i="4"/>
  <c r="F685" i="4"/>
  <c r="J685" i="4"/>
  <c r="F684" i="4"/>
  <c r="H684" i="4"/>
  <c r="J684" i="4"/>
  <c r="F681" i="4"/>
  <c r="E104" i="5" s="1"/>
  <c r="E494" i="6" s="1"/>
  <c r="H681" i="4"/>
  <c r="F104" i="5" s="1"/>
  <c r="G494" i="6" s="1"/>
  <c r="H494" i="6" s="1"/>
  <c r="F680" i="4"/>
  <c r="H680" i="4"/>
  <c r="F679" i="4"/>
  <c r="J679" i="4"/>
  <c r="F678" i="4"/>
  <c r="H678" i="4"/>
  <c r="J678" i="4"/>
  <c r="F675" i="4"/>
  <c r="H675" i="4"/>
  <c r="F103" i="5" s="1"/>
  <c r="G493" i="6" s="1"/>
  <c r="F674" i="4"/>
  <c r="H674" i="4"/>
  <c r="F673" i="4"/>
  <c r="H673" i="4"/>
  <c r="F672" i="4"/>
  <c r="H672" i="4"/>
  <c r="J672" i="4"/>
  <c r="K672" i="4"/>
  <c r="F671" i="4"/>
  <c r="H671" i="4"/>
  <c r="J671" i="4"/>
  <c r="K671" i="4"/>
  <c r="F670" i="4"/>
  <c r="H670" i="4"/>
  <c r="J670" i="4"/>
  <c r="K670" i="4"/>
  <c r="F669" i="4"/>
  <c r="H669" i="4"/>
  <c r="J669" i="4"/>
  <c r="K669" i="4"/>
  <c r="F666" i="4"/>
  <c r="E102" i="5" s="1"/>
  <c r="E492" i="6" s="1"/>
  <c r="H666" i="4"/>
  <c r="F665" i="4"/>
  <c r="H665" i="4"/>
  <c r="F664" i="4"/>
  <c r="H664" i="4"/>
  <c r="J664" i="4"/>
  <c r="K664" i="4"/>
  <c r="F663" i="4"/>
  <c r="H663" i="4"/>
  <c r="J663" i="4"/>
  <c r="K663" i="4"/>
  <c r="F662" i="4"/>
  <c r="H662" i="4"/>
  <c r="J662" i="4"/>
  <c r="K662" i="4"/>
  <c r="F661" i="4"/>
  <c r="J661" i="4"/>
  <c r="K661" i="4"/>
  <c r="F660" i="4"/>
  <c r="H660" i="4"/>
  <c r="J660" i="4"/>
  <c r="F657" i="4"/>
  <c r="E101" i="5" s="1"/>
  <c r="E491" i="6" s="1"/>
  <c r="H657" i="4"/>
  <c r="F656" i="4"/>
  <c r="H656" i="4"/>
  <c r="F655" i="4"/>
  <c r="H655" i="4"/>
  <c r="J655" i="4"/>
  <c r="K655" i="4"/>
  <c r="J654" i="4"/>
  <c r="F653" i="4"/>
  <c r="H653" i="4"/>
  <c r="J653" i="4"/>
  <c r="K653" i="4"/>
  <c r="F652" i="4"/>
  <c r="J652" i="4"/>
  <c r="K652" i="4"/>
  <c r="F651" i="4"/>
  <c r="J651" i="4"/>
  <c r="F648" i="4"/>
  <c r="E100" i="5" s="1"/>
  <c r="E490" i="6" s="1"/>
  <c r="H648" i="4"/>
  <c r="F100" i="5" s="1"/>
  <c r="G490" i="6" s="1"/>
  <c r="H490" i="6" s="1"/>
  <c r="F647" i="4"/>
  <c r="H647" i="4"/>
  <c r="F646" i="4"/>
  <c r="K646" i="4"/>
  <c r="F645" i="4"/>
  <c r="H645" i="4"/>
  <c r="J645" i="4"/>
  <c r="K645" i="4"/>
  <c r="H644" i="4"/>
  <c r="J644" i="4"/>
  <c r="H643" i="4"/>
  <c r="J643" i="4"/>
  <c r="K643" i="4"/>
  <c r="F640" i="4"/>
  <c r="H640" i="4"/>
  <c r="F99" i="5" s="1"/>
  <c r="G489" i="6" s="1"/>
  <c r="H489" i="6" s="1"/>
  <c r="F639" i="4"/>
  <c r="H639" i="4"/>
  <c r="F638" i="4"/>
  <c r="J637" i="4"/>
  <c r="F636" i="4"/>
  <c r="H636" i="4"/>
  <c r="J636" i="4"/>
  <c r="K636" i="4"/>
  <c r="F635" i="4"/>
  <c r="H635" i="4"/>
  <c r="J635" i="4"/>
  <c r="K635" i="4"/>
  <c r="F632" i="4"/>
  <c r="E98" i="5" s="1"/>
  <c r="E488" i="6" s="1"/>
  <c r="H632" i="4"/>
  <c r="F98" i="5" s="1"/>
  <c r="G488" i="6" s="1"/>
  <c r="F631" i="4"/>
  <c r="H631" i="4"/>
  <c r="H630" i="4"/>
  <c r="H629" i="4"/>
  <c r="J629" i="4"/>
  <c r="F626" i="4"/>
  <c r="H626" i="4"/>
  <c r="F97" i="5" s="1"/>
  <c r="G487" i="6" s="1"/>
  <c r="F625" i="4"/>
  <c r="H625" i="4"/>
  <c r="F624" i="4"/>
  <c r="H624" i="4"/>
  <c r="J624" i="4"/>
  <c r="F621" i="4"/>
  <c r="H621" i="4"/>
  <c r="F96" i="5" s="1"/>
  <c r="G486" i="6" s="1"/>
  <c r="F620" i="4"/>
  <c r="H620" i="4"/>
  <c r="F618" i="4"/>
  <c r="H618" i="4"/>
  <c r="J618" i="4"/>
  <c r="K618" i="4"/>
  <c r="F615" i="4"/>
  <c r="H615" i="4"/>
  <c r="F95" i="5" s="1"/>
  <c r="G485" i="6" s="1"/>
  <c r="F614" i="4"/>
  <c r="H614" i="4"/>
  <c r="J613" i="4"/>
  <c r="K613" i="4"/>
  <c r="F612" i="4"/>
  <c r="H612" i="4"/>
  <c r="H611" i="4"/>
  <c r="J611" i="4"/>
  <c r="F608" i="4"/>
  <c r="E94" i="5" s="1"/>
  <c r="E484" i="6" s="1"/>
  <c r="H608" i="4"/>
  <c r="F607" i="4"/>
  <c r="H607" i="4"/>
  <c r="F606" i="4"/>
  <c r="F605" i="4"/>
  <c r="H605" i="4"/>
  <c r="J605" i="4"/>
  <c r="K605" i="4"/>
  <c r="F604" i="4"/>
  <c r="H604" i="4"/>
  <c r="J604" i="4"/>
  <c r="F601" i="4"/>
  <c r="E93" i="5" s="1"/>
  <c r="E483" i="6" s="1"/>
  <c r="H601" i="4"/>
  <c r="F93" i="5" s="1"/>
  <c r="G483" i="6" s="1"/>
  <c r="F600" i="4"/>
  <c r="H600" i="4"/>
  <c r="H599" i="4"/>
  <c r="F598" i="4"/>
  <c r="J598" i="4"/>
  <c r="H597" i="4"/>
  <c r="J597" i="4"/>
  <c r="F594" i="4"/>
  <c r="E92" i="5" s="1"/>
  <c r="E482" i="6" s="1"/>
  <c r="H594" i="4"/>
  <c r="F593" i="4"/>
  <c r="H593" i="4"/>
  <c r="H592" i="4"/>
  <c r="J592" i="4"/>
  <c r="H591" i="4"/>
  <c r="F590" i="4"/>
  <c r="H590" i="4"/>
  <c r="F587" i="4"/>
  <c r="H587" i="4"/>
  <c r="F91" i="5" s="1"/>
  <c r="G481" i="6" s="1"/>
  <c r="F586" i="4"/>
  <c r="H586" i="4"/>
  <c r="F585" i="4"/>
  <c r="F584" i="4"/>
  <c r="H584" i="4"/>
  <c r="J584" i="4"/>
  <c r="K584" i="4"/>
  <c r="F583" i="4"/>
  <c r="H583" i="4"/>
  <c r="J583" i="4"/>
  <c r="K583" i="4"/>
  <c r="F580" i="4"/>
  <c r="E90" i="5" s="1"/>
  <c r="E480" i="6" s="1"/>
  <c r="H580" i="4"/>
  <c r="F90" i="5" s="1"/>
  <c r="G480" i="6" s="1"/>
  <c r="F579" i="4"/>
  <c r="H579" i="4"/>
  <c r="F578" i="4"/>
  <c r="H578" i="4"/>
  <c r="F577" i="4"/>
  <c r="H577" i="4"/>
  <c r="J577" i="4"/>
  <c r="K577" i="4"/>
  <c r="J576" i="4"/>
  <c r="K576" i="4"/>
  <c r="F573" i="4"/>
  <c r="H573" i="4"/>
  <c r="F89" i="5" s="1"/>
  <c r="G479" i="6" s="1"/>
  <c r="F572" i="4"/>
  <c r="H572" i="4"/>
  <c r="H571" i="4"/>
  <c r="F570" i="4"/>
  <c r="F569" i="4"/>
  <c r="H569" i="4"/>
  <c r="J569" i="4"/>
  <c r="K569" i="4"/>
  <c r="F566" i="4"/>
  <c r="H566" i="4"/>
  <c r="F88" i="5" s="1"/>
  <c r="G478" i="6" s="1"/>
  <c r="F565" i="4"/>
  <c r="H565" i="4"/>
  <c r="F564" i="4"/>
  <c r="H564" i="4"/>
  <c r="J564" i="4"/>
  <c r="E88" i="5"/>
  <c r="E478" i="6" s="1"/>
  <c r="F561" i="4"/>
  <c r="E87" i="5" s="1"/>
  <c r="E477" i="6" s="1"/>
  <c r="H561" i="4"/>
  <c r="F87" i="5" s="1"/>
  <c r="G477" i="6" s="1"/>
  <c r="F560" i="4"/>
  <c r="H560" i="4"/>
  <c r="H559" i="4"/>
  <c r="F556" i="4"/>
  <c r="E86" i="5" s="1"/>
  <c r="E476" i="6" s="1"/>
  <c r="H556" i="4"/>
  <c r="F86" i="5" s="1"/>
  <c r="G476" i="6" s="1"/>
  <c r="F555" i="4"/>
  <c r="H555" i="4"/>
  <c r="F554" i="4"/>
  <c r="H554" i="4"/>
  <c r="F553" i="4"/>
  <c r="H553" i="4"/>
  <c r="J553" i="4"/>
  <c r="K553" i="4"/>
  <c r="F552" i="4"/>
  <c r="H552" i="4"/>
  <c r="F551" i="4"/>
  <c r="H551" i="4"/>
  <c r="J551" i="4"/>
  <c r="F548" i="4"/>
  <c r="H548" i="4"/>
  <c r="F85" i="5" s="1"/>
  <c r="G475" i="6" s="1"/>
  <c r="F547" i="4"/>
  <c r="H547" i="4"/>
  <c r="F546" i="4"/>
  <c r="H546" i="4"/>
  <c r="J546" i="4"/>
  <c r="F545" i="4"/>
  <c r="H545" i="4"/>
  <c r="K545" i="4"/>
  <c r="F544" i="4"/>
  <c r="H544" i="4"/>
  <c r="J544" i="4"/>
  <c r="K544" i="4"/>
  <c r="F542" i="4"/>
  <c r="H542" i="4"/>
  <c r="H541" i="4"/>
  <c r="J541" i="4"/>
  <c r="F538" i="4"/>
  <c r="E84" i="5" s="1"/>
  <c r="E474" i="6" s="1"/>
  <c r="H538" i="4"/>
  <c r="F537" i="4"/>
  <c r="H537" i="4"/>
  <c r="H536" i="4"/>
  <c r="F535" i="4"/>
  <c r="H535" i="4"/>
  <c r="F534" i="4"/>
  <c r="H534" i="4"/>
  <c r="J534" i="4"/>
  <c r="K534" i="4"/>
  <c r="F533" i="4"/>
  <c r="J533" i="4"/>
  <c r="F530" i="4"/>
  <c r="H530" i="4"/>
  <c r="F83" i="5" s="1"/>
  <c r="G473" i="6" s="1"/>
  <c r="H473" i="6" s="1"/>
  <c r="F529" i="4"/>
  <c r="H529" i="4"/>
  <c r="F528" i="4"/>
  <c r="H528" i="4"/>
  <c r="J528" i="4"/>
  <c r="F527" i="4"/>
  <c r="H527" i="4"/>
  <c r="J527" i="4"/>
  <c r="K527" i="4"/>
  <c r="F526" i="4"/>
  <c r="F525" i="4"/>
  <c r="H525" i="4"/>
  <c r="J525" i="4"/>
  <c r="K525" i="4"/>
  <c r="F522" i="4"/>
  <c r="E82" i="5" s="1"/>
  <c r="E472" i="6" s="1"/>
  <c r="H522" i="4"/>
  <c r="F82" i="5" s="1"/>
  <c r="G472" i="6" s="1"/>
  <c r="H472" i="6" s="1"/>
  <c r="F521" i="4"/>
  <c r="H521" i="4"/>
  <c r="J520" i="4"/>
  <c r="F519" i="4"/>
  <c r="H519" i="4"/>
  <c r="J519" i="4"/>
  <c r="F518" i="4"/>
  <c r="H518" i="4"/>
  <c r="F517" i="4"/>
  <c r="H517" i="4"/>
  <c r="J517" i="4"/>
  <c r="F514" i="4"/>
  <c r="E81" i="5" s="1"/>
  <c r="E471" i="6" s="1"/>
  <c r="H514" i="4"/>
  <c r="F81" i="5" s="1"/>
  <c r="G471" i="6" s="1"/>
  <c r="F513" i="4"/>
  <c r="H513" i="4"/>
  <c r="H512" i="4"/>
  <c r="J512" i="4"/>
  <c r="F511" i="4"/>
  <c r="H511" i="4"/>
  <c r="F510" i="4"/>
  <c r="J510" i="4"/>
  <c r="K510" i="4"/>
  <c r="F509" i="4"/>
  <c r="H509" i="4"/>
  <c r="J509" i="4"/>
  <c r="K509" i="4"/>
  <c r="F506" i="4"/>
  <c r="H506" i="4"/>
  <c r="F80" i="5" s="1"/>
  <c r="G470" i="6" s="1"/>
  <c r="F505" i="4"/>
  <c r="H505" i="4"/>
  <c r="F504" i="4"/>
  <c r="H504" i="4"/>
  <c r="J504" i="4"/>
  <c r="K504" i="4"/>
  <c r="F503" i="4"/>
  <c r="L503" i="4" s="1"/>
  <c r="H503" i="4"/>
  <c r="J503" i="4"/>
  <c r="K503" i="4"/>
  <c r="F500" i="4"/>
  <c r="H500" i="4"/>
  <c r="F79" i="5" s="1"/>
  <c r="G469" i="6" s="1"/>
  <c r="H469" i="6" s="1"/>
  <c r="F499" i="4"/>
  <c r="H499" i="4"/>
  <c r="F498" i="4"/>
  <c r="H498" i="4"/>
  <c r="J498" i="4"/>
  <c r="K498" i="4"/>
  <c r="F497" i="4"/>
  <c r="J497" i="4"/>
  <c r="K497" i="4"/>
  <c r="F494" i="4"/>
  <c r="H494" i="4"/>
  <c r="F78" i="5" s="1"/>
  <c r="G468" i="6" s="1"/>
  <c r="F493" i="4"/>
  <c r="H493" i="4"/>
  <c r="F492" i="4"/>
  <c r="H492" i="4"/>
  <c r="J492" i="4"/>
  <c r="F491" i="4"/>
  <c r="H491" i="4"/>
  <c r="J491" i="4"/>
  <c r="F488" i="4"/>
  <c r="H488" i="4"/>
  <c r="F77" i="5" s="1"/>
  <c r="G467" i="6" s="1"/>
  <c r="H467" i="6" s="1"/>
  <c r="F487" i="4"/>
  <c r="H487" i="4"/>
  <c r="F486" i="4"/>
  <c r="F485" i="4"/>
  <c r="H485" i="4"/>
  <c r="J485" i="4"/>
  <c r="K485" i="4"/>
  <c r="F484" i="4"/>
  <c r="H484" i="4"/>
  <c r="J484" i="4"/>
  <c r="F483" i="4"/>
  <c r="H483" i="4"/>
  <c r="F482" i="4"/>
  <c r="J482" i="4"/>
  <c r="K482" i="4"/>
  <c r="F479" i="4"/>
  <c r="E76" i="5" s="1"/>
  <c r="E466" i="6" s="1"/>
  <c r="H479" i="4"/>
  <c r="F76" i="5" s="1"/>
  <c r="G466" i="6" s="1"/>
  <c r="H466" i="6" s="1"/>
  <c r="F478" i="4"/>
  <c r="H478" i="4"/>
  <c r="F477" i="4"/>
  <c r="H477" i="4"/>
  <c r="F476" i="4"/>
  <c r="H476" i="4"/>
  <c r="J476" i="4"/>
  <c r="K476" i="4"/>
  <c r="F475" i="4"/>
  <c r="F474" i="4"/>
  <c r="H474" i="4"/>
  <c r="J474" i="4"/>
  <c r="F471" i="4"/>
  <c r="E75" i="5" s="1"/>
  <c r="E465" i="6" s="1"/>
  <c r="H471" i="4"/>
  <c r="F75" i="5" s="1"/>
  <c r="G465" i="6" s="1"/>
  <c r="F470" i="4"/>
  <c r="H470" i="4"/>
  <c r="F469" i="4"/>
  <c r="F468" i="4"/>
  <c r="J468" i="4"/>
  <c r="K468" i="4"/>
  <c r="F467" i="4"/>
  <c r="H467" i="4"/>
  <c r="J467" i="4"/>
  <c r="F464" i="4"/>
  <c r="H464" i="4"/>
  <c r="F74" i="5" s="1"/>
  <c r="G464" i="6" s="1"/>
  <c r="F463" i="4"/>
  <c r="H463" i="4"/>
  <c r="F462" i="4"/>
  <c r="H462" i="4"/>
  <c r="J462" i="4"/>
  <c r="F461" i="4"/>
  <c r="H461" i="4"/>
  <c r="J461" i="4"/>
  <c r="K461" i="4"/>
  <c r="F460" i="4"/>
  <c r="H460" i="4"/>
  <c r="J460" i="4"/>
  <c r="F457" i="4"/>
  <c r="E73" i="5" s="1"/>
  <c r="E463" i="6" s="1"/>
  <c r="H457" i="4"/>
  <c r="F73" i="5" s="1"/>
  <c r="G463" i="6" s="1"/>
  <c r="F456" i="4"/>
  <c r="H456" i="4"/>
  <c r="F455" i="4"/>
  <c r="H455" i="4"/>
  <c r="J455" i="4"/>
  <c r="F454" i="4"/>
  <c r="H454" i="4"/>
  <c r="J454" i="4"/>
  <c r="F453" i="4"/>
  <c r="J453" i="4"/>
  <c r="F450" i="4"/>
  <c r="E72" i="5" s="1"/>
  <c r="E462" i="6" s="1"/>
  <c r="F462" i="6" s="1"/>
  <c r="H450" i="4"/>
  <c r="F449" i="4"/>
  <c r="H449" i="4"/>
  <c r="F448" i="4"/>
  <c r="J448" i="4"/>
  <c r="F447" i="4"/>
  <c r="H447" i="4"/>
  <c r="J447" i="4"/>
  <c r="K447" i="4"/>
  <c r="F446" i="4"/>
  <c r="H446" i="4"/>
  <c r="J443" i="4"/>
  <c r="G71" i="5" s="1"/>
  <c r="J442" i="4"/>
  <c r="F426" i="4"/>
  <c r="J426" i="4"/>
  <c r="K426" i="4"/>
  <c r="F425" i="4"/>
  <c r="K425" i="4"/>
  <c r="F415" i="4"/>
  <c r="H415" i="4"/>
  <c r="J415" i="4"/>
  <c r="K415" i="4"/>
  <c r="F404" i="4"/>
  <c r="H404" i="4"/>
  <c r="J404" i="4"/>
  <c r="K404" i="4"/>
  <c r="F402" i="4"/>
  <c r="H402" i="4"/>
  <c r="J402" i="4"/>
  <c r="K402" i="4"/>
  <c r="F398" i="4"/>
  <c r="H398" i="4"/>
  <c r="J398" i="4"/>
  <c r="H396" i="4"/>
  <c r="J396" i="4"/>
  <c r="F392" i="4"/>
  <c r="J392" i="4"/>
  <c r="K392" i="4"/>
  <c r="F390" i="4"/>
  <c r="H390" i="4"/>
  <c r="J390" i="4"/>
  <c r="K390" i="4"/>
  <c r="F389" i="4"/>
  <c r="H389" i="4"/>
  <c r="J389" i="4"/>
  <c r="F385" i="4"/>
  <c r="H385" i="4"/>
  <c r="J385" i="4"/>
  <c r="F384" i="4"/>
  <c r="J384" i="4"/>
  <c r="F383" i="4"/>
  <c r="J383" i="4"/>
  <c r="K383" i="4"/>
  <c r="F382" i="4"/>
  <c r="J382" i="4"/>
  <c r="K382" i="4"/>
  <c r="H381" i="4"/>
  <c r="J381" i="4"/>
  <c r="F380" i="4"/>
  <c r="H380" i="4"/>
  <c r="J380" i="4"/>
  <c r="F379" i="4"/>
  <c r="H379" i="4"/>
  <c r="J379" i="4"/>
  <c r="K379" i="4"/>
  <c r="F378" i="4"/>
  <c r="H378" i="4"/>
  <c r="F377" i="4"/>
  <c r="H377" i="4"/>
  <c r="J377" i="4"/>
  <c r="K377" i="4"/>
  <c r="F376" i="4"/>
  <c r="J376" i="4"/>
  <c r="F375" i="4"/>
  <c r="H375" i="4"/>
  <c r="J375" i="4"/>
  <c r="H374" i="4"/>
  <c r="F373" i="4"/>
  <c r="F372" i="4"/>
  <c r="H372" i="4"/>
  <c r="J372" i="4"/>
  <c r="H371" i="4"/>
  <c r="J371" i="4"/>
  <c r="K371" i="4"/>
  <c r="F370" i="4"/>
  <c r="H370" i="4"/>
  <c r="J370" i="4"/>
  <c r="J367" i="4"/>
  <c r="G60" i="5" s="1"/>
  <c r="H366" i="4"/>
  <c r="J366" i="4"/>
  <c r="F365" i="4"/>
  <c r="E366" i="4" s="1"/>
  <c r="H365" i="4"/>
  <c r="H367" i="4" s="1"/>
  <c r="J365" i="4"/>
  <c r="K365" i="4"/>
  <c r="H347" i="4"/>
  <c r="J347" i="4"/>
  <c r="F343" i="4"/>
  <c r="L343" i="4" s="1"/>
  <c r="H343" i="4"/>
  <c r="J343" i="4"/>
  <c r="F342" i="4"/>
  <c r="H342" i="4"/>
  <c r="J342" i="4"/>
  <c r="J344" i="4" s="1"/>
  <c r="G56" i="5" s="1"/>
  <c r="F341" i="4"/>
  <c r="H341" i="4"/>
  <c r="H344" i="4" s="1"/>
  <c r="F56" i="5" s="1"/>
  <c r="G248" i="6" s="1"/>
  <c r="H248" i="6" s="1"/>
  <c r="J341" i="4"/>
  <c r="K341" i="4"/>
  <c r="F337" i="4"/>
  <c r="F338" i="4" s="1"/>
  <c r="H337" i="4"/>
  <c r="H338" i="4" s="1"/>
  <c r="F55" i="5" s="1"/>
  <c r="G247" i="6" s="1"/>
  <c r="F333" i="4"/>
  <c r="F332" i="4"/>
  <c r="F334" i="4" s="1"/>
  <c r="H332" i="4"/>
  <c r="J332" i="4"/>
  <c r="F328" i="4"/>
  <c r="F327" i="4"/>
  <c r="H327" i="4"/>
  <c r="J327" i="4"/>
  <c r="K327" i="4"/>
  <c r="F326" i="4"/>
  <c r="H326" i="4"/>
  <c r="J326" i="4"/>
  <c r="F322" i="4"/>
  <c r="H322" i="4"/>
  <c r="F321" i="4"/>
  <c r="F323" i="4" s="1"/>
  <c r="E52" i="5" s="1"/>
  <c r="E236" i="6" s="1"/>
  <c r="H321" i="4"/>
  <c r="H323" i="4" s="1"/>
  <c r="F52" i="5" s="1"/>
  <c r="G236" i="6" s="1"/>
  <c r="J321" i="4"/>
  <c r="K321" i="4"/>
  <c r="J318" i="4"/>
  <c r="G51" i="5" s="1"/>
  <c r="F317" i="4"/>
  <c r="F318" i="4" s="1"/>
  <c r="E51" i="5" s="1"/>
  <c r="E234" i="6" s="1"/>
  <c r="H317" i="4"/>
  <c r="H318" i="4" s="1"/>
  <c r="F51" i="5" s="1"/>
  <c r="G234" i="6" s="1"/>
  <c r="J317" i="4"/>
  <c r="F312" i="4"/>
  <c r="H312" i="4"/>
  <c r="J312" i="4"/>
  <c r="J309" i="4"/>
  <c r="G49" i="5" s="1"/>
  <c r="I232" i="6" s="1"/>
  <c r="J232" i="6" s="1"/>
  <c r="F308" i="4"/>
  <c r="H308" i="4"/>
  <c r="H309" i="4" s="1"/>
  <c r="F49" i="5" s="1"/>
  <c r="G232" i="6" s="1"/>
  <c r="H232" i="6" s="1"/>
  <c r="J308" i="4"/>
  <c r="F294" i="4"/>
  <c r="J294" i="4"/>
  <c r="K294" i="4"/>
  <c r="F293" i="4"/>
  <c r="H293" i="4"/>
  <c r="K293" i="4"/>
  <c r="H286" i="4"/>
  <c r="J286" i="4"/>
  <c r="K286" i="4"/>
  <c r="H281" i="4"/>
  <c r="J281" i="4"/>
  <c r="H280" i="4"/>
  <c r="J280" i="4"/>
  <c r="H275" i="4"/>
  <c r="J275" i="4"/>
  <c r="H274" i="4"/>
  <c r="J274" i="4"/>
  <c r="F269" i="4"/>
  <c r="F264" i="4"/>
  <c r="J264" i="4"/>
  <c r="K264" i="4"/>
  <c r="F245" i="4"/>
  <c r="J245" i="4"/>
  <c r="K245" i="4"/>
  <c r="F230" i="4"/>
  <c r="F229" i="4"/>
  <c r="H229" i="4"/>
  <c r="F228" i="4"/>
  <c r="H228" i="4"/>
  <c r="H230" i="4" s="1"/>
  <c r="F35" i="5" s="1"/>
  <c r="G111" i="6" s="1"/>
  <c r="J228" i="4"/>
  <c r="K228" i="4"/>
  <c r="F222" i="4"/>
  <c r="H222" i="4"/>
  <c r="J222" i="4"/>
  <c r="K222" i="4"/>
  <c r="F216" i="4"/>
  <c r="H216" i="4"/>
  <c r="J216" i="4"/>
  <c r="K216" i="4"/>
  <c r="F212" i="4"/>
  <c r="F209" i="4"/>
  <c r="H209" i="4"/>
  <c r="L209" i="4" s="1"/>
  <c r="J209" i="4"/>
  <c r="H205" i="4"/>
  <c r="J205" i="4"/>
  <c r="K205" i="4"/>
  <c r="F198" i="4"/>
  <c r="H198" i="4"/>
  <c r="J198" i="4"/>
  <c r="F195" i="4"/>
  <c r="L195" i="4" s="1"/>
  <c r="H195" i="4"/>
  <c r="J195" i="4"/>
  <c r="K195" i="4"/>
  <c r="F189" i="4"/>
  <c r="H189" i="4"/>
  <c r="J189" i="4"/>
  <c r="H183" i="4"/>
  <c r="J183" i="4"/>
  <c r="K183" i="4"/>
  <c r="F177" i="4"/>
  <c r="H177" i="4"/>
  <c r="J177" i="4"/>
  <c r="K177" i="4"/>
  <c r="H170" i="4"/>
  <c r="F163" i="4"/>
  <c r="H163" i="4"/>
  <c r="J163" i="4"/>
  <c r="J160" i="4"/>
  <c r="G24" i="5" s="1"/>
  <c r="H159" i="4"/>
  <c r="H160" i="4" s="1"/>
  <c r="F24" i="5" s="1"/>
  <c r="G80" i="6" s="1"/>
  <c r="J159" i="4"/>
  <c r="J156" i="4"/>
  <c r="F155" i="4"/>
  <c r="H155" i="4"/>
  <c r="H156" i="4" s="1"/>
  <c r="F23" i="5" s="1"/>
  <c r="G79" i="6" s="1"/>
  <c r="J155" i="4"/>
  <c r="K155" i="4"/>
  <c r="G23" i="5"/>
  <c r="F150" i="4"/>
  <c r="J150" i="4"/>
  <c r="K150" i="4"/>
  <c r="F149" i="4"/>
  <c r="H149" i="4"/>
  <c r="F148" i="4"/>
  <c r="H148" i="4"/>
  <c r="J148" i="4"/>
  <c r="K148" i="4"/>
  <c r="F147" i="4"/>
  <c r="H147" i="4"/>
  <c r="I149" i="4" s="1"/>
  <c r="J149" i="4" s="1"/>
  <c r="J147" i="4"/>
  <c r="F143" i="4"/>
  <c r="H143" i="4"/>
  <c r="F142" i="4"/>
  <c r="F141" i="4"/>
  <c r="F140" i="4"/>
  <c r="H140" i="4"/>
  <c r="J140" i="4"/>
  <c r="K140" i="4"/>
  <c r="F139" i="4"/>
  <c r="H139" i="4"/>
  <c r="J139" i="4"/>
  <c r="K139" i="4"/>
  <c r="F138" i="4"/>
  <c r="H138" i="4"/>
  <c r="J138" i="4"/>
  <c r="K138" i="4"/>
  <c r="F137" i="4"/>
  <c r="H137" i="4"/>
  <c r="J137" i="4"/>
  <c r="K137" i="4"/>
  <c r="F136" i="4"/>
  <c r="H136" i="4"/>
  <c r="J136" i="4"/>
  <c r="K136" i="4"/>
  <c r="F135" i="4"/>
  <c r="H135" i="4"/>
  <c r="L135" i="4" s="1"/>
  <c r="J135" i="4"/>
  <c r="K135" i="4"/>
  <c r="F134" i="4"/>
  <c r="H134" i="4"/>
  <c r="F133" i="4"/>
  <c r="J133" i="4"/>
  <c r="F129" i="4"/>
  <c r="H129" i="4"/>
  <c r="J129" i="4"/>
  <c r="K129" i="4"/>
  <c r="F128" i="4"/>
  <c r="H128" i="4"/>
  <c r="J128" i="4"/>
  <c r="K128" i="4"/>
  <c r="F126" i="4"/>
  <c r="H126" i="4"/>
  <c r="J126" i="4"/>
  <c r="F125" i="4"/>
  <c r="J125" i="4"/>
  <c r="K125" i="4"/>
  <c r="H124" i="4"/>
  <c r="J124" i="4"/>
  <c r="F123" i="4"/>
  <c r="J123" i="4"/>
  <c r="F122" i="4"/>
  <c r="F121" i="4"/>
  <c r="H121" i="4"/>
  <c r="J121" i="4"/>
  <c r="K121" i="4"/>
  <c r="H120" i="4"/>
  <c r="J120" i="4"/>
  <c r="J119" i="4"/>
  <c r="K119" i="4"/>
  <c r="F109" i="4"/>
  <c r="J109" i="4"/>
  <c r="K109" i="4"/>
  <c r="F108" i="4"/>
  <c r="H108" i="4"/>
  <c r="J108" i="4"/>
  <c r="K108" i="4"/>
  <c r="F107" i="4"/>
  <c r="F110" i="4" s="1"/>
  <c r="E18" i="5" s="1"/>
  <c r="E60" i="6" s="1"/>
  <c r="J107" i="4"/>
  <c r="K107" i="4"/>
  <c r="F103" i="4"/>
  <c r="J103" i="4"/>
  <c r="F102" i="4"/>
  <c r="H102" i="4"/>
  <c r="K102" i="4"/>
  <c r="F101" i="4"/>
  <c r="H101" i="4"/>
  <c r="K101" i="4"/>
  <c r="F100" i="4"/>
  <c r="H100" i="4"/>
  <c r="L100" i="4" s="1"/>
  <c r="J100" i="4"/>
  <c r="K100" i="4"/>
  <c r="F99" i="4"/>
  <c r="H99" i="4"/>
  <c r="J99" i="4"/>
  <c r="F98" i="4"/>
  <c r="H98" i="4"/>
  <c r="J98" i="4"/>
  <c r="F97" i="4"/>
  <c r="H97" i="4"/>
  <c r="J97" i="4"/>
  <c r="K97" i="4"/>
  <c r="F96" i="4"/>
  <c r="L96" i="4" s="1"/>
  <c r="H96" i="4"/>
  <c r="J96" i="4"/>
  <c r="F88" i="4"/>
  <c r="H88" i="4"/>
  <c r="F87" i="4"/>
  <c r="H87" i="4"/>
  <c r="I88" i="4" s="1"/>
  <c r="J88" i="4" s="1"/>
  <c r="J89" i="4" s="1"/>
  <c r="G15" i="5" s="1"/>
  <c r="I57" i="6" s="1"/>
  <c r="J57" i="6" s="1"/>
  <c r="J87" i="4"/>
  <c r="K87" i="4"/>
  <c r="F86" i="4"/>
  <c r="F89" i="4" s="1"/>
  <c r="H86" i="4"/>
  <c r="J86" i="4"/>
  <c r="F81" i="4"/>
  <c r="J81" i="4"/>
  <c r="K81" i="4"/>
  <c r="F77" i="4"/>
  <c r="H77" i="4"/>
  <c r="F76" i="4"/>
  <c r="H76" i="4"/>
  <c r="I77" i="4" s="1"/>
  <c r="J77" i="4" s="1"/>
  <c r="J76" i="4"/>
  <c r="K76" i="4"/>
  <c r="F71" i="4"/>
  <c r="H71" i="4"/>
  <c r="F70" i="4"/>
  <c r="H69" i="4"/>
  <c r="J69" i="4"/>
  <c r="F65" i="4"/>
  <c r="F64" i="4"/>
  <c r="H64" i="4"/>
  <c r="J64" i="4"/>
  <c r="H63" i="4"/>
  <c r="J63" i="4"/>
  <c r="F61" i="4"/>
  <c r="H61" i="4"/>
  <c r="H60" i="4"/>
  <c r="J60" i="4"/>
  <c r="F59" i="4"/>
  <c r="K59" i="4"/>
  <c r="F58" i="4"/>
  <c r="H58" i="4"/>
  <c r="F43" i="4"/>
  <c r="L43" i="4" s="1"/>
  <c r="H43" i="4"/>
  <c r="J43" i="4"/>
  <c r="K43" i="4"/>
  <c r="F42" i="4"/>
  <c r="H42" i="4"/>
  <c r="J42" i="4"/>
  <c r="K42" i="4"/>
  <c r="F38" i="4"/>
  <c r="F39" i="4" s="1"/>
  <c r="E7" i="5" s="1"/>
  <c r="E8" i="6" s="1"/>
  <c r="H38" i="4"/>
  <c r="H39" i="4" s="1"/>
  <c r="F7" i="5" s="1"/>
  <c r="G8" i="6" s="1"/>
  <c r="J38" i="4"/>
  <c r="J39" i="4" s="1"/>
  <c r="K38" i="4"/>
  <c r="F34" i="4"/>
  <c r="H33" i="4"/>
  <c r="J33" i="4"/>
  <c r="K33" i="4"/>
  <c r="H32" i="4"/>
  <c r="J32" i="4"/>
  <c r="K32" i="4"/>
  <c r="F27" i="4"/>
  <c r="H27" i="4"/>
  <c r="J27" i="4"/>
  <c r="F26" i="4"/>
  <c r="J26" i="4"/>
  <c r="H25" i="4"/>
  <c r="J25" i="4"/>
  <c r="F24" i="4"/>
  <c r="H24" i="4"/>
  <c r="J24" i="4"/>
  <c r="K24" i="4"/>
  <c r="H23" i="4"/>
  <c r="F22" i="4"/>
  <c r="H21" i="4"/>
  <c r="J21" i="4"/>
  <c r="F20" i="4"/>
  <c r="H20" i="4"/>
  <c r="J20" i="4"/>
  <c r="K20" i="4"/>
  <c r="F19" i="4"/>
  <c r="J19" i="4"/>
  <c r="F18" i="4"/>
  <c r="J18" i="4"/>
  <c r="K18" i="4"/>
  <c r="F13" i="4"/>
  <c r="H13" i="4"/>
  <c r="J13" i="4"/>
  <c r="K13" i="4"/>
  <c r="H12" i="4"/>
  <c r="J12" i="4"/>
  <c r="F11" i="4"/>
  <c r="K11" i="4"/>
  <c r="J10" i="4"/>
  <c r="F9" i="4"/>
  <c r="H9" i="4"/>
  <c r="J9" i="4"/>
  <c r="K9" i="4"/>
  <c r="F8" i="4"/>
  <c r="J8" i="4"/>
  <c r="K8" i="4"/>
  <c r="H7" i="4"/>
  <c r="J7" i="4"/>
  <c r="K7" i="4"/>
  <c r="F6" i="4"/>
  <c r="H6" i="4"/>
  <c r="J6" i="4"/>
  <c r="K6" i="4"/>
  <c r="F5" i="4"/>
  <c r="H5" i="4"/>
  <c r="J5" i="4"/>
  <c r="K5" i="4"/>
  <c r="F536" i="6"/>
  <c r="H536" i="6"/>
  <c r="F535" i="6"/>
  <c r="H535" i="6"/>
  <c r="H534" i="6"/>
  <c r="F532" i="6"/>
  <c r="L532" i="6" s="1"/>
  <c r="H532" i="6"/>
  <c r="J532" i="6"/>
  <c r="K532" i="6"/>
  <c r="F531" i="6"/>
  <c r="L531" i="6" s="1"/>
  <c r="H531" i="6"/>
  <c r="J531" i="6"/>
  <c r="K531" i="6"/>
  <c r="F529" i="6"/>
  <c r="H529" i="6"/>
  <c r="F528" i="6"/>
  <c r="H528" i="6"/>
  <c r="F527" i="6"/>
  <c r="H527" i="6"/>
  <c r="F525" i="6"/>
  <c r="H523" i="6"/>
  <c r="F521" i="6"/>
  <c r="F519" i="6"/>
  <c r="H519" i="6"/>
  <c r="H518" i="6"/>
  <c r="F517" i="6"/>
  <c r="H516" i="6"/>
  <c r="H515" i="6"/>
  <c r="H513" i="6"/>
  <c r="F511" i="6"/>
  <c r="F509" i="6"/>
  <c r="H509" i="6"/>
  <c r="H508" i="6"/>
  <c r="F507" i="6"/>
  <c r="H507" i="6"/>
  <c r="H505" i="6"/>
  <c r="H504" i="6"/>
  <c r="F503" i="6"/>
  <c r="H503" i="6"/>
  <c r="H502" i="6"/>
  <c r="H501" i="6"/>
  <c r="F499" i="6"/>
  <c r="H497" i="6"/>
  <c r="F494" i="6"/>
  <c r="H493" i="6"/>
  <c r="F492" i="6"/>
  <c r="F491" i="6"/>
  <c r="F490" i="6"/>
  <c r="F488" i="6"/>
  <c r="H488" i="6"/>
  <c r="H487" i="6"/>
  <c r="H486" i="6"/>
  <c r="H485" i="6"/>
  <c r="F484" i="6"/>
  <c r="F483" i="6"/>
  <c r="H483" i="6"/>
  <c r="F482" i="6"/>
  <c r="H481" i="6"/>
  <c r="F480" i="6"/>
  <c r="H480" i="6"/>
  <c r="H479" i="6"/>
  <c r="F478" i="6"/>
  <c r="H478" i="6"/>
  <c r="F477" i="6"/>
  <c r="H477" i="6"/>
  <c r="F476" i="6"/>
  <c r="H476" i="6"/>
  <c r="H475" i="6"/>
  <c r="F474" i="6"/>
  <c r="F472" i="6"/>
  <c r="F471" i="6"/>
  <c r="H470" i="6"/>
  <c r="H468" i="6"/>
  <c r="F466" i="6"/>
  <c r="F465" i="6"/>
  <c r="H464" i="6"/>
  <c r="H463" i="6"/>
  <c r="F461" i="6"/>
  <c r="H461" i="6"/>
  <c r="J461" i="6"/>
  <c r="K461" i="6"/>
  <c r="L461" i="6"/>
  <c r="F443" i="6"/>
  <c r="H443" i="6"/>
  <c r="F442" i="6"/>
  <c r="H442" i="6"/>
  <c r="J442" i="6"/>
  <c r="K442" i="6"/>
  <c r="F441" i="6"/>
  <c r="H441" i="6"/>
  <c r="J441" i="6"/>
  <c r="K441" i="6"/>
  <c r="F440" i="6"/>
  <c r="J440" i="6"/>
  <c r="F439" i="6"/>
  <c r="H439" i="6"/>
  <c r="J439" i="6"/>
  <c r="K439" i="6"/>
  <c r="F438" i="6"/>
  <c r="H438" i="6"/>
  <c r="J438" i="6"/>
  <c r="K438" i="6"/>
  <c r="F437" i="6"/>
  <c r="H437" i="6"/>
  <c r="J437" i="6"/>
  <c r="K437" i="6"/>
  <c r="F415" i="6"/>
  <c r="H415" i="6"/>
  <c r="F414" i="6"/>
  <c r="H414" i="6"/>
  <c r="J414" i="6"/>
  <c r="K414" i="6"/>
  <c r="F413" i="6"/>
  <c r="H413" i="6"/>
  <c r="J413" i="6"/>
  <c r="K413" i="6"/>
  <c r="F411" i="6"/>
  <c r="E23" i="7" s="1"/>
  <c r="F389" i="6"/>
  <c r="H389" i="6"/>
  <c r="H411" i="6" s="1"/>
  <c r="G23" i="7" s="1"/>
  <c r="H23" i="7" s="1"/>
  <c r="J389" i="6"/>
  <c r="J411" i="6" s="1"/>
  <c r="I23" i="7" s="1"/>
  <c r="J23" i="7" s="1"/>
  <c r="K389" i="6"/>
  <c r="F366" i="6"/>
  <c r="H366" i="6"/>
  <c r="J366" i="6"/>
  <c r="K366" i="6"/>
  <c r="F365" i="6"/>
  <c r="H365" i="6"/>
  <c r="H387" i="6" s="1"/>
  <c r="G22" i="7" s="1"/>
  <c r="H22" i="7" s="1"/>
  <c r="J365" i="6"/>
  <c r="J387" i="6" s="1"/>
  <c r="I22" i="7" s="1"/>
  <c r="J22" i="7" s="1"/>
  <c r="F343" i="6"/>
  <c r="H343" i="6"/>
  <c r="H363" i="6" s="1"/>
  <c r="G21" i="7" s="1"/>
  <c r="H21" i="7" s="1"/>
  <c r="J343" i="6"/>
  <c r="K343" i="6"/>
  <c r="F342" i="6"/>
  <c r="L342" i="6" s="1"/>
  <c r="H342" i="6"/>
  <c r="J342" i="6"/>
  <c r="K342" i="6"/>
  <c r="F341" i="6"/>
  <c r="H341" i="6"/>
  <c r="J341" i="6"/>
  <c r="K341" i="6"/>
  <c r="J318" i="6"/>
  <c r="F303" i="6"/>
  <c r="H303" i="6"/>
  <c r="J303" i="6"/>
  <c r="K303" i="6"/>
  <c r="J301" i="6"/>
  <c r="J297" i="6"/>
  <c r="J296" i="6"/>
  <c r="J294" i="6"/>
  <c r="J293" i="6"/>
  <c r="J271" i="6"/>
  <c r="J270" i="6"/>
  <c r="F249" i="6"/>
  <c r="H249" i="6"/>
  <c r="J249" i="6"/>
  <c r="J267" i="6" s="1"/>
  <c r="I17" i="7" s="1"/>
  <c r="J17" i="7" s="1"/>
  <c r="K249" i="6"/>
  <c r="J248" i="6"/>
  <c r="H247" i="6"/>
  <c r="J247" i="6"/>
  <c r="J246" i="6"/>
  <c r="F245" i="6"/>
  <c r="H245" i="6"/>
  <c r="J245" i="6"/>
  <c r="K245" i="6"/>
  <c r="J238" i="6"/>
  <c r="F237" i="6"/>
  <c r="H237" i="6"/>
  <c r="J237" i="6"/>
  <c r="K237" i="6"/>
  <c r="H236" i="6"/>
  <c r="F235" i="6"/>
  <c r="H235" i="6"/>
  <c r="J235" i="6"/>
  <c r="K235" i="6"/>
  <c r="H234" i="6"/>
  <c r="J234" i="6"/>
  <c r="J233" i="6"/>
  <c r="F231" i="6"/>
  <c r="H231" i="6"/>
  <c r="J231" i="6"/>
  <c r="K231" i="6"/>
  <c r="L231" i="6"/>
  <c r="F230" i="6"/>
  <c r="L230" i="6" s="1"/>
  <c r="H230" i="6"/>
  <c r="J230" i="6"/>
  <c r="K230" i="6"/>
  <c r="F229" i="6"/>
  <c r="L229" i="6" s="1"/>
  <c r="H229" i="6"/>
  <c r="J229" i="6"/>
  <c r="K229" i="6"/>
  <c r="F228" i="6"/>
  <c r="L228" i="6" s="1"/>
  <c r="H228" i="6"/>
  <c r="J228" i="6"/>
  <c r="K228" i="6"/>
  <c r="F227" i="6"/>
  <c r="H227" i="6"/>
  <c r="J227" i="6"/>
  <c r="K227" i="6"/>
  <c r="L227" i="6"/>
  <c r="F226" i="6"/>
  <c r="H226" i="6"/>
  <c r="J226" i="6"/>
  <c r="K226" i="6"/>
  <c r="L226" i="6"/>
  <c r="F225" i="6"/>
  <c r="H225" i="6"/>
  <c r="J225" i="6"/>
  <c r="K225" i="6"/>
  <c r="L225" i="6"/>
  <c r="F224" i="6"/>
  <c r="L224" i="6" s="1"/>
  <c r="H224" i="6"/>
  <c r="J224" i="6"/>
  <c r="K224" i="6"/>
  <c r="F223" i="6"/>
  <c r="L223" i="6" s="1"/>
  <c r="H223" i="6"/>
  <c r="J223" i="6"/>
  <c r="K223" i="6"/>
  <c r="F222" i="6"/>
  <c r="L222" i="6" s="1"/>
  <c r="H222" i="6"/>
  <c r="J222" i="6"/>
  <c r="K222" i="6"/>
  <c r="F221" i="6"/>
  <c r="L221" i="6" s="1"/>
  <c r="H221" i="6"/>
  <c r="J221" i="6"/>
  <c r="K221" i="6"/>
  <c r="F182" i="6"/>
  <c r="H182" i="6"/>
  <c r="J182" i="6"/>
  <c r="K182" i="6"/>
  <c r="J180" i="6"/>
  <c r="J179" i="6"/>
  <c r="F177" i="6"/>
  <c r="J177" i="6"/>
  <c r="K177" i="6"/>
  <c r="F176" i="6"/>
  <c r="H176" i="6"/>
  <c r="J176" i="6"/>
  <c r="K176" i="6"/>
  <c r="F175" i="6"/>
  <c r="H175" i="6"/>
  <c r="J175" i="6"/>
  <c r="K175" i="6"/>
  <c r="F174" i="6"/>
  <c r="H174" i="6"/>
  <c r="J174" i="6"/>
  <c r="K174" i="6"/>
  <c r="F173" i="6"/>
  <c r="H173" i="6"/>
  <c r="J173" i="6"/>
  <c r="K173" i="6"/>
  <c r="J154" i="6"/>
  <c r="J153" i="6"/>
  <c r="F150" i="6"/>
  <c r="H150" i="6"/>
  <c r="K150" i="6"/>
  <c r="F149" i="6"/>
  <c r="H149" i="6"/>
  <c r="J149" i="6"/>
  <c r="K149" i="6"/>
  <c r="F125" i="6"/>
  <c r="H125" i="6"/>
  <c r="J125" i="6"/>
  <c r="K125" i="6"/>
  <c r="H111" i="6"/>
  <c r="H80" i="6"/>
  <c r="J80" i="6"/>
  <c r="H79" i="6"/>
  <c r="J79" i="6"/>
  <c r="F77" i="6"/>
  <c r="H77" i="6"/>
  <c r="J77" i="6"/>
  <c r="K77" i="6"/>
  <c r="F62" i="6"/>
  <c r="H62" i="6"/>
  <c r="J62" i="6"/>
  <c r="K62" i="6"/>
  <c r="J61" i="6"/>
  <c r="J60" i="6"/>
  <c r="J56" i="6"/>
  <c r="F54" i="6"/>
  <c r="H54" i="6"/>
  <c r="J54" i="6"/>
  <c r="K54" i="6"/>
  <c r="F53" i="6"/>
  <c r="H53" i="6"/>
  <c r="J53" i="6"/>
  <c r="K53" i="6"/>
  <c r="F33" i="6"/>
  <c r="H33" i="6"/>
  <c r="J33" i="6"/>
  <c r="K33" i="6"/>
  <c r="F31" i="6"/>
  <c r="H31" i="6"/>
  <c r="K31" i="6"/>
  <c r="J29" i="6"/>
  <c r="J27" i="6"/>
  <c r="I7" i="7" s="1"/>
  <c r="J7" i="7" s="1"/>
  <c r="H8" i="6"/>
  <c r="J8" i="6"/>
  <c r="J7" i="6"/>
  <c r="J6" i="6"/>
  <c r="J5" i="6"/>
  <c r="L1020" i="4" l="1"/>
  <c r="J1022" i="4"/>
  <c r="G156" i="5" s="1"/>
  <c r="I172" i="4" s="1"/>
  <c r="J172" i="4" s="1"/>
  <c r="J104" i="4"/>
  <c r="G17" i="5" s="1"/>
  <c r="I59" i="6" s="1"/>
  <c r="J59" i="6" s="1"/>
  <c r="J554" i="4"/>
  <c r="L854" i="4"/>
  <c r="K890" i="4"/>
  <c r="K546" i="4"/>
  <c r="K702" i="4"/>
  <c r="K770" i="4"/>
  <c r="L504" i="4"/>
  <c r="I505" i="4" s="1"/>
  <c r="J505" i="4" s="1"/>
  <c r="J506" i="4" s="1"/>
  <c r="G80" i="5" s="1"/>
  <c r="I470" i="6" s="1"/>
  <c r="J470" i="6" s="1"/>
  <c r="K578" i="4"/>
  <c r="K585" i="4"/>
  <c r="K606" i="4"/>
  <c r="K486" i="4"/>
  <c r="K754" i="4"/>
  <c r="K143" i="4"/>
  <c r="F60" i="6"/>
  <c r="H500" i="6"/>
  <c r="F506" i="6"/>
  <c r="H511" i="6"/>
  <c r="F522" i="6"/>
  <c r="F236" i="6"/>
  <c r="F533" i="6"/>
  <c r="F498" i="6"/>
  <c r="L498" i="6" s="1"/>
  <c r="F512" i="6"/>
  <c r="K8" i="6"/>
  <c r="F8" i="6"/>
  <c r="F463" i="6"/>
  <c r="H465" i="6"/>
  <c r="H471" i="6"/>
  <c r="K234" i="6"/>
  <c r="F234" i="6"/>
  <c r="H89" i="4"/>
  <c r="F15" i="5" s="1"/>
  <c r="G57" i="6" s="1"/>
  <c r="H57" i="6" s="1"/>
  <c r="F363" i="6"/>
  <c r="E21" i="7" s="1"/>
  <c r="L321" i="4"/>
  <c r="F329" i="4"/>
  <c r="E53" i="5" s="1"/>
  <c r="E238" i="6" s="1"/>
  <c r="F238" i="6" s="1"/>
  <c r="L20" i="4"/>
  <c r="L341" i="6"/>
  <c r="L439" i="6"/>
  <c r="F344" i="4"/>
  <c r="E56" i="5" s="1"/>
  <c r="E248" i="6" s="1"/>
  <c r="F1272" i="4"/>
  <c r="L1272" i="4" s="1"/>
  <c r="L228" i="4"/>
  <c r="L467" i="4"/>
  <c r="L1031" i="4"/>
  <c r="J1070" i="4"/>
  <c r="G163" i="5" s="1"/>
  <c r="L1250" i="4"/>
  <c r="L26" i="4"/>
  <c r="K372" i="4"/>
  <c r="K380" i="4"/>
  <c r="K385" i="4"/>
  <c r="K398" i="4"/>
  <c r="K542" i="4"/>
  <c r="K903" i="4"/>
  <c r="H1189" i="4"/>
  <c r="K124" i="4"/>
  <c r="K343" i="4"/>
  <c r="L585" i="4"/>
  <c r="H1008" i="4"/>
  <c r="F154" i="5" s="1"/>
  <c r="K1044" i="4"/>
  <c r="K1162" i="4"/>
  <c r="K1276" i="4"/>
  <c r="I1052" i="4"/>
  <c r="J1052" i="4" s="1"/>
  <c r="J1053" i="4" s="1"/>
  <c r="G160" i="5" s="1"/>
  <c r="H1083" i="4"/>
  <c r="F165" i="5" s="1"/>
  <c r="G1075" i="4" s="1"/>
  <c r="H1075" i="4" s="1"/>
  <c r="H1260" i="4"/>
  <c r="L652" i="4"/>
  <c r="F1099" i="4"/>
  <c r="E168" i="5" s="1"/>
  <c r="H944" i="4"/>
  <c r="F143" i="5" s="1"/>
  <c r="G49" i="4" s="1"/>
  <c r="H49" i="4" s="1"/>
  <c r="E982" i="4"/>
  <c r="K982" i="4" s="1"/>
  <c r="L1034" i="4"/>
  <c r="H1070" i="4"/>
  <c r="F163" i="5" s="1"/>
  <c r="H1171" i="4"/>
  <c r="F181" i="5" s="1"/>
  <c r="G313" i="4" s="1"/>
  <c r="H313" i="4" s="1"/>
  <c r="H314" i="4" s="1"/>
  <c r="F50" i="5" s="1"/>
  <c r="G233" i="6" s="1"/>
  <c r="H233" i="6" s="1"/>
  <c r="K10" i="4"/>
  <c r="H72" i="4"/>
  <c r="F12" i="5" s="1"/>
  <c r="G35" i="6" s="1"/>
  <c r="H35" i="6" s="1"/>
  <c r="K133" i="4"/>
  <c r="K455" i="4"/>
  <c r="K462" i="4"/>
  <c r="K491" i="4"/>
  <c r="K678" i="4"/>
  <c r="K684" i="4"/>
  <c r="K752" i="4"/>
  <c r="K807" i="4"/>
  <c r="K915" i="4"/>
  <c r="K925" i="4"/>
  <c r="K981" i="4"/>
  <c r="K1222" i="4"/>
  <c r="H277" i="4"/>
  <c r="F43" i="5" s="1"/>
  <c r="G178" i="6" s="1"/>
  <c r="H178" i="6" s="1"/>
  <c r="F1171" i="4"/>
  <c r="E181" i="5" s="1"/>
  <c r="E313" i="4" s="1"/>
  <c r="F313" i="4" s="1"/>
  <c r="H1224" i="4"/>
  <c r="F190" i="5" s="1"/>
  <c r="G409" i="4" s="1"/>
  <c r="H409" i="4" s="1"/>
  <c r="K541" i="4"/>
  <c r="K733" i="4"/>
  <c r="K895" i="4"/>
  <c r="G1238" i="4"/>
  <c r="H1238" i="4" s="1"/>
  <c r="E1158" i="4"/>
  <c r="K1158" i="4" s="1"/>
  <c r="I1164" i="4"/>
  <c r="K1164" i="4" s="1"/>
  <c r="H1165" i="4"/>
  <c r="F180" i="5" s="1"/>
  <c r="G304" i="4" s="1"/>
  <c r="H304" i="4" s="1"/>
  <c r="E1182" i="4"/>
  <c r="K1182" i="4" s="1"/>
  <c r="L590" i="4"/>
  <c r="L722" i="4"/>
  <c r="I723" i="4" s="1"/>
  <c r="J723" i="4" s="1"/>
  <c r="J724" i="4" s="1"/>
  <c r="G111" i="5" s="1"/>
  <c r="I501" i="6" s="1"/>
  <c r="J501" i="6" s="1"/>
  <c r="K1174" i="4"/>
  <c r="K1236" i="4"/>
  <c r="H988" i="4"/>
  <c r="F150" i="5" s="1"/>
  <c r="G114" i="4" s="1"/>
  <c r="H114" i="4" s="1"/>
  <c r="F1083" i="4"/>
  <c r="F1115" i="4"/>
  <c r="I1135" i="4"/>
  <c r="J1135" i="4" s="1"/>
  <c r="K198" i="4"/>
  <c r="K308" i="4"/>
  <c r="K460" i="4"/>
  <c r="K492" i="4"/>
  <c r="K528" i="4"/>
  <c r="K604" i="4"/>
  <c r="K611" i="4"/>
  <c r="K660" i="4"/>
  <c r="K712" i="4"/>
  <c r="K760" i="4"/>
  <c r="K941" i="4"/>
  <c r="I1157" i="4"/>
  <c r="J1157" i="4" s="1"/>
  <c r="J1159" i="4" s="1"/>
  <c r="G179" i="5" s="1"/>
  <c r="I1148" i="4" s="1"/>
  <c r="J1148" i="4" s="1"/>
  <c r="J1150" i="4" s="1"/>
  <c r="G178" i="5" s="1"/>
  <c r="I292" i="4" s="1"/>
  <c r="J292" i="4" s="1"/>
  <c r="F933" i="4"/>
  <c r="G1239" i="4"/>
  <c r="H1239" i="4" s="1"/>
  <c r="L442" i="6"/>
  <c r="L441" i="6"/>
  <c r="H459" i="6"/>
  <c r="G27" i="7" s="1"/>
  <c r="H27" i="7" s="1"/>
  <c r="G26" i="7" s="1"/>
  <c r="H26" i="7" s="1"/>
  <c r="K440" i="6"/>
  <c r="L440" i="6"/>
  <c r="L438" i="6"/>
  <c r="L437" i="6"/>
  <c r="F459" i="6"/>
  <c r="E27" i="7" s="1"/>
  <c r="H435" i="6"/>
  <c r="G25" i="7" s="1"/>
  <c r="H25" i="7" s="1"/>
  <c r="G24" i="7" s="1"/>
  <c r="H24" i="7" s="1"/>
  <c r="L414" i="6"/>
  <c r="L413" i="6"/>
  <c r="F435" i="6"/>
  <c r="E25" i="7" s="1"/>
  <c r="L389" i="6"/>
  <c r="L411" i="6" s="1"/>
  <c r="K23" i="7"/>
  <c r="L366" i="6"/>
  <c r="L365" i="6"/>
  <c r="F387" i="6"/>
  <c r="E22" i="7" s="1"/>
  <c r="L343" i="6"/>
  <c r="L363" i="6"/>
  <c r="J363" i="6"/>
  <c r="I21" i="7" s="1"/>
  <c r="J21" i="7" s="1"/>
  <c r="F21" i="7"/>
  <c r="L303" i="6"/>
  <c r="L249" i="6"/>
  <c r="L245" i="6"/>
  <c r="L237" i="6"/>
  <c r="L235" i="6"/>
  <c r="L234" i="6"/>
  <c r="L182" i="6"/>
  <c r="L177" i="6"/>
  <c r="L176" i="6"/>
  <c r="L175" i="6"/>
  <c r="L174" i="6"/>
  <c r="L173" i="6"/>
  <c r="L150" i="6"/>
  <c r="L149" i="6"/>
  <c r="L125" i="6"/>
  <c r="L77" i="6"/>
  <c r="L62" i="6"/>
  <c r="L54" i="6"/>
  <c r="L53" i="6"/>
  <c r="L33" i="6"/>
  <c r="L31" i="6"/>
  <c r="L8" i="6"/>
  <c r="L1288" i="4"/>
  <c r="L1287" i="4"/>
  <c r="E200" i="5"/>
  <c r="H1284" i="4"/>
  <c r="F199" i="5" s="1"/>
  <c r="G438" i="4" s="1"/>
  <c r="H438" i="4" s="1"/>
  <c r="H439" i="4" s="1"/>
  <c r="F70" i="5" s="1"/>
  <c r="G317" i="6" s="1"/>
  <c r="H317" i="6" s="1"/>
  <c r="L1281" i="4"/>
  <c r="F1283" i="4"/>
  <c r="L1283" i="4" s="1"/>
  <c r="L1280" i="4"/>
  <c r="L1276" i="4"/>
  <c r="L1275" i="4"/>
  <c r="F1266" i="4"/>
  <c r="F1267" i="4" s="1"/>
  <c r="L1277" i="4"/>
  <c r="L1270" i="4"/>
  <c r="L1265" i="4"/>
  <c r="L1264" i="4"/>
  <c r="L1263" i="4"/>
  <c r="L1259" i="4"/>
  <c r="L1257" i="4"/>
  <c r="L1256" i="4"/>
  <c r="L1255" i="4"/>
  <c r="L1254" i="4"/>
  <c r="F1249" i="4"/>
  <c r="F1251" i="4" s="1"/>
  <c r="E194" i="5" s="1"/>
  <c r="E427" i="4" s="1"/>
  <c r="L1245" i="4"/>
  <c r="L1244" i="4"/>
  <c r="I421" i="4"/>
  <c r="J421" i="4" s="1"/>
  <c r="G433" i="4"/>
  <c r="H433" i="4" s="1"/>
  <c r="G421" i="4"/>
  <c r="H421" i="4" s="1"/>
  <c r="L1243" i="4"/>
  <c r="F1246" i="4"/>
  <c r="E193" i="5" s="1"/>
  <c r="H193" i="5" s="1"/>
  <c r="K1243" i="4"/>
  <c r="L1239" i="4"/>
  <c r="L1236" i="4"/>
  <c r="L1230" i="4"/>
  <c r="I1231" i="4"/>
  <c r="J1231" i="4" s="1"/>
  <c r="L1231" i="4" s="1"/>
  <c r="K1229" i="4"/>
  <c r="L1229" i="4"/>
  <c r="L1228" i="4"/>
  <c r="E1232" i="4"/>
  <c r="F1232" i="4" s="1"/>
  <c r="L1232" i="4" s="1"/>
  <c r="H1233" i="4"/>
  <c r="F191" i="5" s="1"/>
  <c r="G1216" i="4" s="1"/>
  <c r="H1216" i="4" s="1"/>
  <c r="H1218" i="4" s="1"/>
  <c r="F189" i="5" s="1"/>
  <c r="F1233" i="4"/>
  <c r="L1227" i="4"/>
  <c r="L1223" i="4"/>
  <c r="F1224" i="4"/>
  <c r="E190" i="5" s="1"/>
  <c r="E409" i="4" s="1"/>
  <c r="K409" i="4" s="1"/>
  <c r="L1222" i="4"/>
  <c r="I414" i="4"/>
  <c r="J414" i="4" s="1"/>
  <c r="G414" i="4"/>
  <c r="H414" i="4" s="1"/>
  <c r="L1217" i="4"/>
  <c r="L1215" i="4"/>
  <c r="K1215" i="4"/>
  <c r="I397" i="4"/>
  <c r="J397" i="4" s="1"/>
  <c r="I403" i="4"/>
  <c r="J403" i="4" s="1"/>
  <c r="J399" i="4"/>
  <c r="G63" i="5" s="1"/>
  <c r="J405" i="4"/>
  <c r="G64" i="5" s="1"/>
  <c r="G403" i="4"/>
  <c r="H403" i="4" s="1"/>
  <c r="H405" i="4" s="1"/>
  <c r="F64" i="5" s="1"/>
  <c r="G297" i="6" s="1"/>
  <c r="H297" i="6" s="1"/>
  <c r="G397" i="4"/>
  <c r="H397" i="4" s="1"/>
  <c r="L1211" i="4"/>
  <c r="F1212" i="4"/>
  <c r="K1206" i="4"/>
  <c r="L1206" i="4"/>
  <c r="F1208" i="4"/>
  <c r="L1207" i="4"/>
  <c r="J393" i="4"/>
  <c r="G62" i="5" s="1"/>
  <c r="I295" i="6" s="1"/>
  <c r="J295" i="6" s="1"/>
  <c r="L1208" i="4"/>
  <c r="L1205" i="4"/>
  <c r="G1200" i="4"/>
  <c r="H1200" i="4" s="1"/>
  <c r="L1200" i="4" s="1"/>
  <c r="L1199" i="4"/>
  <c r="L1198" i="4"/>
  <c r="L1197" i="4"/>
  <c r="K1196" i="4"/>
  <c r="L1196" i="4"/>
  <c r="I360" i="4"/>
  <c r="J360" i="4" s="1"/>
  <c r="I354" i="4"/>
  <c r="J354" i="4" s="1"/>
  <c r="G360" i="4"/>
  <c r="H360" i="4" s="1"/>
  <c r="G354" i="4"/>
  <c r="H354" i="4" s="1"/>
  <c r="H185" i="5"/>
  <c r="L1192" i="4"/>
  <c r="F360" i="4"/>
  <c r="L1193" i="4"/>
  <c r="E354" i="4"/>
  <c r="L1187" i="4"/>
  <c r="I359" i="4"/>
  <c r="J359" i="4" s="1"/>
  <c r="J362" i="4" s="1"/>
  <c r="G59" i="5" s="1"/>
  <c r="K1188" i="4"/>
  <c r="F1189" i="4"/>
  <c r="E184" i="5" s="1"/>
  <c r="L1186" i="4"/>
  <c r="L1181" i="4"/>
  <c r="L1180" i="4"/>
  <c r="L1179" i="4"/>
  <c r="L1178" i="4"/>
  <c r="F1182" i="4"/>
  <c r="G349" i="4"/>
  <c r="L1175" i="4"/>
  <c r="L1174" i="4"/>
  <c r="E182" i="5"/>
  <c r="L1169" i="4"/>
  <c r="L1163" i="4"/>
  <c r="J1164" i="4"/>
  <c r="J1165" i="4" s="1"/>
  <c r="G180" i="5" s="1"/>
  <c r="I304" i="4" s="1"/>
  <c r="J304" i="4" s="1"/>
  <c r="L304" i="4" s="1"/>
  <c r="L1162" i="4"/>
  <c r="L1156" i="4"/>
  <c r="L1155" i="4"/>
  <c r="L1154" i="4"/>
  <c r="F1158" i="4"/>
  <c r="K1153" i="4"/>
  <c r="L1153" i="4"/>
  <c r="L1149" i="4"/>
  <c r="L1147" i="4"/>
  <c r="L1144" i="4"/>
  <c r="E177" i="5"/>
  <c r="E287" i="4" s="1"/>
  <c r="K1143" i="4"/>
  <c r="L1143" i="4"/>
  <c r="L1139" i="4"/>
  <c r="L1140" i="4"/>
  <c r="H176" i="5"/>
  <c r="L1135" i="4"/>
  <c r="J1136" i="4"/>
  <c r="G175" i="5" s="1"/>
  <c r="I276" i="4" s="1"/>
  <c r="J276" i="4" s="1"/>
  <c r="J277" i="4" s="1"/>
  <c r="G43" i="5" s="1"/>
  <c r="I178" i="6" s="1"/>
  <c r="J178" i="6" s="1"/>
  <c r="J195" i="6" s="1"/>
  <c r="I14" i="7" s="1"/>
  <c r="J14" i="7" s="1"/>
  <c r="L1134" i="4"/>
  <c r="K1135" i="4"/>
  <c r="F276" i="4"/>
  <c r="I270" i="4"/>
  <c r="J270" i="4" s="1"/>
  <c r="I265" i="4"/>
  <c r="J265" i="4" s="1"/>
  <c r="J266" i="4" s="1"/>
  <c r="G41" i="5" s="1"/>
  <c r="I288" i="4" s="1"/>
  <c r="J288" i="4" s="1"/>
  <c r="J289" i="4" s="1"/>
  <c r="G45" i="5" s="1"/>
  <c r="G265" i="4"/>
  <c r="H265" i="4" s="1"/>
  <c r="G270" i="4"/>
  <c r="H270" i="4" s="1"/>
  <c r="L1130" i="4"/>
  <c r="F1131" i="4"/>
  <c r="E174" i="5" s="1"/>
  <c r="E1271" i="4" s="1"/>
  <c r="F1271" i="4" s="1"/>
  <c r="L1271" i="4" s="1"/>
  <c r="L1126" i="4"/>
  <c r="L1124" i="4"/>
  <c r="F1127" i="4"/>
  <c r="E173" i="5" s="1"/>
  <c r="I1120" i="4"/>
  <c r="J1120" i="4" s="1"/>
  <c r="J1121" i="4" s="1"/>
  <c r="G172" i="5" s="1"/>
  <c r="I255" i="4" s="1"/>
  <c r="J255" i="4" s="1"/>
  <c r="J256" i="4" s="1"/>
  <c r="K1119" i="4"/>
  <c r="L1119" i="4"/>
  <c r="F1121" i="4"/>
  <c r="E172" i="5" s="1"/>
  <c r="E255" i="4" s="1"/>
  <c r="H1121" i="4"/>
  <c r="F172" i="5" s="1"/>
  <c r="G255" i="4" s="1"/>
  <c r="H255" i="4" s="1"/>
  <c r="L1118" i="4"/>
  <c r="L1114" i="4"/>
  <c r="L1113" i="4"/>
  <c r="I254" i="4"/>
  <c r="J254" i="4" s="1"/>
  <c r="I259" i="4"/>
  <c r="J259" i="4" s="1"/>
  <c r="J261" i="4" s="1"/>
  <c r="G40" i="5" s="1"/>
  <c r="I152" i="6" s="1"/>
  <c r="J152" i="6" s="1"/>
  <c r="G254" i="4"/>
  <c r="H254" i="4" s="1"/>
  <c r="G259" i="4"/>
  <c r="H259" i="4" s="1"/>
  <c r="L1115" i="4"/>
  <c r="L1112" i="4"/>
  <c r="L1107" i="4"/>
  <c r="I1108" i="4"/>
  <c r="J1108" i="4" s="1"/>
  <c r="J1109" i="4" s="1"/>
  <c r="G170" i="5" s="1"/>
  <c r="I250" i="4" s="1"/>
  <c r="J250" i="4" s="1"/>
  <c r="H1109" i="4"/>
  <c r="F170" i="5" s="1"/>
  <c r="G250" i="4" s="1"/>
  <c r="H250" i="4" s="1"/>
  <c r="K1106" i="4"/>
  <c r="L1106" i="4"/>
  <c r="F1109" i="4"/>
  <c r="E170" i="5" s="1"/>
  <c r="E250" i="4" s="1"/>
  <c r="F250" i="4" s="1"/>
  <c r="L1102" i="4"/>
  <c r="L1103" i="4"/>
  <c r="E169" i="5"/>
  <c r="E1239" i="4" s="1"/>
  <c r="F1239" i="4" s="1"/>
  <c r="L1098" i="4"/>
  <c r="L1097" i="4"/>
  <c r="L1096" i="4"/>
  <c r="L1099" i="4"/>
  <c r="I1092" i="4"/>
  <c r="J1092" i="4" s="1"/>
  <c r="J1093" i="4" s="1"/>
  <c r="G167" i="5" s="1"/>
  <c r="K1091" i="4"/>
  <c r="L1091" i="4"/>
  <c r="H1093" i="4"/>
  <c r="F167" i="5" s="1"/>
  <c r="L1090" i="4"/>
  <c r="L1086" i="4"/>
  <c r="F1087" i="4"/>
  <c r="L1081" i="4"/>
  <c r="J1083" i="4"/>
  <c r="G165" i="5" s="1"/>
  <c r="I1075" i="4" s="1"/>
  <c r="J1075" i="4" s="1"/>
  <c r="J1077" i="4" s="1"/>
  <c r="G164" i="5" s="1"/>
  <c r="L1080" i="4"/>
  <c r="H1077" i="4"/>
  <c r="F164" i="5" s="1"/>
  <c r="G241" i="4" s="1"/>
  <c r="H241" i="4" s="1"/>
  <c r="E165" i="5"/>
  <c r="E1075" i="4" s="1"/>
  <c r="F1075" i="4" s="1"/>
  <c r="L1074" i="4"/>
  <c r="L1073" i="4"/>
  <c r="L1068" i="4"/>
  <c r="F1070" i="4"/>
  <c r="L1070" i="4" s="1"/>
  <c r="I234" i="4"/>
  <c r="J234" i="4" s="1"/>
  <c r="I299" i="4"/>
  <c r="J299" i="4" s="1"/>
  <c r="I240" i="4"/>
  <c r="J240" i="4" s="1"/>
  <c r="G234" i="4"/>
  <c r="H234" i="4" s="1"/>
  <c r="G299" i="4"/>
  <c r="H299" i="4" s="1"/>
  <c r="G240" i="4"/>
  <c r="H240" i="4" s="1"/>
  <c r="L1067" i="4"/>
  <c r="L1062" i="4"/>
  <c r="K1062" i="4"/>
  <c r="F1064" i="4"/>
  <c r="E162" i="5" s="1"/>
  <c r="J1064" i="4"/>
  <c r="G162" i="5" s="1"/>
  <c r="I211" i="4" s="1"/>
  <c r="J211" i="4" s="1"/>
  <c r="L1061" i="4"/>
  <c r="G211" i="4"/>
  <c r="H211" i="4" s="1"/>
  <c r="G204" i="4"/>
  <c r="H204" i="4" s="1"/>
  <c r="G197" i="4"/>
  <c r="H197" i="4" s="1"/>
  <c r="L1063" i="4"/>
  <c r="L1060" i="4"/>
  <c r="L1057" i="4"/>
  <c r="H161" i="5"/>
  <c r="L1056" i="4"/>
  <c r="E1045" i="4"/>
  <c r="K1051" i="4"/>
  <c r="L1051" i="4"/>
  <c r="F1053" i="4"/>
  <c r="E160" i="5" s="1"/>
  <c r="E191" i="4" s="1"/>
  <c r="F191" i="4" s="1"/>
  <c r="L1050" i="4"/>
  <c r="I179" i="4"/>
  <c r="J179" i="4" s="1"/>
  <c r="I224" i="4"/>
  <c r="J224" i="4" s="1"/>
  <c r="I185" i="4"/>
  <c r="J185" i="4" s="1"/>
  <c r="I218" i="4"/>
  <c r="J218" i="4" s="1"/>
  <c r="I191" i="4"/>
  <c r="J191" i="4" s="1"/>
  <c r="L1052" i="4"/>
  <c r="L1049" i="4"/>
  <c r="H1046" i="4"/>
  <c r="F159" i="5" s="1"/>
  <c r="G210" i="4" s="1"/>
  <c r="H210" i="4" s="1"/>
  <c r="F1044" i="4"/>
  <c r="L1044" i="4" s="1"/>
  <c r="K1043" i="4"/>
  <c r="L1043" i="4"/>
  <c r="L1039" i="4"/>
  <c r="K1038" i="4"/>
  <c r="F1038" i="4"/>
  <c r="L1038" i="4" s="1"/>
  <c r="J1040" i="4"/>
  <c r="G158" i="5" s="1"/>
  <c r="I1015" i="4" s="1"/>
  <c r="J1015" i="4" s="1"/>
  <c r="J1016" i="4" s="1"/>
  <c r="G155" i="5" s="1"/>
  <c r="L1037" i="4"/>
  <c r="L1036" i="4"/>
  <c r="H1040" i="4"/>
  <c r="F158" i="5" s="1"/>
  <c r="G1015" i="4" s="1"/>
  <c r="H1015" i="4" s="1"/>
  <c r="H1016" i="4" s="1"/>
  <c r="F155" i="5" s="1"/>
  <c r="G164" i="4" s="1"/>
  <c r="H164" i="4" s="1"/>
  <c r="L1035" i="4"/>
  <c r="L1033" i="4"/>
  <c r="L1032" i="4"/>
  <c r="K1026" i="4"/>
  <c r="L1026" i="4"/>
  <c r="H1028" i="4"/>
  <c r="F157" i="5" s="1"/>
  <c r="I1027" i="4"/>
  <c r="J1027" i="4" s="1"/>
  <c r="J1028" i="4" s="1"/>
  <c r="G157" i="5" s="1"/>
  <c r="L1025" i="4"/>
  <c r="E173" i="4"/>
  <c r="L1021" i="4"/>
  <c r="G172" i="4"/>
  <c r="H172" i="4" s="1"/>
  <c r="G165" i="4"/>
  <c r="H165" i="4" s="1"/>
  <c r="L1019" i="4"/>
  <c r="F1022" i="4"/>
  <c r="K1019" i="4"/>
  <c r="L1013" i="4"/>
  <c r="L1012" i="4"/>
  <c r="L1011" i="4"/>
  <c r="K1007" i="4"/>
  <c r="L1007" i="4"/>
  <c r="F1006" i="4"/>
  <c r="F1008" i="4" s="1"/>
  <c r="I151" i="4"/>
  <c r="J151" i="4" s="1"/>
  <c r="I298" i="4"/>
  <c r="J298" i="4" s="1"/>
  <c r="I249" i="4"/>
  <c r="J249" i="4" s="1"/>
  <c r="I303" i="4"/>
  <c r="J303" i="4" s="1"/>
  <c r="I233" i="4"/>
  <c r="J233" i="4" s="1"/>
  <c r="I239" i="4"/>
  <c r="J239" i="4" s="1"/>
  <c r="J152" i="4"/>
  <c r="G22" i="5" s="1"/>
  <c r="I78" i="6" s="1"/>
  <c r="J78" i="6" s="1"/>
  <c r="J99" i="6" s="1"/>
  <c r="I10" i="7" s="1"/>
  <c r="J10" i="7" s="1"/>
  <c r="G239" i="4"/>
  <c r="H239" i="4" s="1"/>
  <c r="G233" i="4"/>
  <c r="H233" i="4" s="1"/>
  <c r="G298" i="4"/>
  <c r="H298" i="4" s="1"/>
  <c r="G303" i="4"/>
  <c r="H303" i="4" s="1"/>
  <c r="H305" i="4" s="1"/>
  <c r="F48" i="5" s="1"/>
  <c r="G198" i="6" s="1"/>
  <c r="H198" i="6" s="1"/>
  <c r="G249" i="4"/>
  <c r="H249" i="4" s="1"/>
  <c r="G151" i="4"/>
  <c r="H151" i="4" s="1"/>
  <c r="L1005" i="4"/>
  <c r="L1000" i="4"/>
  <c r="F1001" i="4"/>
  <c r="L1001" i="4" s="1"/>
  <c r="K1001" i="4"/>
  <c r="L999" i="4"/>
  <c r="F1002" i="4"/>
  <c r="L987" i="4"/>
  <c r="F988" i="4"/>
  <c r="L988" i="4" s="1"/>
  <c r="L986" i="4"/>
  <c r="J983" i="4"/>
  <c r="G149" i="5" s="1"/>
  <c r="I113" i="4" s="1"/>
  <c r="J113" i="4" s="1"/>
  <c r="J116" i="4" s="1"/>
  <c r="G19" i="5" s="1"/>
  <c r="F981" i="4"/>
  <c r="L981" i="4" s="1"/>
  <c r="F982" i="4"/>
  <c r="L982" i="4" s="1"/>
  <c r="K980" i="4"/>
  <c r="F980" i="4"/>
  <c r="J977" i="4"/>
  <c r="G148" i="5" s="1"/>
  <c r="I92" i="4" s="1"/>
  <c r="J92" i="4" s="1"/>
  <c r="J93" i="4" s="1"/>
  <c r="G16" i="5" s="1"/>
  <c r="I58" i="6" s="1"/>
  <c r="J58" i="6" s="1"/>
  <c r="L976" i="4"/>
  <c r="F977" i="4"/>
  <c r="E148" i="5" s="1"/>
  <c r="H977" i="4"/>
  <c r="F148" i="5" s="1"/>
  <c r="G92" i="4" s="1"/>
  <c r="H92" i="4" s="1"/>
  <c r="H93" i="4" s="1"/>
  <c r="F16" i="5" s="1"/>
  <c r="G58" i="6" s="1"/>
  <c r="H58" i="6" s="1"/>
  <c r="K974" i="4"/>
  <c r="L974" i="4"/>
  <c r="L973" i="4"/>
  <c r="L969" i="4"/>
  <c r="K969" i="4"/>
  <c r="H970" i="4"/>
  <c r="F147" i="5" s="1"/>
  <c r="G82" i="4" s="1"/>
  <c r="H82" i="4" s="1"/>
  <c r="H83" i="4" s="1"/>
  <c r="F14" i="5" s="1"/>
  <c r="G56" i="6" s="1"/>
  <c r="H56" i="6" s="1"/>
  <c r="L968" i="4"/>
  <c r="L967" i="4"/>
  <c r="F970" i="4"/>
  <c r="K963" i="4"/>
  <c r="H964" i="4"/>
  <c r="F146" i="5" s="1"/>
  <c r="G75" i="4" s="1"/>
  <c r="H75" i="4" s="1"/>
  <c r="L963" i="4"/>
  <c r="L962" i="4"/>
  <c r="F964" i="4"/>
  <c r="L961" i="4"/>
  <c r="L960" i="4"/>
  <c r="H957" i="4"/>
  <c r="F145" i="5" s="1"/>
  <c r="G54" i="4" s="1"/>
  <c r="H54" i="4" s="1"/>
  <c r="H55" i="4" s="1"/>
  <c r="F10" i="5" s="1"/>
  <c r="G32" i="6" s="1"/>
  <c r="H32" i="6" s="1"/>
  <c r="L956" i="4"/>
  <c r="L954" i="4"/>
  <c r="I955" i="4"/>
  <c r="J955" i="4" s="1"/>
  <c r="J957" i="4" s="1"/>
  <c r="G145" i="5" s="1"/>
  <c r="I54" i="4" s="1"/>
  <c r="J54" i="4" s="1"/>
  <c r="L953" i="4"/>
  <c r="K948" i="4"/>
  <c r="L948" i="4"/>
  <c r="L947" i="4"/>
  <c r="I949" i="4"/>
  <c r="J949" i="4" s="1"/>
  <c r="K947" i="4"/>
  <c r="F950" i="4"/>
  <c r="F944" i="4"/>
  <c r="E143" i="5" s="1"/>
  <c r="E49" i="4" s="1"/>
  <c r="I943" i="4"/>
  <c r="J943" i="4" s="1"/>
  <c r="J944" i="4" s="1"/>
  <c r="G143" i="5" s="1"/>
  <c r="I49" i="4" s="1"/>
  <c r="J49" i="4" s="1"/>
  <c r="J50" i="4" s="1"/>
  <c r="G9" i="5" s="1"/>
  <c r="I30" i="6" s="1"/>
  <c r="J30" i="6" s="1"/>
  <c r="H50" i="4"/>
  <c r="F9" i="5" s="1"/>
  <c r="G30" i="6" s="1"/>
  <c r="H30" i="6" s="1"/>
  <c r="L941" i="4"/>
  <c r="L936" i="4"/>
  <c r="E937" i="4"/>
  <c r="H933" i="4"/>
  <c r="F141" i="5" s="1"/>
  <c r="G44" i="4" s="1"/>
  <c r="H44" i="4" s="1"/>
  <c r="H45" i="4" s="1"/>
  <c r="F8" i="5" s="1"/>
  <c r="G29" i="6" s="1"/>
  <c r="H29" i="6" s="1"/>
  <c r="K932" i="4"/>
  <c r="L932" i="4"/>
  <c r="L930" i="4"/>
  <c r="E141" i="5"/>
  <c r="E44" i="4" s="1"/>
  <c r="L926" i="4"/>
  <c r="F28" i="4"/>
  <c r="L925" i="4"/>
  <c r="L927" i="4"/>
  <c r="L921" i="4"/>
  <c r="K921" i="4"/>
  <c r="L920" i="4"/>
  <c r="F14" i="4"/>
  <c r="L922" i="4"/>
  <c r="L915" i="4"/>
  <c r="L916" i="4"/>
  <c r="L917" i="4"/>
  <c r="L911" i="4"/>
  <c r="J912" i="4"/>
  <c r="G137" i="5" s="1"/>
  <c r="I533" i="6" s="1"/>
  <c r="J533" i="6" s="1"/>
  <c r="L910" i="4"/>
  <c r="L905" i="4"/>
  <c r="K904" i="4"/>
  <c r="L904" i="4"/>
  <c r="L903" i="4"/>
  <c r="L902" i="4"/>
  <c r="K902" i="4"/>
  <c r="K901" i="4"/>
  <c r="L901" i="4"/>
  <c r="K896" i="4"/>
  <c r="L896" i="4"/>
  <c r="L895" i="4"/>
  <c r="I897" i="4" s="1"/>
  <c r="J897" i="4" s="1"/>
  <c r="J898" i="4" s="1"/>
  <c r="L890" i="4"/>
  <c r="K889" i="4"/>
  <c r="L889" i="4"/>
  <c r="L888" i="4"/>
  <c r="L887" i="4"/>
  <c r="L886" i="4"/>
  <c r="K881" i="4"/>
  <c r="L881" i="4"/>
  <c r="L880" i="4"/>
  <c r="K879" i="4"/>
  <c r="F879" i="4"/>
  <c r="L879" i="4" s="1"/>
  <c r="K874" i="4"/>
  <c r="L874" i="4"/>
  <c r="L873" i="4"/>
  <c r="L872" i="4"/>
  <c r="L867" i="4"/>
  <c r="I868" i="4" s="1"/>
  <c r="J868" i="4" s="1"/>
  <c r="J869" i="4" s="1"/>
  <c r="K867" i="4"/>
  <c r="L862" i="4"/>
  <c r="L861" i="4"/>
  <c r="L860" i="4"/>
  <c r="E130" i="5"/>
  <c r="E520" i="6" s="1"/>
  <c r="K855" i="4"/>
  <c r="L855" i="4"/>
  <c r="L853" i="4"/>
  <c r="L852" i="4"/>
  <c r="L851" i="4"/>
  <c r="K851" i="4"/>
  <c r="K846" i="4"/>
  <c r="L846" i="4"/>
  <c r="K845" i="4"/>
  <c r="L845" i="4"/>
  <c r="L840" i="4"/>
  <c r="I841" i="4" s="1"/>
  <c r="J841" i="4" s="1"/>
  <c r="L839" i="4"/>
  <c r="K833" i="4"/>
  <c r="L833" i="4"/>
  <c r="L832" i="4"/>
  <c r="L831" i="4"/>
  <c r="K830" i="4"/>
  <c r="L830" i="4"/>
  <c r="L829" i="4"/>
  <c r="K824" i="4"/>
  <c r="L824" i="4"/>
  <c r="L823" i="4"/>
  <c r="L822" i="4"/>
  <c r="L821" i="4"/>
  <c r="L816" i="4"/>
  <c r="L815" i="4"/>
  <c r="L814" i="4"/>
  <c r="L813" i="4"/>
  <c r="K808" i="4"/>
  <c r="L808" i="4"/>
  <c r="L807" i="4"/>
  <c r="K806" i="4"/>
  <c r="L806" i="4"/>
  <c r="L805" i="4"/>
  <c r="L800" i="4"/>
  <c r="K800" i="4"/>
  <c r="L799" i="4"/>
  <c r="K798" i="4"/>
  <c r="L798" i="4"/>
  <c r="L797" i="4"/>
  <c r="L792" i="4"/>
  <c r="L791" i="4"/>
  <c r="L790" i="4"/>
  <c r="K790" i="4"/>
  <c r="L789" i="4"/>
  <c r="L784" i="4"/>
  <c r="K783" i="4"/>
  <c r="L783" i="4"/>
  <c r="K778" i="4"/>
  <c r="L778" i="4"/>
  <c r="L777" i="4"/>
  <c r="K776" i="4"/>
  <c r="F776" i="4"/>
  <c r="L776" i="4" s="1"/>
  <c r="I779" i="4" s="1"/>
  <c r="J779" i="4" s="1"/>
  <c r="J780" i="4" s="1"/>
  <c r="G119" i="5" s="1"/>
  <c r="K771" i="4"/>
  <c r="L771" i="4"/>
  <c r="L770" i="4"/>
  <c r="L769" i="4"/>
  <c r="K768" i="4"/>
  <c r="L768" i="4"/>
  <c r="L763" i="4"/>
  <c r="K763" i="4"/>
  <c r="L762" i="4"/>
  <c r="L761" i="4"/>
  <c r="L760" i="4"/>
  <c r="L755" i="4"/>
  <c r="L754" i="4"/>
  <c r="L753" i="4"/>
  <c r="K753" i="4"/>
  <c r="L752" i="4"/>
  <c r="H747" i="4"/>
  <c r="L747" i="4" s="1"/>
  <c r="L746" i="4"/>
  <c r="K746" i="4"/>
  <c r="K741" i="4"/>
  <c r="F741" i="4"/>
  <c r="L741" i="4" s="1"/>
  <c r="L740" i="4"/>
  <c r="I742" i="4" s="1"/>
  <c r="J742" i="4" s="1"/>
  <c r="J743" i="4" s="1"/>
  <c r="G114" i="5" s="1"/>
  <c r="I504" i="6" s="1"/>
  <c r="J504" i="6" s="1"/>
  <c r="L735" i="4"/>
  <c r="L734" i="4"/>
  <c r="L733" i="4"/>
  <c r="K728" i="4"/>
  <c r="L728" i="4"/>
  <c r="L727" i="4"/>
  <c r="K722" i="4"/>
  <c r="L723" i="4"/>
  <c r="L724" i="4"/>
  <c r="K717" i="4"/>
  <c r="L717" i="4"/>
  <c r="I718" i="4" s="1"/>
  <c r="J718" i="4" s="1"/>
  <c r="J719" i="4" s="1"/>
  <c r="L719" i="4" s="1"/>
  <c r="L712" i="4"/>
  <c r="I713" i="4" s="1"/>
  <c r="J713" i="4" s="1"/>
  <c r="J714" i="4" s="1"/>
  <c r="G109" i="5" s="1"/>
  <c r="I499" i="6" s="1"/>
  <c r="J499" i="6" s="1"/>
  <c r="K707" i="4"/>
  <c r="L707" i="4"/>
  <c r="I708" i="4" s="1"/>
  <c r="J708" i="4" s="1"/>
  <c r="J709" i="4" s="1"/>
  <c r="G108" i="5" s="1"/>
  <c r="I498" i="6" s="1"/>
  <c r="J498" i="6" s="1"/>
  <c r="L702" i="4"/>
  <c r="L701" i="4"/>
  <c r="L696" i="4"/>
  <c r="L695" i="4"/>
  <c r="L694" i="4"/>
  <c r="K693" i="4"/>
  <c r="E106" i="5"/>
  <c r="E496" i="6" s="1"/>
  <c r="L693" i="4"/>
  <c r="K688" i="4"/>
  <c r="F688" i="4"/>
  <c r="L688" i="4" s="1"/>
  <c r="L687" i="4"/>
  <c r="K686" i="4"/>
  <c r="L686" i="4"/>
  <c r="L685" i="4"/>
  <c r="K685" i="4"/>
  <c r="L684" i="4"/>
  <c r="L679" i="4"/>
  <c r="K679" i="4"/>
  <c r="L678" i="4"/>
  <c r="I680" i="4" s="1"/>
  <c r="K673" i="4"/>
  <c r="L673" i="4"/>
  <c r="L672" i="4"/>
  <c r="L671" i="4"/>
  <c r="L670" i="4"/>
  <c r="L669" i="4"/>
  <c r="L664" i="4"/>
  <c r="L663" i="4"/>
  <c r="L662" i="4"/>
  <c r="L661" i="4"/>
  <c r="L660" i="4"/>
  <c r="L655" i="4"/>
  <c r="K654" i="4"/>
  <c r="L654" i="4"/>
  <c r="L653" i="4"/>
  <c r="K651" i="4"/>
  <c r="L651" i="4"/>
  <c r="L646" i="4"/>
  <c r="L645" i="4"/>
  <c r="F644" i="4"/>
  <c r="L644" i="4" s="1"/>
  <c r="L643" i="4"/>
  <c r="L638" i="4"/>
  <c r="K638" i="4"/>
  <c r="K637" i="4"/>
  <c r="L637" i="4"/>
  <c r="L636" i="4"/>
  <c r="E99" i="5"/>
  <c r="E489" i="6" s="1"/>
  <c r="L635" i="4"/>
  <c r="K630" i="4"/>
  <c r="L630" i="4"/>
  <c r="K629" i="4"/>
  <c r="L629" i="4"/>
  <c r="L624" i="4"/>
  <c r="I625" i="4" s="1"/>
  <c r="J625" i="4" s="1"/>
  <c r="L625" i="4" s="1"/>
  <c r="K624" i="4"/>
  <c r="L619" i="4"/>
  <c r="K619" i="4"/>
  <c r="L618" i="4"/>
  <c r="L613" i="4"/>
  <c r="L612" i="4"/>
  <c r="F611" i="4"/>
  <c r="L611" i="4" s="1"/>
  <c r="L606" i="4"/>
  <c r="L605" i="4"/>
  <c r="L604" i="4"/>
  <c r="K599" i="4"/>
  <c r="F599" i="4"/>
  <c r="L599" i="4" s="1"/>
  <c r="L598" i="4"/>
  <c r="K598" i="4"/>
  <c r="L597" i="4"/>
  <c r="L592" i="4"/>
  <c r="K592" i="4"/>
  <c r="K591" i="4"/>
  <c r="L591" i="4"/>
  <c r="L584" i="4"/>
  <c r="L583" i="4"/>
  <c r="I586" i="4" s="1"/>
  <c r="J586" i="4" s="1"/>
  <c r="J587" i="4" s="1"/>
  <c r="G91" i="5" s="1"/>
  <c r="I481" i="6" s="1"/>
  <c r="J481" i="6" s="1"/>
  <c r="L578" i="4"/>
  <c r="L577" i="4"/>
  <c r="L576" i="4"/>
  <c r="K571" i="4"/>
  <c r="L571" i="4"/>
  <c r="K570" i="4"/>
  <c r="L570" i="4"/>
  <c r="L569" i="4"/>
  <c r="E89" i="5"/>
  <c r="E479" i="6" s="1"/>
  <c r="K564" i="4"/>
  <c r="L564" i="4"/>
  <c r="I565" i="4" s="1"/>
  <c r="J565" i="4" s="1"/>
  <c r="K559" i="4"/>
  <c r="L559" i="4"/>
  <c r="I560" i="4" s="1"/>
  <c r="J560" i="4" s="1"/>
  <c r="J561" i="4" s="1"/>
  <c r="G87" i="5" s="1"/>
  <c r="L554" i="4"/>
  <c r="L553" i="4"/>
  <c r="L552" i="4"/>
  <c r="L551" i="4"/>
  <c r="L546" i="4"/>
  <c r="L545" i="4"/>
  <c r="L544" i="4"/>
  <c r="K543" i="4"/>
  <c r="L543" i="4"/>
  <c r="L542" i="4"/>
  <c r="F541" i="4"/>
  <c r="L541" i="4" s="1"/>
  <c r="E85" i="5"/>
  <c r="E475" i="6" s="1"/>
  <c r="F475" i="6" s="1"/>
  <c r="K536" i="4"/>
  <c r="F536" i="4"/>
  <c r="L536" i="4" s="1"/>
  <c r="K535" i="4"/>
  <c r="L535" i="4"/>
  <c r="L534" i="4"/>
  <c r="K533" i="4"/>
  <c r="L533" i="4"/>
  <c r="L528" i="4"/>
  <c r="L527" i="4"/>
  <c r="K526" i="4"/>
  <c r="L526" i="4"/>
  <c r="L525" i="4"/>
  <c r="E83" i="5"/>
  <c r="E473" i="6" s="1"/>
  <c r="K520" i="4"/>
  <c r="L520" i="4"/>
  <c r="L519" i="4"/>
  <c r="L518" i="4"/>
  <c r="K518" i="4"/>
  <c r="L517" i="4"/>
  <c r="K517" i="4"/>
  <c r="F512" i="4"/>
  <c r="L512" i="4" s="1"/>
  <c r="K511" i="4"/>
  <c r="L511" i="4"/>
  <c r="L510" i="4"/>
  <c r="L509" i="4"/>
  <c r="E80" i="5"/>
  <c r="E470" i="6" s="1"/>
  <c r="L498" i="4"/>
  <c r="L497" i="4"/>
  <c r="L492" i="4"/>
  <c r="L491" i="4"/>
  <c r="I493" i="4" s="1"/>
  <c r="J493" i="4" s="1"/>
  <c r="J494" i="4" s="1"/>
  <c r="G78" i="5" s="1"/>
  <c r="L486" i="4"/>
  <c r="L485" i="4"/>
  <c r="K484" i="4"/>
  <c r="L484" i="4"/>
  <c r="K483" i="4"/>
  <c r="L483" i="4"/>
  <c r="L482" i="4"/>
  <c r="K477" i="4"/>
  <c r="L477" i="4"/>
  <c r="L476" i="4"/>
  <c r="K475" i="4"/>
  <c r="L475" i="4"/>
  <c r="L474" i="4"/>
  <c r="K474" i="4"/>
  <c r="K469" i="4"/>
  <c r="L469" i="4"/>
  <c r="L468" i="4"/>
  <c r="L462" i="4"/>
  <c r="L461" i="4"/>
  <c r="L460" i="4"/>
  <c r="I463" i="4" s="1"/>
  <c r="J463" i="4" s="1"/>
  <c r="J464" i="4" s="1"/>
  <c r="G74" i="5" s="1"/>
  <c r="E74" i="5"/>
  <c r="E464" i="6" s="1"/>
  <c r="L455" i="4"/>
  <c r="L454" i="4"/>
  <c r="L453" i="4"/>
  <c r="K453" i="4"/>
  <c r="L448" i="4"/>
  <c r="K448" i="4"/>
  <c r="L447" i="4"/>
  <c r="K446" i="4"/>
  <c r="L446" i="4"/>
  <c r="K442" i="4"/>
  <c r="H442" i="4"/>
  <c r="H443" i="4" s="1"/>
  <c r="F71" i="5" s="1"/>
  <c r="G318" i="6" s="1"/>
  <c r="H318" i="6" s="1"/>
  <c r="F443" i="4"/>
  <c r="J435" i="4"/>
  <c r="G69" i="5" s="1"/>
  <c r="I302" i="6" s="1"/>
  <c r="J302" i="6" s="1"/>
  <c r="J428" i="4"/>
  <c r="G68" i="5" s="1"/>
  <c r="L426" i="4"/>
  <c r="L425" i="4"/>
  <c r="L415" i="4"/>
  <c r="L404" i="4"/>
  <c r="L402" i="4"/>
  <c r="L398" i="4"/>
  <c r="H399" i="4"/>
  <c r="F63" i="5" s="1"/>
  <c r="G296" i="6" s="1"/>
  <c r="H296" i="6" s="1"/>
  <c r="L396" i="4"/>
  <c r="L392" i="4"/>
  <c r="L390" i="4"/>
  <c r="L389" i="4"/>
  <c r="K389" i="4"/>
  <c r="H393" i="4"/>
  <c r="F62" i="5" s="1"/>
  <c r="G295" i="6" s="1"/>
  <c r="H295" i="6" s="1"/>
  <c r="L385" i="4"/>
  <c r="K384" i="4"/>
  <c r="L384" i="4"/>
  <c r="L383" i="4"/>
  <c r="L382" i="4"/>
  <c r="K381" i="4"/>
  <c r="L381" i="4"/>
  <c r="L380" i="4"/>
  <c r="L379" i="4"/>
  <c r="K378" i="4"/>
  <c r="L378" i="4"/>
  <c r="L377" i="4"/>
  <c r="K376" i="4"/>
  <c r="L376" i="4"/>
  <c r="L375" i="4"/>
  <c r="J386" i="4"/>
  <c r="G61" i="5" s="1"/>
  <c r="L374" i="4"/>
  <c r="K374" i="4"/>
  <c r="H386" i="4"/>
  <c r="F61" i="5" s="1"/>
  <c r="G294" i="6" s="1"/>
  <c r="H294" i="6" s="1"/>
  <c r="K373" i="4"/>
  <c r="L373" i="4"/>
  <c r="L372" i="4"/>
  <c r="L371" i="4"/>
  <c r="F386" i="4"/>
  <c r="E61" i="5" s="1"/>
  <c r="E294" i="6" s="1"/>
  <c r="L370" i="4"/>
  <c r="K370" i="4"/>
  <c r="K366" i="4"/>
  <c r="F366" i="4"/>
  <c r="L365" i="4"/>
  <c r="H349" i="4"/>
  <c r="H350" i="4" s="1"/>
  <c r="F57" i="5" s="1"/>
  <c r="G269" i="6" s="1"/>
  <c r="H269" i="6" s="1"/>
  <c r="L347" i="4"/>
  <c r="L342" i="4"/>
  <c r="L341" i="4"/>
  <c r="K337" i="4"/>
  <c r="E55" i="5"/>
  <c r="E247" i="6" s="1"/>
  <c r="L338" i="4"/>
  <c r="L337" i="4"/>
  <c r="J334" i="4"/>
  <c r="G54" i="5" s="1"/>
  <c r="H334" i="4"/>
  <c r="F54" i="5" s="1"/>
  <c r="G246" i="6" s="1"/>
  <c r="H246" i="6" s="1"/>
  <c r="H267" i="6" s="1"/>
  <c r="G17" i="7" s="1"/>
  <c r="H17" i="7" s="1"/>
  <c r="K333" i="4"/>
  <c r="L333" i="4"/>
  <c r="K332" i="4"/>
  <c r="L332" i="4"/>
  <c r="E54" i="5"/>
  <c r="E246" i="6" s="1"/>
  <c r="J329" i="4"/>
  <c r="G53" i="5" s="1"/>
  <c r="K328" i="4"/>
  <c r="H329" i="4"/>
  <c r="F53" i="5" s="1"/>
  <c r="G238" i="6" s="1"/>
  <c r="L328" i="4"/>
  <c r="L327" i="4"/>
  <c r="K326" i="4"/>
  <c r="L326" i="4"/>
  <c r="I322" i="4"/>
  <c r="J322" i="4" s="1"/>
  <c r="J323" i="4" s="1"/>
  <c r="G52" i="5" s="1"/>
  <c r="L317" i="4"/>
  <c r="K313" i="4"/>
  <c r="L313" i="4"/>
  <c r="F314" i="4"/>
  <c r="L314" i="4" s="1"/>
  <c r="K312" i="4"/>
  <c r="L312" i="4"/>
  <c r="L308" i="4"/>
  <c r="F309" i="4"/>
  <c r="E49" i="5" s="1"/>
  <c r="J305" i="4"/>
  <c r="G48" i="5" s="1"/>
  <c r="I198" i="6" s="1"/>
  <c r="J198" i="6" s="1"/>
  <c r="J300" i="4"/>
  <c r="G47" i="5" s="1"/>
  <c r="I197" i="6" s="1"/>
  <c r="J197" i="6" s="1"/>
  <c r="J219" i="6" s="1"/>
  <c r="I15" i="7" s="1"/>
  <c r="J15" i="7" s="1"/>
  <c r="J295" i="4"/>
  <c r="G46" i="5" s="1"/>
  <c r="I181" i="6" s="1"/>
  <c r="J181" i="6" s="1"/>
  <c r="L294" i="4"/>
  <c r="H295" i="4"/>
  <c r="F46" i="5" s="1"/>
  <c r="G181" i="6" s="1"/>
  <c r="H181" i="6" s="1"/>
  <c r="L293" i="4"/>
  <c r="L286" i="4"/>
  <c r="L282" i="4"/>
  <c r="K282" i="4"/>
  <c r="H283" i="4"/>
  <c r="F44" i="5" s="1"/>
  <c r="G179" i="6" s="1"/>
  <c r="K280" i="4"/>
  <c r="F280" i="4"/>
  <c r="L274" i="4"/>
  <c r="E275" i="4"/>
  <c r="F275" i="4" s="1"/>
  <c r="L275" i="4" s="1"/>
  <c r="J271" i="4"/>
  <c r="G42" i="5" s="1"/>
  <c r="H271" i="4"/>
  <c r="F42" i="5" s="1"/>
  <c r="G154" i="6" s="1"/>
  <c r="H154" i="6" s="1"/>
  <c r="K269" i="4"/>
  <c r="L269" i="4"/>
  <c r="H266" i="4"/>
  <c r="F41" i="5" s="1"/>
  <c r="L264" i="4"/>
  <c r="H261" i="4"/>
  <c r="F40" i="5" s="1"/>
  <c r="G152" i="6" s="1"/>
  <c r="H152" i="6" s="1"/>
  <c r="L245" i="4"/>
  <c r="H242" i="4"/>
  <c r="F37" i="5" s="1"/>
  <c r="G127" i="6" s="1"/>
  <c r="H127" i="6" s="1"/>
  <c r="I229" i="4"/>
  <c r="J229" i="4" s="1"/>
  <c r="J230" i="4" s="1"/>
  <c r="G35" i="5" s="1"/>
  <c r="I111" i="6" s="1"/>
  <c r="J111" i="6" s="1"/>
  <c r="E35" i="5"/>
  <c r="E111" i="6" s="1"/>
  <c r="L222" i="4"/>
  <c r="L216" i="4"/>
  <c r="K212" i="4"/>
  <c r="L212" i="4"/>
  <c r="K209" i="4"/>
  <c r="L205" i="4"/>
  <c r="L202" i="4"/>
  <c r="K202" i="4"/>
  <c r="L198" i="4"/>
  <c r="K189" i="4"/>
  <c r="L189" i="4"/>
  <c r="L183" i="4"/>
  <c r="L177" i="4"/>
  <c r="L170" i="4"/>
  <c r="K163" i="4"/>
  <c r="L163" i="4"/>
  <c r="K159" i="4"/>
  <c r="F159" i="4"/>
  <c r="L155" i="4"/>
  <c r="F156" i="4"/>
  <c r="L150" i="4"/>
  <c r="L148" i="4"/>
  <c r="L147" i="4"/>
  <c r="H152" i="4"/>
  <c r="F22" i="5" s="1"/>
  <c r="G78" i="6" s="1"/>
  <c r="H78" i="6" s="1"/>
  <c r="H99" i="6" s="1"/>
  <c r="G10" i="7" s="1"/>
  <c r="H10" i="7" s="1"/>
  <c r="K147" i="4"/>
  <c r="L143" i="4"/>
  <c r="K142" i="4"/>
  <c r="L142" i="4"/>
  <c r="K141" i="4"/>
  <c r="L141" i="4"/>
  <c r="L140" i="4"/>
  <c r="L139" i="4"/>
  <c r="L138" i="4"/>
  <c r="L137" i="4"/>
  <c r="F144" i="4"/>
  <c r="E21" i="5" s="1"/>
  <c r="E64" i="6" s="1"/>
  <c r="L136" i="4"/>
  <c r="J144" i="4"/>
  <c r="G21" i="5" s="1"/>
  <c r="I64" i="6" s="1"/>
  <c r="J64" i="6" s="1"/>
  <c r="K134" i="4"/>
  <c r="H144" i="4"/>
  <c r="F21" i="5" s="1"/>
  <c r="G64" i="6" s="1"/>
  <c r="H64" i="6" s="1"/>
  <c r="L134" i="4"/>
  <c r="L133" i="4"/>
  <c r="L129" i="4"/>
  <c r="L128" i="4"/>
  <c r="K127" i="4"/>
  <c r="L127" i="4"/>
  <c r="L126" i="4"/>
  <c r="L125" i="4"/>
  <c r="F124" i="4"/>
  <c r="L124" i="4"/>
  <c r="J130" i="4"/>
  <c r="G20" i="5" s="1"/>
  <c r="I63" i="6" s="1"/>
  <c r="J63" i="6" s="1"/>
  <c r="L123" i="4"/>
  <c r="K123" i="4"/>
  <c r="K122" i="4"/>
  <c r="L122" i="4"/>
  <c r="L121" i="4"/>
  <c r="H130" i="4"/>
  <c r="F20" i="5" s="1"/>
  <c r="G63" i="6" s="1"/>
  <c r="H63" i="6" s="1"/>
  <c r="K120" i="4"/>
  <c r="F120" i="4"/>
  <c r="L120" i="4" s="1"/>
  <c r="L119" i="4"/>
  <c r="H116" i="4"/>
  <c r="F19" i="5" s="1"/>
  <c r="G61" i="6" s="1"/>
  <c r="H61" i="6" s="1"/>
  <c r="J110" i="4"/>
  <c r="G18" i="5" s="1"/>
  <c r="H110" i="4"/>
  <c r="F18" i="5" s="1"/>
  <c r="G60" i="6" s="1"/>
  <c r="H60" i="6" s="1"/>
  <c r="L60" i="6" s="1"/>
  <c r="L109" i="4"/>
  <c r="L108" i="4"/>
  <c r="L107" i="4"/>
  <c r="K103" i="4"/>
  <c r="L103" i="4"/>
  <c r="L102" i="4"/>
  <c r="L101" i="4"/>
  <c r="L99" i="4"/>
  <c r="F104" i="4"/>
  <c r="E17" i="5" s="1"/>
  <c r="E59" i="6" s="1"/>
  <c r="H104" i="4"/>
  <c r="F17" i="5" s="1"/>
  <c r="G59" i="6" s="1"/>
  <c r="H59" i="6" s="1"/>
  <c r="L98" i="4"/>
  <c r="L97" i="4"/>
  <c r="L87" i="4"/>
  <c r="K86" i="4"/>
  <c r="L86" i="4"/>
  <c r="L89" i="4"/>
  <c r="L81" i="4"/>
  <c r="J78" i="4"/>
  <c r="G13" i="5" s="1"/>
  <c r="I55" i="6" s="1"/>
  <c r="J55" i="6" s="1"/>
  <c r="H78" i="4"/>
  <c r="F13" i="5" s="1"/>
  <c r="G55" i="6" s="1"/>
  <c r="H55" i="6" s="1"/>
  <c r="H75" i="6" s="1"/>
  <c r="G9" i="7" s="1"/>
  <c r="H9" i="7" s="1"/>
  <c r="L77" i="4"/>
  <c r="L76" i="4"/>
  <c r="K70" i="4"/>
  <c r="L70" i="4"/>
  <c r="I71" i="4"/>
  <c r="J71" i="4" s="1"/>
  <c r="L71" i="4" s="1"/>
  <c r="J72" i="4"/>
  <c r="G12" i="5" s="1"/>
  <c r="I35" i="6" s="1"/>
  <c r="J35" i="6" s="1"/>
  <c r="F69" i="4"/>
  <c r="K65" i="4"/>
  <c r="L65" i="4"/>
  <c r="L64" i="4"/>
  <c r="K64" i="4"/>
  <c r="L63" i="4"/>
  <c r="K63" i="4"/>
  <c r="K62" i="4"/>
  <c r="H62" i="4"/>
  <c r="L62" i="4" s="1"/>
  <c r="K61" i="4"/>
  <c r="L61" i="4"/>
  <c r="F66" i="4"/>
  <c r="E11" i="5" s="1"/>
  <c r="E34" i="6" s="1"/>
  <c r="L60" i="4"/>
  <c r="K60" i="4"/>
  <c r="J66" i="4"/>
  <c r="G11" i="5" s="1"/>
  <c r="I34" i="6" s="1"/>
  <c r="J34" i="6" s="1"/>
  <c r="L59" i="4"/>
  <c r="K58" i="4"/>
  <c r="L58" i="4"/>
  <c r="L42" i="4"/>
  <c r="L38" i="4"/>
  <c r="L39" i="4"/>
  <c r="L34" i="4"/>
  <c r="K34" i="4"/>
  <c r="H35" i="4"/>
  <c r="F6" i="5" s="1"/>
  <c r="G7" i="6" s="1"/>
  <c r="H7" i="6" s="1"/>
  <c r="L33" i="4"/>
  <c r="F35" i="4"/>
  <c r="L32" i="4"/>
  <c r="L27" i="4"/>
  <c r="K27" i="4"/>
  <c r="K26" i="4"/>
  <c r="L25" i="4"/>
  <c r="K25" i="4"/>
  <c r="L24" i="4"/>
  <c r="J29" i="4"/>
  <c r="G5" i="5" s="1"/>
  <c r="K23" i="4"/>
  <c r="F23" i="4"/>
  <c r="L23" i="4" s="1"/>
  <c r="K22" i="4"/>
  <c r="L22" i="4"/>
  <c r="L21" i="4"/>
  <c r="K21" i="4"/>
  <c r="K19" i="4"/>
  <c r="H19" i="4"/>
  <c r="L19" i="4" s="1"/>
  <c r="L18" i="4"/>
  <c r="L13" i="4"/>
  <c r="J15" i="4"/>
  <c r="G4" i="5" s="1"/>
  <c r="L12" i="4"/>
  <c r="K12" i="4"/>
  <c r="L11" i="4"/>
  <c r="F10" i="4"/>
  <c r="L10" i="4" s="1"/>
  <c r="L9" i="4"/>
  <c r="L8" i="4"/>
  <c r="L7" i="4"/>
  <c r="L6" i="4"/>
  <c r="L5" i="4"/>
  <c r="G199" i="5"/>
  <c r="I438" i="4" s="1"/>
  <c r="J438" i="4" s="1"/>
  <c r="J439" i="4" s="1"/>
  <c r="G70" i="5" s="1"/>
  <c r="I317" i="6" s="1"/>
  <c r="J317" i="6" s="1"/>
  <c r="J339" i="6" s="1"/>
  <c r="I20" i="7" s="1"/>
  <c r="J20" i="7" s="1"/>
  <c r="F198" i="5"/>
  <c r="F195" i="5"/>
  <c r="G431" i="4" s="1"/>
  <c r="H431" i="4" s="1"/>
  <c r="F1258" i="4"/>
  <c r="F194" i="5"/>
  <c r="G427" i="4" s="1"/>
  <c r="H427" i="4" s="1"/>
  <c r="H428" i="4" s="1"/>
  <c r="F68" i="5" s="1"/>
  <c r="G301" i="6" s="1"/>
  <c r="H301" i="6" s="1"/>
  <c r="E187" i="5"/>
  <c r="E391" i="4" s="1"/>
  <c r="K391" i="4" s="1"/>
  <c r="K1207" i="4"/>
  <c r="E1201" i="4"/>
  <c r="K1200" i="4"/>
  <c r="F184" i="5"/>
  <c r="G183" i="5"/>
  <c r="H181" i="5"/>
  <c r="L1171" i="4"/>
  <c r="L1170" i="4"/>
  <c r="K1170" i="4"/>
  <c r="H180" i="5"/>
  <c r="L1157" i="4"/>
  <c r="K1157" i="4"/>
  <c r="H175" i="5"/>
  <c r="L1136" i="4"/>
  <c r="K1126" i="4"/>
  <c r="L1120" i="4"/>
  <c r="K1120" i="4"/>
  <c r="E171" i="5"/>
  <c r="H171" i="5" s="1"/>
  <c r="H168" i="5"/>
  <c r="E167" i="5"/>
  <c r="H165" i="5"/>
  <c r="L1082" i="4"/>
  <c r="K1082" i="4"/>
  <c r="K1069" i="4"/>
  <c r="K1063" i="4"/>
  <c r="F160" i="5"/>
  <c r="K1052" i="4"/>
  <c r="G159" i="5"/>
  <c r="K1027" i="4"/>
  <c r="K1014" i="4"/>
  <c r="K975" i="4"/>
  <c r="E145" i="5"/>
  <c r="F140" i="5"/>
  <c r="F139" i="5"/>
  <c r="E138" i="5"/>
  <c r="K916" i="4"/>
  <c r="F137" i="5"/>
  <c r="G533" i="6" s="1"/>
  <c r="H533" i="6" s="1"/>
  <c r="H537" i="6" s="1"/>
  <c r="K911" i="4"/>
  <c r="E136" i="5"/>
  <c r="E526" i="6" s="1"/>
  <c r="E134" i="5"/>
  <c r="E524" i="6" s="1"/>
  <c r="E133" i="5"/>
  <c r="E523" i="6" s="1"/>
  <c r="F523" i="6" s="1"/>
  <c r="F132" i="5"/>
  <c r="G522" i="6" s="1"/>
  <c r="H522" i="6" s="1"/>
  <c r="F131" i="5"/>
  <c r="G521" i="6" s="1"/>
  <c r="E128" i="5"/>
  <c r="E518" i="6" s="1"/>
  <c r="F518" i="6" s="1"/>
  <c r="F127" i="5"/>
  <c r="G517" i="6" s="1"/>
  <c r="E126" i="5"/>
  <c r="E516" i="6" s="1"/>
  <c r="E125" i="5"/>
  <c r="E515" i="6" s="1"/>
  <c r="E124" i="5"/>
  <c r="E514" i="6" s="1"/>
  <c r="E123" i="5"/>
  <c r="E513" i="6" s="1"/>
  <c r="E120" i="5"/>
  <c r="E510" i="6" s="1"/>
  <c r="F116" i="5"/>
  <c r="G506" i="6" s="1"/>
  <c r="H506" i="6" s="1"/>
  <c r="E115" i="5"/>
  <c r="E505" i="6" s="1"/>
  <c r="E114" i="5"/>
  <c r="E504" i="6" s="1"/>
  <c r="E111" i="5"/>
  <c r="E501" i="6" s="1"/>
  <c r="H111" i="5"/>
  <c r="K723" i="4"/>
  <c r="F109" i="5"/>
  <c r="G499" i="6" s="1"/>
  <c r="F108" i="5"/>
  <c r="G498" i="6" s="1"/>
  <c r="H498" i="6" s="1"/>
  <c r="K708" i="4"/>
  <c r="E107" i="5"/>
  <c r="E497" i="6" s="1"/>
  <c r="F497" i="6" s="1"/>
  <c r="E105" i="5"/>
  <c r="E495" i="6" s="1"/>
  <c r="E103" i="5"/>
  <c r="E493" i="6" s="1"/>
  <c r="F102" i="5"/>
  <c r="G492" i="6" s="1"/>
  <c r="F101" i="5"/>
  <c r="G491" i="6" s="1"/>
  <c r="E97" i="5"/>
  <c r="E487" i="6" s="1"/>
  <c r="E96" i="5"/>
  <c r="E486" i="6" s="1"/>
  <c r="E95" i="5"/>
  <c r="E485" i="6" s="1"/>
  <c r="F94" i="5"/>
  <c r="G484" i="6" s="1"/>
  <c r="F92" i="5"/>
  <c r="G482" i="6" s="1"/>
  <c r="E91" i="5"/>
  <c r="E481" i="6" s="1"/>
  <c r="F84" i="5"/>
  <c r="G474" i="6" s="1"/>
  <c r="E79" i="5"/>
  <c r="E469" i="6" s="1"/>
  <c r="E78" i="5"/>
  <c r="E468" i="6" s="1"/>
  <c r="E77" i="5"/>
  <c r="E467" i="6" s="1"/>
  <c r="F72" i="5"/>
  <c r="G462" i="6" s="1"/>
  <c r="H462" i="6" s="1"/>
  <c r="F60" i="5"/>
  <c r="G293" i="6" s="1"/>
  <c r="H293" i="6" s="1"/>
  <c r="H56" i="5"/>
  <c r="L344" i="4"/>
  <c r="H55" i="5"/>
  <c r="K322" i="4"/>
  <c r="H51" i="5"/>
  <c r="L318" i="4"/>
  <c r="L309" i="4"/>
  <c r="K229" i="4"/>
  <c r="L149" i="4"/>
  <c r="K149" i="4"/>
  <c r="E15" i="5"/>
  <c r="L88" i="4"/>
  <c r="K88" i="4"/>
  <c r="K77" i="4"/>
  <c r="K71" i="4"/>
  <c r="G7" i="5"/>
  <c r="H7" i="5" s="1"/>
  <c r="F23" i="7"/>
  <c r="L23" i="7" s="1"/>
  <c r="T23" i="7" s="1"/>
  <c r="I499" i="4" l="1"/>
  <c r="J499" i="4" s="1"/>
  <c r="J500" i="4" s="1"/>
  <c r="G79" i="5" s="1"/>
  <c r="I469" i="6" s="1"/>
  <c r="J469" i="6" s="1"/>
  <c r="I165" i="4"/>
  <c r="J165" i="4" s="1"/>
  <c r="I863" i="4"/>
  <c r="J863" i="4" s="1"/>
  <c r="J864" i="4" s="1"/>
  <c r="G130" i="5" s="1"/>
  <c r="L387" i="6"/>
  <c r="J75" i="6"/>
  <c r="I9" i="7" s="1"/>
  <c r="J9" i="7" s="1"/>
  <c r="L841" i="4"/>
  <c r="J842" i="4"/>
  <c r="G127" i="5" s="1"/>
  <c r="I517" i="6" s="1"/>
  <c r="J517" i="6" s="1"/>
  <c r="L238" i="6"/>
  <c r="H119" i="5"/>
  <c r="I509" i="6"/>
  <c r="H130" i="5"/>
  <c r="I520" i="6"/>
  <c r="J520" i="6" s="1"/>
  <c r="F520" i="6"/>
  <c r="L533" i="6"/>
  <c r="F468" i="6"/>
  <c r="K625" i="4"/>
  <c r="F510" i="6"/>
  <c r="E197" i="5"/>
  <c r="E434" i="4" s="1"/>
  <c r="H66" i="4"/>
  <c r="F11" i="5" s="1"/>
  <c r="G34" i="6" s="1"/>
  <c r="H34" i="6" s="1"/>
  <c r="H51" i="6" s="1"/>
  <c r="G8" i="7" s="1"/>
  <c r="H8" i="7" s="1"/>
  <c r="K238" i="6"/>
  <c r="H238" i="6"/>
  <c r="H243" i="6" s="1"/>
  <c r="G16" i="7" s="1"/>
  <c r="H16" i="7" s="1"/>
  <c r="H300" i="4"/>
  <c r="F47" i="5" s="1"/>
  <c r="G197" i="6" s="1"/>
  <c r="H197" i="6" s="1"/>
  <c r="H219" i="6" s="1"/>
  <c r="G15" i="7" s="1"/>
  <c r="H15" i="7" s="1"/>
  <c r="F1040" i="4"/>
  <c r="E158" i="5" s="1"/>
  <c r="E1015" i="4" s="1"/>
  <c r="E163" i="5"/>
  <c r="H163" i="5" s="1"/>
  <c r="K1239" i="4"/>
  <c r="K248" i="6"/>
  <c r="F248" i="6"/>
  <c r="L248" i="6" s="1"/>
  <c r="K533" i="6"/>
  <c r="H78" i="5"/>
  <c r="I468" i="6"/>
  <c r="J468" i="6" s="1"/>
  <c r="F487" i="6"/>
  <c r="F130" i="4"/>
  <c r="E20" i="5" s="1"/>
  <c r="E63" i="6" s="1"/>
  <c r="F473" i="6"/>
  <c r="I856" i="4"/>
  <c r="J856" i="4" s="1"/>
  <c r="J857" i="4" s="1"/>
  <c r="L857" i="4" s="1"/>
  <c r="F486" i="6"/>
  <c r="F469" i="6"/>
  <c r="H499" i="6"/>
  <c r="L499" i="6" s="1"/>
  <c r="K499" i="6"/>
  <c r="F513" i="6"/>
  <c r="H15" i="5"/>
  <c r="E57" i="6"/>
  <c r="H474" i="6"/>
  <c r="H491" i="6"/>
  <c r="F514" i="6"/>
  <c r="F524" i="6"/>
  <c r="K64" i="6"/>
  <c r="F64" i="6"/>
  <c r="L64" i="6" s="1"/>
  <c r="H49" i="5"/>
  <c r="E232" i="6"/>
  <c r="L322" i="4"/>
  <c r="F464" i="6"/>
  <c r="K464" i="6"/>
  <c r="I529" i="4"/>
  <c r="J529" i="4" s="1"/>
  <c r="L529" i="4" s="1"/>
  <c r="H87" i="5"/>
  <c r="I477" i="6"/>
  <c r="L1006" i="4"/>
  <c r="J435" i="6"/>
  <c r="I25" i="7" s="1"/>
  <c r="J25" i="7" s="1"/>
  <c r="I24" i="7" s="1"/>
  <c r="J24" i="7" s="1"/>
  <c r="H138" i="5"/>
  <c r="E534" i="6"/>
  <c r="H492" i="6"/>
  <c r="F526" i="6"/>
  <c r="H52" i="5"/>
  <c r="I236" i="6"/>
  <c r="K246" i="6"/>
  <c r="F246" i="6"/>
  <c r="H74" i="5"/>
  <c r="I464" i="6"/>
  <c r="J464" i="6" s="1"/>
  <c r="K470" i="6"/>
  <c r="F470" i="6"/>
  <c r="L470" i="6" s="1"/>
  <c r="F489" i="6"/>
  <c r="G246" i="4"/>
  <c r="H246" i="4" s="1"/>
  <c r="H251" i="4" s="1"/>
  <c r="F38" i="5" s="1"/>
  <c r="G128" i="6" s="1"/>
  <c r="H128" i="6" s="1"/>
  <c r="G1237" i="4"/>
  <c r="H1237" i="4" s="1"/>
  <c r="H1240" i="4" s="1"/>
  <c r="F192" i="5" s="1"/>
  <c r="G416" i="4" s="1"/>
  <c r="H416" i="4" s="1"/>
  <c r="F467" i="6"/>
  <c r="K294" i="6"/>
  <c r="F294" i="6"/>
  <c r="L294" i="6" s="1"/>
  <c r="K481" i="6"/>
  <c r="F481" i="6"/>
  <c r="L481" i="6" s="1"/>
  <c r="G30" i="8"/>
  <c r="H482" i="6"/>
  <c r="F493" i="6"/>
  <c r="F501" i="6"/>
  <c r="L501" i="6" s="1"/>
  <c r="K501" i="6"/>
  <c r="F516" i="6"/>
  <c r="K59" i="6"/>
  <c r="F59" i="6"/>
  <c r="L59" i="6" s="1"/>
  <c r="F247" i="6"/>
  <c r="L247" i="6" s="1"/>
  <c r="K247" i="6"/>
  <c r="I579" i="4"/>
  <c r="J579" i="4" s="1"/>
  <c r="J580" i="4" s="1"/>
  <c r="F496" i="6"/>
  <c r="I847" i="4"/>
  <c r="J847" i="4" s="1"/>
  <c r="L847" i="4" s="1"/>
  <c r="K360" i="4"/>
  <c r="H521" i="6"/>
  <c r="H484" i="6"/>
  <c r="F495" i="6"/>
  <c r="F504" i="6"/>
  <c r="L504" i="6" s="1"/>
  <c r="K504" i="6"/>
  <c r="H517" i="6"/>
  <c r="L517" i="6" s="1"/>
  <c r="F15" i="4"/>
  <c r="E4" i="5" s="1"/>
  <c r="E5" i="6" s="1"/>
  <c r="K111" i="6"/>
  <c r="F111" i="6"/>
  <c r="L111" i="6" s="1"/>
  <c r="H213" i="4"/>
  <c r="F32" i="5" s="1"/>
  <c r="G108" i="6" s="1"/>
  <c r="H108" i="6" s="1"/>
  <c r="L360" i="4"/>
  <c r="K1271" i="4"/>
  <c r="H339" i="6"/>
  <c r="G20" i="7" s="1"/>
  <c r="H20" i="7" s="1"/>
  <c r="K34" i="6"/>
  <c r="F34" i="6"/>
  <c r="L34" i="6" s="1"/>
  <c r="H179" i="6"/>
  <c r="F515" i="6"/>
  <c r="F485" i="6"/>
  <c r="F505" i="6"/>
  <c r="E246" i="4"/>
  <c r="K246" i="4" s="1"/>
  <c r="E1237" i="4"/>
  <c r="G288" i="4"/>
  <c r="H288" i="4" s="1"/>
  <c r="H289" i="4" s="1"/>
  <c r="F45" i="5" s="1"/>
  <c r="G180" i="6" s="1"/>
  <c r="H180" i="6" s="1"/>
  <c r="G153" i="6"/>
  <c r="H153" i="6" s="1"/>
  <c r="F479" i="6"/>
  <c r="I736" i="4"/>
  <c r="J736" i="4" s="1"/>
  <c r="J737" i="4" s="1"/>
  <c r="L737" i="4" s="1"/>
  <c r="I246" i="4"/>
  <c r="J246" i="4" s="1"/>
  <c r="J251" i="4" s="1"/>
  <c r="G38" i="5" s="1"/>
  <c r="I128" i="6" s="1"/>
  <c r="J128" i="6" s="1"/>
  <c r="I1237" i="4"/>
  <c r="J1237" i="4" s="1"/>
  <c r="J1240" i="4" s="1"/>
  <c r="G192" i="5" s="1"/>
  <c r="I416" i="4" s="1"/>
  <c r="J416" i="4" s="1"/>
  <c r="H184" i="5"/>
  <c r="E247" i="4"/>
  <c r="E1238" i="4"/>
  <c r="K498" i="6"/>
  <c r="K60" i="6"/>
  <c r="F27" i="7"/>
  <c r="L435" i="6"/>
  <c r="F25" i="7"/>
  <c r="F22" i="7"/>
  <c r="L22" i="7" s="1"/>
  <c r="T22" i="7" s="1"/>
  <c r="K22" i="7"/>
  <c r="K21" i="7"/>
  <c r="L21" i="7"/>
  <c r="H200" i="5"/>
  <c r="E1282" i="4"/>
  <c r="H198" i="5"/>
  <c r="G1266" i="4"/>
  <c r="H197" i="5"/>
  <c r="E196" i="5"/>
  <c r="E432" i="4" s="1"/>
  <c r="L1258" i="4"/>
  <c r="F1260" i="4"/>
  <c r="F427" i="4"/>
  <c r="K427" i="4"/>
  <c r="H194" i="5"/>
  <c r="L1251" i="4"/>
  <c r="L1249" i="4"/>
  <c r="L1246" i="4"/>
  <c r="E433" i="4"/>
  <c r="E421" i="4"/>
  <c r="J1233" i="4"/>
  <c r="G191" i="5" s="1"/>
  <c r="I1216" i="4" s="1"/>
  <c r="J1216" i="4" s="1"/>
  <c r="J1218" i="4" s="1"/>
  <c r="G189" i="5" s="1"/>
  <c r="I413" i="4" s="1"/>
  <c r="J413" i="4" s="1"/>
  <c r="J417" i="4" s="1"/>
  <c r="G66" i="5" s="1"/>
  <c r="I299" i="6" s="1"/>
  <c r="J299" i="6" s="1"/>
  <c r="K1231" i="4"/>
  <c r="K1232" i="4"/>
  <c r="G420" i="4"/>
  <c r="H420" i="4" s="1"/>
  <c r="H422" i="4" s="1"/>
  <c r="F67" i="5" s="1"/>
  <c r="G300" i="6" s="1"/>
  <c r="H300" i="6" s="1"/>
  <c r="G408" i="4"/>
  <c r="H408" i="4" s="1"/>
  <c r="H410" i="4" s="1"/>
  <c r="F65" i="5" s="1"/>
  <c r="G298" i="6" s="1"/>
  <c r="H298" i="6" s="1"/>
  <c r="E191" i="5"/>
  <c r="E1216" i="4" s="1"/>
  <c r="G413" i="4"/>
  <c r="H413" i="4" s="1"/>
  <c r="H417" i="4" s="1"/>
  <c r="F66" i="5" s="1"/>
  <c r="G299" i="6" s="1"/>
  <c r="H299" i="6" s="1"/>
  <c r="L1224" i="4"/>
  <c r="H190" i="5"/>
  <c r="E414" i="4"/>
  <c r="F414" i="4" s="1"/>
  <c r="L414" i="4" s="1"/>
  <c r="F409" i="4"/>
  <c r="L409" i="4" s="1"/>
  <c r="K414" i="4"/>
  <c r="L1212" i="4"/>
  <c r="E188" i="5"/>
  <c r="H187" i="5"/>
  <c r="F391" i="4"/>
  <c r="F393" i="4" s="1"/>
  <c r="E62" i="5" s="1"/>
  <c r="H1202" i="4"/>
  <c r="F186" i="5" s="1"/>
  <c r="G361" i="4" s="1"/>
  <c r="H361" i="4" s="1"/>
  <c r="K354" i="4"/>
  <c r="F354" i="4"/>
  <c r="L354" i="4" s="1"/>
  <c r="G353" i="4"/>
  <c r="H353" i="4" s="1"/>
  <c r="H356" i="4" s="1"/>
  <c r="F58" i="5" s="1"/>
  <c r="G270" i="6" s="1"/>
  <c r="H270" i="6" s="1"/>
  <c r="G359" i="4"/>
  <c r="H359" i="4" s="1"/>
  <c r="L1189" i="4"/>
  <c r="E353" i="4"/>
  <c r="E359" i="4"/>
  <c r="I349" i="4"/>
  <c r="J349" i="4" s="1"/>
  <c r="J350" i="4" s="1"/>
  <c r="G57" i="5" s="1"/>
  <c r="I269" i="6" s="1"/>
  <c r="J269" i="6" s="1"/>
  <c r="J291" i="6" s="1"/>
  <c r="I18" i="7" s="1"/>
  <c r="J18" i="7" s="1"/>
  <c r="I355" i="4"/>
  <c r="J355" i="4" s="1"/>
  <c r="J356" i="4" s="1"/>
  <c r="G58" i="5" s="1"/>
  <c r="L1182" i="4"/>
  <c r="F1183" i="4"/>
  <c r="H182" i="5"/>
  <c r="E348" i="4"/>
  <c r="L1165" i="4"/>
  <c r="L1164" i="4"/>
  <c r="K304" i="4"/>
  <c r="L1158" i="4"/>
  <c r="F1159" i="4"/>
  <c r="K287" i="4"/>
  <c r="F287" i="4"/>
  <c r="L287" i="4" s="1"/>
  <c r="H177" i="5"/>
  <c r="K276" i="4"/>
  <c r="L276" i="4"/>
  <c r="K275" i="4"/>
  <c r="F277" i="4"/>
  <c r="E43" i="5" s="1"/>
  <c r="E265" i="4"/>
  <c r="E270" i="4"/>
  <c r="H174" i="5"/>
  <c r="L1131" i="4"/>
  <c r="H173" i="5"/>
  <c r="E260" i="4"/>
  <c r="L1127" i="4"/>
  <c r="L1121" i="4"/>
  <c r="H256" i="4"/>
  <c r="F39" i="5" s="1"/>
  <c r="G151" i="6" s="1"/>
  <c r="H151" i="6" s="1"/>
  <c r="H171" i="6" s="1"/>
  <c r="G13" i="7" s="1"/>
  <c r="H13" i="7" s="1"/>
  <c r="H172" i="5"/>
  <c r="F255" i="4"/>
  <c r="L255" i="4" s="1"/>
  <c r="K255" i="4"/>
  <c r="E254" i="4"/>
  <c r="E259" i="4"/>
  <c r="K250" i="4"/>
  <c r="L250" i="4"/>
  <c r="K1108" i="4"/>
  <c r="L1108" i="4"/>
  <c r="H170" i="5"/>
  <c r="L1109" i="4"/>
  <c r="H169" i="5"/>
  <c r="E248" i="4"/>
  <c r="K1092" i="4"/>
  <c r="L1092" i="4"/>
  <c r="L1093" i="4"/>
  <c r="F246" i="4"/>
  <c r="H167" i="5"/>
  <c r="L1087" i="4"/>
  <c r="E166" i="5"/>
  <c r="L1075" i="4"/>
  <c r="L1083" i="4"/>
  <c r="G235" i="4"/>
  <c r="H235" i="4" s="1"/>
  <c r="H236" i="4" s="1"/>
  <c r="F36" i="5" s="1"/>
  <c r="G126" i="6" s="1"/>
  <c r="H126" i="6" s="1"/>
  <c r="H147" i="6" s="1"/>
  <c r="G12" i="7" s="1"/>
  <c r="H12" i="7" s="1"/>
  <c r="K1075" i="4"/>
  <c r="I241" i="4"/>
  <c r="I235" i="4"/>
  <c r="J235" i="4" s="1"/>
  <c r="J236" i="4" s="1"/>
  <c r="G36" i="5" s="1"/>
  <c r="I126" i="6" s="1"/>
  <c r="J126" i="6" s="1"/>
  <c r="E240" i="4"/>
  <c r="E299" i="4"/>
  <c r="E234" i="4"/>
  <c r="L1064" i="4"/>
  <c r="I204" i="4"/>
  <c r="J204" i="4" s="1"/>
  <c r="I197" i="4"/>
  <c r="J197" i="4" s="1"/>
  <c r="H162" i="5"/>
  <c r="E211" i="4"/>
  <c r="E204" i="4"/>
  <c r="E197" i="4"/>
  <c r="K1045" i="4"/>
  <c r="F1045" i="4"/>
  <c r="L1045" i="4" s="1"/>
  <c r="E218" i="4"/>
  <c r="F218" i="4" s="1"/>
  <c r="L1053" i="4"/>
  <c r="E185" i="4"/>
  <c r="F185" i="4" s="1"/>
  <c r="E179" i="4"/>
  <c r="E224" i="4"/>
  <c r="F224" i="4" s="1"/>
  <c r="H160" i="5"/>
  <c r="G179" i="4"/>
  <c r="H179" i="4" s="1"/>
  <c r="G224" i="4"/>
  <c r="H224" i="4" s="1"/>
  <c r="G185" i="4"/>
  <c r="H185" i="4" s="1"/>
  <c r="G218" i="4"/>
  <c r="G191" i="4"/>
  <c r="H191" i="4" s="1"/>
  <c r="L191" i="4" s="1"/>
  <c r="F179" i="4"/>
  <c r="G178" i="4"/>
  <c r="H178" i="4" s="1"/>
  <c r="H180" i="4" s="1"/>
  <c r="F27" i="5" s="1"/>
  <c r="G103" i="6" s="1"/>
  <c r="H103" i="6" s="1"/>
  <c r="G184" i="4"/>
  <c r="H184" i="4" s="1"/>
  <c r="H186" i="4" s="1"/>
  <c r="F28" i="5" s="1"/>
  <c r="G104" i="6" s="1"/>
  <c r="H104" i="6" s="1"/>
  <c r="G190" i="4"/>
  <c r="H190" i="4" s="1"/>
  <c r="G196" i="4"/>
  <c r="H196" i="4" s="1"/>
  <c r="H199" i="4" s="1"/>
  <c r="F30" i="5" s="1"/>
  <c r="G106" i="6" s="1"/>
  <c r="H106" i="6" s="1"/>
  <c r="G217" i="4"/>
  <c r="H217" i="4" s="1"/>
  <c r="G223" i="4"/>
  <c r="H223" i="4" s="1"/>
  <c r="G203" i="4"/>
  <c r="H203" i="4" s="1"/>
  <c r="H206" i="4" s="1"/>
  <c r="F31" i="5" s="1"/>
  <c r="G107" i="6" s="1"/>
  <c r="H107" i="6" s="1"/>
  <c r="I190" i="4"/>
  <c r="I196" i="4"/>
  <c r="J196" i="4" s="1"/>
  <c r="J199" i="4" s="1"/>
  <c r="G30" i="5" s="1"/>
  <c r="I106" i="6" s="1"/>
  <c r="J106" i="6" s="1"/>
  <c r="I217" i="4"/>
  <c r="J217" i="4" s="1"/>
  <c r="J219" i="4" s="1"/>
  <c r="G33" i="5" s="1"/>
  <c r="I109" i="6" s="1"/>
  <c r="J109" i="6" s="1"/>
  <c r="I223" i="4"/>
  <c r="J223" i="4" s="1"/>
  <c r="J225" i="4" s="1"/>
  <c r="G34" i="5" s="1"/>
  <c r="I110" i="6" s="1"/>
  <c r="J110" i="6" s="1"/>
  <c r="I210" i="4"/>
  <c r="J210" i="4" s="1"/>
  <c r="J213" i="4" s="1"/>
  <c r="G32" i="5" s="1"/>
  <c r="I108" i="6" s="1"/>
  <c r="J108" i="6" s="1"/>
  <c r="I178" i="4"/>
  <c r="J178" i="4" s="1"/>
  <c r="J180" i="4" s="1"/>
  <c r="G27" i="5" s="1"/>
  <c r="I103" i="6" s="1"/>
  <c r="J103" i="6" s="1"/>
  <c r="I203" i="4"/>
  <c r="J203" i="4" s="1"/>
  <c r="J206" i="4" s="1"/>
  <c r="G31" i="5" s="1"/>
  <c r="I107" i="6" s="1"/>
  <c r="J107" i="6" s="1"/>
  <c r="I184" i="4"/>
  <c r="G171" i="4"/>
  <c r="H171" i="4" s="1"/>
  <c r="L1040" i="4"/>
  <c r="F1015" i="4"/>
  <c r="K1015" i="4"/>
  <c r="H158" i="5"/>
  <c r="L1027" i="4"/>
  <c r="G166" i="4"/>
  <c r="G173" i="4"/>
  <c r="H173" i="4" s="1"/>
  <c r="H157" i="5"/>
  <c r="I166" i="4"/>
  <c r="J166" i="4" s="1"/>
  <c r="I173" i="4"/>
  <c r="J173" i="4" s="1"/>
  <c r="L1028" i="4"/>
  <c r="K173" i="4"/>
  <c r="F173" i="4"/>
  <c r="L1022" i="4"/>
  <c r="E156" i="5"/>
  <c r="I171" i="4"/>
  <c r="J171" i="4" s="1"/>
  <c r="I164" i="4"/>
  <c r="J164" i="4" s="1"/>
  <c r="L1008" i="4"/>
  <c r="E154" i="5"/>
  <c r="L1002" i="4"/>
  <c r="E153" i="5"/>
  <c r="E150" i="5"/>
  <c r="E114" i="4" s="1"/>
  <c r="F983" i="4"/>
  <c r="L980" i="4"/>
  <c r="L977" i="4"/>
  <c r="H148" i="5"/>
  <c r="E92" i="4"/>
  <c r="L970" i="4"/>
  <c r="E147" i="5"/>
  <c r="L964" i="4"/>
  <c r="E146" i="5"/>
  <c r="E75" i="4" s="1"/>
  <c r="K955" i="4"/>
  <c r="L957" i="4"/>
  <c r="L955" i="4"/>
  <c r="H145" i="5"/>
  <c r="E54" i="4"/>
  <c r="L949" i="4"/>
  <c r="J950" i="4"/>
  <c r="G144" i="5" s="1"/>
  <c r="I53" i="4" s="1"/>
  <c r="J53" i="4" s="1"/>
  <c r="J55" i="4" s="1"/>
  <c r="G10" i="5" s="1"/>
  <c r="I32" i="6" s="1"/>
  <c r="J32" i="6" s="1"/>
  <c r="J51" i="6" s="1"/>
  <c r="I8" i="7" s="1"/>
  <c r="J8" i="7" s="1"/>
  <c r="K949" i="4"/>
  <c r="E144" i="5"/>
  <c r="K943" i="4"/>
  <c r="L943" i="4"/>
  <c r="L944" i="4"/>
  <c r="H143" i="5"/>
  <c r="K49" i="4"/>
  <c r="F49" i="4"/>
  <c r="L49" i="4" s="1"/>
  <c r="F937" i="4"/>
  <c r="K937" i="4"/>
  <c r="L933" i="4"/>
  <c r="H141" i="5"/>
  <c r="K44" i="4"/>
  <c r="F44" i="4"/>
  <c r="H140" i="5"/>
  <c r="G28" i="4"/>
  <c r="F29" i="4"/>
  <c r="E5" i="5" s="1"/>
  <c r="E6" i="6" s="1"/>
  <c r="H139" i="5"/>
  <c r="G14" i="4"/>
  <c r="H137" i="5"/>
  <c r="L912" i="4"/>
  <c r="I906" i="4"/>
  <c r="J906" i="4" s="1"/>
  <c r="J907" i="4" s="1"/>
  <c r="G136" i="5" s="1"/>
  <c r="K897" i="4"/>
  <c r="L897" i="4"/>
  <c r="G135" i="5"/>
  <c r="L898" i="4"/>
  <c r="I891" i="4"/>
  <c r="J891" i="4" s="1"/>
  <c r="J892" i="4" s="1"/>
  <c r="I882" i="4"/>
  <c r="K882" i="4" s="1"/>
  <c r="I875" i="4"/>
  <c r="J875" i="4" s="1"/>
  <c r="L875" i="4" s="1"/>
  <c r="G131" i="5"/>
  <c r="L869" i="4"/>
  <c r="K868" i="4"/>
  <c r="L868" i="4"/>
  <c r="K863" i="4"/>
  <c r="L863" i="4"/>
  <c r="L864" i="4"/>
  <c r="K856" i="4"/>
  <c r="L856" i="4"/>
  <c r="K847" i="4"/>
  <c r="J848" i="4"/>
  <c r="G128" i="5" s="1"/>
  <c r="H127" i="5"/>
  <c r="K841" i="4"/>
  <c r="L842" i="4"/>
  <c r="I834" i="4"/>
  <c r="J834" i="4" s="1"/>
  <c r="J835" i="4" s="1"/>
  <c r="G126" i="5" s="1"/>
  <c r="I825" i="4"/>
  <c r="J825" i="4" s="1"/>
  <c r="L825" i="4" s="1"/>
  <c r="I817" i="4"/>
  <c r="J817" i="4" s="1"/>
  <c r="J818" i="4" s="1"/>
  <c r="G124" i="5" s="1"/>
  <c r="I809" i="4"/>
  <c r="J809" i="4" s="1"/>
  <c r="I801" i="4"/>
  <c r="I793" i="4"/>
  <c r="J793" i="4" s="1"/>
  <c r="L793" i="4" s="1"/>
  <c r="I785" i="4"/>
  <c r="K779" i="4"/>
  <c r="L779" i="4"/>
  <c r="L780" i="4"/>
  <c r="I772" i="4"/>
  <c r="I764" i="4"/>
  <c r="J764" i="4" s="1"/>
  <c r="J765" i="4" s="1"/>
  <c r="G117" i="5" s="1"/>
  <c r="I756" i="4"/>
  <c r="J756" i="4" s="1"/>
  <c r="L756" i="4" s="1"/>
  <c r="I748" i="4"/>
  <c r="H114" i="5"/>
  <c r="L742" i="4"/>
  <c r="K742" i="4"/>
  <c r="L743" i="4"/>
  <c r="L736" i="4"/>
  <c r="G113" i="5"/>
  <c r="I729" i="4"/>
  <c r="J729" i="4" s="1"/>
  <c r="J730" i="4" s="1"/>
  <c r="G112" i="5" s="1"/>
  <c r="L718" i="4"/>
  <c r="K718" i="4"/>
  <c r="G110" i="5"/>
  <c r="H109" i="5"/>
  <c r="K713" i="4"/>
  <c r="L714" i="4"/>
  <c r="L713" i="4"/>
  <c r="H108" i="5"/>
  <c r="L709" i="4"/>
  <c r="L708" i="4"/>
  <c r="I703" i="4"/>
  <c r="J703" i="4" s="1"/>
  <c r="L703" i="4" s="1"/>
  <c r="I697" i="4"/>
  <c r="I689" i="4"/>
  <c r="J689" i="4" s="1"/>
  <c r="J690" i="4" s="1"/>
  <c r="G105" i="5" s="1"/>
  <c r="J680" i="4"/>
  <c r="K680" i="4"/>
  <c r="I674" i="4"/>
  <c r="J674" i="4" s="1"/>
  <c r="J675" i="4" s="1"/>
  <c r="G103" i="5" s="1"/>
  <c r="I665" i="4"/>
  <c r="I656" i="4"/>
  <c r="J656" i="4" s="1"/>
  <c r="J657" i="4" s="1"/>
  <c r="G101" i="5" s="1"/>
  <c r="I647" i="4"/>
  <c r="J647" i="4" s="1"/>
  <c r="J648" i="4" s="1"/>
  <c r="G100" i="5" s="1"/>
  <c r="I639" i="4"/>
  <c r="J639" i="4" s="1"/>
  <c r="L639" i="4" s="1"/>
  <c r="I631" i="4"/>
  <c r="J631" i="4" s="1"/>
  <c r="J632" i="4" s="1"/>
  <c r="G98" i="5" s="1"/>
  <c r="J626" i="4"/>
  <c r="G97" i="5" s="1"/>
  <c r="I620" i="4"/>
  <c r="J620" i="4" s="1"/>
  <c r="J621" i="4" s="1"/>
  <c r="G96" i="5" s="1"/>
  <c r="I614" i="4"/>
  <c r="J614" i="4" s="1"/>
  <c r="J615" i="4" s="1"/>
  <c r="I607" i="4"/>
  <c r="J607" i="4" s="1"/>
  <c r="J608" i="4" s="1"/>
  <c r="G94" i="5" s="1"/>
  <c r="I600" i="4"/>
  <c r="J600" i="4" s="1"/>
  <c r="L600" i="4" s="1"/>
  <c r="I593" i="4"/>
  <c r="J593" i="4" s="1"/>
  <c r="J594" i="4" s="1"/>
  <c r="L594" i="4" s="1"/>
  <c r="L586" i="4"/>
  <c r="L587" i="4"/>
  <c r="K586" i="4"/>
  <c r="H91" i="5"/>
  <c r="L579" i="4"/>
  <c r="I572" i="4"/>
  <c r="K565" i="4"/>
  <c r="L565" i="4"/>
  <c r="J566" i="4"/>
  <c r="L560" i="4"/>
  <c r="K560" i="4"/>
  <c r="L561" i="4"/>
  <c r="I555" i="4"/>
  <c r="J555" i="4" s="1"/>
  <c r="L555" i="4" s="1"/>
  <c r="I547" i="4"/>
  <c r="J547" i="4" s="1"/>
  <c r="J548" i="4" s="1"/>
  <c r="I537" i="4"/>
  <c r="J537" i="4" s="1"/>
  <c r="L537" i="4" s="1"/>
  <c r="K529" i="4"/>
  <c r="I521" i="4"/>
  <c r="J521" i="4" s="1"/>
  <c r="L521" i="4" s="1"/>
  <c r="I513" i="4"/>
  <c r="J513" i="4" s="1"/>
  <c r="J514" i="4" s="1"/>
  <c r="G81" i="5" s="1"/>
  <c r="L505" i="4"/>
  <c r="K505" i="4"/>
  <c r="H80" i="5"/>
  <c r="L506" i="4"/>
  <c r="K499" i="4"/>
  <c r="L500" i="4"/>
  <c r="L494" i="4"/>
  <c r="K493" i="4"/>
  <c r="L493" i="4"/>
  <c r="I487" i="4"/>
  <c r="I478" i="4"/>
  <c r="J478" i="4" s="1"/>
  <c r="L478" i="4" s="1"/>
  <c r="I470" i="4"/>
  <c r="J470" i="4" s="1"/>
  <c r="J471" i="4" s="1"/>
  <c r="L464" i="4"/>
  <c r="K463" i="4"/>
  <c r="L463" i="4"/>
  <c r="I456" i="4"/>
  <c r="J456" i="4" s="1"/>
  <c r="J457" i="4" s="1"/>
  <c r="G73" i="5" s="1"/>
  <c r="I449" i="4"/>
  <c r="J449" i="4" s="1"/>
  <c r="L442" i="4"/>
  <c r="L443" i="4"/>
  <c r="E71" i="5"/>
  <c r="H61" i="5"/>
  <c r="L386" i="4"/>
  <c r="L366" i="4"/>
  <c r="F367" i="4"/>
  <c r="H54" i="5"/>
  <c r="L334" i="4"/>
  <c r="H53" i="5"/>
  <c r="L329" i="4"/>
  <c r="L323" i="4"/>
  <c r="E50" i="5"/>
  <c r="L280" i="4"/>
  <c r="E281" i="4"/>
  <c r="G39" i="5"/>
  <c r="I151" i="6" s="1"/>
  <c r="J151" i="6" s="1"/>
  <c r="J171" i="6" s="1"/>
  <c r="I13" i="7" s="1"/>
  <c r="J13" i="7" s="1"/>
  <c r="H35" i="5"/>
  <c r="L229" i="4"/>
  <c r="L230" i="4"/>
  <c r="L159" i="4"/>
  <c r="F160" i="4"/>
  <c r="L156" i="4"/>
  <c r="E23" i="5"/>
  <c r="H21" i="5"/>
  <c r="L144" i="4"/>
  <c r="H20" i="5"/>
  <c r="L130" i="4"/>
  <c r="H18" i="5"/>
  <c r="L110" i="4"/>
  <c r="H17" i="5"/>
  <c r="L104" i="4"/>
  <c r="L69" i="4"/>
  <c r="F72" i="4"/>
  <c r="H11" i="5"/>
  <c r="L66" i="4"/>
  <c r="L35" i="4"/>
  <c r="E6" i="5"/>
  <c r="F1201" i="4"/>
  <c r="K1201" i="4"/>
  <c r="K25" i="7" l="1"/>
  <c r="J167" i="4"/>
  <c r="G25" i="5" s="1"/>
  <c r="I101" i="6" s="1"/>
  <c r="J101" i="6" s="1"/>
  <c r="K469" i="6"/>
  <c r="J530" i="4"/>
  <c r="L469" i="6"/>
  <c r="K579" i="4"/>
  <c r="L499" i="4"/>
  <c r="H79" i="5"/>
  <c r="G129" i="5"/>
  <c r="H129" i="5" s="1"/>
  <c r="K517" i="6"/>
  <c r="J459" i="6"/>
  <c r="I27" i="7" s="1"/>
  <c r="J27" i="7" s="1"/>
  <c r="I26" i="7" s="1"/>
  <c r="J26" i="7" s="1"/>
  <c r="L459" i="6"/>
  <c r="H131" i="5"/>
  <c r="I521" i="6"/>
  <c r="H6" i="5"/>
  <c r="E7" i="6"/>
  <c r="H50" i="5"/>
  <c r="E233" i="6"/>
  <c r="H103" i="5"/>
  <c r="I493" i="6"/>
  <c r="K57" i="6"/>
  <c r="F57" i="6"/>
  <c r="L57" i="6" s="1"/>
  <c r="H23" i="5"/>
  <c r="E79" i="6"/>
  <c r="H94" i="5"/>
  <c r="I484" i="6"/>
  <c r="H96" i="5"/>
  <c r="I486" i="6"/>
  <c r="H112" i="5"/>
  <c r="I502" i="6"/>
  <c r="J794" i="4"/>
  <c r="G121" i="5" s="1"/>
  <c r="H192" i="4"/>
  <c r="F29" i="5" s="1"/>
  <c r="G105" i="6" s="1"/>
  <c r="H105" i="6" s="1"/>
  <c r="L246" i="4"/>
  <c r="H530" i="6"/>
  <c r="J509" i="6"/>
  <c r="L509" i="6" s="1"/>
  <c r="K509" i="6"/>
  <c r="H101" i="5"/>
  <c r="I491" i="6"/>
  <c r="H126" i="5"/>
  <c r="I516" i="6"/>
  <c r="H71" i="5"/>
  <c r="E318" i="6"/>
  <c r="H97" i="5"/>
  <c r="I487" i="6"/>
  <c r="H113" i="5"/>
  <c r="I503" i="6"/>
  <c r="E19" i="8"/>
  <c r="G19" i="8" s="1"/>
  <c r="E19" i="9"/>
  <c r="F1238" i="4"/>
  <c r="L1238" i="4" s="1"/>
  <c r="K1238" i="4"/>
  <c r="F5" i="6"/>
  <c r="L246" i="6"/>
  <c r="L267" i="6" s="1"/>
  <c r="F267" i="6"/>
  <c r="E17" i="7" s="1"/>
  <c r="F534" i="6"/>
  <c r="K534" i="6"/>
  <c r="F530" i="6"/>
  <c r="L464" i="6"/>
  <c r="F555" i="6"/>
  <c r="E28" i="7" s="1"/>
  <c r="F28" i="7" s="1"/>
  <c r="H555" i="6"/>
  <c r="G28" i="7" s="1"/>
  <c r="H28" i="7" s="1"/>
  <c r="H73" i="5"/>
  <c r="I463" i="6"/>
  <c r="H105" i="5"/>
  <c r="I495" i="6"/>
  <c r="H128" i="5"/>
  <c r="I518" i="6"/>
  <c r="H135" i="5"/>
  <c r="I525" i="6"/>
  <c r="F6" i="6"/>
  <c r="J174" i="4"/>
  <c r="G26" i="5" s="1"/>
  <c r="I102" i="6" s="1"/>
  <c r="J102" i="6" s="1"/>
  <c r="F247" i="4"/>
  <c r="L247" i="4" s="1"/>
  <c r="K247" i="4"/>
  <c r="L468" i="6"/>
  <c r="H110" i="5"/>
  <c r="I500" i="6"/>
  <c r="H81" i="5"/>
  <c r="I471" i="6"/>
  <c r="H98" i="5"/>
  <c r="I488" i="6"/>
  <c r="H117" i="5"/>
  <c r="I507" i="6"/>
  <c r="K736" i="4"/>
  <c r="H150" i="5"/>
  <c r="H174" i="4"/>
  <c r="F26" i="5" s="1"/>
  <c r="G102" i="6" s="1"/>
  <c r="H102" i="6" s="1"/>
  <c r="F1046" i="4"/>
  <c r="E159" i="5" s="1"/>
  <c r="K185" i="4"/>
  <c r="H43" i="5"/>
  <c r="E178" i="6"/>
  <c r="F1237" i="4"/>
  <c r="K1237" i="4"/>
  <c r="H195" i="6"/>
  <c r="G14" i="7" s="1"/>
  <c r="H14" i="7" s="1"/>
  <c r="J236" i="6"/>
  <c r="K236" i="6"/>
  <c r="K232" i="6"/>
  <c r="F232" i="6"/>
  <c r="K468" i="6"/>
  <c r="H100" i="5"/>
  <c r="I490" i="6"/>
  <c r="J704" i="4"/>
  <c r="L704" i="4" s="1"/>
  <c r="H124" i="5"/>
  <c r="I514" i="6"/>
  <c r="H136" i="5"/>
  <c r="I526" i="6"/>
  <c r="H62" i="5"/>
  <c r="E295" i="6"/>
  <c r="J477" i="6"/>
  <c r="L477" i="6" s="1"/>
  <c r="K477" i="6"/>
  <c r="K63" i="6"/>
  <c r="F63" i="6"/>
  <c r="L63" i="6" s="1"/>
  <c r="L520" i="6"/>
  <c r="K520" i="6"/>
  <c r="E26" i="7"/>
  <c r="E24" i="7"/>
  <c r="L25" i="7"/>
  <c r="F1282" i="4"/>
  <c r="K1282" i="4"/>
  <c r="H1266" i="4"/>
  <c r="K1266" i="4"/>
  <c r="F434" i="4"/>
  <c r="L434" i="4" s="1"/>
  <c r="K434" i="4"/>
  <c r="F432" i="4"/>
  <c r="E195" i="5"/>
  <c r="L1260" i="4"/>
  <c r="F428" i="4"/>
  <c r="L427" i="4"/>
  <c r="F433" i="4"/>
  <c r="K433" i="4"/>
  <c r="F421" i="4"/>
  <c r="L421" i="4" s="1"/>
  <c r="K421" i="4"/>
  <c r="I420" i="4"/>
  <c r="J420" i="4" s="1"/>
  <c r="J422" i="4" s="1"/>
  <c r="G67" i="5" s="1"/>
  <c r="I300" i="6" s="1"/>
  <c r="J300" i="6" s="1"/>
  <c r="L1233" i="4"/>
  <c r="K1216" i="4"/>
  <c r="I408" i="4"/>
  <c r="J408" i="4" s="1"/>
  <c r="J410" i="4" s="1"/>
  <c r="G65" i="5" s="1"/>
  <c r="I298" i="6" s="1"/>
  <c r="J298" i="6" s="1"/>
  <c r="F1216" i="4"/>
  <c r="L1216" i="4" s="1"/>
  <c r="H191" i="5"/>
  <c r="F1218" i="4"/>
  <c r="E403" i="4"/>
  <c r="E397" i="4"/>
  <c r="H188" i="5"/>
  <c r="L393" i="4"/>
  <c r="L391" i="4"/>
  <c r="H362" i="4"/>
  <c r="F59" i="5" s="1"/>
  <c r="G271" i="6" s="1"/>
  <c r="H271" i="6" s="1"/>
  <c r="H291" i="6" s="1"/>
  <c r="G18" i="7" s="1"/>
  <c r="H18" i="7" s="1"/>
  <c r="L1201" i="4"/>
  <c r="F1202" i="4"/>
  <c r="F353" i="4"/>
  <c r="L353" i="4" s="1"/>
  <c r="K353" i="4"/>
  <c r="K359" i="4"/>
  <c r="F359" i="4"/>
  <c r="E183" i="5"/>
  <c r="L1183" i="4"/>
  <c r="K348" i="4"/>
  <c r="F348" i="4"/>
  <c r="L1159" i="4"/>
  <c r="E179" i="5"/>
  <c r="L277" i="4"/>
  <c r="F270" i="4"/>
  <c r="K270" i="4"/>
  <c r="F265" i="4"/>
  <c r="K265" i="4"/>
  <c r="F260" i="4"/>
  <c r="L260" i="4" s="1"/>
  <c r="K260" i="4"/>
  <c r="F254" i="4"/>
  <c r="K254" i="4"/>
  <c r="K259" i="4"/>
  <c r="F259" i="4"/>
  <c r="F248" i="4"/>
  <c r="L248" i="4" s="1"/>
  <c r="K248" i="4"/>
  <c r="E1076" i="4"/>
  <c r="H166" i="5"/>
  <c r="J241" i="4"/>
  <c r="F240" i="4"/>
  <c r="L240" i="4" s="1"/>
  <c r="K240" i="4"/>
  <c r="F299" i="4"/>
  <c r="L299" i="4" s="1"/>
  <c r="K299" i="4"/>
  <c r="K234" i="4"/>
  <c r="F234" i="4"/>
  <c r="L234" i="4" s="1"/>
  <c r="F204" i="4"/>
  <c r="L204" i="4" s="1"/>
  <c r="K204" i="4"/>
  <c r="K197" i="4"/>
  <c r="F197" i="4"/>
  <c r="L197" i="4" s="1"/>
  <c r="F211" i="4"/>
  <c r="L211" i="4" s="1"/>
  <c r="K211" i="4"/>
  <c r="H225" i="4"/>
  <c r="F34" i="5" s="1"/>
  <c r="G110" i="6" s="1"/>
  <c r="H110" i="6" s="1"/>
  <c r="K179" i="4"/>
  <c r="L224" i="4"/>
  <c r="K224" i="4"/>
  <c r="K191" i="4"/>
  <c r="K218" i="4"/>
  <c r="H218" i="4"/>
  <c r="L218" i="4" s="1"/>
  <c r="H219" i="4"/>
  <c r="F33" i="5" s="1"/>
  <c r="G109" i="6" s="1"/>
  <c r="H109" i="6" s="1"/>
  <c r="L185" i="4"/>
  <c r="L179" i="4"/>
  <c r="L1046" i="4"/>
  <c r="J190" i="4"/>
  <c r="J184" i="4"/>
  <c r="L1015" i="4"/>
  <c r="F1016" i="4"/>
  <c r="L173" i="4"/>
  <c r="H166" i="4"/>
  <c r="K166" i="4"/>
  <c r="E172" i="4"/>
  <c r="E165" i="4"/>
  <c r="H156" i="5"/>
  <c r="E249" i="4"/>
  <c r="E151" i="4"/>
  <c r="E298" i="4"/>
  <c r="E239" i="4"/>
  <c r="E303" i="4"/>
  <c r="E233" i="4"/>
  <c r="H154" i="5"/>
  <c r="E995" i="4"/>
  <c r="H153" i="5"/>
  <c r="F114" i="4"/>
  <c r="L114" i="4" s="1"/>
  <c r="K114" i="4"/>
  <c r="L983" i="4"/>
  <c r="E149" i="5"/>
  <c r="F92" i="4"/>
  <c r="K92" i="4"/>
  <c r="E82" i="4"/>
  <c r="H147" i="5"/>
  <c r="H146" i="5"/>
  <c r="F75" i="4"/>
  <c r="K75" i="4"/>
  <c r="F54" i="4"/>
  <c r="L54" i="4" s="1"/>
  <c r="K54" i="4"/>
  <c r="L950" i="4"/>
  <c r="E53" i="4"/>
  <c r="H144" i="5"/>
  <c r="L937" i="4"/>
  <c r="F938" i="4"/>
  <c r="F45" i="4"/>
  <c r="L44" i="4"/>
  <c r="H28" i="4"/>
  <c r="K28" i="4"/>
  <c r="H14" i="4"/>
  <c r="K14" i="4"/>
  <c r="L907" i="4"/>
  <c r="K906" i="4"/>
  <c r="L906" i="4"/>
  <c r="L891" i="4"/>
  <c r="K891" i="4"/>
  <c r="G134" i="5"/>
  <c r="L892" i="4"/>
  <c r="J882" i="4"/>
  <c r="L882" i="4" s="1"/>
  <c r="J876" i="4"/>
  <c r="G132" i="5" s="1"/>
  <c r="K875" i="4"/>
  <c r="L848" i="4"/>
  <c r="L834" i="4"/>
  <c r="L835" i="4"/>
  <c r="K834" i="4"/>
  <c r="K825" i="4"/>
  <c r="J826" i="4"/>
  <c r="G125" i="5" s="1"/>
  <c r="K817" i="4"/>
  <c r="L818" i="4"/>
  <c r="L817" i="4"/>
  <c r="K809" i="4"/>
  <c r="J810" i="4"/>
  <c r="L809" i="4"/>
  <c r="J801" i="4"/>
  <c r="K801" i="4"/>
  <c r="K793" i="4"/>
  <c r="J785" i="4"/>
  <c r="K785" i="4"/>
  <c r="J772" i="4"/>
  <c r="K772" i="4"/>
  <c r="L764" i="4"/>
  <c r="L765" i="4"/>
  <c r="K764" i="4"/>
  <c r="K756" i="4"/>
  <c r="J757" i="4"/>
  <c r="G116" i="5" s="1"/>
  <c r="J748" i="4"/>
  <c r="K748" i="4"/>
  <c r="L729" i="4"/>
  <c r="L730" i="4"/>
  <c r="K729" i="4"/>
  <c r="K703" i="4"/>
  <c r="G107" i="5"/>
  <c r="J697" i="4"/>
  <c r="K697" i="4"/>
  <c r="K689" i="4"/>
  <c r="L690" i="4"/>
  <c r="L689" i="4"/>
  <c r="J681" i="4"/>
  <c r="L680" i="4"/>
  <c r="L675" i="4"/>
  <c r="L674" i="4"/>
  <c r="K674" i="4"/>
  <c r="J665" i="4"/>
  <c r="K665" i="4"/>
  <c r="L656" i="4"/>
  <c r="L657" i="4"/>
  <c r="K656" i="4"/>
  <c r="L647" i="4"/>
  <c r="K647" i="4"/>
  <c r="L648" i="4"/>
  <c r="J640" i="4"/>
  <c r="G99" i="5" s="1"/>
  <c r="K639" i="4"/>
  <c r="K631" i="4"/>
  <c r="L632" i="4"/>
  <c r="L631" i="4"/>
  <c r="L626" i="4"/>
  <c r="L620" i="4"/>
  <c r="L621" i="4"/>
  <c r="K620" i="4"/>
  <c r="L614" i="4"/>
  <c r="K614" i="4"/>
  <c r="G95" i="5"/>
  <c r="L615" i="4"/>
  <c r="L607" i="4"/>
  <c r="K607" i="4"/>
  <c r="L608" i="4"/>
  <c r="J601" i="4"/>
  <c r="G93" i="5" s="1"/>
  <c r="K600" i="4"/>
  <c r="G92" i="5"/>
  <c r="L593" i="4"/>
  <c r="K593" i="4"/>
  <c r="G90" i="5"/>
  <c r="L580" i="4"/>
  <c r="J572" i="4"/>
  <c r="K572" i="4"/>
  <c r="G88" i="5"/>
  <c r="L566" i="4"/>
  <c r="J556" i="4"/>
  <c r="G86" i="5" s="1"/>
  <c r="K555" i="4"/>
  <c r="L547" i="4"/>
  <c r="K547" i="4"/>
  <c r="G85" i="5"/>
  <c r="L548" i="4"/>
  <c r="J538" i="4"/>
  <c r="G84" i="5" s="1"/>
  <c r="K537" i="4"/>
  <c r="G83" i="5"/>
  <c r="L530" i="4"/>
  <c r="J522" i="4"/>
  <c r="G82" i="5" s="1"/>
  <c r="K521" i="4"/>
  <c r="L513" i="4"/>
  <c r="K513" i="4"/>
  <c r="L514" i="4"/>
  <c r="J487" i="4"/>
  <c r="K487" i="4"/>
  <c r="J479" i="4"/>
  <c r="L479" i="4" s="1"/>
  <c r="K478" i="4"/>
  <c r="L470" i="4"/>
  <c r="K470" i="4"/>
  <c r="G75" i="5"/>
  <c r="L471" i="4"/>
  <c r="K456" i="4"/>
  <c r="L457" i="4"/>
  <c r="L456" i="4"/>
  <c r="K449" i="4"/>
  <c r="L449" i="4"/>
  <c r="J450" i="4"/>
  <c r="E60" i="5"/>
  <c r="L367" i="4"/>
  <c r="F281" i="4"/>
  <c r="K281" i="4"/>
  <c r="E24" i="5"/>
  <c r="L160" i="4"/>
  <c r="E12" i="5"/>
  <c r="L72" i="4"/>
  <c r="L27" i="7" l="1"/>
  <c r="K27" i="7"/>
  <c r="J883" i="4"/>
  <c r="L883" i="4" s="1"/>
  <c r="I519" i="6"/>
  <c r="L794" i="4"/>
  <c r="H12" i="5"/>
  <c r="E35" i="6"/>
  <c r="J495" i="6"/>
  <c r="L495" i="6" s="1"/>
  <c r="K495" i="6"/>
  <c r="F318" i="6"/>
  <c r="L318" i="6" s="1"/>
  <c r="K318" i="6"/>
  <c r="K79" i="6"/>
  <c r="F79" i="6"/>
  <c r="L79" i="6" s="1"/>
  <c r="K7" i="6"/>
  <c r="F7" i="6"/>
  <c r="L7" i="6" s="1"/>
  <c r="H82" i="5"/>
  <c r="I472" i="6"/>
  <c r="H90" i="5"/>
  <c r="I480" i="6"/>
  <c r="H116" i="5"/>
  <c r="I506" i="6"/>
  <c r="J519" i="6"/>
  <c r="L519" i="6" s="1"/>
  <c r="K519" i="6"/>
  <c r="L232" i="6"/>
  <c r="L1237" i="4"/>
  <c r="F1240" i="4"/>
  <c r="J507" i="6"/>
  <c r="L507" i="6" s="1"/>
  <c r="K507" i="6"/>
  <c r="L534" i="6"/>
  <c r="F537" i="6"/>
  <c r="H121" i="5"/>
  <c r="I511" i="6"/>
  <c r="H24" i="5"/>
  <c r="E80" i="6"/>
  <c r="H107" i="5"/>
  <c r="I497" i="6"/>
  <c r="F17" i="7"/>
  <c r="L17" i="7" s="1"/>
  <c r="K17" i="7"/>
  <c r="J516" i="6"/>
  <c r="L516" i="6" s="1"/>
  <c r="K516" i="6"/>
  <c r="J502" i="6"/>
  <c r="L502" i="6" s="1"/>
  <c r="K502" i="6"/>
  <c r="J521" i="6"/>
  <c r="L521" i="6" s="1"/>
  <c r="K521" i="6"/>
  <c r="H83" i="5"/>
  <c r="I473" i="6"/>
  <c r="H86" i="5"/>
  <c r="I476" i="6"/>
  <c r="H95" i="5"/>
  <c r="I485" i="6"/>
  <c r="H132" i="5"/>
  <c r="I522" i="6"/>
  <c r="J514" i="6"/>
  <c r="L514" i="6" s="1"/>
  <c r="K514" i="6"/>
  <c r="J488" i="6"/>
  <c r="L488" i="6" s="1"/>
  <c r="K488" i="6"/>
  <c r="J243" i="6"/>
  <c r="I16" i="7" s="1"/>
  <c r="J16" i="7" s="1"/>
  <c r="L236" i="6"/>
  <c r="J525" i="6"/>
  <c r="L525" i="6" s="1"/>
  <c r="K525" i="6"/>
  <c r="K503" i="6"/>
  <c r="J503" i="6"/>
  <c r="L503" i="6" s="1"/>
  <c r="J491" i="6"/>
  <c r="L491" i="6" s="1"/>
  <c r="K491" i="6"/>
  <c r="J486" i="6"/>
  <c r="L486" i="6" s="1"/>
  <c r="K486" i="6"/>
  <c r="H85" i="5"/>
  <c r="I475" i="6"/>
  <c r="F295" i="6"/>
  <c r="L295" i="6" s="1"/>
  <c r="K295" i="6"/>
  <c r="K178" i="6"/>
  <c r="F178" i="6"/>
  <c r="H125" i="5"/>
  <c r="I515" i="6"/>
  <c r="H88" i="5"/>
  <c r="I478" i="6"/>
  <c r="J315" i="6"/>
  <c r="I19" i="7" s="1"/>
  <c r="J19" i="7" s="1"/>
  <c r="J526" i="6"/>
  <c r="L526" i="6" s="1"/>
  <c r="K526" i="6"/>
  <c r="J471" i="6"/>
  <c r="L471" i="6" s="1"/>
  <c r="K471" i="6"/>
  <c r="F27" i="6"/>
  <c r="E7" i="7" s="1"/>
  <c r="J463" i="6"/>
  <c r="L463" i="6" s="1"/>
  <c r="K463" i="6"/>
  <c r="H92" i="5"/>
  <c r="I482" i="6"/>
  <c r="H84" i="5"/>
  <c r="I474" i="6"/>
  <c r="H60" i="5"/>
  <c r="E293" i="6"/>
  <c r="H75" i="5"/>
  <c r="I465" i="6"/>
  <c r="H93" i="5"/>
  <c r="I483" i="6"/>
  <c r="H99" i="5"/>
  <c r="I489" i="6"/>
  <c r="K490" i="6"/>
  <c r="J490" i="6"/>
  <c r="L490" i="6" s="1"/>
  <c r="K518" i="6"/>
  <c r="J518" i="6"/>
  <c r="L518" i="6" s="1"/>
  <c r="J487" i="6"/>
  <c r="L487" i="6" s="1"/>
  <c r="K487" i="6"/>
  <c r="J484" i="6"/>
  <c r="L484" i="6" s="1"/>
  <c r="K484" i="6"/>
  <c r="K233" i="6"/>
  <c r="F233" i="6"/>
  <c r="L233" i="6" s="1"/>
  <c r="H134" i="5"/>
  <c r="I524" i="6"/>
  <c r="J500" i="6"/>
  <c r="L500" i="6" s="1"/>
  <c r="K500" i="6"/>
  <c r="J493" i="6"/>
  <c r="L493" i="6" s="1"/>
  <c r="K493" i="6"/>
  <c r="K26" i="7"/>
  <c r="F26" i="7"/>
  <c r="L26" i="7" s="1"/>
  <c r="T26" i="7" s="1"/>
  <c r="K24" i="7"/>
  <c r="F24" i="7"/>
  <c r="L24" i="7" s="1"/>
  <c r="T24" i="7" s="1"/>
  <c r="L1282" i="4"/>
  <c r="F1284" i="4"/>
  <c r="H1267" i="4"/>
  <c r="L1266" i="4"/>
  <c r="E431" i="4"/>
  <c r="H195" i="5"/>
  <c r="E68" i="5"/>
  <c r="L428" i="4"/>
  <c r="L433" i="4"/>
  <c r="E189" i="5"/>
  <c r="L1218" i="4"/>
  <c r="F397" i="4"/>
  <c r="K397" i="4"/>
  <c r="K403" i="4"/>
  <c r="F403" i="4"/>
  <c r="L1202" i="4"/>
  <c r="E186" i="5"/>
  <c r="L359" i="4"/>
  <c r="E355" i="4"/>
  <c r="E349" i="4"/>
  <c r="H183" i="5"/>
  <c r="L348" i="4"/>
  <c r="H179" i="5"/>
  <c r="E1148" i="4"/>
  <c r="F271" i="4"/>
  <c r="L270" i="4"/>
  <c r="L265" i="4"/>
  <c r="F266" i="4"/>
  <c r="F256" i="4"/>
  <c r="L254" i="4"/>
  <c r="F261" i="4"/>
  <c r="L259" i="4"/>
  <c r="K1076" i="4"/>
  <c r="F1076" i="4"/>
  <c r="J242" i="4"/>
  <c r="G37" i="5" s="1"/>
  <c r="I127" i="6" s="1"/>
  <c r="J127" i="6" s="1"/>
  <c r="J147" i="6" s="1"/>
  <c r="I12" i="7" s="1"/>
  <c r="J12" i="7" s="1"/>
  <c r="E223" i="4"/>
  <c r="E178" i="4"/>
  <c r="E217" i="4"/>
  <c r="E210" i="4"/>
  <c r="E203" i="4"/>
  <c r="E196" i="4"/>
  <c r="E190" i="4"/>
  <c r="E184" i="4"/>
  <c r="H159" i="5"/>
  <c r="J186" i="4"/>
  <c r="J192" i="4"/>
  <c r="E155" i="5"/>
  <c r="L1016" i="4"/>
  <c r="H167" i="4"/>
  <c r="F25" i="5" s="1"/>
  <c r="G101" i="6" s="1"/>
  <c r="H101" i="6" s="1"/>
  <c r="H123" i="6" s="1"/>
  <c r="G11" i="7" s="1"/>
  <c r="H11" i="7" s="1"/>
  <c r="L166" i="4"/>
  <c r="F172" i="4"/>
  <c r="L172" i="4" s="1"/>
  <c r="K172" i="4"/>
  <c r="F165" i="4"/>
  <c r="L165" i="4" s="1"/>
  <c r="K165" i="4"/>
  <c r="F151" i="4"/>
  <c r="K151" i="4"/>
  <c r="F249" i="4"/>
  <c r="K249" i="4"/>
  <c r="F239" i="4"/>
  <c r="K239" i="4"/>
  <c r="F233" i="4"/>
  <c r="K233" i="4"/>
  <c r="F303" i="4"/>
  <c r="K303" i="4"/>
  <c r="F298" i="4"/>
  <c r="K298" i="4"/>
  <c r="F995" i="4"/>
  <c r="K995" i="4"/>
  <c r="E113" i="4"/>
  <c r="H149" i="5"/>
  <c r="L92" i="4"/>
  <c r="F93" i="4"/>
  <c r="F82" i="4"/>
  <c r="K82" i="4"/>
  <c r="F78" i="4"/>
  <c r="L75" i="4"/>
  <c r="F53" i="4"/>
  <c r="K53" i="4"/>
  <c r="L938" i="4"/>
  <c r="E142" i="5"/>
  <c r="E8" i="5"/>
  <c r="L45" i="4"/>
  <c r="H29" i="4"/>
  <c r="L28" i="4"/>
  <c r="H15" i="4"/>
  <c r="L14" i="4"/>
  <c r="L876" i="4"/>
  <c r="L826" i="4"/>
  <c r="G123" i="5"/>
  <c r="L810" i="4"/>
  <c r="J802" i="4"/>
  <c r="L801" i="4"/>
  <c r="L785" i="4"/>
  <c r="J786" i="4"/>
  <c r="L772" i="4"/>
  <c r="J773" i="4"/>
  <c r="L757" i="4"/>
  <c r="L748" i="4"/>
  <c r="J749" i="4"/>
  <c r="J698" i="4"/>
  <c r="L697" i="4"/>
  <c r="G104" i="5"/>
  <c r="L681" i="4"/>
  <c r="J666" i="4"/>
  <c r="L665" i="4"/>
  <c r="L640" i="4"/>
  <c r="L601" i="4"/>
  <c r="L572" i="4"/>
  <c r="J573" i="4"/>
  <c r="L556" i="4"/>
  <c r="L538" i="4"/>
  <c r="L522" i="4"/>
  <c r="J488" i="4"/>
  <c r="L487" i="4"/>
  <c r="G76" i="5"/>
  <c r="G72" i="5"/>
  <c r="L450" i="4"/>
  <c r="L281" i="4"/>
  <c r="F283" i="4"/>
  <c r="G133" i="5" l="1"/>
  <c r="E192" i="5"/>
  <c r="L1240" i="4"/>
  <c r="J489" i="6"/>
  <c r="L489" i="6" s="1"/>
  <c r="K489" i="6"/>
  <c r="J474" i="6"/>
  <c r="L474" i="6" s="1"/>
  <c r="K474" i="6"/>
  <c r="J485" i="6"/>
  <c r="L485" i="6" s="1"/>
  <c r="K485" i="6"/>
  <c r="J480" i="6"/>
  <c r="L480" i="6" s="1"/>
  <c r="K480" i="6"/>
  <c r="H104" i="5"/>
  <c r="I494" i="6"/>
  <c r="K80" i="6"/>
  <c r="F80" i="6"/>
  <c r="L80" i="6" s="1"/>
  <c r="H133" i="5"/>
  <c r="I523" i="6"/>
  <c r="H68" i="5"/>
  <c r="E301" i="6"/>
  <c r="K483" i="6"/>
  <c r="J483" i="6"/>
  <c r="L483" i="6" s="1"/>
  <c r="J482" i="6"/>
  <c r="L482" i="6" s="1"/>
  <c r="K482" i="6"/>
  <c r="L178" i="6"/>
  <c r="J476" i="6"/>
  <c r="L476" i="6" s="1"/>
  <c r="K476" i="6"/>
  <c r="J511" i="6"/>
  <c r="L511" i="6" s="1"/>
  <c r="K511" i="6"/>
  <c r="F243" i="6"/>
  <c r="E16" i="7" s="1"/>
  <c r="J472" i="6"/>
  <c r="L472" i="6" s="1"/>
  <c r="K472" i="6"/>
  <c r="F7" i="7"/>
  <c r="J515" i="6"/>
  <c r="L515" i="6" s="1"/>
  <c r="K515" i="6"/>
  <c r="L243" i="6"/>
  <c r="G35" i="8"/>
  <c r="J524" i="6"/>
  <c r="L524" i="6" s="1"/>
  <c r="K524" i="6"/>
  <c r="J465" i="6"/>
  <c r="L465" i="6" s="1"/>
  <c r="K465" i="6"/>
  <c r="J473" i="6"/>
  <c r="L473" i="6" s="1"/>
  <c r="K473" i="6"/>
  <c r="K35" i="6"/>
  <c r="F35" i="6"/>
  <c r="L35" i="6" s="1"/>
  <c r="H123" i="5"/>
  <c r="I513" i="6"/>
  <c r="H8" i="5"/>
  <c r="E29" i="6"/>
  <c r="H72" i="5"/>
  <c r="I462" i="6"/>
  <c r="H76" i="5"/>
  <c r="I466" i="6"/>
  <c r="J478" i="6"/>
  <c r="L478" i="6" s="1"/>
  <c r="K478" i="6"/>
  <c r="F293" i="6"/>
  <c r="K293" i="6"/>
  <c r="J475" i="6"/>
  <c r="L475" i="6" s="1"/>
  <c r="K475" i="6"/>
  <c r="J522" i="6"/>
  <c r="L522" i="6" s="1"/>
  <c r="K522" i="6"/>
  <c r="J497" i="6"/>
  <c r="L497" i="6" s="1"/>
  <c r="K497" i="6"/>
  <c r="J506" i="6"/>
  <c r="L506" i="6" s="1"/>
  <c r="K506" i="6"/>
  <c r="G34" i="8"/>
  <c r="E199" i="5"/>
  <c r="L1284" i="4"/>
  <c r="F196" i="5"/>
  <c r="L1267" i="4"/>
  <c r="F431" i="4"/>
  <c r="K431" i="4"/>
  <c r="E420" i="4"/>
  <c r="E408" i="4"/>
  <c r="E413" i="4"/>
  <c r="H189" i="5"/>
  <c r="F399" i="4"/>
  <c r="L397" i="4"/>
  <c r="F405" i="4"/>
  <c r="L403" i="4"/>
  <c r="E361" i="4"/>
  <c r="H186" i="5"/>
  <c r="F349" i="4"/>
  <c r="K349" i="4"/>
  <c r="F355" i="4"/>
  <c r="K355" i="4"/>
  <c r="F1148" i="4"/>
  <c r="K1148" i="4"/>
  <c r="E42" i="5"/>
  <c r="L271" i="4"/>
  <c r="E41" i="5"/>
  <c r="E153" i="6" s="1"/>
  <c r="L266" i="4"/>
  <c r="E39" i="5"/>
  <c r="L256" i="4"/>
  <c r="E40" i="5"/>
  <c r="L261" i="4"/>
  <c r="L1076" i="4"/>
  <c r="F1077" i="4"/>
  <c r="F223" i="4"/>
  <c r="K223" i="4"/>
  <c r="F184" i="4"/>
  <c r="K184" i="4"/>
  <c r="F196" i="4"/>
  <c r="K196" i="4"/>
  <c r="F178" i="4"/>
  <c r="K178" i="4"/>
  <c r="F190" i="4"/>
  <c r="K190" i="4"/>
  <c r="F210" i="4"/>
  <c r="K210" i="4"/>
  <c r="F203" i="4"/>
  <c r="K203" i="4"/>
  <c r="F217" i="4"/>
  <c r="K217" i="4"/>
  <c r="G29" i="5"/>
  <c r="I105" i="6" s="1"/>
  <c r="J105" i="6" s="1"/>
  <c r="G28" i="5"/>
  <c r="I104" i="6" s="1"/>
  <c r="J104" i="6" s="1"/>
  <c r="J123" i="6" s="1"/>
  <c r="I11" i="7" s="1"/>
  <c r="J11" i="7" s="1"/>
  <c r="I6" i="7" s="1"/>
  <c r="J6" i="7" s="1"/>
  <c r="I5" i="7" s="1"/>
  <c r="J5" i="7" s="1"/>
  <c r="E164" i="4"/>
  <c r="E171" i="4"/>
  <c r="H155" i="5"/>
  <c r="F305" i="4"/>
  <c r="L303" i="4"/>
  <c r="F152" i="4"/>
  <c r="L151" i="4"/>
  <c r="L239" i="4"/>
  <c r="L233" i="4"/>
  <c r="L298" i="4"/>
  <c r="F300" i="4"/>
  <c r="F251" i="4"/>
  <c r="L249" i="4"/>
  <c r="F996" i="4"/>
  <c r="L995" i="4"/>
  <c r="K113" i="4"/>
  <c r="F113" i="4"/>
  <c r="E16" i="5"/>
  <c r="L93" i="4"/>
  <c r="F83" i="4"/>
  <c r="L82" i="4"/>
  <c r="E13" i="5"/>
  <c r="L78" i="4"/>
  <c r="F55" i="4"/>
  <c r="L53" i="4"/>
  <c r="E48" i="4"/>
  <c r="H142" i="5"/>
  <c r="F5" i="5"/>
  <c r="L29" i="4"/>
  <c r="F4" i="5"/>
  <c r="L15" i="4"/>
  <c r="G122" i="5"/>
  <c r="L802" i="4"/>
  <c r="G120" i="5"/>
  <c r="L786" i="4"/>
  <c r="G118" i="5"/>
  <c r="L773" i="4"/>
  <c r="G115" i="5"/>
  <c r="L749" i="4"/>
  <c r="G106" i="5"/>
  <c r="L698" i="4"/>
  <c r="G102" i="5"/>
  <c r="L666" i="4"/>
  <c r="G89" i="5"/>
  <c r="L573" i="4"/>
  <c r="G77" i="5"/>
  <c r="L488" i="4"/>
  <c r="E44" i="5"/>
  <c r="L283" i="4"/>
  <c r="H40" i="5" l="1"/>
  <c r="E152" i="6"/>
  <c r="K466" i="6"/>
  <c r="J466" i="6"/>
  <c r="L466" i="6" s="1"/>
  <c r="H42" i="5"/>
  <c r="E154" i="6"/>
  <c r="H118" i="5"/>
  <c r="I508" i="6"/>
  <c r="H5" i="5"/>
  <c r="G6" i="6"/>
  <c r="H102" i="5"/>
  <c r="I492" i="6"/>
  <c r="H120" i="5"/>
  <c r="I510" i="6"/>
  <c r="H16" i="5"/>
  <c r="E58" i="6"/>
  <c r="F16" i="7"/>
  <c r="L16" i="7" s="1"/>
  <c r="K16" i="7"/>
  <c r="H106" i="5"/>
  <c r="I496" i="6"/>
  <c r="H122" i="5"/>
  <c r="I512" i="6"/>
  <c r="E11" i="8"/>
  <c r="G11" i="8" s="1"/>
  <c r="E11" i="9"/>
  <c r="J50" i="7"/>
  <c r="K462" i="6"/>
  <c r="J462" i="6"/>
  <c r="J494" i="6"/>
  <c r="L494" i="6" s="1"/>
  <c r="K494" i="6"/>
  <c r="H44" i="5"/>
  <c r="E179" i="6"/>
  <c r="K153" i="6"/>
  <c r="F153" i="6"/>
  <c r="L153" i="6" s="1"/>
  <c r="F29" i="6"/>
  <c r="K29" i="6"/>
  <c r="F301" i="6"/>
  <c r="L301" i="6" s="1"/>
  <c r="K301" i="6"/>
  <c r="J513" i="6"/>
  <c r="L513" i="6" s="1"/>
  <c r="K513" i="6"/>
  <c r="K523" i="6"/>
  <c r="J523" i="6"/>
  <c r="L523" i="6" s="1"/>
  <c r="H89" i="5"/>
  <c r="I479" i="6"/>
  <c r="H39" i="5"/>
  <c r="E151" i="6"/>
  <c r="H77" i="5"/>
  <c r="I467" i="6"/>
  <c r="H115" i="5"/>
  <c r="I505" i="6"/>
  <c r="H4" i="5"/>
  <c r="G5" i="6"/>
  <c r="H13" i="5"/>
  <c r="E55" i="6"/>
  <c r="L293" i="6"/>
  <c r="E416" i="4"/>
  <c r="H192" i="5"/>
  <c r="E438" i="4"/>
  <c r="H199" i="5"/>
  <c r="G432" i="4"/>
  <c r="H196" i="5"/>
  <c r="L431" i="4"/>
  <c r="F435" i="4"/>
  <c r="K408" i="4"/>
  <c r="F408" i="4"/>
  <c r="F420" i="4"/>
  <c r="K420" i="4"/>
  <c r="K413" i="4"/>
  <c r="F413" i="4"/>
  <c r="E63" i="5"/>
  <c r="L399" i="4"/>
  <c r="E64" i="5"/>
  <c r="L405" i="4"/>
  <c r="F361" i="4"/>
  <c r="K361" i="4"/>
  <c r="F356" i="4"/>
  <c r="L355" i="4"/>
  <c r="L349" i="4"/>
  <c r="F350" i="4"/>
  <c r="L1148" i="4"/>
  <c r="F1150" i="4"/>
  <c r="E288" i="4"/>
  <c r="H41" i="5"/>
  <c r="E164" i="5"/>
  <c r="L1077" i="4"/>
  <c r="F219" i="4"/>
  <c r="L217" i="4"/>
  <c r="F180" i="4"/>
  <c r="L178" i="4"/>
  <c r="L196" i="4"/>
  <c r="F199" i="4"/>
  <c r="L203" i="4"/>
  <c r="F206" i="4"/>
  <c r="F213" i="4"/>
  <c r="L210" i="4"/>
  <c r="F186" i="4"/>
  <c r="L184" i="4"/>
  <c r="F192" i="4"/>
  <c r="L190" i="4"/>
  <c r="F225" i="4"/>
  <c r="L223" i="4"/>
  <c r="K171" i="4"/>
  <c r="F171" i="4"/>
  <c r="F164" i="4"/>
  <c r="K164" i="4"/>
  <c r="E47" i="5"/>
  <c r="L300" i="4"/>
  <c r="L305" i="4"/>
  <c r="E48" i="5"/>
  <c r="E38" i="5"/>
  <c r="L251" i="4"/>
  <c r="E22" i="5"/>
  <c r="L152" i="4"/>
  <c r="E152" i="5"/>
  <c r="L996" i="4"/>
  <c r="L113" i="4"/>
  <c r="L83" i="4"/>
  <c r="E14" i="5"/>
  <c r="E10" i="5"/>
  <c r="L55" i="4"/>
  <c r="F48" i="4"/>
  <c r="K48" i="4"/>
  <c r="K58" i="6" l="1"/>
  <c r="F58" i="6"/>
  <c r="L58" i="6" s="1"/>
  <c r="J508" i="6"/>
  <c r="L508" i="6" s="1"/>
  <c r="K508" i="6"/>
  <c r="H5" i="6"/>
  <c r="K5" i="6"/>
  <c r="J479" i="6"/>
  <c r="L479" i="6" s="1"/>
  <c r="K479" i="6"/>
  <c r="J512" i="6"/>
  <c r="L512" i="6" s="1"/>
  <c r="K512" i="6"/>
  <c r="H22" i="5"/>
  <c r="E78" i="6"/>
  <c r="J505" i="6"/>
  <c r="L505" i="6" s="1"/>
  <c r="K505" i="6"/>
  <c r="L462" i="6"/>
  <c r="J496" i="6"/>
  <c r="L496" i="6" s="1"/>
  <c r="K496" i="6"/>
  <c r="J510" i="6"/>
  <c r="L510" i="6" s="1"/>
  <c r="K510" i="6"/>
  <c r="H63" i="5"/>
  <c r="E296" i="6"/>
  <c r="F416" i="4"/>
  <c r="L416" i="4" s="1"/>
  <c r="K416" i="4"/>
  <c r="L29" i="6"/>
  <c r="J492" i="6"/>
  <c r="L492" i="6" s="1"/>
  <c r="K492" i="6"/>
  <c r="H47" i="5"/>
  <c r="E197" i="6"/>
  <c r="J467" i="6"/>
  <c r="K467" i="6"/>
  <c r="H64" i="5"/>
  <c r="E297" i="6"/>
  <c r="H6" i="6"/>
  <c r="L6" i="6" s="1"/>
  <c r="K6" i="6"/>
  <c r="K152" i="6"/>
  <c r="F152" i="6"/>
  <c r="L152" i="6" s="1"/>
  <c r="K154" i="6"/>
  <c r="F154" i="6"/>
  <c r="L154" i="6" s="1"/>
  <c r="H10" i="5"/>
  <c r="E32" i="6"/>
  <c r="H14" i="5"/>
  <c r="E56" i="6"/>
  <c r="H38" i="5"/>
  <c r="E128" i="6"/>
  <c r="H48" i="5"/>
  <c r="E198" i="6"/>
  <c r="K55" i="6"/>
  <c r="F55" i="6"/>
  <c r="K151" i="6"/>
  <c r="F151" i="6"/>
  <c r="F179" i="6"/>
  <c r="K179" i="6"/>
  <c r="F438" i="4"/>
  <c r="K438" i="4"/>
  <c r="H432" i="4"/>
  <c r="K432" i="4"/>
  <c r="E69" i="5"/>
  <c r="E302" i="6" s="1"/>
  <c r="F410" i="4"/>
  <c r="L408" i="4"/>
  <c r="L413" i="4"/>
  <c r="L420" i="4"/>
  <c r="F422" i="4"/>
  <c r="L361" i="4"/>
  <c r="F362" i="4"/>
  <c r="E57" i="5"/>
  <c r="L350" i="4"/>
  <c r="L356" i="4"/>
  <c r="E58" i="5"/>
  <c r="L1150" i="4"/>
  <c r="E178" i="5"/>
  <c r="K288" i="4"/>
  <c r="F288" i="4"/>
  <c r="E241" i="4"/>
  <c r="E235" i="4"/>
  <c r="H164" i="5"/>
  <c r="L206" i="4"/>
  <c r="E31" i="5"/>
  <c r="E29" i="5"/>
  <c r="L192" i="4"/>
  <c r="E32" i="5"/>
  <c r="L213" i="4"/>
  <c r="L199" i="4"/>
  <c r="E30" i="5"/>
  <c r="E28" i="5"/>
  <c r="L186" i="4"/>
  <c r="L225" i="4"/>
  <c r="E34" i="5"/>
  <c r="E27" i="5"/>
  <c r="L180" i="4"/>
  <c r="E33" i="5"/>
  <c r="L219" i="4"/>
  <c r="L171" i="4"/>
  <c r="F174" i="4"/>
  <c r="L164" i="4"/>
  <c r="F167" i="4"/>
  <c r="E991" i="4"/>
  <c r="H152" i="5"/>
  <c r="L48" i="4"/>
  <c r="F50" i="4"/>
  <c r="H33" i="5" l="1"/>
  <c r="E109" i="6"/>
  <c r="H57" i="5"/>
  <c r="E269" i="6"/>
  <c r="F302" i="6"/>
  <c r="L179" i="6"/>
  <c r="F197" i="6"/>
  <c r="K197" i="6"/>
  <c r="K296" i="6"/>
  <c r="F296" i="6"/>
  <c r="H34" i="5"/>
  <c r="E110" i="6"/>
  <c r="L151" i="6"/>
  <c r="L171" i="6" s="1"/>
  <c r="F171" i="6"/>
  <c r="E13" i="7" s="1"/>
  <c r="K56" i="6"/>
  <c r="F56" i="6"/>
  <c r="L56" i="6" s="1"/>
  <c r="H27" i="6"/>
  <c r="G7" i="7" s="1"/>
  <c r="L5" i="6"/>
  <c r="L27" i="6" s="1"/>
  <c r="K78" i="6"/>
  <c r="F78" i="6"/>
  <c r="H31" i="5"/>
  <c r="E107" i="6"/>
  <c r="L55" i="6"/>
  <c r="K32" i="6"/>
  <c r="F32" i="6"/>
  <c r="L32" i="6" s="1"/>
  <c r="K128" i="6"/>
  <c r="F128" i="6"/>
  <c r="L128" i="6" s="1"/>
  <c r="L467" i="6"/>
  <c r="I527" i="6" s="1"/>
  <c r="I529" i="6"/>
  <c r="I528" i="6"/>
  <c r="H27" i="5"/>
  <c r="E103" i="6"/>
  <c r="H32" i="5"/>
  <c r="E108" i="6"/>
  <c r="H29" i="5"/>
  <c r="E105" i="6"/>
  <c r="H28" i="5"/>
  <c r="E104" i="6"/>
  <c r="H58" i="5"/>
  <c r="E270" i="6"/>
  <c r="F297" i="6"/>
  <c r="L297" i="6" s="1"/>
  <c r="K297" i="6"/>
  <c r="H30" i="5"/>
  <c r="E106" i="6"/>
  <c r="F417" i="4"/>
  <c r="E66" i="5" s="1"/>
  <c r="F198" i="6"/>
  <c r="L198" i="6" s="1"/>
  <c r="K198" i="6"/>
  <c r="F439" i="4"/>
  <c r="L438" i="4"/>
  <c r="H435" i="4"/>
  <c r="L432" i="4"/>
  <c r="E65" i="5"/>
  <c r="L410" i="4"/>
  <c r="E67" i="5"/>
  <c r="L422" i="4"/>
  <c r="E59" i="5"/>
  <c r="L362" i="4"/>
  <c r="E292" i="4"/>
  <c r="H178" i="5"/>
  <c r="F289" i="4"/>
  <c r="L288" i="4"/>
  <c r="F241" i="4"/>
  <c r="K241" i="4"/>
  <c r="F235" i="4"/>
  <c r="K235" i="4"/>
  <c r="L174" i="4"/>
  <c r="E26" i="5"/>
  <c r="E25" i="5"/>
  <c r="L167" i="4"/>
  <c r="F991" i="4"/>
  <c r="K991" i="4"/>
  <c r="E9" i="5"/>
  <c r="L50" i="4"/>
  <c r="H66" i="5" l="1"/>
  <c r="E299" i="6"/>
  <c r="J527" i="6"/>
  <c r="K527" i="6"/>
  <c r="F13" i="7"/>
  <c r="L13" i="7" s="1"/>
  <c r="K13" i="7"/>
  <c r="F108" i="6"/>
  <c r="L108" i="6" s="1"/>
  <c r="K108" i="6"/>
  <c r="H67" i="5"/>
  <c r="E300" i="6"/>
  <c r="F270" i="6"/>
  <c r="L270" i="6" s="1"/>
  <c r="K270" i="6"/>
  <c r="K103" i="6"/>
  <c r="F103" i="6"/>
  <c r="L103" i="6" s="1"/>
  <c r="F99" i="6"/>
  <c r="E10" i="7" s="1"/>
  <c r="L78" i="6"/>
  <c r="L99" i="6" s="1"/>
  <c r="F110" i="6"/>
  <c r="L110" i="6" s="1"/>
  <c r="K110" i="6"/>
  <c r="K107" i="6"/>
  <c r="F107" i="6"/>
  <c r="L107" i="6" s="1"/>
  <c r="H25" i="5"/>
  <c r="E101" i="6"/>
  <c r="H26" i="5"/>
  <c r="E102" i="6"/>
  <c r="F104" i="6"/>
  <c r="L104" i="6" s="1"/>
  <c r="K104" i="6"/>
  <c r="L296" i="6"/>
  <c r="K269" i="6"/>
  <c r="F269" i="6"/>
  <c r="L417" i="4"/>
  <c r="K106" i="6"/>
  <c r="F106" i="6"/>
  <c r="L106" i="6" s="1"/>
  <c r="K528" i="6"/>
  <c r="J528" i="6"/>
  <c r="L528" i="6" s="1"/>
  <c r="H7" i="7"/>
  <c r="K7" i="7"/>
  <c r="H65" i="5"/>
  <c r="E298" i="6"/>
  <c r="H9" i="5"/>
  <c r="E30" i="6"/>
  <c r="H59" i="5"/>
  <c r="E271" i="6"/>
  <c r="K105" i="6"/>
  <c r="F105" i="6"/>
  <c r="L105" i="6" s="1"/>
  <c r="K109" i="6"/>
  <c r="F109" i="6"/>
  <c r="L109" i="6" s="1"/>
  <c r="J529" i="6"/>
  <c r="L529" i="6" s="1"/>
  <c r="K529" i="6"/>
  <c r="L197" i="6"/>
  <c r="L219" i="6" s="1"/>
  <c r="F219" i="6"/>
  <c r="E15" i="7" s="1"/>
  <c r="E70" i="5"/>
  <c r="L439" i="4"/>
  <c r="F69" i="5"/>
  <c r="L435" i="4"/>
  <c r="F292" i="4"/>
  <c r="K292" i="4"/>
  <c r="E45" i="5"/>
  <c r="L289" i="4"/>
  <c r="L241" i="4"/>
  <c r="F242" i="4"/>
  <c r="L235" i="4"/>
  <c r="F236" i="4"/>
  <c r="F992" i="4"/>
  <c r="L991" i="4"/>
  <c r="H45" i="5" l="1"/>
  <c r="E180" i="6"/>
  <c r="K101" i="6"/>
  <c r="F101" i="6"/>
  <c r="L269" i="6"/>
  <c r="L291" i="6" s="1"/>
  <c r="F291" i="6"/>
  <c r="E18" i="7" s="1"/>
  <c r="F15" i="7"/>
  <c r="L15" i="7" s="1"/>
  <c r="K15" i="7"/>
  <c r="L7" i="7"/>
  <c r="K30" i="6"/>
  <c r="F30" i="6"/>
  <c r="K300" i="6"/>
  <c r="F300" i="6"/>
  <c r="L300" i="6" s="1"/>
  <c r="L527" i="6"/>
  <c r="I535" i="6" s="1"/>
  <c r="J530" i="6"/>
  <c r="F10" i="7"/>
  <c r="L10" i="7" s="1"/>
  <c r="K10" i="7"/>
  <c r="K271" i="6"/>
  <c r="F271" i="6"/>
  <c r="L271" i="6" s="1"/>
  <c r="H69" i="5"/>
  <c r="G302" i="6"/>
  <c r="H70" i="5"/>
  <c r="E317" i="6"/>
  <c r="K102" i="6"/>
  <c r="F102" i="6"/>
  <c r="L102" i="6" s="1"/>
  <c r="F299" i="6"/>
  <c r="L299" i="6" s="1"/>
  <c r="K299" i="6"/>
  <c r="K298" i="6"/>
  <c r="F298" i="6"/>
  <c r="L292" i="4"/>
  <c r="F295" i="4"/>
  <c r="E36" i="5"/>
  <c r="L236" i="4"/>
  <c r="L242" i="4"/>
  <c r="E37" i="5"/>
  <c r="L992" i="4"/>
  <c r="E151" i="5"/>
  <c r="H36" i="5" l="1"/>
  <c r="E126" i="6"/>
  <c r="L530" i="6"/>
  <c r="F18" i="7"/>
  <c r="L18" i="7" s="1"/>
  <c r="K18" i="7"/>
  <c r="K317" i="6"/>
  <c r="F317" i="6"/>
  <c r="J535" i="6"/>
  <c r="K535" i="6"/>
  <c r="F180" i="6"/>
  <c r="K180" i="6"/>
  <c r="L30" i="6"/>
  <c r="L51" i="6" s="1"/>
  <c r="F51" i="6"/>
  <c r="E8" i="7" s="1"/>
  <c r="L101" i="6"/>
  <c r="L123" i="6" s="1"/>
  <c r="F123" i="6"/>
  <c r="E11" i="7" s="1"/>
  <c r="H37" i="5"/>
  <c r="E127" i="6"/>
  <c r="L298" i="6"/>
  <c r="F315" i="6"/>
  <c r="E19" i="7" s="1"/>
  <c r="H302" i="6"/>
  <c r="K302" i="6"/>
  <c r="E46" i="5"/>
  <c r="L295" i="4"/>
  <c r="E115" i="4"/>
  <c r="H151" i="5"/>
  <c r="H46" i="5" l="1"/>
  <c r="E181" i="6"/>
  <c r="L535" i="6"/>
  <c r="I536" i="6" s="1"/>
  <c r="F339" i="6"/>
  <c r="E20" i="7" s="1"/>
  <c r="L317" i="6"/>
  <c r="L339" i="6" s="1"/>
  <c r="F8" i="7"/>
  <c r="K8" i="7"/>
  <c r="F19" i="7"/>
  <c r="F11" i="7"/>
  <c r="L11" i="7" s="1"/>
  <c r="K11" i="7"/>
  <c r="K126" i="6"/>
  <c r="F126" i="6"/>
  <c r="H315" i="6"/>
  <c r="G19" i="7" s="1"/>
  <c r="H19" i="7" s="1"/>
  <c r="G6" i="7" s="1"/>
  <c r="H6" i="7" s="1"/>
  <c r="G5" i="7" s="1"/>
  <c r="H5" i="7" s="1"/>
  <c r="L302" i="6"/>
  <c r="L315" i="6" s="1"/>
  <c r="L180" i="6"/>
  <c r="K127" i="6"/>
  <c r="F127" i="6"/>
  <c r="L127" i="6" s="1"/>
  <c r="F115" i="4"/>
  <c r="K115" i="4"/>
  <c r="H50" i="7" l="1"/>
  <c r="E8" i="9"/>
  <c r="E8" i="8"/>
  <c r="L8" i="7"/>
  <c r="F147" i="6"/>
  <c r="E12" i="7" s="1"/>
  <c r="L126" i="6"/>
  <c r="L147" i="6" s="1"/>
  <c r="F20" i="7"/>
  <c r="L20" i="7" s="1"/>
  <c r="K20" i="7"/>
  <c r="K19" i="7"/>
  <c r="J536" i="6"/>
  <c r="K536" i="6"/>
  <c r="L19" i="7"/>
  <c r="F181" i="6"/>
  <c r="K181" i="6"/>
  <c r="L115" i="4"/>
  <c r="F116" i="4"/>
  <c r="L181" i="6" l="1"/>
  <c r="L195" i="6" s="1"/>
  <c r="F195" i="6"/>
  <c r="E14" i="7" s="1"/>
  <c r="F12" i="7"/>
  <c r="L12" i="7" s="1"/>
  <c r="K12" i="7"/>
  <c r="L536" i="6"/>
  <c r="L537" i="6" s="1"/>
  <c r="L555" i="6" s="1"/>
  <c r="J537" i="6"/>
  <c r="J555" i="6"/>
  <c r="I28" i="7" s="1"/>
  <c r="E9" i="8"/>
  <c r="G8" i="8"/>
  <c r="E15" i="8"/>
  <c r="G15" i="8" s="1"/>
  <c r="E14" i="8"/>
  <c r="E14" i="9"/>
  <c r="E17" i="9" s="1"/>
  <c r="E15" i="9"/>
  <c r="E9" i="9"/>
  <c r="E10" i="9" s="1"/>
  <c r="E19" i="5"/>
  <c r="L116" i="4"/>
  <c r="E13" i="9" l="1"/>
  <c r="E25" i="9"/>
  <c r="E24" i="9"/>
  <c r="E12" i="9"/>
  <c r="F14" i="7"/>
  <c r="L14" i="7" s="1"/>
  <c r="K14" i="7"/>
  <c r="H19" i="5"/>
  <c r="E61" i="6"/>
  <c r="E10" i="8"/>
  <c r="G9" i="8"/>
  <c r="K28" i="7"/>
  <c r="J28" i="7"/>
  <c r="L28" i="7" s="1"/>
  <c r="T28" i="7" s="1"/>
  <c r="E17" i="8"/>
  <c r="G17" i="8" s="1"/>
  <c r="G14" i="8"/>
  <c r="E18" i="8" l="1"/>
  <c r="G18" i="8" s="1"/>
  <c r="E18" i="9"/>
  <c r="G10" i="8"/>
  <c r="E25" i="8"/>
  <c r="G25" i="8" s="1"/>
  <c r="E12" i="8"/>
  <c r="G12" i="8" s="1"/>
  <c r="E24" i="8"/>
  <c r="G24" i="8" s="1"/>
  <c r="E13" i="8"/>
  <c r="G13" i="8" s="1"/>
  <c r="K61" i="6"/>
  <c r="F61" i="6"/>
  <c r="L61" i="6" l="1"/>
  <c r="L75" i="6" s="1"/>
  <c r="F75" i="6"/>
  <c r="E9" i="7" s="1"/>
  <c r="F9" i="7" l="1"/>
  <c r="K9" i="7"/>
  <c r="L9" i="7" l="1"/>
  <c r="E6" i="7"/>
  <c r="F6" i="7" l="1"/>
  <c r="K6" i="7"/>
  <c r="E5" i="7" l="1"/>
  <c r="L6" i="7"/>
  <c r="F5" i="7" l="1"/>
  <c r="K5" i="7"/>
  <c r="E4" i="9" l="1"/>
  <c r="E7" i="9" s="1"/>
  <c r="L5" i="7"/>
  <c r="L50" i="7" s="1"/>
  <c r="E4" i="8"/>
  <c r="F50" i="7"/>
  <c r="E7" i="8" l="1"/>
  <c r="G4" i="8"/>
  <c r="E22" i="9"/>
  <c r="E21" i="9"/>
  <c r="E23" i="9"/>
  <c r="E20" i="9"/>
  <c r="E16" i="9"/>
  <c r="E26" i="9" l="1"/>
  <c r="G7" i="8"/>
  <c r="E16" i="8"/>
  <c r="G16" i="8" s="1"/>
  <c r="E20" i="8"/>
  <c r="G20" i="8" s="1"/>
  <c r="E23" i="8"/>
  <c r="G23" i="8" s="1"/>
  <c r="E22" i="8"/>
  <c r="G22" i="8" s="1"/>
  <c r="E21" i="8"/>
  <c r="E27" i="9" l="1"/>
  <c r="E28" i="9" s="1"/>
  <c r="E26" i="8"/>
  <c r="G21" i="8"/>
  <c r="G26" i="8" l="1"/>
  <c r="E27" i="8"/>
  <c r="G27" i="8" l="1"/>
  <c r="E28" i="8"/>
  <c r="G28" i="8" l="1"/>
  <c r="G29" i="8" l="1"/>
  <c r="G32" i="8" l="1"/>
  <c r="G31" i="8"/>
  <c r="G33" i="8" l="1"/>
  <c r="G36" i="8" l="1"/>
</calcChain>
</file>

<file path=xl/sharedStrings.xml><?xml version="1.0" encoding="utf-8"?>
<sst xmlns="http://schemas.openxmlformats.org/spreadsheetml/2006/main" count="21261" uniqueCount="2893">
  <si>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</si>
  <si>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</si>
  <si>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</si>
  <si>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</si>
  <si>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</si>
  <si>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</si>
  <si>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</si>
  <si>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</si>
  <si>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</si>
  <si>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</si>
  <si>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</si>
  <si>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</si>
  <si>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</si>
  <si>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</si>
  <si>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</si>
  <si>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</si>
  <si>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</si>
  <si>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</si>
  <si>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</si>
  <si>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</si>
  <si>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</si>
  <si>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</si>
  <si>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</si>
  <si>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</si>
  <si>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</si>
  <si>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</si>
  <si>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</si>
  <si>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</si>
  <si>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</si>
  <si>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</si>
  <si>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</si>
  <si>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</si>
  <si>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</si>
  <si>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</si>
  <si>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</si>
  <si>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</si>
  <si>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</si>
  <si>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</si>
  <si>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</si>
  <si>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</si>
  <si>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</si>
  <si>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</si>
  <si>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</si>
  <si>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</si>
  <si>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</si>
  <si>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</si>
  <si>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</si>
  <si>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</si>
  <si>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</si>
  <si>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</si>
  <si>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안용중학교 합숙소 개보수공사</t>
  </si>
  <si>
    <t/>
  </si>
  <si>
    <t>01</t>
  </si>
  <si>
    <t>건  축  공  사</t>
  </si>
  <si>
    <t>0101</t>
  </si>
  <si>
    <t>가  설  공  사</t>
  </si>
  <si>
    <t>010101</t>
  </si>
  <si>
    <t>강관 조립말비계(이동식)설치 및 해체</t>
  </si>
  <si>
    <t>높이 2m, 3개월</t>
  </si>
  <si>
    <t>대</t>
  </si>
  <si>
    <t>호표 1</t>
  </si>
  <si>
    <t>5C5FC34C3338E0BBE9062AA6600E20</t>
  </si>
  <si>
    <t>T</t>
  </si>
  <si>
    <t>F</t>
  </si>
  <si>
    <t>0101015C5FC34C3338E0BBE9062AA6600E20</t>
  </si>
  <si>
    <t>높이 4m, 3개월</t>
  </si>
  <si>
    <t>호표 2</t>
  </si>
  <si>
    <t>5C5FC34C3338E0BBE9062A95F01C69</t>
  </si>
  <si>
    <t>0101015C5FC34C3338E0BBE9062A95F01C69</t>
  </si>
  <si>
    <t>건축물보양</t>
  </si>
  <si>
    <t>보양지 붙이기</t>
  </si>
  <si>
    <t>M2</t>
  </si>
  <si>
    <t>호표 3</t>
  </si>
  <si>
    <t>5C5FC34937E814A89FF636B9000787</t>
  </si>
  <si>
    <t>0101015C5FC34937E814A89FF636B9000787</t>
  </si>
  <si>
    <t>건축물 현장정리</t>
  </si>
  <si>
    <t>마무리용</t>
  </si>
  <si>
    <t>호표 4</t>
  </si>
  <si>
    <t>5C5FC34937D80B8AFE96EAC180DC5B</t>
  </si>
  <si>
    <t>0101015C5FC34937D80B8AFE96EAC180DC5B</t>
  </si>
  <si>
    <t>[ 합           계 ]</t>
  </si>
  <si>
    <t>TOTAL</t>
  </si>
  <si>
    <t>철근콘크리트공사</t>
  </si>
  <si>
    <t>010102</t>
  </si>
  <si>
    <t>콘크리트 인력비빔 타설</t>
  </si>
  <si>
    <t>철근구조물</t>
  </si>
  <si>
    <t>M3</t>
  </si>
  <si>
    <t>호표 5</t>
  </si>
  <si>
    <t>5C5F931F319815F24B4632B030FB3C</t>
  </si>
  <si>
    <t>0101025C5F931F319815F24B4632B030FB3C</t>
  </si>
  <si>
    <t>유로폼 설치 및 해체</t>
  </si>
  <si>
    <t>3회, 보통, 수직고 7m까지</t>
  </si>
  <si>
    <t>호표 6</t>
  </si>
  <si>
    <t>5C5F93183EE8E0420C36BC35A0DCBC</t>
  </si>
  <si>
    <t>0101025C5F93183EE8E0420C36BC35A0DCBC</t>
  </si>
  <si>
    <t>철근콘크리트용봉강</t>
  </si>
  <si>
    <t>이형봉강(SD500), SH-13, 점포상차도</t>
  </si>
  <si>
    <t>TON</t>
  </si>
  <si>
    <t>5B72E38D3E787375D53615E800281750A73D91</t>
  </si>
  <si>
    <t>0101025B72E38D3E787375D53615E800281750A73D91</t>
  </si>
  <si>
    <t>철근 현장가공 및 현장조립</t>
  </si>
  <si>
    <t>Type-Ⅰ</t>
  </si>
  <si>
    <t>호표 7</t>
  </si>
  <si>
    <t>5C5F931B3BE8E493FC96FAD4C070ED</t>
  </si>
  <si>
    <t>0101025C5F931B3BE8E493FC96FAD4C070ED</t>
  </si>
  <si>
    <t>철강설</t>
  </si>
  <si>
    <t>고철, 작업설부산물</t>
  </si>
  <si>
    <t>5B5603793FC87934EA9696FBD0D82F4FEF5A2C</t>
  </si>
  <si>
    <t>0101025B5603793FC87934EA9696FBD0D82F4FEF5A2C</t>
  </si>
  <si>
    <t>케미컬앵커</t>
  </si>
  <si>
    <t>HY 200R V3 + HD13 L:480</t>
  </si>
  <si>
    <t>개소</t>
  </si>
  <si>
    <t>호표 8</t>
  </si>
  <si>
    <t>5C5F931B3BA8738CA15636E7901DC4</t>
  </si>
  <si>
    <t>0101025C5F931B3BA8738CA15636E7901DC4</t>
  </si>
  <si>
    <t>콘크리트 치핑</t>
  </si>
  <si>
    <t>소형치핑장비활용</t>
  </si>
  <si>
    <t>호표 9</t>
  </si>
  <si>
    <t>5C5F930B317815D891A6B0F120DEB4</t>
  </si>
  <si>
    <t>0101025C5F930B317815D891A6B0F120DEB4</t>
  </si>
  <si>
    <t>철  골  공  사</t>
  </si>
  <si>
    <t>010103</t>
  </si>
  <si>
    <t>H형강</t>
  </si>
  <si>
    <t>SM355A, 200*200*8*12mm, 현장도착도</t>
  </si>
  <si>
    <t>49.9kg/m</t>
  </si>
  <si>
    <t>5B72E38D3E787374CD264AD2F0EC4ABABBBBD6</t>
  </si>
  <si>
    <t>0101035B72E38D3E787374CD264AD2F0EC4ABABBBBD6</t>
  </si>
  <si>
    <t>일반구조용압연강판(SM355A)</t>
  </si>
  <si>
    <t>15mm</t>
  </si>
  <si>
    <t>5B72E38D3E7870BDB21671BF40F97D8384B0E1</t>
  </si>
  <si>
    <t>0101035B72E38D3E7870BDB21671BF40F97D8384B0E1</t>
  </si>
  <si>
    <t>철골 가공 조립(적은 구조)</t>
  </si>
  <si>
    <t>Rolled shape, 60ton 미만</t>
  </si>
  <si>
    <t>호표 10</t>
  </si>
  <si>
    <t>5C5F83313918C631CB76CA6CB04273</t>
  </si>
  <si>
    <t>0101035C5F83313918C631CB76CA6CB04273</t>
  </si>
  <si>
    <t>철골세우기 - 6층 미만</t>
  </si>
  <si>
    <t>0~49kg/m2, 10ton미만</t>
  </si>
  <si>
    <t>호표 11</t>
  </si>
  <si>
    <t>5C5F833733B833722116051680B5DC</t>
  </si>
  <si>
    <t>0101035C5F833733B833722116051680B5DC</t>
  </si>
  <si>
    <t>수용접(Rolled shape 제작)</t>
  </si>
  <si>
    <t>20(m/t) 미만, 30ton 미만</t>
  </si>
  <si>
    <t>호표 12</t>
  </si>
  <si>
    <t>5C5F8337330828CF6BE66EF100C56E</t>
  </si>
  <si>
    <t>0101035C5F8337330828CF6BE66EF100C56E</t>
  </si>
  <si>
    <t>트럭크레인손료</t>
  </si>
  <si>
    <t>10ton</t>
  </si>
  <si>
    <t>호표 13</t>
  </si>
  <si>
    <t>5C5FC34E3FC8B38A5196EA60A06EDA</t>
  </si>
  <si>
    <t>0101035C5FC34E3FC8B38A5196EA60A06EDA</t>
  </si>
  <si>
    <t>HY 200 + HIT-C M10x130</t>
  </si>
  <si>
    <t>호표 14</t>
  </si>
  <si>
    <t>5C5F931B3BA8738CA15636E7901DC2</t>
  </si>
  <si>
    <t>0101035C5F931B3BA8738CA15636E7901DC2</t>
  </si>
  <si>
    <t>주각부 무수축 모르타르 충전</t>
  </si>
  <si>
    <t>무수축그라우트</t>
  </si>
  <si>
    <t>호표 15</t>
  </si>
  <si>
    <t>5C5F8337330829D4AE36C55CE051B4</t>
  </si>
  <si>
    <t>0101035C5F8337330829D4AE36C55CE051B4</t>
  </si>
  <si>
    <t>철골도장</t>
  </si>
  <si>
    <t>방청1회(뿜칠)</t>
  </si>
  <si>
    <t>호표 16</t>
  </si>
  <si>
    <t>5C5EA396336842F9E3663F98205717</t>
  </si>
  <si>
    <t>0101035C5EA396336842F9E3663F98205717</t>
  </si>
  <si>
    <t>0101035B5603793FC87934EA9696FBD0D82F4FEF5A2C</t>
  </si>
  <si>
    <t>철판보강공사</t>
  </si>
  <si>
    <t>2층</t>
  </si>
  <si>
    <t>식</t>
  </si>
  <si>
    <t>호표 17</t>
  </si>
  <si>
    <t>5C5EA396336842F9E3663F98205290</t>
  </si>
  <si>
    <t>0101035C5EA396336842F9E3663F98205290</t>
  </si>
  <si>
    <t>3층</t>
  </si>
  <si>
    <t>호표 18</t>
  </si>
  <si>
    <t>5C5EA396336842F9E3663F98205292</t>
  </si>
  <si>
    <t>0101035C5EA396336842F9E3663F98205292</t>
  </si>
  <si>
    <t>조  적  공  사</t>
  </si>
  <si>
    <t>010104</t>
  </si>
  <si>
    <t>콘크리트벽돌</t>
  </si>
  <si>
    <t>190*57*90mm</t>
  </si>
  <si>
    <t>매</t>
  </si>
  <si>
    <t>5B72E38D3E48BCFEFA563CEFC044DE0258DE1A</t>
  </si>
  <si>
    <t>0101045B72E38D3E48BCFEFA563CEFC044DE0258DE1A</t>
  </si>
  <si>
    <t>1.0B 벽돌쌓기</t>
  </si>
  <si>
    <t>3.6m 이하, 시공량 15m2/일당</t>
  </si>
  <si>
    <t>호표 19</t>
  </si>
  <si>
    <t>5C5FB3673A58234855F6EF5330C53C</t>
  </si>
  <si>
    <t>0101045C5FB3673A58234855F6EF5330C53C</t>
  </si>
  <si>
    <t>벽돌운반</t>
  </si>
  <si>
    <t>인력, 1층</t>
  </si>
  <si>
    <t>천매</t>
  </si>
  <si>
    <t>호표 20</t>
  </si>
  <si>
    <t>5C5FB3673A78EEC9C1263B99B07ADF</t>
  </si>
  <si>
    <t>0101045C5FB3673A78EEC9C1263B99B07ADF</t>
  </si>
  <si>
    <t>인력, 2층</t>
  </si>
  <si>
    <t>호표 21</t>
  </si>
  <si>
    <t>5C5FB3673A78EEC9C1263B8F40F0D6</t>
  </si>
  <si>
    <t>0101045C5FB3673A78EEC9C1263B8F40F0D6</t>
  </si>
  <si>
    <t>돌    공    사</t>
  </si>
  <si>
    <t>010105</t>
  </si>
  <si>
    <t>화강석붙임(건식/TRUSS, 버너)</t>
  </si>
  <si>
    <t>벽, 포천석 30mm, ㅁ-50*50*2.3t@450</t>
  </si>
  <si>
    <t>호표 22</t>
  </si>
  <si>
    <t>5C5F037E3C580749BD56C9A1004E90</t>
  </si>
  <si>
    <t>0101055C5F037E3C580749BD56C9A1004E90</t>
  </si>
  <si>
    <t>화강석붙임(건식, 버너)</t>
  </si>
  <si>
    <t>창대, 포천석 180*30mm</t>
  </si>
  <si>
    <t>M</t>
  </si>
  <si>
    <t>호표 23</t>
  </si>
  <si>
    <t>5C5F037E3C487D2239364AA300E37D</t>
  </si>
  <si>
    <t>0101055C5F037E3C487D2239364AA300E37D</t>
  </si>
  <si>
    <t>화강석 두겁대(습식, 버너)</t>
  </si>
  <si>
    <t>포천석 330*30mm, 모르타르 30mm</t>
  </si>
  <si>
    <t>호표 24</t>
  </si>
  <si>
    <t>5C5F037E3C487FD20206201C905E38</t>
  </si>
  <si>
    <t>0101055C5F037E3C487FD20206201C905E38</t>
  </si>
  <si>
    <t>포천석 450*30mm, 모르타르 30mm</t>
  </si>
  <si>
    <t>호표 25</t>
  </si>
  <si>
    <t>5C5F037E3C487FD20206201C905E3E</t>
  </si>
  <si>
    <t>0101055C5F037E3C487FD20206201C905E3E</t>
  </si>
  <si>
    <t>포천석 330*50mm, 모르타르 30mm</t>
  </si>
  <si>
    <t>호표 26</t>
  </si>
  <si>
    <t>5C5F037E3C487FD20206201C905E3C</t>
  </si>
  <si>
    <t>0101055C5F037E3C487FD20206201C905E3C</t>
  </si>
  <si>
    <t>화강석 세면대턱(습식, 물갈기)</t>
  </si>
  <si>
    <t>마천석 150*30mm, 모르타르 20mm</t>
  </si>
  <si>
    <t>호표 27</t>
  </si>
  <si>
    <t>5C5F037E3C487FD5D6B6CC84E093E6</t>
  </si>
  <si>
    <t>0101055C5F037E3C487FD5D6B6CC84E093E6</t>
  </si>
  <si>
    <t>화강석 소변기턱(습식, 물갈기)</t>
  </si>
  <si>
    <t>마천석 120*30mm, 모르타르 20mm</t>
  </si>
  <si>
    <t>호표 28</t>
  </si>
  <si>
    <t>5C5F037E3C487FD5D6B6CC84E093E0</t>
  </si>
  <si>
    <t>0101055C5F037E3C487FD5D6B6CC84E093E0</t>
  </si>
  <si>
    <t>화강석 대변기턱(습식, 물갈기)</t>
  </si>
  <si>
    <t>호표 29</t>
  </si>
  <si>
    <t>5C5F037E3C487FD5D6B6CC84E09135</t>
  </si>
  <si>
    <t>0101055C5F037E3C487FD5D6B6CC84E09135</t>
  </si>
  <si>
    <t>화강석 재료분리대(습식, 물갈기)</t>
  </si>
  <si>
    <t>마천석, 250*30mm, 모르타르 60mm</t>
  </si>
  <si>
    <t>호표 30</t>
  </si>
  <si>
    <t>5C5F234E3038D92AF616BCC930A7BF</t>
  </si>
  <si>
    <t>0101055C5F234E3038D92AF616BCC930A7BF</t>
  </si>
  <si>
    <t>마천석, 350*30mm, 모르타르 120mm</t>
  </si>
  <si>
    <t>호표 31</t>
  </si>
  <si>
    <t>5C5F234E3038D92AF616BCC930A7BD</t>
  </si>
  <si>
    <t>0101055C5F234E3038D92AF616BCC930A7BD</t>
  </si>
  <si>
    <t>고압물청소</t>
  </si>
  <si>
    <t>호표 32</t>
  </si>
  <si>
    <t>5C5EA3813288EF8B890642F300CCA5</t>
  </si>
  <si>
    <t>0101055C5EA3813288EF8B890642F300CCA5</t>
  </si>
  <si>
    <t>타  일  공  사</t>
  </si>
  <si>
    <t>010106</t>
  </si>
  <si>
    <t>포세린타일</t>
  </si>
  <si>
    <t>600*600</t>
  </si>
  <si>
    <t>5BDCD3D438E80C915B5650F290CA2C4C92EF93</t>
  </si>
  <si>
    <t>0101065BDCD3D438E80C915B5650F290CA2C4C92EF93</t>
  </si>
  <si>
    <t>타일 압착 붙이기(바탕 75mm+압 5mm)</t>
  </si>
  <si>
    <t>바닥, 600*600(타일C, 백색줄눈)</t>
  </si>
  <si>
    <t>호표 33</t>
  </si>
  <si>
    <t>5C5F037D33E8F287CB76A169E057ED</t>
  </si>
  <si>
    <t>0101065C5F037D33E8F287CB76A169E057ED</t>
  </si>
  <si>
    <t>타일 압착 붙이기(바탕 125mm+압 5mm)</t>
  </si>
  <si>
    <t>호표 34</t>
  </si>
  <si>
    <t>5C5F037D33E8F287CB76A169E057EF</t>
  </si>
  <si>
    <t>0101065C5F037D33E8F287CB76A169E057EF</t>
  </si>
  <si>
    <t>타일 압착 붙이기(바탕 11mm+접착제붙임)</t>
  </si>
  <si>
    <t>벽, 600*600</t>
  </si>
  <si>
    <t>호표 35</t>
  </si>
  <si>
    <t>5C5F037D33C8C75E6056C773305455</t>
  </si>
  <si>
    <t>0101065C5F037D33C8C75E6056C773305455</t>
  </si>
  <si>
    <t>방  수  공  사</t>
  </si>
  <si>
    <t>010107</t>
  </si>
  <si>
    <t>우레탄도막방수</t>
  </si>
  <si>
    <t>바닥, 노출 3mm, 바탕처리포함</t>
  </si>
  <si>
    <t>5C5F53FD30885D68E636FD9BD03E60</t>
  </si>
  <si>
    <t>0101075C5F53FD30885D68E636FD9BD03E60</t>
  </si>
  <si>
    <t>벽, 노출 1mm, 바탕처리포함</t>
  </si>
  <si>
    <t>5C5F53FD30B8112FF456A29ED0E123</t>
  </si>
  <si>
    <t>0101075C5F53FD30B8112FF456A29ED0E123</t>
  </si>
  <si>
    <t>시멘트 액체 방수</t>
  </si>
  <si>
    <t>바닥, 1종</t>
  </si>
  <si>
    <t>호표 36</t>
  </si>
  <si>
    <t>5C5F53F73E08BF80D656F852E0881A</t>
  </si>
  <si>
    <t>0101075C5F53F73E08BF80D656F852E0881A</t>
  </si>
  <si>
    <t>수직부, 1종</t>
  </si>
  <si>
    <t>호표 37</t>
  </si>
  <si>
    <t>5C5F53F73E08BF80D656C31100E1D4</t>
  </si>
  <si>
    <t>0101075C5F53F73E08BF80D656C31100E1D4</t>
  </si>
  <si>
    <t>수밀코킹(실리콘)</t>
  </si>
  <si>
    <t>삼각, 5mm이하, 방균용</t>
  </si>
  <si>
    <t>호표 38</t>
  </si>
  <si>
    <t>5C5F53F8386803EE4C26F595F0F284</t>
  </si>
  <si>
    <t>0101075C5F53F8386803EE4C26F595F0F284</t>
  </si>
  <si>
    <t>삼각, 10mm, 창호주위</t>
  </si>
  <si>
    <t>호표 39</t>
  </si>
  <si>
    <t>5C5F53F83848572256C6F89440E17E</t>
  </si>
  <si>
    <t>0101075C5F53F83848572256C6F89440E17E</t>
  </si>
  <si>
    <t>금  속  공  사</t>
  </si>
  <si>
    <t>010108</t>
  </si>
  <si>
    <t>내진천장틀(H:1m미만), 마감판부착노임 포함</t>
  </si>
  <si>
    <t>내진 TM-BAR(T&amp;M타입), 텍스 마감</t>
  </si>
  <si>
    <t>시공비포함</t>
  </si>
  <si>
    <t>5BDCD3D73428332697C6C56E10BCE24E1D3865</t>
  </si>
  <si>
    <t>0101085BDCD3D73428332697C6C56E10BCE24E1D3865</t>
  </si>
  <si>
    <t>내진 TM-BAR(C타입), 금속천장재 마감</t>
  </si>
  <si>
    <t>5BDCD3D73428332697C6C56E10BCE24E1D3DE4</t>
  </si>
  <si>
    <t>0101085BDCD3D73428332697C6C56E10BCE24E1D3DE4</t>
  </si>
  <si>
    <t>금속(흡음)천장재</t>
  </si>
  <si>
    <t>600*600*0.4t, 평판(불연항균강판)</t>
  </si>
  <si>
    <t>5BDCD3D73428332697C6C56E10BCE24E1ED759</t>
  </si>
  <si>
    <t>0101085BDCD3D73428332697C6C56E10BCE24E1ED759</t>
  </si>
  <si>
    <t>내진TM몰딩</t>
  </si>
  <si>
    <t>30*25*1.0t</t>
  </si>
  <si>
    <t>5BDCD3D73428332697C6C56E10BCE24E1C1263</t>
  </si>
  <si>
    <t>0101085BDCD3D73428332697C6C56E10BCE24E1C1263</t>
  </si>
  <si>
    <t>알루미늄천장재(틀포함)</t>
  </si>
  <si>
    <t>스판드럴, 200*0.6mm, 무공</t>
  </si>
  <si>
    <t>5B72E38D3E18E81F1C761EDC40686B21036B91</t>
  </si>
  <si>
    <t>0101085B72E38D3E18E81F1C761EDC40686B21036B91</t>
  </si>
  <si>
    <t>AL몰딩 설치</t>
  </si>
  <si>
    <t>W형, 15*15*15*15*1.0mm</t>
  </si>
  <si>
    <t>호표 40</t>
  </si>
  <si>
    <t>5C5F23403A48535A29063E6C80E662</t>
  </si>
  <si>
    <t>0101085C5F23403A48535A29063E6C80E662</t>
  </si>
  <si>
    <t>와이어메시 바닥깔기</t>
  </si>
  <si>
    <t>#8-150*150</t>
  </si>
  <si>
    <t>호표 41</t>
  </si>
  <si>
    <t>5C5F73CF3778BFFA2A26303B2016F8</t>
  </si>
  <si>
    <t>0101085C5F73CF3778BFFA2A26303B2016F8</t>
  </si>
  <si>
    <t>타일벽코너비드</t>
  </si>
  <si>
    <t>SST 라운드10,코킹5*5</t>
  </si>
  <si>
    <t>호표 42</t>
  </si>
  <si>
    <t>5C5FA375340897F74FD6349910ECB1</t>
  </si>
  <si>
    <t>0101085C5FA375340897F74FD6349910ECB1</t>
  </si>
  <si>
    <t>유리블록 설치(W800*H3000)</t>
  </si>
  <si>
    <t>투명 145*145*95mm, ㅁ-100*100*2.0t SST PIPE</t>
  </si>
  <si>
    <t>EA</t>
  </si>
  <si>
    <t>호표 43</t>
  </si>
  <si>
    <t>5C5F73C631F854652E36A7A0C074E6</t>
  </si>
  <si>
    <t>0101085C5F73C631F854652E36A7A0C074E6</t>
  </si>
  <si>
    <t>롱브릭패널 설치</t>
  </si>
  <si>
    <t>54T, ㅁ-40*20*1.4t 하지틀포함</t>
  </si>
  <si>
    <t>5B72E38D38D8124BE8563FEBF03DBEE43C034E</t>
  </si>
  <si>
    <t>0101085B72E38D38D8124BE8563FEBF03DBEE43C034E</t>
  </si>
  <si>
    <t>미  장  공  사</t>
  </si>
  <si>
    <t>010109</t>
  </si>
  <si>
    <t>모르타르 바름</t>
  </si>
  <si>
    <t>바닥, 100mm</t>
  </si>
  <si>
    <t>호표 44</t>
  </si>
  <si>
    <t>5C5FA37E3BC871EC9AE6A6F8E0FE7C</t>
  </si>
  <si>
    <t>0101095C5FA37E3BC871EC9AE6A6F8E0FE7C</t>
  </si>
  <si>
    <t>외벽, 11mm, 3.6m 이하</t>
  </si>
  <si>
    <t>호표 45</t>
  </si>
  <si>
    <t>5C5FA37E3BC8739FFF56B4ADA08361</t>
  </si>
  <si>
    <t>0101095C5FA37E3BC8739FFF56B4ADA08361</t>
  </si>
  <si>
    <t>창  호  공  사</t>
  </si>
  <si>
    <t>010110</t>
  </si>
  <si>
    <t>AAW01[관급]</t>
  </si>
  <si>
    <t>0.600 x 0.700 = 0.420</t>
  </si>
  <si>
    <t>AAW02[관급]</t>
  </si>
  <si>
    <t>1.200 x 0.700 = 0.840</t>
  </si>
  <si>
    <t>AAW03[관급]</t>
  </si>
  <si>
    <t>1.700 x 1.400 = 2.380</t>
  </si>
  <si>
    <t>AAW04[관급]</t>
  </si>
  <si>
    <t>1.800 x 1.400 = 2.520</t>
  </si>
  <si>
    <t>AAW05[관급]</t>
  </si>
  <si>
    <t>4.400 x 1.400 = 6.160</t>
  </si>
  <si>
    <t>AAW06[관급]</t>
  </si>
  <si>
    <t>6.445 x 1.400 = 9.023</t>
  </si>
  <si>
    <t>AD01[관급]</t>
  </si>
  <si>
    <t>1.100 x 2.100 = 2.310</t>
  </si>
  <si>
    <t>AD02[관급]</t>
  </si>
  <si>
    <t>1.100 x 2.520 = 2.772</t>
  </si>
  <si>
    <t>AD03[관급]</t>
  </si>
  <si>
    <t>1.200 x 2.310 = 2.772</t>
  </si>
  <si>
    <t>AD04[관급]</t>
  </si>
  <si>
    <t>4.875 x 2.520 = 12.285</t>
  </si>
  <si>
    <t>AG01[관급]</t>
  </si>
  <si>
    <t>0.400 x 0.400 = 0.160</t>
  </si>
  <si>
    <t>HD01</t>
  </si>
  <si>
    <t>0.700 x 1.500 = 1.050</t>
  </si>
  <si>
    <t>호표 46</t>
  </si>
  <si>
    <t>5C5F136234981E7C7646B1DD60E86B</t>
  </si>
  <si>
    <t>0101105C5F136234981E7C7646B1DD60E86B</t>
  </si>
  <si>
    <t>PD01</t>
  </si>
  <si>
    <t>1.000 x 2.100 = 2.100</t>
  </si>
  <si>
    <t>호표 47</t>
  </si>
  <si>
    <t>5C5F136234981E7C7646B1DD60E869</t>
  </si>
  <si>
    <t>0101105C5F136234981E7C7646B1DD60E869</t>
  </si>
  <si>
    <t>WD01</t>
  </si>
  <si>
    <t>1.000 x 1.200 = 1.200</t>
  </si>
  <si>
    <t>호표 48</t>
  </si>
  <si>
    <t>5C5F136234981E7C7646B1DD60E86F</t>
  </si>
  <si>
    <t>0101105C5F136234981E7C7646B1DD60E86F</t>
  </si>
  <si>
    <t>도어록</t>
  </si>
  <si>
    <t>KNOB 9000 스텐</t>
  </si>
  <si>
    <t>5B72F39232A88585A5066790803C155E0E9500</t>
  </si>
  <si>
    <t>0101105B72F39232A88585A5066790803C155E0E9500</t>
  </si>
  <si>
    <t>도어록 설치 / 일반도어록 목재창호</t>
  </si>
  <si>
    <t>재료비 별도</t>
  </si>
  <si>
    <t>호표 49</t>
  </si>
  <si>
    <t>5C5F136531C8D52BEE166BFEB0B422</t>
  </si>
  <si>
    <t>0101105C5F136531C8D52BEE166BFEB0B422</t>
  </si>
  <si>
    <t>도어힌지</t>
  </si>
  <si>
    <t>황동, 베어링2개, 101.6*2.7mm</t>
  </si>
  <si>
    <t>5B72F39232A8858900B6B16EB0CF50A60AA58C</t>
  </si>
  <si>
    <t>0101105B72F39232A8858900B6B16EB0CF50A60AA58C</t>
  </si>
  <si>
    <t>창호주위 발포우레탄 충전</t>
  </si>
  <si>
    <t>호표 50</t>
  </si>
  <si>
    <t>5C5F13653198029268E62602A0FA7C</t>
  </si>
  <si>
    <t>0101105C5F13653198029268E62602A0FA7C</t>
  </si>
  <si>
    <t>유  리  공  사</t>
  </si>
  <si>
    <t>010111</t>
  </si>
  <si>
    <t>로이복층유리 24mm(5+14A+5)</t>
  </si>
  <si>
    <t>5MZT153(H/S)+14AR+5CL(H/S)</t>
  </si>
  <si>
    <t>견적서참조</t>
  </si>
  <si>
    <t>5B72E38D3E08C33A5846D28170B89FD0351E96</t>
  </si>
  <si>
    <t>0101115B72E38D3E08C33A5846D28170B89FD0351E96</t>
  </si>
  <si>
    <t>창호유리설치 / 복층유리</t>
  </si>
  <si>
    <t>유리두께 24mm 이하</t>
  </si>
  <si>
    <t>호표 51</t>
  </si>
  <si>
    <t>5C5F136B3A68E81DA766250500175D</t>
  </si>
  <si>
    <t>0101115C5F136B3A68E81DA766250500175D</t>
  </si>
  <si>
    <t>유리주위 코킹</t>
  </si>
  <si>
    <t>5*5, 실리콘</t>
  </si>
  <si>
    <t>호표 52</t>
  </si>
  <si>
    <t>5C5F53F838587D25CEE66F9880003E</t>
  </si>
  <si>
    <t>0101115C5F53F838587D25CEE66F9880003E</t>
  </si>
  <si>
    <t>불투명시트 부착</t>
  </si>
  <si>
    <t>호표 53</t>
  </si>
  <si>
    <t>5C5F53F838587D25CEE66F989027BA</t>
  </si>
  <si>
    <t>0101115C5F53F838587D25CEE66F989027BA</t>
  </si>
  <si>
    <t>남여시트지마크</t>
  </si>
  <si>
    <t>픽토그램</t>
  </si>
  <si>
    <t>5B72E38D3E18E81C4786BDF4F010F649BEFFC9</t>
  </si>
  <si>
    <t>0101115B72E38D3E18E81C4786BDF4F010F649BEFFC9</t>
  </si>
  <si>
    <t>칠    공    사</t>
  </si>
  <si>
    <t>010112</t>
  </si>
  <si>
    <t>바탕만들기+수성페인트 롤러칠/광택스</t>
  </si>
  <si>
    <t>내부 2회, G.B.면 줄퍼티, 친환경</t>
  </si>
  <si>
    <t>호표 54</t>
  </si>
  <si>
    <t>5C5F33B333080A1B6C96DDE620416C</t>
  </si>
  <si>
    <t>0101125C5F33B333080A1B6C96DDE620416C</t>
  </si>
  <si>
    <t>재도장시바탕만들기+수성페인트 롤러칠</t>
  </si>
  <si>
    <t>외부 2회, con'c·mortar면, 친환경</t>
  </si>
  <si>
    <t>호표 55</t>
  </si>
  <si>
    <t>5C5F33B333080A1B6C96A028E0D509</t>
  </si>
  <si>
    <t>0101125C5F33B333080A1B6C96A028E0D509</t>
  </si>
  <si>
    <t>바탕만들기+수성페인트 롤러칠</t>
  </si>
  <si>
    <t>외천장 2회, con'c·mortar면, 친환경</t>
  </si>
  <si>
    <t>호표 56</t>
  </si>
  <si>
    <t>5C5F33B333080A1B6DA679F160318E</t>
  </si>
  <si>
    <t>0101125C5F33B333080A1B6DA679F160318E</t>
  </si>
  <si>
    <t>수  장  공  사</t>
  </si>
  <si>
    <t>010113</t>
  </si>
  <si>
    <t>불연천장재설치(자재비)</t>
  </si>
  <si>
    <t>M-Bar용, 12*300*600mm</t>
  </si>
  <si>
    <t>호표 57</t>
  </si>
  <si>
    <t>5C5F234A3AB879175A76B999D01B74</t>
  </si>
  <si>
    <t>0101135C5F234A3AB879175A76B999D01B74</t>
  </si>
  <si>
    <t>합성목재데크설치[자재관급]</t>
  </si>
  <si>
    <t>25mm, ㅁ-100*100*2.3t@1000 아연각관 하지틀</t>
  </si>
  <si>
    <t>호표 58</t>
  </si>
  <si>
    <t>5C5F43963AC8C9E1BB560F82F0FE9B</t>
  </si>
  <si>
    <t>0101135C5F43963AC8C9E1BB560F82F0FE9B</t>
  </si>
  <si>
    <t>걸레받이 설치 - 중밀도섬유판</t>
  </si>
  <si>
    <t>T=9, H=100, 방염필름</t>
  </si>
  <si>
    <t>호표 59</t>
  </si>
  <si>
    <t>5C5F23483F9826A255769510E0B709</t>
  </si>
  <si>
    <t>0101135C5F23483F9826A255769510E0B709</t>
  </si>
  <si>
    <t>MDF 문선설치</t>
  </si>
  <si>
    <t>W:50*9t, 방염필름</t>
  </si>
  <si>
    <t>호표 60</t>
  </si>
  <si>
    <t>5C5F234A3AB87A39E286A33400F1F3</t>
  </si>
  <si>
    <t>0101135C5F234A3AB87A39E286A33400F1F3</t>
  </si>
  <si>
    <t>W:100*9t, 방염필름</t>
  </si>
  <si>
    <t>호표 61</t>
  </si>
  <si>
    <t>5C5F234A3AB87A39E286A33400F1F1</t>
  </si>
  <si>
    <t>0101135C5F234A3AB87A39E286A33400F1F1</t>
  </si>
  <si>
    <t>수장벽마감설치</t>
  </si>
  <si>
    <t>ㅁ-30*30*1.6t@450+GB9.5t*2겹</t>
  </si>
  <si>
    <t>호표 62</t>
  </si>
  <si>
    <t>5C5F234A3A88A49130B686C4B02F4C</t>
  </si>
  <si>
    <t>0101135C5F234A3A88A49130B686C4B02F4C</t>
  </si>
  <si>
    <t>ㅁ-30*30*1.6t@450+GB9.5t*2겹+포세린타일10t</t>
  </si>
  <si>
    <t>호표 63</t>
  </si>
  <si>
    <t>5C5F234A3A88A49130B686C4B02F48</t>
  </si>
  <si>
    <t>0101135C5F234A3A88A49130B686C4B02F48</t>
  </si>
  <si>
    <t>ㅁ-30*30*1.6t@450+WGB12.5t*2겹</t>
  </si>
  <si>
    <t>호표 64</t>
  </si>
  <si>
    <t>5C5F234A3A88A49130B686C4B02F46</t>
  </si>
  <si>
    <t>0101135C5F234A3A88A49130B686C4B02F46</t>
  </si>
  <si>
    <t>PF보드(공간넣기)</t>
  </si>
  <si>
    <t>벽, 90mm, 준불연(심재)</t>
  </si>
  <si>
    <t>호표 65</t>
  </si>
  <si>
    <t>5C5F234D30483F389236376030960A</t>
  </si>
  <si>
    <t>0101135C5F234D30483F389236376030960A</t>
  </si>
  <si>
    <t>DRY WALL(C-65)</t>
  </si>
  <si>
    <t>WGB12.5t 2겹양면+GW50t</t>
  </si>
  <si>
    <t>호표 66</t>
  </si>
  <si>
    <t>5C5EA3833D687E4F6FC694AED04507</t>
  </si>
  <si>
    <t>0101135C5EA3833D687E4F6FC694AED04507</t>
  </si>
  <si>
    <t>화장실칸막이</t>
  </si>
  <si>
    <t>20mm, HPM마감, 프라이버시엣지</t>
  </si>
  <si>
    <t>5B72E38D3EF849494466513B70DB64CB3250A2</t>
  </si>
  <si>
    <t>0101135B72E38D3EF849494466513B70DB64CB3250A2</t>
  </si>
  <si>
    <t>철  거  공  사</t>
  </si>
  <si>
    <t>010114</t>
  </si>
  <si>
    <t>화강석두겁대 철거</t>
  </si>
  <si>
    <t>바닥, 30mm, 바탕몰탈 포함</t>
  </si>
  <si>
    <t>호표 67</t>
  </si>
  <si>
    <t>5C5EC3E037787B603386809EF0153E</t>
  </si>
  <si>
    <t>0101145C5EC3E037787B603386809EF0153E</t>
  </si>
  <si>
    <t>철거폐기물 운반비</t>
  </si>
  <si>
    <t>지상 2층</t>
  </si>
  <si>
    <t>호표 68</t>
  </si>
  <si>
    <t>5C5FB3673A78EEC9C1262977204DD6</t>
  </si>
  <si>
    <t>0101145C5FB3673A78EEC9C1262977204DD6</t>
  </si>
  <si>
    <t>골    재    비</t>
  </si>
  <si>
    <t>010115</t>
  </si>
  <si>
    <t>시멘트</t>
  </si>
  <si>
    <t>40kg</t>
  </si>
  <si>
    <t>포</t>
  </si>
  <si>
    <t>3분기 공통단가</t>
  </si>
  <si>
    <t>5B72E38D3E686A524DC61B298098BB0CCBF05D</t>
  </si>
  <si>
    <t>0101155B72E38D3E686A524DC61B298098BB0CCBF05D</t>
  </si>
  <si>
    <t>모래</t>
  </si>
  <si>
    <t>도착도</t>
  </si>
  <si>
    <t>5B5603793F48235D6566D2B2B0033DC51C8850</t>
  </si>
  <si>
    <t>0101155B5603793F48235D6566D2B2B0033DC51C8850</t>
  </si>
  <si>
    <t>자갈</t>
  </si>
  <si>
    <t>도착도, #57</t>
  </si>
  <si>
    <t>5B5603793F48235C5E76B50040168DC7244050</t>
  </si>
  <si>
    <t>0101155B5603793F48235C5E76B50040168DC7244050</t>
  </si>
  <si>
    <t>폐기물  처리비</t>
  </si>
  <si>
    <t>0102</t>
  </si>
  <si>
    <t>6</t>
  </si>
  <si>
    <t>혼합건설폐기물</t>
  </si>
  <si>
    <t>그 밖의 건설폐기물에 가연성 5% 이하 혼합</t>
  </si>
  <si>
    <t>5BDCD3C93E4855A6F6F60F3B805D3804C28E08</t>
  </si>
  <si>
    <t>01025BDCD3C93E4855A6F6F60F3B805D3804C28E08</t>
  </si>
  <si>
    <t>혼합건설폐기물 운반비</t>
  </si>
  <si>
    <t>24톤 암롤트럭, 30km</t>
  </si>
  <si>
    <t>5BDCD3C93E4855A6F6F60F3B805D3804C28D15</t>
  </si>
  <si>
    <t>01025BDCD3C93E4855A6F6F60F3B805D3804C28D15</t>
  </si>
  <si>
    <t>폐기물처리비상차비</t>
  </si>
  <si>
    <t>0103</t>
  </si>
  <si>
    <t>7</t>
  </si>
  <si>
    <t>혼합건설폐기물 상차비</t>
  </si>
  <si>
    <t>(매립지반입대상 폐기물 포함)</t>
  </si>
  <si>
    <t>5BDCD3C93E4855A6F6F60F3B805D3804C28AE1</t>
  </si>
  <si>
    <t>01035BDCD3C93E4855A6F6F60F3B805D3804C28AE1</t>
  </si>
  <si>
    <t>도 급 자 관 급</t>
  </si>
  <si>
    <t>0104</t>
  </si>
  <si>
    <t>8</t>
  </si>
  <si>
    <t>합성목제 데 크</t>
  </si>
  <si>
    <t>010401</t>
  </si>
  <si>
    <t>합성목재데크</t>
  </si>
  <si>
    <t>KYDS2515, 3000*150*25mm, 솔리드형</t>
  </si>
  <si>
    <t>22725337</t>
  </si>
  <si>
    <t>5B72F3913058AAC04ED676C7F016B80FD650FE</t>
  </si>
  <si>
    <t>0104015B72F3913058AAC04ED676C7F016B80FD650FE</t>
  </si>
  <si>
    <t>디자인형울타리</t>
  </si>
  <si>
    <t>KDFU94-40, W1500*H1200</t>
  </si>
  <si>
    <t>경간</t>
  </si>
  <si>
    <t>23549637</t>
  </si>
  <si>
    <t>5B72F3913058AAC04ED676C7F016B80FD650F8</t>
  </si>
  <si>
    <t>0104015B72F3913058AAC04ED676C7F016B80FD650F8</t>
  </si>
  <si>
    <t>조달수수료</t>
  </si>
  <si>
    <t>합계의 0.54%</t>
  </si>
  <si>
    <t>5D4123DB36B8ABE80956914DC047001</t>
  </si>
  <si>
    <t>0104015D4123DB36B8ABE80956914DC047001</t>
  </si>
  <si>
    <t>관 급 자 관 급</t>
  </si>
  <si>
    <t>0105</t>
  </si>
  <si>
    <t>9</t>
  </si>
  <si>
    <t>금  속  제  창</t>
  </si>
  <si>
    <t>010501</t>
  </si>
  <si>
    <t>단열커튼월</t>
  </si>
  <si>
    <t>ES-P150E-FW-24M1, 150mm, 노출커튼월/불소수지2회</t>
  </si>
  <si>
    <t>KG</t>
  </si>
  <si>
    <t>25326098</t>
  </si>
  <si>
    <t>5B72F3913058AAC04ED676C7F016B80FD653B0</t>
  </si>
  <si>
    <t>0105015B72F3913058AAC04ED676C7F016B80FD653B0</t>
  </si>
  <si>
    <t>단열프로젝트창</t>
  </si>
  <si>
    <t>ES-P150E-PJ-24M1, 150mm, 노출프로젝트창/불소수지2회</t>
  </si>
  <si>
    <t>25326099</t>
  </si>
  <si>
    <t>5B72F3913058AAC04ED676C7F016B80FD653B2</t>
  </si>
  <si>
    <t>0105015B72F3913058AAC04ED676C7F016B80FD653B2</t>
  </si>
  <si>
    <t>단열미서기이중창</t>
  </si>
  <si>
    <t>ES-P230S-SL-24M1, 230mm, 미서기이중창/불소수지</t>
  </si>
  <si>
    <t>25752899</t>
  </si>
  <si>
    <t>5B72F3913058AAC04ED676C7F016B80FD653B4</t>
  </si>
  <si>
    <t>0105015B72F3913058AAC04ED676C7F016B80FD653B4</t>
  </si>
  <si>
    <t>롤방충망</t>
  </si>
  <si>
    <t>ES-LM-01, 40mm, 롤방충망/불소수지2회</t>
  </si>
  <si>
    <t>23964047</t>
  </si>
  <si>
    <t>5B72F3913058AAC04ED676C7F016B80FD653B6</t>
  </si>
  <si>
    <t>0105015B72F3913058AAC04ED676C7F016B80FD653B6</t>
  </si>
  <si>
    <t>방충망</t>
  </si>
  <si>
    <t>ES-SM-01, 46mm, 방충망/불소수지2회</t>
  </si>
  <si>
    <t>23964046</t>
  </si>
  <si>
    <t>5B72F3913058AAC04ED676C7F016B80FD653B8</t>
  </si>
  <si>
    <t>0105015B72F3913058AAC04ED676C7F016B80FD653B8</t>
  </si>
  <si>
    <t>갤러리창</t>
  </si>
  <si>
    <t>ES-AG-01, 100mm, 갤러리창/불소수지2회</t>
  </si>
  <si>
    <t>23964017</t>
  </si>
  <si>
    <t>5B72F3913058AAC04ED676C7F016B80FD65457</t>
  </si>
  <si>
    <t>0105015B72F3913058AAC04ED676C7F016B80FD65457</t>
  </si>
  <si>
    <t>경비로 적용</t>
  </si>
  <si>
    <t>0105015D4123DB36B8ABE80956914DC047001</t>
  </si>
  <si>
    <t>품 질 관 리 비</t>
  </si>
  <si>
    <t>0106</t>
  </si>
  <si>
    <t>5</t>
  </si>
  <si>
    <t>1.품질시험비</t>
  </si>
  <si>
    <t>강관비계용 부재</t>
  </si>
  <si>
    <t>비계용 강관 / 인장강도</t>
  </si>
  <si>
    <t>회</t>
  </si>
  <si>
    <t>호표 69</t>
  </si>
  <si>
    <t>5C5FC34937E815B36B76CB9300815C</t>
  </si>
  <si>
    <t>01065C5FC34937E815B36B76CB9300815C</t>
  </si>
  <si>
    <t>강관조인트 / 휨장하중</t>
  </si>
  <si>
    <t>호표 70</t>
  </si>
  <si>
    <t>5C5FC34937E815B36B76CB93008263</t>
  </si>
  <si>
    <t>01065C5FC34937E815B36B76CB93008263</t>
  </si>
  <si>
    <t>강관조인트 / 인장하중</t>
  </si>
  <si>
    <t>호표 71</t>
  </si>
  <si>
    <t>5C5FC34937E815B36B76CB9300830A</t>
  </si>
  <si>
    <t>01065C5FC34937E815B36B76CB9300830A</t>
  </si>
  <si>
    <t>강관조인트 / 압축강도</t>
  </si>
  <si>
    <t>호표 72</t>
  </si>
  <si>
    <t>5C5FC34937E815B36B76CB93008410</t>
  </si>
  <si>
    <t>01065C5FC34937E815B36B76CB93008410</t>
  </si>
  <si>
    <t>석재</t>
  </si>
  <si>
    <t>밀도 및 흡수율</t>
  </si>
  <si>
    <t>호표 73</t>
  </si>
  <si>
    <t>5C5FC34937E815B470B69654D08E19</t>
  </si>
  <si>
    <t>01065C5FC34937E815B470B69654D08E19</t>
  </si>
  <si>
    <t>압축강도</t>
  </si>
  <si>
    <t>호표 74</t>
  </si>
  <si>
    <t>5C5FC34937E815B470B69654D08D73</t>
  </si>
  <si>
    <t>01065C5FC34937E815B470B69654D08D73</t>
  </si>
  <si>
    <t>도자기질타일</t>
  </si>
  <si>
    <t>겉모양 및 치수(모자이크타일 제외)</t>
  </si>
  <si>
    <t>호표 75</t>
  </si>
  <si>
    <t>5C5FC34937E8177880566FD110C8B9</t>
  </si>
  <si>
    <t>01065C5FC34937E8177880566FD110C8B9</t>
  </si>
  <si>
    <t>뒤틀림</t>
  </si>
  <si>
    <t>호표 76</t>
  </si>
  <si>
    <t>5C5FC34937E8177880566FD110CB0D</t>
  </si>
  <si>
    <t>01065C5FC34937E8177880566FD110CB0D</t>
  </si>
  <si>
    <t>치수의 불규칙도</t>
  </si>
  <si>
    <t>호표 77</t>
  </si>
  <si>
    <t>5C5FC34937E8177880566FD110CA66</t>
  </si>
  <si>
    <t>01065C5FC34937E8177880566FD110CA66</t>
  </si>
  <si>
    <t>흡수율</t>
  </si>
  <si>
    <t>호표 78</t>
  </si>
  <si>
    <t>5C5FC34937E8177880566FD110CD3A</t>
  </si>
  <si>
    <t>01065C5FC34937E8177880566FD110CD3A</t>
  </si>
  <si>
    <t>내균열성(시유타일)</t>
  </si>
  <si>
    <t>호표 79</t>
  </si>
  <si>
    <t>5C5FC34937E8177880566FD110CC13</t>
  </si>
  <si>
    <t>01065C5FC34937E8177880566FD110CC13</t>
  </si>
  <si>
    <t>내마모성(바닥타일)</t>
  </si>
  <si>
    <t>호표 80</t>
  </si>
  <si>
    <t>5C5FC34937E8177880566FD110CFE8</t>
  </si>
  <si>
    <t>01065C5FC34937E8177880566FD110CFE8</t>
  </si>
  <si>
    <t>꺽임강도</t>
  </si>
  <si>
    <t>호표 81</t>
  </si>
  <si>
    <t>5C5FC34937E8177880566FD110CEC1</t>
  </si>
  <si>
    <t>01065C5FC34937E8177880566FD110CEC1</t>
  </si>
  <si>
    <t>동결융해(외장, 바닥타일)</t>
  </si>
  <si>
    <t>호표 82</t>
  </si>
  <si>
    <t>5C5FC34937E8177880566FD110C109</t>
  </si>
  <si>
    <t>01065C5FC34937E8177880566FD110C109</t>
  </si>
  <si>
    <t>내약품성</t>
  </si>
  <si>
    <t>호표 83</t>
  </si>
  <si>
    <t>5C5FC34937E8177880566FD110C063</t>
  </si>
  <si>
    <t>01065C5FC34937E8177880566FD110C063</t>
  </si>
  <si>
    <t>침지의 접착성, 박리성, 재질 및 개구율(구성타일)</t>
  </si>
  <si>
    <t>호표 84</t>
  </si>
  <si>
    <t>5C5FC34937E8177880566FD1002216</t>
  </si>
  <si>
    <t>01065C5FC34937E8177880566FD1002216</t>
  </si>
  <si>
    <t>합성고분자계 방수시트</t>
  </si>
  <si>
    <t>겉모양, 치수</t>
  </si>
  <si>
    <t>호표 85</t>
  </si>
  <si>
    <t>5C5FC34937E8177C7CE612D750E5F2</t>
  </si>
  <si>
    <t>01065C5FC34937E8177C7CE612D750E5F2</t>
  </si>
  <si>
    <t>인장성능</t>
  </si>
  <si>
    <t>호표 86</t>
  </si>
  <si>
    <t>5C5FC34937E8177C7CE612D750E699</t>
  </si>
  <si>
    <t>01065C5FC34937E8177C7CE612D750E699</t>
  </si>
  <si>
    <t>인열성능</t>
  </si>
  <si>
    <t>호표 87</t>
  </si>
  <si>
    <t>5C5FC34937E8177C7CE612D750E7BF</t>
  </si>
  <si>
    <t>01065C5FC34937E8177C7CE612D750E7BF</t>
  </si>
  <si>
    <t>온도의존성</t>
  </si>
  <si>
    <t>호표 88</t>
  </si>
  <si>
    <t>5C5FC34937E8177C7CE612D750E070</t>
  </si>
  <si>
    <t>01065C5FC34937E8177C7CE612D750E070</t>
  </si>
  <si>
    <t>가열신축성상</t>
  </si>
  <si>
    <t>호표 89</t>
  </si>
  <si>
    <t>5C5FC34937E8177C7CE612D750E117</t>
  </si>
  <si>
    <t>01065C5FC34937E8177C7CE612D750E117</t>
  </si>
  <si>
    <t>열화처리 후의 인장성능</t>
  </si>
  <si>
    <t>호표 90</t>
  </si>
  <si>
    <t>5C5FC34937E8177C7CE612D750E23E</t>
  </si>
  <si>
    <t>01065C5FC34937E8177C7CE612D750E23E</t>
  </si>
  <si>
    <t>신장시의 열화성상</t>
  </si>
  <si>
    <t>호표 91</t>
  </si>
  <si>
    <t>5C5FC34937E8177C7CE612D750E3C4</t>
  </si>
  <si>
    <t>01065C5FC34937E8177C7CE612D750E3C4</t>
  </si>
  <si>
    <t>접합성상</t>
  </si>
  <si>
    <t>호표 92</t>
  </si>
  <si>
    <t>5C5FC34937E8177C7CE612D750EC21</t>
  </si>
  <si>
    <t>01065C5FC34937E8177C7CE612D750EC21</t>
  </si>
  <si>
    <t>접합인장성능(복합시트 경우)</t>
  </si>
  <si>
    <t>호표 93</t>
  </si>
  <si>
    <t>5C5FC34937E8177C7CE612D750EDC8</t>
  </si>
  <si>
    <t>01065C5FC34937E8177C7CE612D750EDC8</t>
  </si>
  <si>
    <t>창세트</t>
  </si>
  <si>
    <t>치수</t>
  </si>
  <si>
    <t>호표 94</t>
  </si>
  <si>
    <t>5C5FC34937E8177B55D6F9AA50CA8D</t>
  </si>
  <si>
    <t>01065C5FC34937E8177B55D6F9AA50CA8D</t>
  </si>
  <si>
    <t>개폐력</t>
  </si>
  <si>
    <t>호표 95</t>
  </si>
  <si>
    <t>5C5FC34937E8177B55D6F9AA50C9E6</t>
  </si>
  <si>
    <t>01065C5FC34937E8177B55D6F9AA50C9E6</t>
  </si>
  <si>
    <t>개폐반복성 / 스윙창세트</t>
  </si>
  <si>
    <t>호표 96</t>
  </si>
  <si>
    <t>5C5FC34937E8177B55D6F9AA50C8C0</t>
  </si>
  <si>
    <t>01065C5FC34937E8177B55D6F9AA50C8C0</t>
  </si>
  <si>
    <t>개폐반복성 / 슬라이딩창세트</t>
  </si>
  <si>
    <t>호표 97</t>
  </si>
  <si>
    <t>5C5FC34937E8177B55D6F9AA50CF0F</t>
  </si>
  <si>
    <t>01065C5FC34937E8177B55D6F9AA50CF0F</t>
  </si>
  <si>
    <t>내풍압성</t>
  </si>
  <si>
    <t>호표 98</t>
  </si>
  <si>
    <t>5C5FC34937E8177B55D6F9AA50CE68</t>
  </si>
  <si>
    <t>01065C5FC34937E8177B55D6F9AA50CE68</t>
  </si>
  <si>
    <t>기밀성</t>
  </si>
  <si>
    <t>호표 99</t>
  </si>
  <si>
    <t>5C5FC34937E8177B55D6F9AA50CD41</t>
  </si>
  <si>
    <t>01065C5FC34937E8177B55D6F9AA50CD41</t>
  </si>
  <si>
    <t>수밀성</t>
  </si>
  <si>
    <t>호표 100</t>
  </si>
  <si>
    <t>5C5FC34937E8177B55D6F9AA50CCBB</t>
  </si>
  <si>
    <t>01065C5FC34937E8177B55D6F9AA50CCBB</t>
  </si>
  <si>
    <t>손잡이대강도(슬라이딩창세트)</t>
  </si>
  <si>
    <t>호표 101</t>
  </si>
  <si>
    <t>5C5FC34937E8177B55D6F9AA50C35E</t>
  </si>
  <si>
    <t>01065C5FC34937E8177B55D6F9AA50C35E</t>
  </si>
  <si>
    <t>방음성</t>
  </si>
  <si>
    <t>호표 102</t>
  </si>
  <si>
    <t>5C5FC34937E8177B55D6F9AA50C2B7</t>
  </si>
  <si>
    <t>01065C5FC34937E8177B55D6F9AA50C2B7</t>
  </si>
  <si>
    <t>단열성</t>
  </si>
  <si>
    <t>호표 103</t>
  </si>
  <si>
    <t>5C5FC34937E8177B55D6F9AA402572</t>
  </si>
  <si>
    <t>01065C5FC34937E8177B55D6F9AA402572</t>
  </si>
  <si>
    <t>함수율</t>
  </si>
  <si>
    <t>호표 104</t>
  </si>
  <si>
    <t>5C5FC34937E8177B55D6F9AA40246B</t>
  </si>
  <si>
    <t>01065C5FC34937E8177B55D6F9AA40246B</t>
  </si>
  <si>
    <t>복층유리</t>
  </si>
  <si>
    <t>겉모양 및 치수</t>
  </si>
  <si>
    <t>호표 105</t>
  </si>
  <si>
    <t>5C5FC34937E8177A4EE68416003D49</t>
  </si>
  <si>
    <t>01065C5FC34937E8177A4EE68416003D49</t>
  </si>
  <si>
    <t>이슬점</t>
  </si>
  <si>
    <t>호표 106</t>
  </si>
  <si>
    <t>5C5FC34937E8177A4EE68416003E6F</t>
  </si>
  <si>
    <t>01065C5FC34937E8177A4EE68416003E6F</t>
  </si>
  <si>
    <t>봉착의 가속 내구성</t>
  </si>
  <si>
    <t>호표 107</t>
  </si>
  <si>
    <t>5C5FC34937E8177A4EE68416003F76</t>
  </si>
  <si>
    <t>01065C5FC34937E8177A4EE68416003F76</t>
  </si>
  <si>
    <t>광택박막 성능의 가속 내구성</t>
  </si>
  <si>
    <t>호표 108</t>
  </si>
  <si>
    <t>5C5FC34937E8177A4EE684160038C7</t>
  </si>
  <si>
    <t>01065C5FC34937E8177A4EE684160038C7</t>
  </si>
  <si>
    <t>열 관류저항(단열성)</t>
  </si>
  <si>
    <t>호표 109</t>
  </si>
  <si>
    <t>5C5FC34937E8177A4EE684160039EE</t>
  </si>
  <si>
    <t>01065C5FC34937E8177A4EE684160039EE</t>
  </si>
  <si>
    <t>태양열 제거율(차폐성)</t>
  </si>
  <si>
    <t>호표 110</t>
  </si>
  <si>
    <t>5C5FC34937E8177A4EE68416003AF4</t>
  </si>
  <si>
    <t>01065C5FC34937E8177A4EE68416003AF4</t>
  </si>
  <si>
    <t>수성도료</t>
  </si>
  <si>
    <t>1, 2종 / 열안정성</t>
  </si>
  <si>
    <t>호표 111</t>
  </si>
  <si>
    <t>5C5FC34937E81779A76616D2C0CB70</t>
  </si>
  <si>
    <t>01065C5FC34937E81779A76616D2C0CB70</t>
  </si>
  <si>
    <t>1, 2종 / 냉동안정성</t>
  </si>
  <si>
    <t>호표 112</t>
  </si>
  <si>
    <t>5C5FC34937E81779A76616D2C0C8BB</t>
  </si>
  <si>
    <t>01065C5FC34937E81779A76616D2C0C8BB</t>
  </si>
  <si>
    <t>1, 2종 / 적신도막은폐율</t>
  </si>
  <si>
    <t>호표 113</t>
  </si>
  <si>
    <t>5C5FC34937E81779A76616D2C0C942</t>
  </si>
  <si>
    <t>01065C5FC34937E81779A76616D2C0C942</t>
  </si>
  <si>
    <t>1, 2종 / 주도</t>
  </si>
  <si>
    <t>호표 114</t>
  </si>
  <si>
    <t>5C5FC34937E81779A76616D2C0CEC4</t>
  </si>
  <si>
    <t>01065C5FC34937E81779A76616D2C0CEC4</t>
  </si>
  <si>
    <t>1, 2종 / 비휘발분</t>
  </si>
  <si>
    <t>호표 115</t>
  </si>
  <si>
    <t>5C5FC34937E81779A76616D2C0CFEB</t>
  </si>
  <si>
    <t>01065C5FC34937E81779A76616D2C0CFEB</t>
  </si>
  <si>
    <t>1, 2종 / 안료분</t>
  </si>
  <si>
    <t>호표 116</t>
  </si>
  <si>
    <t>5C5FC34937E81779A76616D2C0CC16</t>
  </si>
  <si>
    <t>01065C5FC34937E81779A76616D2C0CC16</t>
  </si>
  <si>
    <t>1, 2종 / 건조시간</t>
  </si>
  <si>
    <t>호표 117</t>
  </si>
  <si>
    <t>5C5FC34937E81779A76616D2C0CD3D</t>
  </si>
  <si>
    <t>01065C5FC34937E81779A76616D2C0CD3D</t>
  </si>
  <si>
    <t>1, 2종 / 확산반사율</t>
  </si>
  <si>
    <t>호표 118</t>
  </si>
  <si>
    <t>5C5FC34937E81779A76616D2C0C213</t>
  </si>
  <si>
    <t>01065C5FC34937E81779A76616D2C0C213</t>
  </si>
  <si>
    <t>1, 2종 / 광택</t>
  </si>
  <si>
    <t>호표 119</t>
  </si>
  <si>
    <t>5C5FC34937E81779A76616D2C0C33A</t>
  </si>
  <si>
    <t>01065C5FC34937E81779A76616D2C0C33A</t>
  </si>
  <si>
    <t>1, 2종 / 은폐율</t>
  </si>
  <si>
    <t>호표 120</t>
  </si>
  <si>
    <t>5C5FC34937E81779A76616D2D0D15B</t>
  </si>
  <si>
    <t>01065C5FC34937E81779A76616D2D0D15B</t>
  </si>
  <si>
    <t>1, 2종 / 내세척성</t>
  </si>
  <si>
    <t>호표 121</t>
  </si>
  <si>
    <t>5C5FC34937E81779A76616D2D0D0B4</t>
  </si>
  <si>
    <t>01065C5FC34937E81779A76616D2D0D0B4</t>
  </si>
  <si>
    <t>1, 2종 / 내알칼리성</t>
  </si>
  <si>
    <t>호표 122</t>
  </si>
  <si>
    <t>5C5FC34937E81779A76616D2D0D308</t>
  </si>
  <si>
    <t>01065C5FC34937E81779A76616D2D0D308</t>
  </si>
  <si>
    <t>1, 2종 / 촉진내후성</t>
  </si>
  <si>
    <t>호표 123</t>
  </si>
  <si>
    <t>5C5FC34937E81779A76616D2D0D261</t>
  </si>
  <si>
    <t>01065C5FC34937E81779A76616D2D0D261</t>
  </si>
  <si>
    <t>1, 2종 / 저장안정성</t>
  </si>
  <si>
    <t>호표 124</t>
  </si>
  <si>
    <t>5C5FC34937E81779A76616D2D0D536</t>
  </si>
  <si>
    <t>01065C5FC34937E81779A76616D2D0D536</t>
  </si>
  <si>
    <t>1, 2종 / 냄새</t>
  </si>
  <si>
    <t>호표 125</t>
  </si>
  <si>
    <t>5C5FC34937E81779A76616D2D0D42F</t>
  </si>
  <si>
    <t>01065C5FC34937E81779A76616D2D0D42F</t>
  </si>
  <si>
    <t>1, 2종 / 내곰팡이성</t>
  </si>
  <si>
    <t>호표 126</t>
  </si>
  <si>
    <t>5C5FC34937E81779A76616D2D0D7E3</t>
  </si>
  <si>
    <t>01065C5FC34937E81779A76616D2D0D7E3</t>
  </si>
  <si>
    <t>1, 2종 / 용기내 상태</t>
  </si>
  <si>
    <t>호표 127</t>
  </si>
  <si>
    <t>5C5FC34937E81779A76616D2D0D6DC</t>
  </si>
  <si>
    <t>01065C5FC34937E81779A76616D2D0D6DC</t>
  </si>
  <si>
    <t>석고보드</t>
  </si>
  <si>
    <t>석고보드 / 겉모양, 치수</t>
  </si>
  <si>
    <t>호표 128</t>
  </si>
  <si>
    <t>5C5FC34937E817788176A32B60E571</t>
  </si>
  <si>
    <t>01065C5FC34937E817788176A32B60E571</t>
  </si>
  <si>
    <t>석고보드 / 함수율</t>
  </si>
  <si>
    <t>호표 129</t>
  </si>
  <si>
    <t>5C5FC34937E817788176A32B60E618</t>
  </si>
  <si>
    <t>01065C5FC34937E817788176A32B60E618</t>
  </si>
  <si>
    <t>석고보드 / 휨파괴하중</t>
  </si>
  <si>
    <t>호표 130</t>
  </si>
  <si>
    <t>5C5FC34937E817788176A32B60E73F</t>
  </si>
  <si>
    <t>01065C5FC34937E817788176A32B60E73F</t>
  </si>
  <si>
    <t>석고보드 / 연소성능</t>
  </si>
  <si>
    <t>호표 131</t>
  </si>
  <si>
    <t>5C5FC34937E817788176A32B60E08F</t>
  </si>
  <si>
    <t>01065C5FC34937E817788176A32B60E08F</t>
  </si>
  <si>
    <t>석고보드 / 단열성</t>
  </si>
  <si>
    <t>호표 132</t>
  </si>
  <si>
    <t>5C5FC34937E817788176A32B60E196</t>
  </si>
  <si>
    <t>01065C5FC34937E817788176A32B60E196</t>
  </si>
  <si>
    <t>석고보드 / 실내공기오염물질 방출량</t>
  </si>
  <si>
    <t>호표 133</t>
  </si>
  <si>
    <t>5C5FC34937E817788176A32B60E2BD</t>
  </si>
  <si>
    <t>01065C5FC34937E817788176A32B60E2BD</t>
  </si>
  <si>
    <t>품질시험 재료비</t>
  </si>
  <si>
    <t>인건비 및 공공요금의 100분의 1 계상</t>
  </si>
  <si>
    <t>01065D4123DB36B8ABE80956914DC047001</t>
  </si>
  <si>
    <t>품질시험 장비손료</t>
  </si>
  <si>
    <t>품질시험 인건비의 100분의 1 계상</t>
  </si>
  <si>
    <t>5D4123DB36B8ABE80956914DC044002</t>
  </si>
  <si>
    <t>01065D4123DB36B8ABE80956914DC044002</t>
  </si>
  <si>
    <t>품질시험에 필요한 시설비용, 시험 및 검사기구의 검정.교정비</t>
  </si>
  <si>
    <t>품질시험비의 100분의 3 계상</t>
  </si>
  <si>
    <t>5D4123DB36B8ABE80956914DC045003</t>
  </si>
  <si>
    <t>01065D4123DB36B8ABE80956914DC045003</t>
  </si>
  <si>
    <t>소    계</t>
  </si>
  <si>
    <t>5DE1F38D35585C43E8561CF9C08A</t>
  </si>
  <si>
    <t>01065DE1F38D35585C43E8561CF9C08A</t>
  </si>
  <si>
    <t>2.품질관리활동비</t>
  </si>
  <si>
    <t>2-1)품질관리 업무를 수행하는 건설기술자 인건비</t>
  </si>
  <si>
    <t>초급품질관리 대상공사(간접노무비에포함)</t>
  </si>
  <si>
    <t>2-2)품질관련 문서 작성 및 관리에 관련한 비용</t>
  </si>
  <si>
    <t>품질관리 업무를 수행하는 건설기술인 인건비의 100분의 1</t>
  </si>
  <si>
    <t>호표 134</t>
  </si>
  <si>
    <t>5C5FC34937E8177B55D6F9AA402573</t>
  </si>
  <si>
    <t>01065C5FC34937E8177B55D6F9AA402573</t>
  </si>
  <si>
    <t>2-3)품질관련 교육·훈련비</t>
  </si>
  <si>
    <t>호표 135</t>
  </si>
  <si>
    <t>5C5FC34937E8177B55D6F9AA402570</t>
  </si>
  <si>
    <t>01065C5FC34937E8177B55D6F9AA402570</t>
  </si>
  <si>
    <t>2-4)품질검사비(적합성검토등)</t>
  </si>
  <si>
    <t>품질시험비의 100분의 1 계상</t>
  </si>
  <si>
    <t>5D4123DB36B8ABE80956914DC042004</t>
  </si>
  <si>
    <t>01065D4123DB36B8ABE80956914DC042004</t>
  </si>
  <si>
    <t>2-5)그 밖의 비용</t>
  </si>
  <si>
    <t>그 밖의 비용을 제외한 품질관리활동비 총액[1)+2)+3)+4)]의 100분의 1</t>
  </si>
  <si>
    <t>5D4123DB36B8ABE80956914DC043005</t>
  </si>
  <si>
    <t>01065D4123DB36B8ABE80956914DC043005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</si>
  <si>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</si>
  <si>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</si>
  <si>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</si>
  <si>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</si>
  <si>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</si>
  <si>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</si>
  <si>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</si>
  <si>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</si>
  <si>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</si>
  <si>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</si>
  <si>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</si>
  <si>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</si>
  <si>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</si>
  <si>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</si>
  <si>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</si>
  <si>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</si>
  <si>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</si>
  <si>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</si>
  <si>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</si>
  <si>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</si>
  <si>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</si>
  <si>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강관 조립말비계(이동식)설치 및 해체  높이 2m, 3개월  대     ( 호표 1 )</t>
  </si>
  <si>
    <t>비계안정장치</t>
  </si>
  <si>
    <t>비계안정장치, 비계기본틀, 기둥, 1.2*1.7m</t>
  </si>
  <si>
    <t>개</t>
  </si>
  <si>
    <t>5B72E38D3EE8A012C76668A26032189DA7DEDD</t>
  </si>
  <si>
    <t>5C5FC34C3338E0BBE9062AA6600E205B72E38D3EE8A012C76668A26032189DA7DEDD</t>
  </si>
  <si>
    <t>비계안정장치, 가새, 1.2*1.9m</t>
  </si>
  <si>
    <t>5B72E38D3EE8A012C76668A26032189DA7DED3</t>
  </si>
  <si>
    <t>5C5FC34C3338E0BBE9062AA6600E205B72E38D3EE8A012C76668A26032189DA7DED3</t>
  </si>
  <si>
    <t>비계안정장치, 수평띠장, 1829mm</t>
  </si>
  <si>
    <t>5B72E38D3EE8A012C76668A26032189DA7D100</t>
  </si>
  <si>
    <t>5C5FC34C3338E0BBE9062AA6600E205B72E38D3EE8A012C76668A26032189DA7D100</t>
  </si>
  <si>
    <t>비계안정장치, 손잡이기둥</t>
  </si>
  <si>
    <t>5B72E38D3EE8A012C76668A26032189DA7D107</t>
  </si>
  <si>
    <t>5C5FC34C3338E0BBE9062AA6600E205B72E38D3EE8A012C76668A26032189DA7D107</t>
  </si>
  <si>
    <t>비계안정장치, 손잡이, 1229mm</t>
  </si>
  <si>
    <t>5B72E38D3EE8A012C76668A26032189DA7D101</t>
  </si>
  <si>
    <t>5C5FC34C3338E0BBE9062AA6600E205B72E38D3EE8A012C76668A26032189DA7D101</t>
  </si>
  <si>
    <t>비계안정장치, 손잡이, 1829mm</t>
  </si>
  <si>
    <t>5B72E38D3EE8A012C76668A26032189DA7D106</t>
  </si>
  <si>
    <t>5C5FC34C3338E0BBE9062AA6600E205B72E38D3EE8A012C76668A26032189DA7D106</t>
  </si>
  <si>
    <t>비계안정장치, 바퀴</t>
  </si>
  <si>
    <t>5B72E38D3EE8A012C76668A26032189DA7D104</t>
  </si>
  <si>
    <t>5C5FC34C3338E0BBE9062AA6600E205B72E38D3EE8A012C76668A26032189DA7D104</t>
  </si>
  <si>
    <t>비계안정장치, 쟈키</t>
  </si>
  <si>
    <t>5B72E38D3EE8A012C76668A26032189DA7D105</t>
  </si>
  <si>
    <t>5C5FC34C3338E0BBE9062AA6600E205B72E38D3EE8A012C76668A26032189DA7D105</t>
  </si>
  <si>
    <t>비계안정장치, 발판, 40*400*1829</t>
  </si>
  <si>
    <t>장</t>
  </si>
  <si>
    <t>5B72E38D3EE8A012C76668A240052BA43F5C8F</t>
  </si>
  <si>
    <t>5C5FC34C3338E0BBE9062AA6600E205B72E38D3EE8A012C76668A240052BA43F5C8F</t>
  </si>
  <si>
    <t>높이 2m, 노무비</t>
  </si>
  <si>
    <t>호표 136</t>
  </si>
  <si>
    <t>5C5FC34C3338E0BBE9062AB0D0F850</t>
  </si>
  <si>
    <t>5C5FC34C3338E0BBE9062AA6600E205C5FC34C3338E0BBE9062AB0D0F850</t>
  </si>
  <si>
    <t xml:space="preserve"> [ 합          계 ]</t>
  </si>
  <si>
    <t>강관 조립말비계(이동식)설치 및 해체  높이 4m, 3개월  대     ( 호표 2 )</t>
  </si>
  <si>
    <t>5C5FC34C3338E0BBE9062A95F01C695B72E38D3EE8A012C76668A26032189DA7DEDD</t>
  </si>
  <si>
    <t>5C5FC34C3338E0BBE9062A95F01C695B72E38D3EE8A012C76668A26032189DA7DED3</t>
  </si>
  <si>
    <t>5C5FC34C3338E0BBE9062A95F01C695B72E38D3EE8A012C76668A26032189DA7D100</t>
  </si>
  <si>
    <t>5C5FC34C3338E0BBE9062A95F01C695B72E38D3EE8A012C76668A26032189DA7D107</t>
  </si>
  <si>
    <t>5C5FC34C3338E0BBE9062A95F01C695B72E38D3EE8A012C76668A26032189DA7D101</t>
  </si>
  <si>
    <t>5C5FC34C3338E0BBE9062A95F01C695B72E38D3EE8A012C76668A26032189DA7D106</t>
  </si>
  <si>
    <t>비계안정장치, 이음철물, 연결핀</t>
  </si>
  <si>
    <t>5B72E38D3EE8A012C76668A26032189DA7DC2A</t>
  </si>
  <si>
    <t>5C5FC34C3338E0BBE9062A95F01C695B72E38D3EE8A012C76668A26032189DA7DC2A</t>
  </si>
  <si>
    <t>5C5FC34C3338E0BBE9062A95F01C695B72E38D3EE8A012C76668A26032189DA7D104</t>
  </si>
  <si>
    <t>5C5FC34C3338E0BBE9062A95F01C695B72E38D3EE8A012C76668A26032189DA7D105</t>
  </si>
  <si>
    <t>5C5FC34C3338E0BBE9062A95F01C695B72E38D3EE8A012C76668A240052BA43F5C8F</t>
  </si>
  <si>
    <t>높이 4m, 노무비</t>
  </si>
  <si>
    <t>호표 137</t>
  </si>
  <si>
    <t>5C5FC34C3338E0BBE9062AB0D0FB25</t>
  </si>
  <si>
    <t>5C5FC34C3338E0BBE9062A95F01C695C5FC34C3338E0BBE9062AB0D0FB25</t>
  </si>
  <si>
    <t>건축물보양  보양지 붙이기  M2     ( 호표 3 )</t>
  </si>
  <si>
    <t>공통자재</t>
  </si>
  <si>
    <t>하드롱지</t>
  </si>
  <si>
    <t>5B60C3653C1879220E86998F201AF4C053B55B</t>
  </si>
  <si>
    <t>5C5FC34937E814A89FF636B90007875B60C3653C1879220E86998F201AF4C053B55B</t>
  </si>
  <si>
    <t>합성풀</t>
  </si>
  <si>
    <t>합성풀, 건설용</t>
  </si>
  <si>
    <t>kg</t>
  </si>
  <si>
    <t>5B72F3913058AAC04ED63F1170528E243E37AB</t>
  </si>
  <si>
    <t>5C5FC34937E814A89FF636B90007875B72F3913058AAC04ED63F1170528E243E37AB</t>
  </si>
  <si>
    <t>보통인부</t>
  </si>
  <si>
    <t>일반공사 직종</t>
  </si>
  <si>
    <t>인</t>
  </si>
  <si>
    <t>5C8413F732B88D0BFFA67D00B0CCC6B7E58E41</t>
  </si>
  <si>
    <t>5C5FC34937E814A89FF636B90007875C8413F732B88D0BFFA67D00B0CCC6B7E58E41</t>
  </si>
  <si>
    <t>건축물 현장정리  마무리용  M2     ( 호표 4 )</t>
  </si>
  <si>
    <t>5C5FC34937D80B8AFE96EAC180DC5B5C8413F732B88D0BFFA67D00B0CCC6B7E58E41</t>
  </si>
  <si>
    <t>콘크리트 인력비빔 타설  철근구조물  M3     ( 호표 5 )</t>
  </si>
  <si>
    <t>콘크리트공</t>
  </si>
  <si>
    <t>5C8413F732B88D0BFFA67D00B0CCC6B7E58F69</t>
  </si>
  <si>
    <t>5C5F931F319815F24B4632B030FB3C5C8413F732B88D0BFFA67D00B0CCC6B7E58F69</t>
  </si>
  <si>
    <t>5C5F931F319815F24B4632B030FB3C5C8413F732B88D0BFFA67D00B0CCC6B7E58E41</t>
  </si>
  <si>
    <t>배합설계 재료</t>
  </si>
  <si>
    <t>골재 25mm, 배합종류 (A)</t>
  </si>
  <si>
    <t>호표 138</t>
  </si>
  <si>
    <t>5C5F931F319815F081A68691807A3A</t>
  </si>
  <si>
    <t>5C5F931F319815F24B4632B030FB3C5C5F931F319815F081A68691807A3A</t>
  </si>
  <si>
    <t>유로폼 설치 및 해체  3회, 보통, 수직고 7m까지  M2     ( 호표 6 )</t>
  </si>
  <si>
    <t>유로폼 - 재료비</t>
  </si>
  <si>
    <t>3회, 보통</t>
  </si>
  <si>
    <t>10M2</t>
  </si>
  <si>
    <t>호표 139</t>
  </si>
  <si>
    <t>5C5F93183EE8E0420DC614DD2057D2</t>
  </si>
  <si>
    <t>5C5F93183EE8E0420C36BC35A0DCBC5C5F93183EE8E0420DC614DD2057D2</t>
  </si>
  <si>
    <t>유로폼 - 인력투입</t>
  </si>
  <si>
    <t>보통, 수직고 7m까지</t>
  </si>
  <si>
    <t>호표 140</t>
  </si>
  <si>
    <t>5C5F93183EE8E0420DC637BED0F259</t>
  </si>
  <si>
    <t>5C5F93183EE8E0420C36BC35A0DCBC5C5F93183EE8E0420DC637BED0F259</t>
  </si>
  <si>
    <t>철근 현장가공 및 현장조립  Type-Ⅰ  TON     ( 호표 7 )</t>
  </si>
  <si>
    <t>철근 현장가공</t>
  </si>
  <si>
    <t>호표 141</t>
  </si>
  <si>
    <t>5C5F931B3BE8E493FC96FAD4D016B1</t>
  </si>
  <si>
    <t>5C5F931B3BE8E493FC96FAD4C070ED5C5F931B3BE8E493FC96FAD4D016B1</t>
  </si>
  <si>
    <t>철근 현장조립</t>
  </si>
  <si>
    <t>호표 142</t>
  </si>
  <si>
    <t>5C5F931B3BE8E493FC96FAD4D015AA</t>
  </si>
  <si>
    <t>5C5F931B3BE8E493FC96FAD4C070ED5C5F931B3BE8E493FC96FAD4D015AA</t>
  </si>
  <si>
    <t>케미컬앵커  HY 200R V3 + HD13 L:480  개소     ( 호표 8 )</t>
  </si>
  <si>
    <t>착암공</t>
  </si>
  <si>
    <t>5C8413F732B88D0BFFA67D00B0CCC6B7E58F6F</t>
  </si>
  <si>
    <t>5C5F931B3BA8738CA15636E7901DC45C8413F732B88D0BFFA67D00B0CCC6B7E58F6F</t>
  </si>
  <si>
    <t>특별인부</t>
  </si>
  <si>
    <t>5C8413F732B88D0BFFA67D00B0CCC6B7E58E40</t>
  </si>
  <si>
    <t>5C5F931B3BA8738CA15636E7901DC45C8413F732B88D0BFFA67D00B0CCC6B7E58E40</t>
  </si>
  <si>
    <t>5C5F931B3BA8738CA15636E7901DC45C8413F732B88D0BFFA67D00B0CCC6B7E58E41</t>
  </si>
  <si>
    <t>함마드릴</t>
  </si>
  <si>
    <t>TE 6-22</t>
  </si>
  <si>
    <t>힐티코리아</t>
  </si>
  <si>
    <t>5BDCD3C636488E99DE46B4D1909473A573D5F4</t>
  </si>
  <si>
    <t>5C5F931B3BA8738CA15636E7901DC45BDCD3C636488E99DE46B4D1909473A573D5F4</t>
  </si>
  <si>
    <t>드릴비트</t>
  </si>
  <si>
    <t>TE-CX 16/27</t>
  </si>
  <si>
    <t>5BDCD3C636488E99DE468F9DA06987E914DC38</t>
  </si>
  <si>
    <t>5C5F931B3BA8738CA15636E7901DC45BDCD3C636488E99DE468F9DA06987E914DC38</t>
  </si>
  <si>
    <t>케미컬약액</t>
  </si>
  <si>
    <t>HY 200</t>
  </si>
  <si>
    <t>ml</t>
  </si>
  <si>
    <t>5BDCD3C636488E99DE46980AC0C39171CF2CA7</t>
  </si>
  <si>
    <t>5C5F931B3BA8738CA15636E7901DC45BDCD3C636488E99DE46980AC0C39171CF2CA7</t>
  </si>
  <si>
    <t>주입 건</t>
  </si>
  <si>
    <t>Dispenser HDM 330</t>
  </si>
  <si>
    <t>Set</t>
  </si>
  <si>
    <t>5BDCD3C636488E99DE46E02E704DE9680A1EAB</t>
  </si>
  <si>
    <t>5C5F931B3BA8738CA15636E7901DC45BDCD3C636488E99DE46E02E704DE9680A1EAB</t>
  </si>
  <si>
    <t>5C5F931B3BA8738CA15636E7901DC45B72E38D3E787375D53615E800281750A73D91</t>
  </si>
  <si>
    <t>콘크리트 치핑  소형치핑장비활용  M2     ( 호표 9 )</t>
  </si>
  <si>
    <t>5C5F930B317815D891A6B0F120DEB45C8413F732B88D0BFFA67D00B0CCC6B7E58E40</t>
  </si>
  <si>
    <t>5C5F930B317815D891A6B0F120DEB45C8413F732B88D0BFFA67D00B0CCC6B7E58E41</t>
  </si>
  <si>
    <t>공구손료 및 경장비의 기계경비</t>
  </si>
  <si>
    <t>인력품의 8%</t>
  </si>
  <si>
    <t>5C5F930B317815D891A6B0F120DEB45D4123DB36B8ABE80956914DC047001</t>
  </si>
  <si>
    <t>철골 가공 조립(적은 구조)  Rolled shape, 60ton 미만  TON     ( 호표 10 )</t>
  </si>
  <si>
    <t>철골공수 산정방법&lt;소요 부자재량&gt;</t>
  </si>
  <si>
    <t>H형강부재(Rolled shape)</t>
  </si>
  <si>
    <t>호표 143</t>
  </si>
  <si>
    <t>5C5F83313918C631CB76CA7D20B571</t>
  </si>
  <si>
    <t>5C5F83313918C631CB76CA6CB042735C5F83313918C631CB76CA7D20B571</t>
  </si>
  <si>
    <t>철골공</t>
  </si>
  <si>
    <t>5C8413F732B88D0BFFA67D00B0CCC6B7E58F6B</t>
  </si>
  <si>
    <t>5C5F83313918C631CB76CA6CB042735C8413F732B88D0BFFA67D00B0CCC6B7E58F6B</t>
  </si>
  <si>
    <t>제경비</t>
  </si>
  <si>
    <t>인력품의 60%</t>
  </si>
  <si>
    <t>5C5F83313918C631CB76CA6CB042735D4123DB36B8ABE80956914DC047001</t>
  </si>
  <si>
    <t>철골세우기 - 6층 미만  0~49kg/m2, 10ton미만  TON     ( 호표 11 )</t>
  </si>
  <si>
    <t>육각볼트</t>
  </si>
  <si>
    <t>육각볼트, M20*100</t>
  </si>
  <si>
    <t>5B72F39232A8869222368E19C0CB3CC05401A6</t>
  </si>
  <si>
    <t>5C5F833733B833722116051680B5DC5B72F39232A8869222368E19C0CB3CC05401A6</t>
  </si>
  <si>
    <t>철골세우기 - 표준단가</t>
  </si>
  <si>
    <t>6층 미만</t>
  </si>
  <si>
    <t>호표 144</t>
  </si>
  <si>
    <t>5C5F833733B833722116051680B435</t>
  </si>
  <si>
    <t>5C5F833733B833722116051680B5DC5C5F833733B833722116051680B435</t>
  </si>
  <si>
    <t>수용접(Rolled shape 제작)  20(m/t) 미만, 30ton 미만  TON     ( 호표 12 )</t>
  </si>
  <si>
    <t>용접봉(연강용)</t>
  </si>
  <si>
    <t>3.2(KSE4301)</t>
  </si>
  <si>
    <t>5B60B35F3F28EED073760666C0E25219B1095E</t>
  </si>
  <si>
    <t>5C5F8337330828CF6BE66EF100C56E5B60B35F3F28EED073760666C0E25219B1095E</t>
  </si>
  <si>
    <t>용접공</t>
  </si>
  <si>
    <t>5C8413F732B88D0BFFA67D00B0CCC6B7E58F68</t>
  </si>
  <si>
    <t>5C5F8337330828CF6BE66EF100C56E5C8413F732B88D0BFFA67D00B0CCC6B7E58F68</t>
  </si>
  <si>
    <t>5C5F8337330828CF6BE66EF100C56E5D4123DB36B8ABE80956914DC047001</t>
  </si>
  <si>
    <t>트럭크레인손료  10ton  TON     ( 호표 13 )</t>
  </si>
  <si>
    <t>트럭탑재형 크레인</t>
  </si>
  <si>
    <t>HR</t>
  </si>
  <si>
    <t>호표 145</t>
  </si>
  <si>
    <t>5B45A32D3818FFA2C7A66090F0071B80AA3D9F7E</t>
  </si>
  <si>
    <t>5C5FC34E3FC8B38A5196EA60A06EDA5B45A32D3818FFA2C7A66090F0071B80AA3D9F7E</t>
  </si>
  <si>
    <t>케미컬앵커  HY 200 + HIT-C M10x130  개소     ( 호표 14 )</t>
  </si>
  <si>
    <t>5C5F931B3BA8738CA15636E7901DC25C8413F732B88D0BFFA67D00B0CCC6B7E58F6F</t>
  </si>
  <si>
    <t>5C5F931B3BA8738CA15636E7901DC25C8413F732B88D0BFFA67D00B0CCC6B7E58E40</t>
  </si>
  <si>
    <t>5C5F931B3BA8738CA15636E7901DC25C8413F732B88D0BFFA67D00B0CCC6B7E58E41</t>
  </si>
  <si>
    <t>TE 4-A22</t>
  </si>
  <si>
    <t>5BDCD3C636488E99DE46B4D190F0067DDB0C02</t>
  </si>
  <si>
    <t>5C5F931B3BA8738CA15636E7901DC25BDCD3C636488E99DE46B4D190F0067DDB0C02</t>
  </si>
  <si>
    <t>TE-CX 12/27</t>
  </si>
  <si>
    <t>5BDCD3C636488E99DE468F9DA0698372E10896</t>
  </si>
  <si>
    <t>5C5F931B3BA8738CA15636E7901DC25BDCD3C636488E99DE468F9DA0698372E10896</t>
  </si>
  <si>
    <t>5C5F931B3BA8738CA15636E7901DC25BDCD3C636488E99DE46980AC0C39171CF2CA7</t>
  </si>
  <si>
    <t>5C5F931B3BA8738CA15636E7901DC25BDCD3C636488E99DE46E02E704DE9680A1EAB</t>
  </si>
  <si>
    <t>앵커롯드</t>
  </si>
  <si>
    <t>HIT-C M10x130</t>
  </si>
  <si>
    <t>5BDCD3C636488E99DE4614AEC04DE848A488F8</t>
  </si>
  <si>
    <t>5C5F931B3BA8738CA15636E7901DC25BDCD3C636488E99DE4614AEC04DE848A488F8</t>
  </si>
  <si>
    <t>주각부 무수축 모르타르 충전  무수축그라우트  M3     ( 호표 15 )</t>
  </si>
  <si>
    <t>무수축모르타르</t>
  </si>
  <si>
    <t>GP600</t>
  </si>
  <si>
    <t>5B72E38D3E686A51A7768222E0D11F16D56BF2</t>
  </si>
  <si>
    <t>5C5F8337330829D4AE36C55CE051B45B72E38D3E686A51A7768222E0D11F16D56BF2</t>
  </si>
  <si>
    <t>미장공</t>
  </si>
  <si>
    <t>5C8413F732B88D0BFFA67D00B0CCC6B7E58C91</t>
  </si>
  <si>
    <t>5C5F8337330829D4AE36C55CE051B45C8413F732B88D0BFFA67D00B0CCC6B7E58C91</t>
  </si>
  <si>
    <t>5C5F8337330829D4AE36C55CE051B45C8413F732B88D0BFFA67D00B0CCC6B7E58E41</t>
  </si>
  <si>
    <t>철골도장  방청1회(뿜칠)  M2     ( 호표 16 )</t>
  </si>
  <si>
    <t>철재면 바탕만들기</t>
  </si>
  <si>
    <t>노무비</t>
  </si>
  <si>
    <t>호표 146</t>
  </si>
  <si>
    <t>5C5F33A33A48AFF07A36BBAB203B3F</t>
  </si>
  <si>
    <t>5C5EA396336842F9E3663F982057175C5F33A33A48AFF07A36BBAB203B3F</t>
  </si>
  <si>
    <t>녹막이페인트(뿜칠) - 재료비</t>
  </si>
  <si>
    <t>철재면, 1회, 1종</t>
  </si>
  <si>
    <t>호표 147</t>
  </si>
  <si>
    <t>5C5F33B1303814C21B665AC5002275</t>
  </si>
  <si>
    <t>5C5EA396336842F9E3663F982057175C5F33B1303814C21B665AC5002275</t>
  </si>
  <si>
    <t>녹막이 페인트(뿜칠) - 노무비 및 공구손료</t>
  </si>
  <si>
    <t>철재면, 1회</t>
  </si>
  <si>
    <t>호표 148</t>
  </si>
  <si>
    <t>5C5F33B1303814C21B664877507A61</t>
  </si>
  <si>
    <t>5C5EA396336842F9E3663F982057175C5F33B1303814C21B664877507A61</t>
  </si>
  <si>
    <t>철판보강공사  2층  식     ( 호표 17 )</t>
  </si>
  <si>
    <t>PLATE(SM355)</t>
  </si>
  <si>
    <t>5B72F3913058AAC04ED676C7F016B80FD4A200</t>
  </si>
  <si>
    <t>5C5EA396336842F9E3663F982052905B72F3913058AAC04ED676C7F016B80FD4A200</t>
  </si>
  <si>
    <t>5B72F3913058AAC04ED676C7F016B80FD4A202</t>
  </si>
  <si>
    <t>5C5EA396336842F9E3663F982052905B72F3913058AAC04ED676C7F016B80FD4A202</t>
  </si>
  <si>
    <t>5B72F3913058AAC04ED676C7F016B80FD4A204</t>
  </si>
  <si>
    <t>5C5EA396336842F9E3663F982052905B72F3913058AAC04ED676C7F016B80FD4A204</t>
  </si>
  <si>
    <t>5B72F3913058AAC04ED676C7F016B80FD4A206</t>
  </si>
  <si>
    <t>5C5EA396336842F9E3663F982052905B72F3913058AAC04ED676C7F016B80FD4A206</t>
  </si>
  <si>
    <t>Set Anchor</t>
  </si>
  <si>
    <t>5B72F3913058AAC04ED676C7F016B80FD4A208</t>
  </si>
  <si>
    <t>5C5EA396336842F9E3663F982052905B72F3913058AAC04ED676C7F016B80FD4A208</t>
  </si>
  <si>
    <t>면처리</t>
  </si>
  <si>
    <t>5B72F3913058AAC04ED676C7F016B80FD4A327</t>
  </si>
  <si>
    <t>5C5EA396336842F9E3663F982052905B72F3913058AAC04ED676C7F016B80FD4A327</t>
  </si>
  <si>
    <t>실링 및 에폭시주입</t>
  </si>
  <si>
    <t>5B72F3913058AAC04ED676C7F016B80FD4A325</t>
  </si>
  <si>
    <t>5C5EA396336842F9E3663F982052905B72F3913058AAC04ED676C7F016B80FD4A325</t>
  </si>
  <si>
    <t>실링 및 철판 가공</t>
  </si>
  <si>
    <t>5B72F3913058AAC04ED676C7F016B80FD4A323</t>
  </si>
  <si>
    <t>5C5EA396336842F9E3663F982052905B72F3913058AAC04ED676C7F016B80FD4A323</t>
  </si>
  <si>
    <t>실링 및 철판 설치</t>
  </si>
  <si>
    <t>5B72F3913058AAC04ED676C7F016B80FD4A321</t>
  </si>
  <si>
    <t>5C5EA396336842F9E3663F982052905B72F3913058AAC04ED676C7F016B80FD4A321</t>
  </si>
  <si>
    <t>녹막이 도장</t>
  </si>
  <si>
    <t>5B72F3913058AAC04ED676C7F016B80FD4A32F</t>
  </si>
  <si>
    <t>5C5EA396336842F9E3663F982052905B72F3913058AAC04ED676C7F016B80FD4A32F</t>
  </si>
  <si>
    <t>운반비</t>
  </si>
  <si>
    <t>5B72F3913058AAC04ED676C7F016B80FD4A053</t>
  </si>
  <si>
    <t>5C5EA396336842F9E3663F982052905B72F3913058AAC04ED676C7F016B80FD4A053</t>
  </si>
  <si>
    <t>철판보강공사  3층  식     ( 호표 18 )</t>
  </si>
  <si>
    <t>5C5EA396336842F9E3663F982052925B72F3913058AAC04ED676C7F016B80FD4A200</t>
  </si>
  <si>
    <t>5C5EA396336842F9E3663F982052925B72F3913058AAC04ED676C7F016B80FD4A202</t>
  </si>
  <si>
    <t>5C5EA396336842F9E3663F982052925B72F3913058AAC04ED676C7F016B80FD4A204</t>
  </si>
  <si>
    <t>5C5EA396336842F9E3663F982052925B72F3913058AAC04ED676C7F016B80FD4A206</t>
  </si>
  <si>
    <t>5C5EA396336842F9E3663F982052925B72F3913058AAC04ED676C7F016B80FD4A208</t>
  </si>
  <si>
    <t>5C5EA396336842F9E3663F982052925B72F3913058AAC04ED676C7F016B80FD4A327</t>
  </si>
  <si>
    <t>5C5EA396336842F9E3663F982052925B72F3913058AAC04ED676C7F016B80FD4A325</t>
  </si>
  <si>
    <t>5C5EA396336842F9E3663F982052925B72F3913058AAC04ED676C7F016B80FD4A323</t>
  </si>
  <si>
    <t>5C5EA396336842F9E3663F982052925B72F3913058AAC04ED676C7F016B80FD4A321</t>
  </si>
  <si>
    <t>5C5EA396336842F9E3663F982052925B72F3913058AAC04ED676C7F016B80FD4A32F</t>
  </si>
  <si>
    <t>5C5EA396336842F9E3663F982052925B72F3913058AAC04ED676C7F016B80FD4A053</t>
  </si>
  <si>
    <t>1.0B 벽돌쌓기  3.6m 이하, 시공량 15m2/일당  M2     ( 호표 19 )</t>
  </si>
  <si>
    <t>조적공</t>
  </si>
  <si>
    <t>5C8413F732B88D0BFFA67D00B0CCC6B7E58C97</t>
  </si>
  <si>
    <t>5C5FB3673A58234855F6EF5330C53C5C8413F732B88D0BFFA67D00B0CCC6B7E58C97</t>
  </si>
  <si>
    <t>5C5FB3673A58234855F6EF5330C53C5C8413F732B88D0BFFA67D00B0CCC6B7E58E41</t>
  </si>
  <si>
    <t>공구손료</t>
  </si>
  <si>
    <t>인력품의 2%</t>
  </si>
  <si>
    <t>5C5FB3673A58234855F6EF5330C53C5D4123DB36B8ABE80956914DC047001</t>
  </si>
  <si>
    <t>콘크리트벽돌, 190*57*90mm, C종2급</t>
  </si>
  <si>
    <t>별도</t>
  </si>
  <si>
    <t>5B72E38D3E48BCFEFA563CEFD064B3FAA760DF</t>
  </si>
  <si>
    <t>5C5FB3673A58234855F6EF5330C53C5B72E38D3E48BCFEFA563CEFD064B3FAA760DF</t>
  </si>
  <si>
    <t>모르타르 배합(배합품 포함) - 모래채가름 제외</t>
  </si>
  <si>
    <t>배합용적비 1:3, 시멘트, 모래 별도</t>
  </si>
  <si>
    <t>호표 151</t>
  </si>
  <si>
    <t>5C5FA37E3BC872F645E6E678A091FD</t>
  </si>
  <si>
    <t>5C5FB3673A58234855F6EF5330C53C5C5FA37E3BC872F645E6E678A091FD</t>
  </si>
  <si>
    <t>벽돌운반  인력, 1층  천매     ( 호표 20 )</t>
  </si>
  <si>
    <t>5C5FB3673A78EEC9C1263B99B07ADF5C8413F732B88D0BFFA67D00B0CCC6B7E58E41</t>
  </si>
  <si>
    <t>벽돌운반  인력, 2층  천매     ( 호표 21 )</t>
  </si>
  <si>
    <t>5C5FB3673A78EEC9C1263B8F40F0D65C8413F732B88D0BFFA67D00B0CCC6B7E58E41</t>
  </si>
  <si>
    <t>화강석붙임(건식/TRUSS, 버너)  벽, 포천석 30mm, ㅁ-50*50*2.3t@450  M2     ( 호표 22 )</t>
  </si>
  <si>
    <t>자연석판석</t>
  </si>
  <si>
    <t>자연석판석, 버너마감, 30mm, 포천석판재</t>
  </si>
  <si>
    <t>5B72E38D3E48BCFF812602BD404A7B52FEBE14</t>
  </si>
  <si>
    <t>5C5F037E3C580749BD56C9A1004E905B72E38D3E48BCFF812602BD404A7B52FEBE14</t>
  </si>
  <si>
    <t>석재판붙임(강재트러스 지지공법, 줄눈포함)</t>
  </si>
  <si>
    <t>석재판 0.3m2초과~0.8m2이하, 15m2/일당</t>
  </si>
  <si>
    <t>호표 152</t>
  </si>
  <si>
    <t>5C5F037E3C58059BC176E1A320F9A3</t>
  </si>
  <si>
    <t>5C5F037E3C580749BD56C9A1004E905C5F037E3C58059BC176E1A320F9A3</t>
  </si>
  <si>
    <t>일반구조용각형강관(아연각관)(자재비)</t>
  </si>
  <si>
    <t>50×50×2.3mm</t>
  </si>
  <si>
    <t>호표 153</t>
  </si>
  <si>
    <t>5C5EA39839C8D8B4E1E6842DF01F2F</t>
  </si>
  <si>
    <t>5C5F037E3C580749BD56C9A1004E905C5EA39839C8D8B4E1E6842DF01F2F</t>
  </si>
  <si>
    <t>하지철물 설치(강재트러스 지지공법)</t>
  </si>
  <si>
    <t>석재판 0.3m2초과~0.8m2이하, 12m2/일당</t>
  </si>
  <si>
    <t>호표 154</t>
  </si>
  <si>
    <t>5C5F037E3C58059BC176E1A320F89D</t>
  </si>
  <si>
    <t>5C5F037E3C580749BD56C9A1004E905C5F037E3C58059BC176E1A320F89D</t>
  </si>
  <si>
    <t>화강석붙임(건식, 버너)  창대, 포천석 180*30mm  M     ( 호표 23 )</t>
  </si>
  <si>
    <t>5C5F037E3C487D2239364AA300E37D5B72E38D3E48BCFF812602BD404A7B52FEBE14</t>
  </si>
  <si>
    <t>5C5F037E3C487D2239364AA300E37D5C5F037E3C58059BC176E1A320F9A3</t>
  </si>
  <si>
    <t>5C5F037E3C487D2239364AA300E37D5C5EA39839C8D8B4E1E6842DF01F2F</t>
  </si>
  <si>
    <t>5C5F037E3C487D2239364AA300E37D5C5F037E3C58059BC176E1A320F89D</t>
  </si>
  <si>
    <t>화강석 두겁대(습식, 버너)  포천석 330*30mm, 모르타르 30mm  M     ( 호표 24 )</t>
  </si>
  <si>
    <t>5C5F037E3C487FD20206201C905E385B72E38D3E48BCFF812602BD404A7B52FEBE14</t>
  </si>
  <si>
    <t>모르타르배합 - 돌붙임(바닥)</t>
  </si>
  <si>
    <t>호표 156</t>
  </si>
  <si>
    <t>5C5F037E3C38573F7A06A4A5A0362B</t>
  </si>
  <si>
    <t>5C5F037E3C487FD20206201C905E385C5F037E3C38573F7A06A4A5A0362B</t>
  </si>
  <si>
    <t>습식공법 - 화강석</t>
  </si>
  <si>
    <t>바닥부, 시공량 12m2/일당</t>
  </si>
  <si>
    <t>호표 157</t>
  </si>
  <si>
    <t>5C5F037E3C088193ED268C64B0B772</t>
  </si>
  <si>
    <t>5C5F037E3C487FD20206201C905E385C5F037E3C088193ED268C64B0B772</t>
  </si>
  <si>
    <t>화강석 두겁대(습식, 버너)  포천석 450*30mm, 모르타르 30mm  M     ( 호표 25 )</t>
  </si>
  <si>
    <t>5C5F037E3C487FD20206201C905E3E5B72E38D3E48BCFF812602BD404A7B52FEBE14</t>
  </si>
  <si>
    <t>5C5F037E3C487FD20206201C905E3E5C5F037E3C38573F7A06A4A5A0362B</t>
  </si>
  <si>
    <t>5C5F037E3C487FD20206201C905E3E5C5F037E3C088193ED268C64B0B772</t>
  </si>
  <si>
    <t>화강석 두겁대(습식, 버너)  포천석 330*50mm, 모르타르 30mm  M     ( 호표 26 )</t>
  </si>
  <si>
    <t>자연석판석, 버너마감, 50mm, 포천석판재</t>
  </si>
  <si>
    <t>5B72E38D3E48BCFF812602BD505A49B6CBDAC8</t>
  </si>
  <si>
    <t>5C5F037E3C487FD20206201C905E3C5B72E38D3E48BCFF812602BD505A49B6CBDAC8</t>
  </si>
  <si>
    <t>5C5F037E3C487FD20206201C905E3C5C5F037E3C38573F7A06A4A5A0362B</t>
  </si>
  <si>
    <t>5C5F037E3C487FD20206201C905E3C5C5F037E3C088193ED268C64B0B772</t>
  </si>
  <si>
    <t>화강석 세면대턱(습식, 물갈기)  마천석 150*30mm, 모르타르 20mm  M     ( 호표 27 )</t>
  </si>
  <si>
    <t>자연석판석, 물갈기, 30mm, 마천석판재</t>
  </si>
  <si>
    <t>5B72E38D3E48BCFF812602BD404A7B52FF44C0</t>
  </si>
  <si>
    <t>5C5F037E3C487FD5D6B6CC84E093E65B72E38D3E48BCFF812602BD404A7B52FF44C0</t>
  </si>
  <si>
    <t>5C5F037E3C487FD5D6B6CC84E093E65C5F037E3C38573F7A06A4A5A0362B</t>
  </si>
  <si>
    <t>계단부, 시공량 11m2/일당</t>
  </si>
  <si>
    <t>호표 159</t>
  </si>
  <si>
    <t>5C5F037E3C28B263EC2651C7707E64</t>
  </si>
  <si>
    <t>5C5F037E3C487FD5D6B6CC84E093E65C5F037E3C28B263EC2651C7707E64</t>
  </si>
  <si>
    <t>두께면연마가공</t>
  </si>
  <si>
    <t>30mm</t>
  </si>
  <si>
    <t>5BDCD3D539587E88FFB6A9B3D09E690E0590F7</t>
  </si>
  <si>
    <t>5C5F037E3C487FD5D6B6CC84E093E65BDCD3D539587E88FFB6A9B3D09E690E0590F7</t>
  </si>
  <si>
    <t>화강석 소변기턱(습식, 물갈기)  마천석 120*30mm, 모르타르 20mm  M     ( 호표 28 )</t>
  </si>
  <si>
    <t>5C5F037E3C487FD5D6B6CC84E093E05B72E38D3E48BCFF812602BD404A7B52FF44C0</t>
  </si>
  <si>
    <t>5C5F037E3C487FD5D6B6CC84E093E05C5F037E3C38573F7A06A4A5A0362B</t>
  </si>
  <si>
    <t>5C5F037E3C487FD5D6B6CC84E093E05C5F037E3C28B263EC2651C7707E64</t>
  </si>
  <si>
    <t>5C5F037E3C487FD5D6B6CC84E093E05BDCD3D539587E88FFB6A9B3D09E690E0590F7</t>
  </si>
  <si>
    <t>화강석 대변기턱(습식, 물갈기)  마천석 120*30mm, 모르타르 20mm  M     ( 호표 29 )</t>
  </si>
  <si>
    <t>5C5F037E3C487FD5D6B6CC84E091355B72E38D3E48BCFF812602BD404A7B52FF44C0</t>
  </si>
  <si>
    <t>5C5F037E3C487FD5D6B6CC84E091355C5F037E3C38573F7A06A4A5A0362B</t>
  </si>
  <si>
    <t>5C5F037E3C487FD5D6B6CC84E091355C5F037E3C28B263EC2651C7707E64</t>
  </si>
  <si>
    <t>5C5F037E3C487FD5D6B6CC84E091355BDCD3D539587E88FFB6A9B3D09E690E0590F7</t>
  </si>
  <si>
    <t>화강석 재료분리대(습식, 물갈기)  마천석, 250*30mm, 모르타르 60mm  M     ( 호표 30 )</t>
  </si>
  <si>
    <t>5C5F234E3038D92AF616BCC930A7BF5B72E38D3E48BCFF812602BD404A7B52FF44C0</t>
  </si>
  <si>
    <t>5C5F234E3038D92AF616BCC930A7BF5C5F037E3C38573F7A06A4A5A0362B</t>
  </si>
  <si>
    <t>5C5F234E3038D92AF616BCC930A7BF5C5F037E3C088193ED268C64B0B772</t>
  </si>
  <si>
    <t>화강석 재료분리대(습식, 물갈기)  마천석, 350*30mm, 모르타르 120mm  M     ( 호표 31 )</t>
  </si>
  <si>
    <t>5C5F234E3038D92AF616BCC930A7BD5B72E38D3E48BCFF812602BD404A7B52FF44C0</t>
  </si>
  <si>
    <t>5C5F234E3038D92AF616BCC930A7BD5C5F037E3C38573F7A06A4A5A0362B</t>
  </si>
  <si>
    <t>5C5F234E3038D92AF616BCC930A7BD5C5F037E3C088193ED268C64B0B772</t>
  </si>
  <si>
    <t>고압물청소    M2     ( 호표 32 )</t>
  </si>
  <si>
    <t>5C5EA3813288EF8B890642F300CCA55C8413F732B88D0BFFA67D00B0CCC6B7E58E40</t>
  </si>
  <si>
    <t>기구손료</t>
  </si>
  <si>
    <t>인력품의 3%</t>
  </si>
  <si>
    <t>5C5EA3813288EF8B890642F300CCA55D4123DB36B8ABE80956914DC047001</t>
  </si>
  <si>
    <t>타일 압착 붙이기(바탕 75mm+압 5mm)  바닥, 600*600(타일C, 백색줄눈)  M2     ( 호표 33 )</t>
  </si>
  <si>
    <t>5C5F037D33E8F287CB76A169E057ED5C5FA37E3BC872F645E6E678A091FD</t>
  </si>
  <si>
    <t>바탕 고르기</t>
  </si>
  <si>
    <t>바닥, 24mm 이하 기준</t>
  </si>
  <si>
    <t>호표 160</t>
  </si>
  <si>
    <t>5C5F037D33C8C6B7F7165810207C30</t>
  </si>
  <si>
    <t>5C5F037D33E8F287CB76A169E057ED5C5F037D33C8C6B7F7165810207C30</t>
  </si>
  <si>
    <t>압착 붙이기, 바닥면, 바름두께 5mm</t>
  </si>
  <si>
    <t>0.21∼0.40 이하, 타일C, 백색줄눈</t>
  </si>
  <si>
    <t>호표 161</t>
  </si>
  <si>
    <t>5C5F037D33E8F287CA560B7EE06840</t>
  </si>
  <si>
    <t>5C5F037D33E8F287CB76A169E057ED5C5F037D33E8F287CA560B7EE06840</t>
  </si>
  <si>
    <t>타일 압착 붙이기(바탕 125mm+압 5mm)  바닥, 600*600(타일C, 백색줄눈)  M2     ( 호표 34 )</t>
  </si>
  <si>
    <t>5C5F037D33E8F287CB76A169E057EF5C5FA37E3BC872F645E6E678A091FD</t>
  </si>
  <si>
    <t>5C5F037D33E8F287CB76A169E057EF5C5F037D33C8C6B7F7165810207C30</t>
  </si>
  <si>
    <t>5C5F037D33E8F287CB76A169E057EF5C5F037D33E8F287CA560B7EE06840</t>
  </si>
  <si>
    <t>타일 압착 붙이기(바탕 11mm+접착제붙임)  벽, 600*600  M2     ( 호표 35 )</t>
  </si>
  <si>
    <t>타일본드</t>
  </si>
  <si>
    <t>건식본드, 20kg/can</t>
  </si>
  <si>
    <t>5B72F3913058AAC04ED664AD80B3636E3213C6</t>
  </si>
  <si>
    <t>5C5F037D33C8C75E6056C7733054555B72F3913058AAC04ED664AD80B3636E3213C6</t>
  </si>
  <si>
    <t>타일 붙임 / 접착 붙이기</t>
  </si>
  <si>
    <t>벽, 타일 0.21∼0.40m2 이하, 28m2/일당</t>
  </si>
  <si>
    <t>호표 164</t>
  </si>
  <si>
    <t>5C5F037D33C8C488D696852D206A6E</t>
  </si>
  <si>
    <t>5C5F037D33C8C75E6056C7733054555C5F037D33C8C488D696852D206A6E</t>
  </si>
  <si>
    <t>줄눈 모르타르(배합품 포함) - 모래채가름 제외</t>
  </si>
  <si>
    <t>배합용적비 1:1(백시멘트), 모래 별도</t>
  </si>
  <si>
    <t>호표 165</t>
  </si>
  <si>
    <t>5C5F037D33C8C75F0A96E5D21007E8</t>
  </si>
  <si>
    <t>5C5F037D33C8C75E6056C7733054555C5F037D33C8C75F0A96E5D21007E8</t>
  </si>
  <si>
    <t>타일줄눈 설치 / 벽면</t>
  </si>
  <si>
    <t>타일규격 m2, 0.21 ~ 0.40 이하</t>
  </si>
  <si>
    <t>호표 166</t>
  </si>
  <si>
    <t>5C5F037D33C8CF931A866C8AE0AAE1</t>
  </si>
  <si>
    <t>5C5F037D33C8C75E6056C7733054555C5F037D33C8CF931A866C8AE0AAE1</t>
  </si>
  <si>
    <t>5C5F037D33C8C75E6056C7733054555C5FA37E3BC872F645E6E678A091FD</t>
  </si>
  <si>
    <t>벽, 24mm 이하 기준</t>
  </si>
  <si>
    <t>호표 167</t>
  </si>
  <si>
    <t>5C5F037D33C8C6B7F7165822900679</t>
  </si>
  <si>
    <t>5C5F037D33C8C75E6056C7733054555C5F037D33C8C6B7F7165822900679</t>
  </si>
  <si>
    <t>시멘트 액체 방수  바닥, 1종  M2     ( 호표 36 )</t>
  </si>
  <si>
    <t>시멘트 액체 방수-재료비</t>
  </si>
  <si>
    <t>1종</t>
  </si>
  <si>
    <t>호표 168</t>
  </si>
  <si>
    <t>5C5F53F73E08BF80D656DA28E0705A</t>
  </si>
  <si>
    <t>5C5F53F73E08BF80D656F852E0881A5C5F53F73E08BF80D656DA28E0705A</t>
  </si>
  <si>
    <t>시멘트 액체방수 바름</t>
  </si>
  <si>
    <t>바닥</t>
  </si>
  <si>
    <t>호표 169</t>
  </si>
  <si>
    <t>5C5F53F73E08BF80D656F852E08922</t>
  </si>
  <si>
    <t>5C5F53F73E08BF80D656F852E0881A5C5F53F73E08BF80D656F852E08922</t>
  </si>
  <si>
    <t>시멘트 액체 방수  수직부, 1종  M2     ( 호표 37 )</t>
  </si>
  <si>
    <t>5C5F53F73E08BF80D656C31100E1D45C5F53F73E08BF80D656DA28E0705A</t>
  </si>
  <si>
    <t>수직부</t>
  </si>
  <si>
    <t>호표 170</t>
  </si>
  <si>
    <t>5C5F53F73E08BF80D656C31100E0CE</t>
  </si>
  <si>
    <t>5C5F53F73E08BF80D656C31100E1D45C5F53F73E08BF80D656C31100E0CE</t>
  </si>
  <si>
    <t>수밀코킹(실리콘)  삼각, 5mm이하, 방균용  M     ( 호표 38 )</t>
  </si>
  <si>
    <t>실링재</t>
  </si>
  <si>
    <t>실링재, 실리콘, 비초산, 방균용</t>
  </si>
  <si>
    <t>L</t>
  </si>
  <si>
    <t>5B72F391304884C40696405D90548F2BF89828</t>
  </si>
  <si>
    <t>5C5F53F8386803EE4C26F595F0F2845B72F391304884C40696405D90548F2BF89828</t>
  </si>
  <si>
    <t>수밀코킹</t>
  </si>
  <si>
    <t>호표 171</t>
  </si>
  <si>
    <t>5C5F53F8387829D212C68D92409825</t>
  </si>
  <si>
    <t>5C5F53F8386803EE4C26F595F0F2845C5F53F8387829D212C68D92409825</t>
  </si>
  <si>
    <t>수밀코킹(실리콘)  삼각, 10mm, 창호주위  M     ( 호표 39 )</t>
  </si>
  <si>
    <t>실링재, 실리콘, 비초산, 유리용, 창호주위</t>
  </si>
  <si>
    <t>5B72F391304884C40696405D90548F2BF89F51</t>
  </si>
  <si>
    <t>5C5F53F83848572256C6F89440E17E5B72F391304884C40696405D90548F2BF89F51</t>
  </si>
  <si>
    <t>5C5F53F83848572256C6F89440E17E5C5F53F8387829D212C68D92409825</t>
  </si>
  <si>
    <t>AL몰딩 설치  W형, 15*15*15*15*1.0mm  M     ( 호표 40 )</t>
  </si>
  <si>
    <t>경량철골천장틀</t>
  </si>
  <si>
    <t>경량철골천장틀, 몰딩(알루미늄), W형, 15*15*15*15*1.0mm</t>
  </si>
  <si>
    <t>5B72E38D3E18E81F1C767756A017AD480B3415</t>
  </si>
  <si>
    <t>5C5F23403A48535A29063E6C80E6625B72E38D3E18E81F1C767756A017AD480B3415</t>
  </si>
  <si>
    <t>잡재료</t>
  </si>
  <si>
    <t>재료비의 5%</t>
  </si>
  <si>
    <t>5C5F23403A48535A29063E6C80E6625D4123DB36B8ABE80956914DC047001</t>
  </si>
  <si>
    <t>몰딩 설치</t>
  </si>
  <si>
    <t>호표 172</t>
  </si>
  <si>
    <t>5C5F23403A680135B396712D50280F</t>
  </si>
  <si>
    <t>5C5F23403A48535A29063E6C80E6625C5F23403A680135B396712D50280F</t>
  </si>
  <si>
    <t>와이어메시 바닥깔기  #8-150*150  M2     ( 호표 41 )</t>
  </si>
  <si>
    <t>용접철망</t>
  </si>
  <si>
    <t>용접철망, 와이어메시, #8-150*150</t>
  </si>
  <si>
    <t>5B72E38D3E686A5CB196A4F1504D09CBB984AC</t>
  </si>
  <si>
    <t>5C5F73CF3778BFFA2A26303B2016F85B72E38D3E686A5CB196A4F1504D09CBB984AC</t>
  </si>
  <si>
    <t>주재료비의 3%</t>
  </si>
  <si>
    <t>5C5F73CF3778BFFA2A26303B2016F85D4123DB36B8ABE80956914DC047001</t>
  </si>
  <si>
    <t>1800*1800 기준</t>
  </si>
  <si>
    <t>호표 173</t>
  </si>
  <si>
    <t>5C5F73CF3778BFFA2A26303B201050</t>
  </si>
  <si>
    <t>5C5F73CF3778BFFA2A26303B2016F85C5F73CF3778BFFA2A26303B201050</t>
  </si>
  <si>
    <t>타일벽코너비드  SST 라운드10,코킹5*5  M     ( 호표 42 )</t>
  </si>
  <si>
    <t>코너비드</t>
  </si>
  <si>
    <t>코너비드, SUS 타일코너, 라운드10mm</t>
  </si>
  <si>
    <t>5B72E38D3E28F13069B62473B0E2DC6897D81D</t>
  </si>
  <si>
    <t>5C5FA375340897F74FD6349910ECB15B72E38D3E28F13069B62473B0E2DC6897D81D</t>
  </si>
  <si>
    <t>코너비드 설치</t>
  </si>
  <si>
    <t>호표 174</t>
  </si>
  <si>
    <t>5C5FA375340897F3D026DFB3204A15</t>
  </si>
  <si>
    <t>5C5FA375340897F74FD6349910ECB15C5FA375340897F3D026DFB3204A15</t>
  </si>
  <si>
    <t>5C5FA375340897F74FD6349910ECB15C5F53F8386803EE4C26F595F0F284</t>
  </si>
  <si>
    <t>유리블록 설치(W800*H3000)  투명 145*145*95mm, ㅁ-100*100*2.0t SST PIPE  EA     ( 호표 43 )</t>
  </si>
  <si>
    <t>기계구조용스테인리스강관(제작설치)</t>
  </si>
  <si>
    <t>사각관, 100×100×2.0mm</t>
  </si>
  <si>
    <t>호표 175</t>
  </si>
  <si>
    <t>5C5EA3983938FB0BC17601A8604BB6</t>
  </si>
  <si>
    <t>5C5F73C631F854652E36A7A0C074E65C5EA3983938FB0BC17601A8604BB6</t>
  </si>
  <si>
    <t>유리블록</t>
  </si>
  <si>
    <t>유리블록, 투명, 115*115*80mm</t>
  </si>
  <si>
    <t>5B72E38D3E48BCFDD466560DD02C0CF8484D8B</t>
  </si>
  <si>
    <t>5C5F73C631F854652E36A7A0C074E65B72E38D3E48BCFDD466560DD02C0CF8484D8B</t>
  </si>
  <si>
    <t>유리공</t>
  </si>
  <si>
    <t>5C8413F732B88D0BFFA67D00B0CCC6B7E58C93</t>
  </si>
  <si>
    <t>5C5F73C631F854652E36A7A0C074E65C8413F732B88D0BFFA67D00B0CCC6B7E58C93</t>
  </si>
  <si>
    <t>모르타르 바름  바닥, 100mm  M2     ( 호표 44 )</t>
  </si>
  <si>
    <t>5C5FA37E3BC871EC9AE6A6F8E0FE7C5C5FA37E3BC872F645E6E678A091FD</t>
  </si>
  <si>
    <t>5C5FA37E3BC871EC9AE6A6F8E0FE7C5C5F037D33C8C6B7F7165810207C30</t>
  </si>
  <si>
    <t>모르타르 바름  외벽, 11mm, 3.6m 이하  M2     ( 호표 45 )</t>
  </si>
  <si>
    <t>5C5FA37E3BC8739FFF56B4ADA083615C5FA37E3BC872F645E6E678A091FD</t>
  </si>
  <si>
    <t>3.6m 이하, 2회, 29m2/일당</t>
  </si>
  <si>
    <t>호표 177</t>
  </si>
  <si>
    <t>5C5FA37E3BC8739DCE86C512B09093</t>
  </si>
  <si>
    <t>5C5FA37E3BC8739FFF56B4ADA083615C5FA37E3BC8739DCE86C512B09093</t>
  </si>
  <si>
    <t>HD01  0.700 x 1.500 = 1.050  EA     ( 호표 46 )</t>
  </si>
  <si>
    <t>철재문 제작설치</t>
  </si>
  <si>
    <t>1500*700</t>
  </si>
  <si>
    <t>5B72F3913058AAC04ED676C7F016B80FD6572D</t>
  </si>
  <si>
    <t>5C5F136234981E7C7646B1DD60E86B5B72F3913058AAC04ED676C7F016B80FD6572D</t>
  </si>
  <si>
    <t>PD01  1.000 x 2.100 = 2.100  EA     ( 호표 47 )</t>
  </si>
  <si>
    <t>홈도어(가변형+ABS 도어)</t>
  </si>
  <si>
    <t>0.9*2.1*110mm(문짝+문틀)</t>
  </si>
  <si>
    <t>5B72E38D3E08C33B71F603A58091D68BA957C1</t>
  </si>
  <si>
    <t>5C5F136234981E7C7646B1DD60E8695B72E38D3E08C33B71F603A58091D68BA957C1</t>
  </si>
  <si>
    <t>목재창호 설치 / 여닫이</t>
  </si>
  <si>
    <t>창호면적 m2, 1.0 ~ 3.0 이하</t>
  </si>
  <si>
    <t>호표 178</t>
  </si>
  <si>
    <t>5C5F136234A824472416B6383071D9</t>
  </si>
  <si>
    <t>5C5F136234981E7C7646B1DD60E8695C5F136234A824472416B6383071D9</t>
  </si>
  <si>
    <t>WD01  1.000 x 1.200 = 1.200  EA     ( 호표 48 )</t>
  </si>
  <si>
    <t>합성데크 외여닫이문</t>
  </si>
  <si>
    <t>1000*1200</t>
  </si>
  <si>
    <t>5B72F3913058AAC04ED676C7F016B80FD4A6FB</t>
  </si>
  <si>
    <t>5C5F136234981E7C7646B1DD60E86F5B72F3913058AAC04ED676C7F016B80FD4A6FB</t>
  </si>
  <si>
    <t>도어록 설치 / 일반도어록 목재창호  재료비 별도  EA     ( 호표 49 )</t>
  </si>
  <si>
    <t>창호공</t>
  </si>
  <si>
    <t>5C8413F732B88D0BFFA67D00B0CCC6B7E58C92</t>
  </si>
  <si>
    <t>5C5F136531C8D52BEE166BFEB0B4225C8413F732B88D0BFFA67D00B0CCC6B7E58C92</t>
  </si>
  <si>
    <t>인력품의 4%</t>
  </si>
  <si>
    <t>5C5F136531C8D52BEE166BFEB0B4225D4123DB36B8ABE80956914DC047001</t>
  </si>
  <si>
    <t>창호주위 발포우레탄 충전    M     ( 호표 50 )</t>
  </si>
  <si>
    <t>5C5F13653198029268E62602A0FA7C5C8413F732B88D0BFFA67D00B0CCC6B7E58C91</t>
  </si>
  <si>
    <t>5C5F13653198029268E62602A0FA7C5C8413F732B88D0BFFA67D00B0CCC6B7E58E41</t>
  </si>
  <si>
    <t>우레탄폼주입</t>
  </si>
  <si>
    <t>일반시공물</t>
  </si>
  <si>
    <t>5BDCD3CC3B883446F0964A4BD0D4675A09274A</t>
  </si>
  <si>
    <t>5C5F13653198029268E62602A0FA7C5BDCD3CC3B883446F0964A4BD0D4675A09274A</t>
  </si>
  <si>
    <t>창호유리설치 / 복층유리  유리두께 24mm 이하  M2     ( 호표 51 )</t>
  </si>
  <si>
    <t>5C5F136B3A68E81DA766250500175D5C8413F732B88D0BFFA67D00B0CCC6B7E58C93</t>
  </si>
  <si>
    <t>5C5F136B3A68E81DA766250500175D5C8413F732B88D0BFFA67D00B0CCC6B7E58E41</t>
  </si>
  <si>
    <t>유리주위 코킹  5*5, 실리콘  M     ( 호표 52 )</t>
  </si>
  <si>
    <t>5C5F53F838587D25CEE66F9880003E5B72F391304884C40696405D90548F2BF89F51</t>
  </si>
  <si>
    <t>불투명시트 부착    M2     ( 호표 53 )</t>
  </si>
  <si>
    <t>유리필름</t>
  </si>
  <si>
    <t>비산방지,엣칭</t>
  </si>
  <si>
    <t>5B72E38D3E3896F0781689F150B75044F5E189</t>
  </si>
  <si>
    <t>5C5F53F838587D25CEE66F989027BA5B72E38D3E3896F0781689F150B75044F5E189</t>
  </si>
  <si>
    <t>5C5F53F838587D25CEE66F989027BA5C8413F732B88D0BFFA67D00B0CCC6B7E58C93</t>
  </si>
  <si>
    <t>5C5F53F838587D25CEE66F989027BA5C8413F732B88D0BFFA67D00B0CCC6B7E58E41</t>
  </si>
  <si>
    <t>바탕만들기+수성페인트 롤러칠/광택스  내부 2회, G.B.면 줄퍼티, 친환경  M2     ( 호표 54 )</t>
  </si>
  <si>
    <t>바탕만들기</t>
  </si>
  <si>
    <t>석고보드면, 줄퍼티</t>
  </si>
  <si>
    <t>5C5F33A33A48AFF07A3698CB6099B6</t>
  </si>
  <si>
    <t>5C5F33B333080A1B6C96DDE620416C5C5F33A33A48AFF07A3698CB6099B6</t>
  </si>
  <si>
    <t>수성페인트 롤러칠 재료비</t>
  </si>
  <si>
    <t>내부, 2회, 1급, 광택스</t>
  </si>
  <si>
    <t>호표 179</t>
  </si>
  <si>
    <t>5C5F33B333080A1B6716D8C210A210</t>
  </si>
  <si>
    <t>5C5F33B333080A1B6C96DDE620416C5C5F33B333080A1B6716D8C210A210</t>
  </si>
  <si>
    <t>수성페인트 롤러칠</t>
  </si>
  <si>
    <t>2회 노무비</t>
  </si>
  <si>
    <t>호표 180</t>
  </si>
  <si>
    <t>5C5F33B333080A1B6716D8C2305342</t>
  </si>
  <si>
    <t>5C5F33B333080A1B6C96DDE620416C5C5F33B333080A1B6716D8C2305342</t>
  </si>
  <si>
    <t>재도장시바탕만들기+수성페인트 롤러칠  외부 2회, con'c·mortar면, 친환경  M2     ( 호표 55 )</t>
  </si>
  <si>
    <t>재도장 시 바탕처리(con'c·mortar면)</t>
  </si>
  <si>
    <t>230m2/일</t>
  </si>
  <si>
    <t>호표 181</t>
  </si>
  <si>
    <t>5C5F33A33A48AFF07806BF09D0FFC6</t>
  </si>
  <si>
    <t>5C5F33B333080A1B6C96A028E0D5095C5F33A33A48AFF07806BF09D0FFC6</t>
  </si>
  <si>
    <t>수성페인트 롤러칠 재료비(20년 품셈기준)</t>
  </si>
  <si>
    <t>외부, 2회, 친환경페인트(POP)</t>
  </si>
  <si>
    <t>호표 182</t>
  </si>
  <si>
    <t>5C5F33B333080A1B6296BB3D000224</t>
  </si>
  <si>
    <t>5C5F33B333080A1B6C96A028E0D5095C5F33B333080A1B6296BB3D000224</t>
  </si>
  <si>
    <t>5C5F33B333080A1B6C96A028E0D5095C5F33B333080A1B6716D8C2305342</t>
  </si>
  <si>
    <t>바탕만들기+수성페인트 롤러칠  외천장 2회, con'c·mortar면, 친환경  M2     ( 호표 56 )</t>
  </si>
  <si>
    <t>5C5F33B333080A1B6DA679F160318E5C5F33A33A48AFF07806BF09D0FFC6</t>
  </si>
  <si>
    <t>5C5F33B333080A1B6DA679F160318E5C5F33B333080A1B6296BB3D000224</t>
  </si>
  <si>
    <t>천장 2회 노무비</t>
  </si>
  <si>
    <t>호표 183</t>
  </si>
  <si>
    <t>5C5F33B333080A1B60E6DD5FB0ABCB</t>
  </si>
  <si>
    <t>5C5F33B333080A1B6DA679F160318E5C5F33B333080A1B60E6DD5FB0ABCB</t>
  </si>
  <si>
    <t>불연천장재설치(자재비)  M-Bar용, 12*300*600mm  M2     ( 호표 57 )</t>
  </si>
  <si>
    <t>불연천장재</t>
  </si>
  <si>
    <t>불연천장재, 마이텍스, 12*300*600mm, 나사, 타카</t>
  </si>
  <si>
    <t>5B72E38D3E18E81F1C761EDC40686B21009461</t>
  </si>
  <si>
    <t>5C5F234A3AB879175A76B999D01B745B72E38D3E18E81F1C761EDC40686B21009461</t>
  </si>
  <si>
    <t>잡재료 및 소모재료</t>
  </si>
  <si>
    <t>5C5F234A3AB879175A76B999D01B745D4123DB36B8ABE80956914DC047001</t>
  </si>
  <si>
    <t>합성목재데크설치[자재관급]  25mm, ㅁ-100*100*2.3t@1000 아연각관 하지틀  M2     ( 호표 58 )</t>
  </si>
  <si>
    <t>데크 발포폼</t>
  </si>
  <si>
    <t>데크재용</t>
  </si>
  <si>
    <t>5B72F3913058AAC04ED676C7F016B80FD77786</t>
  </si>
  <si>
    <t>5C5F43963AC8C9E1BB560F82F0FE9B5B72F3913058AAC04ED676C7F016B80FD77786</t>
  </si>
  <si>
    <t>데크고정조인트 (YDF-PE)</t>
  </si>
  <si>
    <t>47*26*17.5</t>
  </si>
  <si>
    <t>5B72F3913058AAC04ED676C7F016B80FD77784</t>
  </si>
  <si>
    <t>5C5F43963AC8C9E1BB560F82F0FE9B5B72F3913058AAC04ED676C7F016B80FD77784</t>
  </si>
  <si>
    <t>데크조인트고정피스 (STS)</t>
  </si>
  <si>
    <t>#8*38L (ф4)</t>
  </si>
  <si>
    <t>5B72F3913058AAC04ED676C7F016B80FD77782</t>
  </si>
  <si>
    <t>5C5F43963AC8C9E1BB560F82F0FE9B5B72F3913058AAC04ED676C7F016B80FD77782</t>
  </si>
  <si>
    <t>마감판고정피스 (STS)</t>
  </si>
  <si>
    <t>#8*50L (ф4)</t>
  </si>
  <si>
    <t>5B72F3913058AAC04ED676C7F016B80FD77780</t>
  </si>
  <si>
    <t>5C5F43963AC8C9E1BB560F82F0FE9B5B72F3913058AAC04ED676C7F016B80FD77780</t>
  </si>
  <si>
    <t>아연도사각각관</t>
  </si>
  <si>
    <t>75*75*2.3T</t>
  </si>
  <si>
    <t>5B72F3913058AAC04ED676C7F016B80FD77781</t>
  </si>
  <si>
    <t>5C5F43963AC8C9E1BB560F82F0FE9B5B72F3913058AAC04ED676C7F016B80FD77781</t>
  </si>
  <si>
    <t>50*50*2.3T</t>
  </si>
  <si>
    <t>5B72F3913058AAC04ED676C7F016B80FD7778E</t>
  </si>
  <si>
    <t>5C5F43963AC8C9E1BB560F82F0FE9B5B72F3913058AAC04ED676C7F016B80FD7778E</t>
  </si>
  <si>
    <t>5B72F3913058AAC04ED676C7F016B80FD776FF</t>
  </si>
  <si>
    <t>5C5F43963AC8C9E1BB560F82F0FE9B5B72F3913058AAC04ED676C7F016B80FD776FF</t>
  </si>
  <si>
    <t>기초플레이트</t>
  </si>
  <si>
    <t>150*150*6T</t>
  </si>
  <si>
    <t>5B72F3913058AAC04ED676C7F016B80FD776FE</t>
  </si>
  <si>
    <t>5C5F43963AC8C9E1BB560F82F0FE9B5B72F3913058AAC04ED676C7F016B80FD776FE</t>
  </si>
  <si>
    <t>L형앵글</t>
  </si>
  <si>
    <t>50*50*50*4T</t>
  </si>
  <si>
    <t>5B72F3913058AAC04ED676C7F016B80FD776FD</t>
  </si>
  <si>
    <t>5C5F43963AC8C9E1BB560F82F0FE9B5B72F3913058AAC04ED676C7F016B80FD776FD</t>
  </si>
  <si>
    <t>셋트앵커 (STS)</t>
  </si>
  <si>
    <t>M10*70L (ф3/8")</t>
  </si>
  <si>
    <t>5B72F3913058AAC04ED676C7F016B80FD776FB</t>
  </si>
  <si>
    <t>5C5F43963AC8C9E1BB560F82F0FE9B5B72F3913058AAC04ED676C7F016B80FD776FB</t>
  </si>
  <si>
    <t>철재면 도색</t>
  </si>
  <si>
    <t>5B72F3913058AAC04ED676C7F016B80FD776F9</t>
  </si>
  <si>
    <t>5C5F43963AC8C9E1BB560F82F0FE9B5B72F3913058AAC04ED676C7F016B80FD776F9</t>
  </si>
  <si>
    <t>앙카볼트 설치</t>
  </si>
  <si>
    <t>5B72F3913058AAC04ED676C7F016B80FD776F7</t>
  </si>
  <si>
    <t>5C5F43963AC8C9E1BB560F82F0FE9B5B72F3913058AAC04ED676C7F016B80FD776F7</t>
  </si>
  <si>
    <t>잡철물 설치</t>
  </si>
  <si>
    <t>5B72F3913058AAC04ED676C7F016B80FD775D8</t>
  </si>
  <si>
    <t>5C5F43963AC8C9E1BB560F82F0FE9B5B72F3913058AAC04ED676C7F016B80FD775D8</t>
  </si>
  <si>
    <t>합성목재 데크틀 설치</t>
  </si>
  <si>
    <t>일</t>
  </si>
  <si>
    <t>5B72F3913058AAC04ED676C7F016B80FD775DA</t>
  </si>
  <si>
    <t>5C5F43963AC8C9E1BB560F82F0FE9B5B72F3913058AAC04ED676C7F016B80FD775DA</t>
  </si>
  <si>
    <t>합성목재 데크 설치</t>
  </si>
  <si>
    <t>5B72F3913058AAC04ED676C7F016B80FD775DC</t>
  </si>
  <si>
    <t>5C5F43963AC8C9E1BB560F82F0FE9B5B72F3913058AAC04ED676C7F016B80FD775DC</t>
  </si>
  <si>
    <t>합성목재 난간 설치</t>
  </si>
  <si>
    <t>5B72F3913058AAC04ED676C7F016B80FD775DE</t>
  </si>
  <si>
    <t>5C5F43963AC8C9E1BB560F82F0FE9B5B72F3913058AAC04ED676C7F016B80FD775DE</t>
  </si>
  <si>
    <t>걸레받이 설치 - 중밀도섬유판  T=9, H=100, 방염필름  M     ( 호표 59 )</t>
  </si>
  <si>
    <t>중밀도섬유판</t>
  </si>
  <si>
    <t>중밀도섬유판, 9.0*1220*2440mm</t>
  </si>
  <si>
    <t>5B5603793F78F423D6D68D9ED0B1C6EC14C9A8</t>
  </si>
  <si>
    <t>5C5F23483F9826A255769510E0B7095B5603793F78F423D6D68D9ED0B1C6EC14C9A8</t>
  </si>
  <si>
    <t>고무접착제</t>
  </si>
  <si>
    <t>고무접착제, 건설용고무풀</t>
  </si>
  <si>
    <t>5B72F3913058AAC04ED664AD80B3636E3213C9</t>
  </si>
  <si>
    <t>5C5F23483F9826A255769510E0B7095B72F3913058AAC04ED664AD80B3636E3213C9</t>
  </si>
  <si>
    <t>걸레받이 설치</t>
  </si>
  <si>
    <t>중밀도섬유판, H=75~120mm 기준</t>
  </si>
  <si>
    <t>호표 184</t>
  </si>
  <si>
    <t>5C5F23483F9824F3D366C038806BAE</t>
  </si>
  <si>
    <t>5C5F23483F9826A255769510E0B7095C5F23483F9824F3D366C038806BAE</t>
  </si>
  <si>
    <t>인테리어필름</t>
  </si>
  <si>
    <t>방염우드 0.4mm</t>
  </si>
  <si>
    <t>5BDCD3CC3B883446F0964A4BD0D4675A0CFC8E</t>
  </si>
  <si>
    <t>5C5F23483F9826A255769510E0B7095BDCD3CC3B883446F0964A4BD0D4675A0CFC8E</t>
  </si>
  <si>
    <t>MDF 문선설치  W:50*9t, 방염필름  M     ( 호표 60 )</t>
  </si>
  <si>
    <t>5C5F234A3AB87A39E286A33400F1F35B5603793F78F423D6D68D9ED0B1C6EC14C9A8</t>
  </si>
  <si>
    <t>목재창호 설치</t>
  </si>
  <si>
    <t>문선 설치</t>
  </si>
  <si>
    <t>호표 185</t>
  </si>
  <si>
    <t>5C5F136234A824472416B60C707F15</t>
  </si>
  <si>
    <t>5C5F234A3AB87A39E286A33400F1F35C5F136234A824472416B60C707F15</t>
  </si>
  <si>
    <t>5C5F234A3AB87A39E286A33400F1F35BDCD3CC3B883446F0964A4BD0D4675A0CFC8E</t>
  </si>
  <si>
    <t>MDF 문선설치  W:100*9t, 방염필름  M     ( 호표 61 )</t>
  </si>
  <si>
    <t>5C5F234A3AB87A39E286A33400F1F15B5603793F78F423D6D68D9ED0B1C6EC14C9A8</t>
  </si>
  <si>
    <t>5C5F234A3AB87A39E286A33400F1F15C5F136234A824472416B60C707F15</t>
  </si>
  <si>
    <t>5C5F234A3AB87A39E286A33400F1F15BDCD3CC3B883446F0964A4BD0D4675A0CFC8E</t>
  </si>
  <si>
    <t>수장벽마감설치  ㅁ-30*30*1.6t@450+GB9.5t*2겹  M2     ( 호표 62 )</t>
  </si>
  <si>
    <t>일반구조용각형강관(아연각관)(설치)</t>
  </si>
  <si>
    <t>30×30×1.6mm</t>
  </si>
  <si>
    <t>호표 186</t>
  </si>
  <si>
    <t>5C5EA39839C8D8B4E7760E4E8032F4</t>
  </si>
  <si>
    <t>5C5F234A3A88A49130B686C4B02F4C5C5EA39839C8D8B4E7760E4E8032F4</t>
  </si>
  <si>
    <t>석고판 나사 고정(바탕용)</t>
  </si>
  <si>
    <t>벽, 2겹 붙임, 일반 9.5mm</t>
  </si>
  <si>
    <t>호표 187</t>
  </si>
  <si>
    <t>5C5F234A3A88A65F44A69F09E0653A</t>
  </si>
  <si>
    <t>5C5F234A3A88A49130B686C4B02F4C5C5F234A3A88A65F44A69F09E0653A</t>
  </si>
  <si>
    <t>수장벽마감설치  ㅁ-30*30*1.6t@450+GB9.5t*2겹+포세린타일10t  M2     ( 호표 63 )</t>
  </si>
  <si>
    <t>5C5F234A3A88A49130B686C4B02F485C5EA39839C8D8B4E7760E4E8032F4</t>
  </si>
  <si>
    <t>5C5F234A3A88A49130B686C4B02F485C5F234A3A88A65F44A69F09E0653A</t>
  </si>
  <si>
    <t>5C5F234A3A88A49130B686C4B02F485BDCD3D438E80C915B5650F290CA2C4C92EF93</t>
  </si>
  <si>
    <t>타일 압착 붙이기(접착제붙임)</t>
  </si>
  <si>
    <t>호표 189</t>
  </si>
  <si>
    <t>5C5F037D33C8C75E6056C773305457</t>
  </si>
  <si>
    <t>5C5F234A3A88A49130B686C4B02F485C5F037D33C8C75E6056C773305457</t>
  </si>
  <si>
    <t>수장벽마감설치  ㅁ-30*30*1.6t@450+WGB12.5t*2겹  M2     ( 호표 64 )</t>
  </si>
  <si>
    <t>5C5F234A3A88A49130B686C4B02F465C5EA39839C8D8B4E7760E4E8032F4</t>
  </si>
  <si>
    <t>벽, 2겹 붙임, 방수 12.5mm</t>
  </si>
  <si>
    <t>호표 190</t>
  </si>
  <si>
    <t>5C5F234A3A88A65F44A69F09F009EF</t>
  </si>
  <si>
    <t>5C5F234A3A88A49130B686C4B02F465C5F234A3A88A65F44A69F09F009EF</t>
  </si>
  <si>
    <t>PF보드(공간넣기)  벽, 90mm, 준불연(심재)  M2     ( 호표 65 )</t>
  </si>
  <si>
    <t>PF보드 준불연(심재)</t>
  </si>
  <si>
    <t>90mm(T)×1200(W)×2000 또는 600 (L), 제주외</t>
  </si>
  <si>
    <t>5BDCD3CC3B883446F0964A4BD0D4672D9B44FC</t>
  </si>
  <si>
    <t>5C5F234D30483F389236376030960A5BDCD3CC3B883446F0964A4BD0D4672D9B44FC</t>
  </si>
  <si>
    <t>초산비닐계접착제</t>
  </si>
  <si>
    <t>초산비닐계접착제, 스치로폴, 암면</t>
  </si>
  <si>
    <t>5B72F3913058AAC04ED63F1170528E243E307D</t>
  </si>
  <si>
    <t>5C5F234D30483F389236376030960A5B72F3913058AAC04ED63F1170528E243E307D</t>
  </si>
  <si>
    <t>단열재 공간넣기</t>
  </si>
  <si>
    <t>100mm 이하</t>
  </si>
  <si>
    <t>호표 191</t>
  </si>
  <si>
    <t>5C5F234D37F8DB2B4A46B408A0A320</t>
  </si>
  <si>
    <t>5C5F234D30483F389236376030960A5C5F234D37F8DB2B4A46B408A0A320</t>
  </si>
  <si>
    <t>DRY WALL(C-65)  WGB12.5t 2겹양면+GW50t  M2     ( 호표 66 )</t>
  </si>
  <si>
    <t>메탈스터드</t>
  </si>
  <si>
    <t>C-65*45*0.8t</t>
  </si>
  <si>
    <t>호표 192</t>
  </si>
  <si>
    <t>5C5EA3833D687E4F06665A09F030D7</t>
  </si>
  <si>
    <t>5C5EA3833D687E4F6FC694AED045075C5EA3833D687E4F06665A09F030D7</t>
  </si>
  <si>
    <t>유리면 핀사용 붙이기</t>
  </si>
  <si>
    <t>유리면보드, 밀도24kg/㎥, 50mm</t>
  </si>
  <si>
    <t>호표 193</t>
  </si>
  <si>
    <t>5C5F234D37C8078D80F6A3AA003583</t>
  </si>
  <si>
    <t>5C5EA3833D687E4F6FC694AED045075C5F234D37C8078D80F6A3AA003583</t>
  </si>
  <si>
    <t>5C5EA3833D687E4F6FC694AED045075C5F234A3A88A65F44A69F09F009EF</t>
  </si>
  <si>
    <t>석고보드상하코킹(일반)</t>
  </si>
  <si>
    <t>스터드와 면하는 석고보드만 해당</t>
  </si>
  <si>
    <t>호표 194</t>
  </si>
  <si>
    <t>5C5EA3833D687E4F6FC694AED042B2</t>
  </si>
  <si>
    <t>5C5EA3833D687E4F6FC694AED045075C5EA3833D687E4F6FC694AED042B2</t>
  </si>
  <si>
    <t>화강석두겁대 철거  바닥, 30mm, 바탕몰탈 포함  M2     ( 호표 67 )</t>
  </si>
  <si>
    <t>콘크리트구조물 헐기(인력)</t>
  </si>
  <si>
    <t>소형브레이커(전기식), 무근, 2.7m3/일당</t>
  </si>
  <si>
    <t>호표 196</t>
  </si>
  <si>
    <t>5C5EC3E030C8EDF7C4861C5CD01086</t>
  </si>
  <si>
    <t>5C5EC3E037787B603386809EF0153E5C5EC3E030C8EDF7C4861C5CD01086</t>
  </si>
  <si>
    <t>철거폐기물 운반비  지상 2층  TON     ( 호표 68 )</t>
  </si>
  <si>
    <t>5C5FB3673A78EEC9C1262977204DD65C8413F732B88D0BFFA67D00B0CCC6B7E58E41</t>
  </si>
  <si>
    <t>강관비계용 부재  비계용 강관 / 인장강도  회     ( 호표 69 )</t>
  </si>
  <si>
    <t>중급품질관리원</t>
  </si>
  <si>
    <t>금액제외</t>
  </si>
  <si>
    <t>5C8413F732B88D0BFFA67D00B0CCC6B7E589C1</t>
  </si>
  <si>
    <t>5C5FC34937E815B36B76CB9300815C5C8413F732B88D0BFFA67D00B0CCC6B7E589C1</t>
  </si>
  <si>
    <t>-</t>
  </si>
  <si>
    <t>초급품질관리원</t>
  </si>
  <si>
    <t>5C8413F732B88D0BFFA67D00B0CCC6B7E589C0</t>
  </si>
  <si>
    <t>5C5FC34937E815B36B76CB9300815C5C8413F732B88D0BFFA67D00B0CCC6B7E589C0</t>
  </si>
  <si>
    <t>일반경비</t>
  </si>
  <si>
    <t>전력</t>
  </si>
  <si>
    <t>kwh</t>
  </si>
  <si>
    <t>5C1123283838AD1971266C8C70F2FD151DAA9A</t>
  </si>
  <si>
    <t>5C5FC34937E815B36B76CB9300815C5C1123283838AD1971266C8C70F2FD151DAA9A</t>
  </si>
  <si>
    <t>합계의 100%</t>
  </si>
  <si>
    <t>5C5FC34937E815B36B76CB9300815C5D4123DB36B8ABE80956914DC047001</t>
  </si>
  <si>
    <t>강관비계용 부재  강관조인트 / 휨장하중  회     ( 호표 70 )</t>
  </si>
  <si>
    <t>5C5FC34937E815B36B76CB930082635C8413F732B88D0BFFA67D00B0CCC6B7E589C1</t>
  </si>
  <si>
    <t>5C5FC34937E815B36B76CB930082635C8413F732B88D0BFFA67D00B0CCC6B7E589C0</t>
  </si>
  <si>
    <t>5C5FC34937E815B36B76CB930082635C1123283838AD1971266C8C70F2FD151DAA9A</t>
  </si>
  <si>
    <t>5C5FC34937E815B36B76CB930082635D4123DB36B8ABE80956914DC047001</t>
  </si>
  <si>
    <t>강관비계용 부재  강관조인트 / 인장하중  회     ( 호표 71 )</t>
  </si>
  <si>
    <t>5C5FC34937E815B36B76CB9300830A5C8413F732B88D0BFFA67D00B0CCC6B7E589C1</t>
  </si>
  <si>
    <t>5C5FC34937E815B36B76CB9300830A5C8413F732B88D0BFFA67D00B0CCC6B7E589C0</t>
  </si>
  <si>
    <t>5C5FC34937E815B36B76CB9300830A5C1123283838AD1971266C8C70F2FD151DAA9A</t>
  </si>
  <si>
    <t>5C5FC34937E815B36B76CB9300830A5D4123DB36B8ABE80956914DC047001</t>
  </si>
  <si>
    <t>강관비계용 부재  강관조인트 / 압축강도  회     ( 호표 72 )</t>
  </si>
  <si>
    <t>5C5FC34937E815B36B76CB930084105C8413F732B88D0BFFA67D00B0CCC6B7E589C1</t>
  </si>
  <si>
    <t>5C5FC34937E815B36B76CB930084105C8413F732B88D0BFFA67D00B0CCC6B7E589C0</t>
  </si>
  <si>
    <t>5C5FC34937E815B36B76CB930084105C1123283838AD1971266C8C70F2FD151DAA9A</t>
  </si>
  <si>
    <t>5C5FC34937E815B36B76CB930084105D4123DB36B8ABE80956914DC047001</t>
  </si>
  <si>
    <t>석재  밀도 및 흡수율  회     ( 호표 73 )</t>
  </si>
  <si>
    <t>고급품질관리원</t>
  </si>
  <si>
    <t>5C8413F732B88D0BFFA67D00B0CCC6B7E58832</t>
  </si>
  <si>
    <t>5C5FC34937E815B470B69654D08E195C8413F732B88D0BFFA67D00B0CCC6B7E58832</t>
  </si>
  <si>
    <t>5C5FC34937E815B470B69654D08E195C8413F732B88D0BFFA67D00B0CCC6B7E589C1</t>
  </si>
  <si>
    <t>5C5FC34937E815B470B69654D08E195C1123283838AD1971266C8C70F2FD151DAA9A</t>
  </si>
  <si>
    <t>상하수도요금</t>
  </si>
  <si>
    <t>5C1123283838AD1971266C8C70F2FD151DAA9D</t>
  </si>
  <si>
    <t>5C5FC34937E815B470B69654D08E195C1123283838AD1971266C8C70F2FD151DAA9D</t>
  </si>
  <si>
    <t>5C5FC34937E815B470B69654D08E195D4123DB36B8ABE80956914DC047001</t>
  </si>
  <si>
    <t>석재  압축강도  회     ( 호표 74 )</t>
  </si>
  <si>
    <t>특급품질관리원</t>
  </si>
  <si>
    <t>5C8413F732B88D0BFFA67D00B0CCC6B7E58833</t>
  </si>
  <si>
    <t>5C5FC34937E815B470B69654D08D735C8413F732B88D0BFFA67D00B0CCC6B7E58833</t>
  </si>
  <si>
    <t>5C5FC34937E815B470B69654D08D735C8413F732B88D0BFFA67D00B0CCC6B7E58832</t>
  </si>
  <si>
    <t>5C5FC34937E815B470B69654D08D735C8413F732B88D0BFFA67D00B0CCC6B7E589C1</t>
  </si>
  <si>
    <t>5C5FC34937E815B470B69654D08D735C8413F732B88D0BFFA67D00B0CCC6B7E589C0</t>
  </si>
  <si>
    <t>5C5FC34937E815B470B69654D08D735C1123283838AD1971266C8C70F2FD151DAA9A</t>
  </si>
  <si>
    <t>5C5FC34937E815B470B69654D08D735D4123DB36B8ABE80956914DC047001</t>
  </si>
  <si>
    <t>도자기질타일  겉모양 및 치수(모자이크타일 제외)  회     ( 호표 75 )</t>
  </si>
  <si>
    <t>5C5FC34937E8177880566FD110C8B95C8413F732B88D0BFFA67D00B0CCC6B7E589C1</t>
  </si>
  <si>
    <t>5C5FC34937E8177880566FD110C8B95C8413F732B88D0BFFA67D00B0CCC6B7E589C0</t>
  </si>
  <si>
    <t>5C5FC34937E8177880566FD110C8B95D4123DB36B8ABE80956914DC047001</t>
  </si>
  <si>
    <t>도자기질타일  뒤틀림  회     ( 호표 76 )</t>
  </si>
  <si>
    <t>5C5FC34937E8177880566FD110CB0D5C8413F732B88D0BFFA67D00B0CCC6B7E589C0</t>
  </si>
  <si>
    <t>5C5FC34937E8177880566FD110CB0D5C1123283838AD1971266C8C70F2FD151DAA9A</t>
  </si>
  <si>
    <t>5C5FC34937E8177880566FD110CB0D5D4123DB36B8ABE80956914DC047001</t>
  </si>
  <si>
    <t>도자기질타일  치수의 불규칙도  회     ( 호표 77 )</t>
  </si>
  <si>
    <t>5C5FC34937E8177880566FD110CA665C8413F732B88D0BFFA67D00B0CCC6B7E589C0</t>
  </si>
  <si>
    <t>5C5FC34937E8177880566FD110CA665C1123283838AD1971266C8C70F2FD151DAA9A</t>
  </si>
  <si>
    <t>5C5FC34937E8177880566FD110CA665D4123DB36B8ABE80956914DC047001</t>
  </si>
  <si>
    <t>도자기질타일  흡수율  회     ( 호표 78 )</t>
  </si>
  <si>
    <t>5C5FC34937E8177880566FD110CD3A5C8413F732B88D0BFFA67D00B0CCC6B7E58832</t>
  </si>
  <si>
    <t>5C5FC34937E8177880566FD110CD3A5C8413F732B88D0BFFA67D00B0CCC6B7E589C0</t>
  </si>
  <si>
    <t>5C5FC34937E8177880566FD110CD3A5C1123283838AD1971266C8C70F2FD151DAA9A</t>
  </si>
  <si>
    <t>5C5FC34937E8177880566FD110CD3A5C1123283838AD1971266C8C70F2FD151DAA9D</t>
  </si>
  <si>
    <t>5C5FC34937E8177880566FD110CD3A5D4123DB36B8ABE80956914DC047001</t>
  </si>
  <si>
    <t>도자기질타일  내균열성(시유타일)  회     ( 호표 79 )</t>
  </si>
  <si>
    <t>5C5FC34937E8177880566FD110CC135C8413F732B88D0BFFA67D00B0CCC6B7E58833</t>
  </si>
  <si>
    <t>5C5FC34937E8177880566FD110CC135C8413F732B88D0BFFA67D00B0CCC6B7E589C0</t>
  </si>
  <si>
    <t>5C5FC34937E8177880566FD110CC135C1123283838AD1971266C8C70F2FD151DAA9A</t>
  </si>
  <si>
    <t>5C5FC34937E8177880566FD110CC135C1123283838AD1971266C8C70F2FD151DAA9D</t>
  </si>
  <si>
    <t>5C5FC34937E8177880566FD110CC135D4123DB36B8ABE80956914DC047001</t>
  </si>
  <si>
    <t>도자기질타일  내마모성(바닥타일)  회     ( 호표 80 )</t>
  </si>
  <si>
    <t>5C5FC34937E8177880566FD110CFE85C8413F732B88D0BFFA67D00B0CCC6B7E58833</t>
  </si>
  <si>
    <t>5C5FC34937E8177880566FD110CFE85C8413F732B88D0BFFA67D00B0CCC6B7E589C0</t>
  </si>
  <si>
    <t>5C5FC34937E8177880566FD110CFE85C1123283838AD1971266C8C70F2FD151DAA9A</t>
  </si>
  <si>
    <t>5C5FC34937E8177880566FD110CFE85C1123283838AD1971266C8C70F2FD151DAA9D</t>
  </si>
  <si>
    <t>5C5FC34937E8177880566FD110CFE85D4123DB36B8ABE80956914DC047001</t>
  </si>
  <si>
    <t>도자기질타일  꺽임강도  회     ( 호표 81 )</t>
  </si>
  <si>
    <t>5C5FC34937E8177880566FD110CEC15C8413F732B88D0BFFA67D00B0CCC6B7E58833</t>
  </si>
  <si>
    <t>5C5FC34937E8177880566FD110CEC15C8413F732B88D0BFFA67D00B0CCC6B7E589C1</t>
  </si>
  <si>
    <t>5C5FC34937E8177880566FD110CEC15C8413F732B88D0BFFA67D00B0CCC6B7E589C0</t>
  </si>
  <si>
    <t>5C5FC34937E8177880566FD110CEC15C1123283838AD1971266C8C70F2FD151DAA9A</t>
  </si>
  <si>
    <t>5C5FC34937E8177880566FD110CEC15D4123DB36B8ABE80956914DC047001</t>
  </si>
  <si>
    <t>도자기질타일  동결융해(외장, 바닥타일)  회     ( 호표 82 )</t>
  </si>
  <si>
    <t>5C5FC34937E8177880566FD110C1095C8413F732B88D0BFFA67D00B0CCC6B7E58833</t>
  </si>
  <si>
    <t>5C5FC34937E8177880566FD110C1095C8413F732B88D0BFFA67D00B0CCC6B7E58832</t>
  </si>
  <si>
    <t>5C5FC34937E8177880566FD110C1095C8413F732B88D0BFFA67D00B0CCC6B7E589C1</t>
  </si>
  <si>
    <t>5C5FC34937E8177880566FD110C1095C8413F732B88D0BFFA67D00B0CCC6B7E589C0</t>
  </si>
  <si>
    <t>5C5FC34937E8177880566FD110C1095C1123283838AD1971266C8C70F2FD151DAA9A</t>
  </si>
  <si>
    <t>5C5FC34937E8177880566FD110C1095C1123283838AD1971266C8C70F2FD151DAA9D</t>
  </si>
  <si>
    <t>5C5FC34937E8177880566FD110C1095D4123DB36B8ABE80956914DC047001</t>
  </si>
  <si>
    <t>도자기질타일  내약품성  회     ( 호표 83 )</t>
  </si>
  <si>
    <t>5C5FC34937E8177880566FD110C0635C8413F732B88D0BFFA67D00B0CCC6B7E58832</t>
  </si>
  <si>
    <t>5C5FC34937E8177880566FD110C0635C8413F732B88D0BFFA67D00B0CCC6B7E589C0</t>
  </si>
  <si>
    <t>5C5FC34937E8177880566FD110C0635C1123283838AD1971266C8C70F2FD151DAA9A</t>
  </si>
  <si>
    <t>5C5FC34937E8177880566FD110C0635C1123283838AD1971266C8C70F2FD151DAA9D</t>
  </si>
  <si>
    <t>5C5FC34937E8177880566FD110C0635D4123DB36B8ABE80956914DC047001</t>
  </si>
  <si>
    <t>도자기질타일  침지의 접착성, 박리성, 재질 및 개구율(구성타일)  회     ( 호표 84 )</t>
  </si>
  <si>
    <t>5C5FC34937E8177880566FD10022165C8413F732B88D0BFFA67D00B0CCC6B7E589C0</t>
  </si>
  <si>
    <t>5C5FC34937E8177880566FD10022165D4123DB36B8ABE80956914DC047001</t>
  </si>
  <si>
    <t>합성고분자계 방수시트  겉모양, 치수  회     ( 호표 85 )</t>
  </si>
  <si>
    <t>5C5FC34937E8177C7CE612D750E5F25C8413F732B88D0BFFA67D00B0CCC6B7E589C0</t>
  </si>
  <si>
    <t>5C5FC34937E8177C7CE612D750E5F25D4123DB36B8ABE80956914DC047001</t>
  </si>
  <si>
    <t>합성고분자계 방수시트  인장성능  회     ( 호표 86 )</t>
  </si>
  <si>
    <t>5C5FC34937E8177C7CE612D750E6995C8413F732B88D0BFFA67D00B0CCC6B7E589C1</t>
  </si>
  <si>
    <t>5C5FC34937E8177C7CE612D750E6995C8413F732B88D0BFFA67D00B0CCC6B7E589C0</t>
  </si>
  <si>
    <t>5C5FC34937E8177C7CE612D750E6995C1123283838AD1971266C8C70F2FD151DAA9A</t>
  </si>
  <si>
    <t>5C5FC34937E8177C7CE612D750E6995D4123DB36B8ABE80956914DC047001</t>
  </si>
  <si>
    <t>합성고분자계 방수시트  인열성능  회     ( 호표 87 )</t>
  </si>
  <si>
    <t>5C5FC34937E8177C7CE612D750E7BF5C8413F732B88D0BFFA67D00B0CCC6B7E589C1</t>
  </si>
  <si>
    <t>5C5FC34937E8177C7CE612D750E7BF5C8413F732B88D0BFFA67D00B0CCC6B7E589C0</t>
  </si>
  <si>
    <t>5C5FC34937E8177C7CE612D750E7BF5C1123283838AD1971266C8C70F2FD151DAA9A</t>
  </si>
  <si>
    <t>5C5FC34937E8177C7CE612D750E7BF5D4123DB36B8ABE80956914DC047001</t>
  </si>
  <si>
    <t>합성고분자계 방수시트  온도의존성  회     ( 호표 88 )</t>
  </si>
  <si>
    <t>5C5FC34937E8177C7CE612D750E0705C8413F732B88D0BFFA67D00B0CCC6B7E589C1</t>
  </si>
  <si>
    <t>5C5FC34937E8177C7CE612D750E0705C8413F732B88D0BFFA67D00B0CCC6B7E589C0</t>
  </si>
  <si>
    <t>5C5FC34937E8177C7CE612D750E0705C1123283838AD1971266C8C70F2FD151DAA9A</t>
  </si>
  <si>
    <t>5C5FC34937E8177C7CE612D750E0705D4123DB36B8ABE80956914DC047001</t>
  </si>
  <si>
    <t>합성고분자계 방수시트  가열신축성상  회     ( 호표 89 )</t>
  </si>
  <si>
    <t>5C5FC34937E8177C7CE612D750E1175C8413F732B88D0BFFA67D00B0CCC6B7E58832</t>
  </si>
  <si>
    <t>5C5FC34937E8177C7CE612D750E1175C8413F732B88D0BFFA67D00B0CCC6B7E589C0</t>
  </si>
  <si>
    <t>5C5FC34937E8177C7CE612D750E1175C1123283838AD1971266C8C70F2FD151DAA9A</t>
  </si>
  <si>
    <t>5C5FC34937E8177C7CE612D750E1175D4123DB36B8ABE80956914DC047001</t>
  </si>
  <si>
    <t>합성고분자계 방수시트  열화처리 후의 인장성능  회     ( 호표 90 )</t>
  </si>
  <si>
    <t>5C5FC34937E8177C7CE612D750E23E5C8413F732B88D0BFFA67D00B0CCC6B7E58832</t>
  </si>
  <si>
    <t>5C5FC34937E8177C7CE612D750E23E5C8413F732B88D0BFFA67D00B0CCC6B7E589C0</t>
  </si>
  <si>
    <t>5C5FC34937E8177C7CE612D750E23E5C1123283838AD1971266C8C70F2FD151DAA9A</t>
  </si>
  <si>
    <t>5C5FC34937E8177C7CE612D750E23E5D4123DB36B8ABE80956914DC047001</t>
  </si>
  <si>
    <t>합성고분자계 방수시트  신장시의 열화성상  회     ( 호표 91 )</t>
  </si>
  <si>
    <t>5C5FC34937E8177C7CE612D750E3C45C8413F732B88D0BFFA67D00B0CCC6B7E58832</t>
  </si>
  <si>
    <t>5C5FC34937E8177C7CE612D750E3C45C8413F732B88D0BFFA67D00B0CCC6B7E589C0</t>
  </si>
  <si>
    <t>5C5FC34937E8177C7CE612D750E3C45C1123283838AD1971266C8C70F2FD151DAA9A</t>
  </si>
  <si>
    <t>5C5FC34937E8177C7CE612D750E3C45D4123DB36B8ABE80956914DC047001</t>
  </si>
  <si>
    <t>합성고분자계 방수시트  접합성상  회     ( 호표 92 )</t>
  </si>
  <si>
    <t>5C5FC34937E8177C7CE612D750EC215C8413F732B88D0BFFA67D00B0CCC6B7E589C1</t>
  </si>
  <si>
    <t>5C5FC34937E8177C7CE612D750EC215C8413F732B88D0BFFA67D00B0CCC6B7E589C0</t>
  </si>
  <si>
    <t>5C5FC34937E8177C7CE612D750EC215C1123283838AD1971266C8C70F2FD151DAA9A</t>
  </si>
  <si>
    <t>5C5FC34937E8177C7CE612D750EC215D4123DB36B8ABE80956914DC047001</t>
  </si>
  <si>
    <t>합성고분자계 방수시트  접합인장성능(복합시트 경우)  회     ( 호표 93 )</t>
  </si>
  <si>
    <t>5C5FC34937E8177C7CE612D750EDC85C8413F732B88D0BFFA67D00B0CCC6B7E589C0</t>
  </si>
  <si>
    <t>5C5FC34937E8177C7CE612D750EDC85C1123283838AD1971266C8C70F2FD151DAA9A</t>
  </si>
  <si>
    <t>5C5FC34937E8177C7CE612D750EDC85D4123DB36B8ABE80956914DC047001</t>
  </si>
  <si>
    <t>창세트  치수  회     ( 호표 94 )</t>
  </si>
  <si>
    <t>5C5FC34937E8177B55D6F9AA50CA8D5C8413F732B88D0BFFA67D00B0CCC6B7E589C0</t>
  </si>
  <si>
    <t>5C5FC34937E8177B55D6F9AA50CA8D5D4123DB36B8ABE80956914DC047001</t>
  </si>
  <si>
    <t>창세트  개폐력  회     ( 호표 95 )</t>
  </si>
  <si>
    <t>5C5FC34937E8177B55D6F9AA50C9E65C8413F732B88D0BFFA67D00B0CCC6B7E58832</t>
  </si>
  <si>
    <t>5C5FC34937E8177B55D6F9AA50C9E65C8413F732B88D0BFFA67D00B0CCC6B7E589C0</t>
  </si>
  <si>
    <t>5C5FC34937E8177B55D6F9AA50C9E65D4123DB36B8ABE80956914DC047001</t>
  </si>
  <si>
    <t>창세트  개폐반복성 / 스윙창세트  회     ( 호표 96 )</t>
  </si>
  <si>
    <t>5C5FC34937E8177B55D6F9AA50C8C05C8413F732B88D0BFFA67D00B0CCC6B7E58833</t>
  </si>
  <si>
    <t>5C5FC34937E8177B55D6F9AA50C8C05C8413F732B88D0BFFA67D00B0CCC6B7E58832</t>
  </si>
  <si>
    <t>5C5FC34937E8177B55D6F9AA50C8C05C8413F732B88D0BFFA67D00B0CCC6B7E589C1</t>
  </si>
  <si>
    <t>5C5FC34937E8177B55D6F9AA50C8C05C1123283838AD1971266C8C70F2FD151DAA9A</t>
  </si>
  <si>
    <t>5C5FC34937E8177B55D6F9AA50C8C05D4123DB36B8ABE80956914DC047001</t>
  </si>
  <si>
    <t>창세트  개폐반복성 / 슬라이딩창세트  회     ( 호표 97 )</t>
  </si>
  <si>
    <t>5C5FC34937E8177B55D6F9AA50CF0F5C8413F732B88D0BFFA67D00B0CCC6B7E58833</t>
  </si>
  <si>
    <t>5C5FC34937E8177B55D6F9AA50CF0F5C8413F732B88D0BFFA67D00B0CCC6B7E58832</t>
  </si>
  <si>
    <t>5C5FC34937E8177B55D6F9AA50CF0F5C8413F732B88D0BFFA67D00B0CCC6B7E589C1</t>
  </si>
  <si>
    <t>5C5FC34937E8177B55D6F9AA50CF0F5C1123283838AD1971266C8C70F2FD151DAA9A</t>
  </si>
  <si>
    <t>5C5FC34937E8177B55D6F9AA50CF0F5D4123DB36B8ABE80956914DC047001</t>
  </si>
  <si>
    <t>창세트  내풍압성  회     ( 호표 98 )</t>
  </si>
  <si>
    <t>5C5FC34937E8177B55D6F9AA50CE685C8413F732B88D0BFFA67D00B0CCC6B7E58833</t>
  </si>
  <si>
    <t>5C5FC34937E8177B55D6F9AA50CE685C8413F732B88D0BFFA67D00B0CCC6B7E58832</t>
  </si>
  <si>
    <t>5C5FC34937E8177B55D6F9AA50CE685C8413F732B88D0BFFA67D00B0CCC6B7E589C1</t>
  </si>
  <si>
    <t>5C5FC34937E8177B55D6F9AA50CE685C8413F732B88D0BFFA67D00B0CCC6B7E589C0</t>
  </si>
  <si>
    <t>5C5FC34937E8177B55D6F9AA50CE685C1123283838AD1971266C8C70F2FD151DAA9A</t>
  </si>
  <si>
    <t>5C5FC34937E8177B55D6F9AA50CE685D4123DB36B8ABE80956914DC047001</t>
  </si>
  <si>
    <t>창세트  기밀성  회     ( 호표 99 )</t>
  </si>
  <si>
    <t>5C5FC34937E8177B55D6F9AA50CD415C8413F732B88D0BFFA67D00B0CCC6B7E58833</t>
  </si>
  <si>
    <t>5C5FC34937E8177B55D6F9AA50CD415C8413F732B88D0BFFA67D00B0CCC6B7E58832</t>
  </si>
  <si>
    <t>5C5FC34937E8177B55D6F9AA50CD415C8413F732B88D0BFFA67D00B0CCC6B7E589C1</t>
  </si>
  <si>
    <t>5C5FC34937E8177B55D6F9AA50CD415C8413F732B88D0BFFA67D00B0CCC6B7E589C0</t>
  </si>
  <si>
    <t>5C5FC34937E8177B55D6F9AA50CD415C1123283838AD1971266C8C70F2FD151DAA9A</t>
  </si>
  <si>
    <t>5C5FC34937E8177B55D6F9AA50CD415D4123DB36B8ABE80956914DC047001</t>
  </si>
  <si>
    <t>창세트  수밀성  회     ( 호표 100 )</t>
  </si>
  <si>
    <t>5C5FC34937E8177B55D6F9AA50CCBB5C8413F732B88D0BFFA67D00B0CCC6B7E58833</t>
  </si>
  <si>
    <t>5C5FC34937E8177B55D6F9AA50CCBB5C8413F732B88D0BFFA67D00B0CCC6B7E58832</t>
  </si>
  <si>
    <t>5C5FC34937E8177B55D6F9AA50CCBB5C8413F732B88D0BFFA67D00B0CCC6B7E589C1</t>
  </si>
  <si>
    <t>5C5FC34937E8177B55D6F9AA50CCBB5C8413F732B88D0BFFA67D00B0CCC6B7E589C0</t>
  </si>
  <si>
    <t>5C5FC34937E8177B55D6F9AA50CCBB5C1123283838AD1971266C8C70F2FD151DAA9A</t>
  </si>
  <si>
    <t>5C5FC34937E8177B55D6F9AA50CCBB5D4123DB36B8ABE80956914DC047001</t>
  </si>
  <si>
    <t>창세트  손잡이대강도(슬라이딩창세트)  회     ( 호표 101 )</t>
  </si>
  <si>
    <t>5C5FC34937E8177B55D6F9AA50C35E5C8413F732B88D0BFFA67D00B0CCC6B7E58832</t>
  </si>
  <si>
    <t>5C5FC34937E8177B55D6F9AA50C35E5C8413F732B88D0BFFA67D00B0CCC6B7E589C0</t>
  </si>
  <si>
    <t>5C5FC34937E8177B55D6F9AA50C35E5D4123DB36B8ABE80956914DC047001</t>
  </si>
  <si>
    <t>창세트  방음성  회     ( 호표 102 )</t>
  </si>
  <si>
    <t>5C5FC34937E8177B55D6F9AA50C2B75C8413F732B88D0BFFA67D00B0CCC6B7E58833</t>
  </si>
  <si>
    <t>5C5FC34937E8177B55D6F9AA50C2B75C8413F732B88D0BFFA67D00B0CCC6B7E58832</t>
  </si>
  <si>
    <t>5C5FC34937E8177B55D6F9AA50C2B75C8413F732B88D0BFFA67D00B0CCC6B7E589C1</t>
  </si>
  <si>
    <t>5C5FC34937E8177B55D6F9AA50C2B75C8413F732B88D0BFFA67D00B0CCC6B7E589C0</t>
  </si>
  <si>
    <t>5C5FC34937E8177B55D6F9AA50C2B75C1123283838AD1971266C8C70F2FD151DAA9A</t>
  </si>
  <si>
    <t>5C5FC34937E8177B55D6F9AA50C2B75D4123DB36B8ABE80956914DC047001</t>
  </si>
  <si>
    <t>창세트  단열성  회     ( 호표 103 )</t>
  </si>
  <si>
    <t>5C5FC34937E8177B55D6F9AA4025725C8413F732B88D0BFFA67D00B0CCC6B7E58833</t>
  </si>
  <si>
    <t>5C5FC34937E8177B55D6F9AA4025725C8413F732B88D0BFFA67D00B0CCC6B7E58832</t>
  </si>
  <si>
    <t>5C5FC34937E8177B55D6F9AA4025725C8413F732B88D0BFFA67D00B0CCC6B7E589C0</t>
  </si>
  <si>
    <t>5C5FC34937E8177B55D6F9AA4025725C1123283838AD1971266C8C70F2FD151DAA9A</t>
  </si>
  <si>
    <t>5C5FC34937E8177B55D6F9AA4025725D4123DB36B8ABE80956914DC047001</t>
  </si>
  <si>
    <t>창세트  함수율  회     ( 호표 104 )</t>
  </si>
  <si>
    <t>5C5FC34937E8177B55D6F9AA40246B5C8413F732B88D0BFFA67D00B0CCC6B7E589C0</t>
  </si>
  <si>
    <t>5C5FC34937E8177B55D6F9AA40246B5C1123283838AD1971266C8C70F2FD151DAA9A</t>
  </si>
  <si>
    <t>5C5FC34937E8177B55D6F9AA40246B5D4123DB36B8ABE80956914DC047001</t>
  </si>
  <si>
    <t>복층유리  겉모양 및 치수  회     ( 호표 105 )</t>
  </si>
  <si>
    <t>5C5FC34937E8177A4EE68416003D495C8413F732B88D0BFFA67D00B0CCC6B7E589C0</t>
  </si>
  <si>
    <t>5C5FC34937E8177A4EE68416003D495D4123DB36B8ABE80956914DC047001</t>
  </si>
  <si>
    <t>복층유리  이슬점  회     ( 호표 106 )</t>
  </si>
  <si>
    <t>5C5FC34937E8177A4EE68416003E6F5C8413F732B88D0BFFA67D00B0CCC6B7E589C0</t>
  </si>
  <si>
    <t>5C5FC34937E8177A4EE68416003E6F5D4123DB36B8ABE80956914DC047001</t>
  </si>
  <si>
    <t>복층유리  봉착의 가속 내구성  회     ( 호표 107 )</t>
  </si>
  <si>
    <t>5C5FC34937E8177A4EE68416003F765C8413F732B88D0BFFA67D00B0CCC6B7E589C0</t>
  </si>
  <si>
    <t>5C5FC34937E8177A4EE68416003F765D4123DB36B8ABE80956914DC047001</t>
  </si>
  <si>
    <t>복층유리  광택박막 성능의 가속 내구성  회     ( 호표 108 )</t>
  </si>
  <si>
    <t>5C5FC34937E8177A4EE684160038C75C8413F732B88D0BFFA67D00B0CCC6B7E589C0</t>
  </si>
  <si>
    <t>5C5FC34937E8177A4EE684160038C75D4123DB36B8ABE80956914DC047001</t>
  </si>
  <si>
    <t>복층유리  열 관류저항(단열성)  회     ( 호표 109 )</t>
  </si>
  <si>
    <t>5C5FC34937E8177A4EE684160039EE5C8413F732B88D0BFFA67D00B0CCC6B7E589C0</t>
  </si>
  <si>
    <t>5C5FC34937E8177A4EE684160039EE5C1123283838AD1971266C8C70F2FD151DAA9A</t>
  </si>
  <si>
    <t>5C5FC34937E8177A4EE684160039EE5D4123DB36B8ABE80956914DC047001</t>
  </si>
  <si>
    <t>복층유리  태양열 제거율(차폐성)  회     ( 호표 110 )</t>
  </si>
  <si>
    <t>5C5FC34937E8177A4EE68416003AF45C8413F732B88D0BFFA67D00B0CCC6B7E58833</t>
  </si>
  <si>
    <t>5C5FC34937E8177A4EE68416003AF45C8413F732B88D0BFFA67D00B0CCC6B7E589C1</t>
  </si>
  <si>
    <t>5C5FC34937E8177A4EE68416003AF45C8413F732B88D0BFFA67D00B0CCC6B7E589C0</t>
  </si>
  <si>
    <t>5C5FC34937E8177A4EE68416003AF45D4123DB36B8ABE80956914DC047001</t>
  </si>
  <si>
    <t>수성도료  1, 2종 / 열안정성  회     ( 호표 111 )</t>
  </si>
  <si>
    <t>5C5FC34937E81779A76616D2C0CB705C8413F732B88D0BFFA67D00B0CCC6B7E589C1</t>
  </si>
  <si>
    <t>5C5FC34937E81779A76616D2C0CB705C1123283838AD1971266C8C70F2FD151DAA9A</t>
  </si>
  <si>
    <t>5C5FC34937E81779A76616D2C0CB705D4123DB36B8ABE80956914DC047001</t>
  </si>
  <si>
    <t>수성도료  1, 2종 / 냉동안정성  회     ( 호표 112 )</t>
  </si>
  <si>
    <t>5C5FC34937E81779A76616D2C0C8BB5C8413F732B88D0BFFA67D00B0CCC6B7E589C1</t>
  </si>
  <si>
    <t>5C5FC34937E81779A76616D2C0C8BB5C1123283838AD1971266C8C70F2FD151DAA9A</t>
  </si>
  <si>
    <t>5C5FC34937E81779A76616D2C0C8BB5D4123DB36B8ABE80956914DC047001</t>
  </si>
  <si>
    <t>수성도료  1, 2종 / 적신도막은폐율  회     ( 호표 113 )</t>
  </si>
  <si>
    <t>5C5FC34937E81779A76616D2C0C9425C8413F732B88D0BFFA67D00B0CCC6B7E589C1</t>
  </si>
  <si>
    <t>5C5FC34937E81779A76616D2C0C9425C8413F732B88D0BFFA67D00B0CCC6B7E589C0</t>
  </si>
  <si>
    <t>5C5FC34937E81779A76616D2C0C9425C1123283838AD1971266C8C70F2FD151DAA9A</t>
  </si>
  <si>
    <t>5C5FC34937E81779A76616D2C0C9425C1123283838AD1971266C8C70F2FD151DAA9D</t>
  </si>
  <si>
    <t>5C5FC34937E81779A76616D2C0C9425D4123DB36B8ABE80956914DC047001</t>
  </si>
  <si>
    <t>수성도료  1, 2종 / 주도  회     ( 호표 114 )</t>
  </si>
  <si>
    <t>5C5FC34937E81779A76616D2C0CEC45C8413F732B88D0BFFA67D00B0CCC6B7E589C1</t>
  </si>
  <si>
    <t>5C5FC34937E81779A76616D2C0CEC45C8413F732B88D0BFFA67D00B0CCC6B7E589C0</t>
  </si>
  <si>
    <t>5C5FC34937E81779A76616D2C0CEC45C1123283838AD1971266C8C70F2FD151DAA9A</t>
  </si>
  <si>
    <t>5C5FC34937E81779A76616D2C0CEC45C1123283838AD1971266C8C70F2FD151DAA9D</t>
  </si>
  <si>
    <t>5C5FC34937E81779A76616D2C0CEC45D4123DB36B8ABE80956914DC047001</t>
  </si>
  <si>
    <t>수성도료  1, 2종 / 비휘발분  회     ( 호표 115 )</t>
  </si>
  <si>
    <t>5C5FC34937E81779A76616D2C0CFEB5C8413F732B88D0BFFA67D00B0CCC6B7E589C1</t>
  </si>
  <si>
    <t>5C5FC34937E81779A76616D2C0CFEB5C8413F732B88D0BFFA67D00B0CCC6B7E589C0</t>
  </si>
  <si>
    <t>5C5FC34937E81779A76616D2C0CFEB5C1123283838AD1971266C8C70F2FD151DAA9A</t>
  </si>
  <si>
    <t>5C5FC34937E81779A76616D2C0CFEB5C1123283838AD1971266C8C70F2FD151DAA9D</t>
  </si>
  <si>
    <t>5C5FC34937E81779A76616D2C0CFEB5D4123DB36B8ABE80956914DC047001</t>
  </si>
  <si>
    <t>수성도료  1, 2종 / 안료분  회     ( 호표 116 )</t>
  </si>
  <si>
    <t>5C5FC34937E81779A76616D2C0CC165C8413F732B88D0BFFA67D00B0CCC6B7E589C1</t>
  </si>
  <si>
    <t>5C5FC34937E81779A76616D2C0CC165C8413F732B88D0BFFA67D00B0CCC6B7E589C0</t>
  </si>
  <si>
    <t>5C5FC34937E81779A76616D2C0CC165C1123283838AD1971266C8C70F2FD151DAA9A</t>
  </si>
  <si>
    <t>5C5FC34937E81779A76616D2C0CC165D4123DB36B8ABE80956914DC047001</t>
  </si>
  <si>
    <t>수성도료  1, 2종 / 건조시간  회     ( 호표 117 )</t>
  </si>
  <si>
    <t>5C5FC34937E81779A76616D2C0CD3D5C8413F732B88D0BFFA67D00B0CCC6B7E589C1</t>
  </si>
  <si>
    <t>5C5FC34937E81779A76616D2C0CD3D5C1123283838AD1971266C8C70F2FD151DAA9D</t>
  </si>
  <si>
    <t>5C5FC34937E81779A76616D2C0CD3D5D4123DB36B8ABE80956914DC047001</t>
  </si>
  <si>
    <t>수성도료  1, 2종 / 확산반사율  회     ( 호표 118 )</t>
  </si>
  <si>
    <t>5C5FC34937E81779A76616D2C0C2135C8413F732B88D0BFFA67D00B0CCC6B7E589C1</t>
  </si>
  <si>
    <t>5C5FC34937E81779A76616D2C0C2135C8413F732B88D0BFFA67D00B0CCC6B7E589C0</t>
  </si>
  <si>
    <t>5C5FC34937E81779A76616D2C0C2135C1123283838AD1971266C8C70F2FD151DAA9A</t>
  </si>
  <si>
    <t>5C5FC34937E81779A76616D2C0C2135C1123283838AD1971266C8C70F2FD151DAA9D</t>
  </si>
  <si>
    <t>5C5FC34937E81779A76616D2C0C2135D4123DB36B8ABE80956914DC047001</t>
  </si>
  <si>
    <t>수성도료  1, 2종 / 광택  회     ( 호표 119 )</t>
  </si>
  <si>
    <t>5C5FC34937E81779A76616D2C0C33A5C8413F732B88D0BFFA67D00B0CCC6B7E589C1</t>
  </si>
  <si>
    <t>5C5FC34937E81779A76616D2C0C33A5C8413F732B88D0BFFA67D00B0CCC6B7E589C0</t>
  </si>
  <si>
    <t>5C5FC34937E81779A76616D2C0C33A5C1123283838AD1971266C8C70F2FD151DAA9A</t>
  </si>
  <si>
    <t>5C5FC34937E81779A76616D2C0C33A5C1123283838AD1971266C8C70F2FD151DAA9D</t>
  </si>
  <si>
    <t>5C5FC34937E81779A76616D2C0C33A5D4123DB36B8ABE80956914DC047001</t>
  </si>
  <si>
    <t>수성도료  1, 2종 / 은폐율  회     ( 호표 120 )</t>
  </si>
  <si>
    <t>5C5FC34937E81779A76616D2D0D15B5C8413F732B88D0BFFA67D00B0CCC6B7E589C1</t>
  </si>
  <si>
    <t>5C5FC34937E81779A76616D2D0D15B5C8413F732B88D0BFFA67D00B0CCC6B7E589C0</t>
  </si>
  <si>
    <t>5C5FC34937E81779A76616D2D0D15B5C1123283838AD1971266C8C70F2FD151DAA9A</t>
  </si>
  <si>
    <t>5C5FC34937E81779A76616D2D0D15B5C1123283838AD1971266C8C70F2FD151DAA9D</t>
  </si>
  <si>
    <t>5C5FC34937E81779A76616D2D0D15B5D4123DB36B8ABE80956914DC047001</t>
  </si>
  <si>
    <t>수성도료  1, 2종 / 내세척성  회     ( 호표 121 )</t>
  </si>
  <si>
    <t>5C5FC34937E81779A76616D2D0D0B45C8413F732B88D0BFFA67D00B0CCC6B7E589C1</t>
  </si>
  <si>
    <t>5C5FC34937E81779A76616D2D0D0B45C8413F732B88D0BFFA67D00B0CCC6B7E589C0</t>
  </si>
  <si>
    <t>5C5FC34937E81779A76616D2D0D0B45C1123283838AD1971266C8C70F2FD151DAA9A</t>
  </si>
  <si>
    <t>5C5FC34937E81779A76616D2D0D0B45C1123283838AD1971266C8C70F2FD151DAA9D</t>
  </si>
  <si>
    <t>5C5FC34937E81779A76616D2D0D0B45D4123DB36B8ABE80956914DC047001</t>
  </si>
  <si>
    <t>수성도료  1, 2종 / 내알칼리성  회     ( 호표 122 )</t>
  </si>
  <si>
    <t>5C5FC34937E81779A76616D2D0D3085C8413F732B88D0BFFA67D00B0CCC6B7E589C1</t>
  </si>
  <si>
    <t>5C5FC34937E81779A76616D2D0D3085C8413F732B88D0BFFA67D00B0CCC6B7E589C0</t>
  </si>
  <si>
    <t>5C5FC34937E81779A76616D2D0D3085C1123283838AD1971266C8C70F2FD151DAA9A</t>
  </si>
  <si>
    <t>5C5FC34937E81779A76616D2D0D3085C1123283838AD1971266C8C70F2FD151DAA9D</t>
  </si>
  <si>
    <t>5C5FC34937E81779A76616D2D0D3085D4123DB36B8ABE80956914DC047001</t>
  </si>
  <si>
    <t>수성도료  1, 2종 / 촉진내후성  회     ( 호표 123 )</t>
  </si>
  <si>
    <t>5C5FC34937E81779A76616D2D0D2615C8413F732B88D0BFFA67D00B0CCC6B7E58833</t>
  </si>
  <si>
    <t>5C5FC34937E81779A76616D2D0D2615C8413F732B88D0BFFA67D00B0CCC6B7E589C1</t>
  </si>
  <si>
    <t>5C5FC34937E81779A76616D2D0D2615C8413F732B88D0BFFA67D00B0CCC6B7E589C0</t>
  </si>
  <si>
    <t>5C5FC34937E81779A76616D2D0D2615C1123283838AD1971266C8C70F2FD151DAA9A</t>
  </si>
  <si>
    <t>5C5FC34937E81779A76616D2D0D2615C1123283838AD1971266C8C70F2FD151DAA9D</t>
  </si>
  <si>
    <t>5C5FC34937E81779A76616D2D0D2615D4123DB36B8ABE80956914DC047001</t>
  </si>
  <si>
    <t>수성도료  1, 2종 / 저장안정성  회     ( 호표 124 )</t>
  </si>
  <si>
    <t>5C5FC34937E81779A76616D2D0D5365C8413F732B88D0BFFA67D00B0CCC6B7E58833</t>
  </si>
  <si>
    <t>5C5FC34937E81779A76616D2D0D5365C8413F732B88D0BFFA67D00B0CCC6B7E589C1</t>
  </si>
  <si>
    <t>5C5FC34937E81779A76616D2D0D5365C1123283838AD1971266C8C70F2FD151DAA9A</t>
  </si>
  <si>
    <t>5C5FC34937E81779A76616D2D0D5365D4123DB36B8ABE80956914DC047001</t>
  </si>
  <si>
    <t>수성도료  1, 2종 / 냄새  회     ( 호표 125 )</t>
  </si>
  <si>
    <t>5C5FC34937E81779A76616D2D0D42F5C8413F732B88D0BFFA67D00B0CCC6B7E589C0</t>
  </si>
  <si>
    <t>5C5FC34937E81779A76616D2D0D42F5C1123283838AD1971266C8C70F2FD151DAA9D</t>
  </si>
  <si>
    <t>5C5FC34937E81779A76616D2D0D42F5D4123DB36B8ABE80956914DC047001</t>
  </si>
  <si>
    <t>수성도료  1, 2종 / 내곰팡이성  회     ( 호표 126 )</t>
  </si>
  <si>
    <t>5C5FC34937E81779A76616D2D0D7E35C8413F732B88D0BFFA67D00B0CCC6B7E58833</t>
  </si>
  <si>
    <t>5C5FC34937E81779A76616D2D0D7E35C8413F732B88D0BFFA67D00B0CCC6B7E589C1</t>
  </si>
  <si>
    <t>5C5FC34937E81779A76616D2D0D7E35C8413F732B88D0BFFA67D00B0CCC6B7E589C0</t>
  </si>
  <si>
    <t>5C5FC34937E81779A76616D2D0D7E35C1123283838AD1971266C8C70F2FD151DAA9A</t>
  </si>
  <si>
    <t>5C5FC34937E81779A76616D2D0D7E35C1123283838AD1971266C8C70F2FD151DAA9D</t>
  </si>
  <si>
    <t>5C5FC34937E81779A76616D2D0D7E35D4123DB36B8ABE80956914DC047001</t>
  </si>
  <si>
    <t>수성도료  1, 2종 / 용기내 상태  회     ( 호표 127 )</t>
  </si>
  <si>
    <t>5C5FC34937E81779A76616D2D0D6DC5C8413F732B88D0BFFA67D00B0CCC6B7E589C0</t>
  </si>
  <si>
    <t>5C5FC34937E81779A76616D2D0D6DC5C1123283838AD1971266C8C70F2FD151DAA9A</t>
  </si>
  <si>
    <t>5C5FC34937E81779A76616D2D0D6DC5C1123283838AD1971266C8C70F2FD151DAA9D</t>
  </si>
  <si>
    <t>5C5FC34937E81779A76616D2D0D6DC5D4123DB36B8ABE80956914DC047001</t>
  </si>
  <si>
    <t>석고보드  석고보드 / 겉모양, 치수  회     ( 호표 128 )</t>
  </si>
  <si>
    <t>5C5FC34937E817788176A32B60E5715C8413F732B88D0BFFA67D00B0CCC6B7E589C0</t>
  </si>
  <si>
    <t>5C5FC34937E817788176A32B60E5715D4123DB36B8ABE80956914DC047001</t>
  </si>
  <si>
    <t>석고보드  석고보드 / 함수율  회     ( 호표 129 )</t>
  </si>
  <si>
    <t>5C5FC34937E817788176A32B60E6185C8413F732B88D0BFFA67D00B0CCC6B7E589C0</t>
  </si>
  <si>
    <t>5C5FC34937E817788176A32B60E6185C1123283838AD1971266C8C70F2FD151DAA9A</t>
  </si>
  <si>
    <t>5C5FC34937E817788176A32B60E6185C1123283838AD1971266C8C70F2FD151DAA9D</t>
  </si>
  <si>
    <t>5C5FC34937E817788176A32B60E6185D4123DB36B8ABE80956914DC047001</t>
  </si>
  <si>
    <t>석고보드  석고보드 / 휨파괴하중  회     ( 호표 130 )</t>
  </si>
  <si>
    <t>5C5FC34937E817788176A32B60E73F5C8413F732B88D0BFFA67D00B0CCC6B7E58832</t>
  </si>
  <si>
    <t>5C5FC34937E817788176A32B60E73F5C8413F732B88D0BFFA67D00B0CCC6B7E589C1</t>
  </si>
  <si>
    <t>5C5FC34937E817788176A32B60E73F5C1123283838AD1971266C8C70F2FD151DAA9A</t>
  </si>
  <si>
    <t>5C5FC34937E817788176A32B60E73F5D4123DB36B8ABE80956914DC047001</t>
  </si>
  <si>
    <t>석고보드  석고보드 / 연소성능  회     ( 호표 131 )</t>
  </si>
  <si>
    <t>5C5FC34937E817788176A32B60E08F5C8413F732B88D0BFFA67D00B0CCC6B7E58833</t>
  </si>
  <si>
    <t>5C5FC34937E817788176A32B60E08F5C8413F732B88D0BFFA67D00B0CCC6B7E58832</t>
  </si>
  <si>
    <t>5C5FC34937E817788176A32B60E08F5C8413F732B88D0BFFA67D00B0CCC6B7E589C1</t>
  </si>
  <si>
    <t>5C5FC34937E817788176A32B60E08F5C8413F732B88D0BFFA67D00B0CCC6B7E589C0</t>
  </si>
  <si>
    <t>5C5FC34937E817788176A32B60E08F5C1123283838AD1971266C8C70F2FD151DAA9A</t>
  </si>
  <si>
    <t>5C5FC34937E817788176A32B60E08F5D4123DB36B8ABE80956914DC047001</t>
  </si>
  <si>
    <t>석고보드  석고보드 / 단열성  회     ( 호표 132 )</t>
  </si>
  <si>
    <t>5C5FC34937E817788176A32B60E1965C8413F732B88D0BFFA67D00B0CCC6B7E589C1</t>
  </si>
  <si>
    <t>5C5FC34937E817788176A32B60E1965C1123283838AD1971266C8C70F2FD151DAA9A</t>
  </si>
  <si>
    <t>5C5FC34937E817788176A32B60E1965D4123DB36B8ABE80956914DC047001</t>
  </si>
  <si>
    <t>석고보드  석고보드 / 실내공기오염물질 방출량  회     ( 호표 133 )</t>
  </si>
  <si>
    <t>5C5FC34937E817788176A32B60E2BD5C8413F732B88D0BFFA67D00B0CCC6B7E58832</t>
  </si>
  <si>
    <t>5C5FC34937E817788176A32B60E2BD5C8413F732B88D0BFFA67D00B0CCC6B7E589C1</t>
  </si>
  <si>
    <t>5C5FC34937E817788176A32B60E2BD5C8413F732B88D0BFFA67D00B0CCC6B7E589C0</t>
  </si>
  <si>
    <t>5C5FC34937E817788176A32B60E2BD5C1123283838AD1971266C8C70F2FD151DAA9A</t>
  </si>
  <si>
    <t>5C5FC34937E817788176A32B60E2BD5C1123283838AD1971266C8C70F2FD151DAA9D</t>
  </si>
  <si>
    <t>5C5FC34937E817788176A32B60E2BD5D4123DB36B8ABE80956914DC047001</t>
  </si>
  <si>
    <t>2-2)품질관련 문서 작성 및 관리에 관련한 비용  품질관리 업무를 수행하는 건설기술인 인건비의 100분의 1  식     ( 호표 134 )</t>
  </si>
  <si>
    <t>초급품질관리기술인</t>
  </si>
  <si>
    <t>기타 직종</t>
  </si>
  <si>
    <t>5C8413F732B88D0BFFA63751B0036B4FA0FE3E</t>
  </si>
  <si>
    <t>5C5FC34937E8177B55D6F9AA4025735C8413F732B88D0BFFA63751B0036B4FA0FE3E</t>
  </si>
  <si>
    <t>품질관련 문서 작성 및 관리에 관련한 비용</t>
  </si>
  <si>
    <t>인력품의 1%</t>
  </si>
  <si>
    <t>5C5FC34937E8177B55D6F9AA4025735D4123DB36B8ABE80956914DC047001</t>
  </si>
  <si>
    <t>2-3)품질관련 교육·훈련비  품질관리 업무를 수행하는 건설기술인 인건비의 100분의 1  식     ( 호표 135 )</t>
  </si>
  <si>
    <t>5C5FC34937E8177B55D6F9AA4025705C8413F732B88D0BFFA63751B0036B4FA0FE3E</t>
  </si>
  <si>
    <t>품질관련 교육·훈련비</t>
  </si>
  <si>
    <t>5C5FC34937E8177B55D6F9AA4025705D4123DB36B8ABE80956914DC047001</t>
  </si>
  <si>
    <t>강관 조립말비계(이동식)설치 및 해체  높이 2m, 노무비  대     ( 호표 136 )</t>
  </si>
  <si>
    <t>비계공</t>
  </si>
  <si>
    <t>5C8413F732B88D0BFFA67D00B0CCC6B7E58E45</t>
  </si>
  <si>
    <t>5C5FC34C3338E0BBE9062AB0D0F8505C8413F732B88D0BFFA67D00B0CCC6B7E58E45</t>
  </si>
  <si>
    <t>5C5FC34C3338E0BBE9062AB0D0F8505C8413F732B88D0BFFA67D00B0CCC6B7E58E41</t>
  </si>
  <si>
    <t>강관 조립말비계(이동식)설치 및 해체  높이 4m, 노무비  대     ( 호표 137 )</t>
  </si>
  <si>
    <t>5C5FC34C3338E0BBE9062AB0D0FB255C8413F732B88D0BFFA67D00B0CCC6B7E58E45</t>
  </si>
  <si>
    <t>5C5FC34C3338E0BBE9062AB0D0FB255C8413F732B88D0BFFA67D00B0CCC6B7E58E41</t>
  </si>
  <si>
    <t>배합설계 재료  골재 25mm, 배합종류 (A)  M3     ( 호표 138 )</t>
  </si>
  <si>
    <t>부자재계산용</t>
  </si>
  <si>
    <t>시멘트(별도)</t>
  </si>
  <si>
    <t>5B72E38D3E686A524DC61B298098BB0CCBF05A</t>
  </si>
  <si>
    <t>5C5F931F319815F081A68691807A3A5B72E38D3E686A524DC61B298098BB0CCBF05A</t>
  </si>
  <si>
    <t>(별도)</t>
  </si>
  <si>
    <t>5B5603793F48235D6566D2B2A065AA9025DC63</t>
  </si>
  <si>
    <t>5C5F931F319815F081A68691807A3A5B5603793F48235D6566D2B2A065AA9025DC63</t>
  </si>
  <si>
    <t>(별도), 25mm, #57</t>
  </si>
  <si>
    <t>5B5603793F48235C5E76B50040168DC7244054</t>
  </si>
  <si>
    <t>5C5F931F319815F081A68691807A3A5B5603793F48235C5E76B50040168DC7244054</t>
  </si>
  <si>
    <t>유로폼 - 재료비  3회, 보통  10M2     ( 호표 139 )</t>
  </si>
  <si>
    <t>건설용거푸집</t>
  </si>
  <si>
    <t>건설용거푸집, 강, 600*1200*63.5mm</t>
  </si>
  <si>
    <t>5B72E38D3EE8A86334B658FA10B600179312B3</t>
  </si>
  <si>
    <t>5C5F93183EE8E0420DC614DD2057D25B72E38D3EE8A86334B658FA10B600179312B3</t>
  </si>
  <si>
    <t>내부패널 / 부자재 / 소모자재</t>
  </si>
  <si>
    <t>주자재비의 44%</t>
  </si>
  <si>
    <t>5C5F93183EE8E0420DC614DD2057D25D4123DB36B8ABE80956914DC047001</t>
  </si>
  <si>
    <t>유로폼 - 인력투입  보통, 수직고 7m까지  M2     ( 호표 140 )</t>
  </si>
  <si>
    <t>형틀목공</t>
  </si>
  <si>
    <t>5C8413F732B88D0BFFA67D00B0CCC6B7E58E44</t>
  </si>
  <si>
    <t>5C5F93183EE8E0420DC637BED0F2595C8413F732B88D0BFFA67D00B0CCC6B7E58E44</t>
  </si>
  <si>
    <t>5C5F93183EE8E0420DC637BED0F2595C8413F732B88D0BFFA67D00B0CCC6B7E58E41</t>
  </si>
  <si>
    <t>5C5F93183EE8E0420DC637BED0F2595D4123DB36B8ABE80956914DC045003</t>
  </si>
  <si>
    <t>철근 현장가공  Type-Ⅰ  TON     ( 호표 141 )</t>
  </si>
  <si>
    <t>철근공</t>
  </si>
  <si>
    <t>5C8413F732B88D0BFFA67D00B0CCC6B7E58E4B</t>
  </si>
  <si>
    <t>5C5F931B3BE8E493FC96FAD4D016B15C8413F732B88D0BFFA67D00B0CCC6B7E58E4B</t>
  </si>
  <si>
    <t>5C5F931B3BE8E493FC96FAD4D016B15C8413F732B88D0BFFA67D00B0CCC6B7E58E41</t>
  </si>
  <si>
    <t>인력품의 9%</t>
  </si>
  <si>
    <t>5C5F931B3BE8E493FC96FAD4D016B15D4123DB36B8ABE80956914DC047001</t>
  </si>
  <si>
    <t>철근 현장조립  Type-Ⅰ  TON     ( 호표 142 )</t>
  </si>
  <si>
    <t>5C5F931B3BE8E493FC96FAD4D015AA5C8413F732B88D0BFFA67D00B0CCC6B7E58E4B</t>
  </si>
  <si>
    <t>5C5F931B3BE8E493FC96FAD4D015AA5C8413F732B88D0BFFA67D00B0CCC6B7E58E41</t>
  </si>
  <si>
    <t>5C5F931B3BE8E493FC96FAD4D015AA5D4123DB36B8ABE80956914DC047001</t>
  </si>
  <si>
    <t>철선</t>
  </si>
  <si>
    <t>철선, 어닐링, ∮0.9mm</t>
  </si>
  <si>
    <t>5B72F3923298E80EBF26AE14205E5FFBF2C0EE</t>
  </si>
  <si>
    <t>5C5F931B3BE8E493FC96FAD4D015AA5B72F3923298E80EBF26AE14205E5FFBF2C0EE</t>
  </si>
  <si>
    <t>철골공수 산정방법&lt;소요 부자재량&gt;  H형강부재(Rolled shape)  TON     ( 호표 143 )</t>
  </si>
  <si>
    <t>산소가스</t>
  </si>
  <si>
    <t>산소가스, 기체(㎥)</t>
  </si>
  <si>
    <t>대기압상태기준</t>
  </si>
  <si>
    <t>5B5633CC3E98759EBF36EB7C504B9A8D52EB37</t>
  </si>
  <si>
    <t>5C5F83313918C631CB76CA7D20B5715B5633CC3E98759EBF36EB7C504B9A8D52EB37</t>
  </si>
  <si>
    <t>액화석유가스</t>
  </si>
  <si>
    <t>액화석유가스, 건설용 LPG</t>
  </si>
  <si>
    <t>5B5643D2339805EC68D68FC660CE86520F5EFC</t>
  </si>
  <si>
    <t>5C5F83313918C631CB76CA7D20B5715B5643D2339805EC68D68FC660CE86520F5EFC</t>
  </si>
  <si>
    <t>5C5F83313918C631CB76CA7D20B5715B72F39232A8869222368E19C0CB3CC05401A6</t>
  </si>
  <si>
    <t>보조강재</t>
  </si>
  <si>
    <t>대강</t>
  </si>
  <si>
    <t>5B72E38D3E787374CD264AD2E0C5A6E07B6C2D</t>
  </si>
  <si>
    <t>5C5F83313918C631CB76CA7D20B5715B72E38D3E787374CD264AD2E0C5A6E07B6C2D</t>
  </si>
  <si>
    <t>철골세우기 - 표준단가  6층 미만  TON     ( 호표 144 )</t>
  </si>
  <si>
    <t>5C5F833733B833722116051680B4355C8413F732B88D0BFFA67D00B0CCC6B7E58F6B</t>
  </si>
  <si>
    <t>5C5F833733B833722116051680B4355C8413F732B88D0BFFA67D00B0CCC6B7E58E45</t>
  </si>
  <si>
    <t>5C5F833733B833722116051680B4355C8413F732B88D0BFFA67D00B0CCC6B7E58E40</t>
  </si>
  <si>
    <t>트럭탑재형 크레인  10ton  HR     ( 호표 145 )</t>
  </si>
  <si>
    <t>A</t>
  </si>
  <si>
    <t>천원</t>
  </si>
  <si>
    <t>5B45A32D3818FFA2C7A66090F0071B80AA3D9F</t>
  </si>
  <si>
    <t>5B45A32D3818FFA2C7A66090F0071B80AA3D9F7E5B45A32D3818FFA2C7A66090F0071B80AA3D9F</t>
  </si>
  <si>
    <t>경유</t>
  </si>
  <si>
    <t>경유, 저유황</t>
  </si>
  <si>
    <t>5B5643D233887C6C6F16E39F6039422695F14E</t>
  </si>
  <si>
    <t>5B45A32D3818FFA2C7A66090F0071B80AA3D9F7E5B5643D233887C6C6F16E39F6039422695F14E</t>
  </si>
  <si>
    <t>주연료비의 20%</t>
  </si>
  <si>
    <t>5B45A32D3818FFA2C7A66090F0071B80AA3D9F7E5D4123DB36B8ABE80956914DC047001</t>
  </si>
  <si>
    <t>화물차운전사</t>
  </si>
  <si>
    <t>5C8413F732B88D0BFFA67D00B0CCC6B7E58AE1</t>
  </si>
  <si>
    <t>5B45A32D3818FFA2C7A66090F0071B80AA3D9F7E5C8413F732B88D0BFFA67D00B0CCC6B7E58AE1</t>
  </si>
  <si>
    <t>철재면 바탕만들기  노무비  M2     ( 호표 146 )</t>
  </si>
  <si>
    <t>도장공</t>
  </si>
  <si>
    <t>5C8413F732B88D0BFFA67D00B0CCC6B7E58C9F</t>
  </si>
  <si>
    <t>5C5F33A33A48AFF07A36BBAB203B3F5C8413F732B88D0BFFA67D00B0CCC6B7E58C9F</t>
  </si>
  <si>
    <t>5C5F33A33A48AFF07A36BBAB203B3F5C8413F732B88D0BFFA67D00B0CCC6B7E58E41</t>
  </si>
  <si>
    <t>공구손료 및 잡재료비</t>
  </si>
  <si>
    <t>5C5F33A33A48AFF07A36BBAB203B3F5D4123DB36B8ABE80956914DC047001</t>
  </si>
  <si>
    <t>녹막이페인트(뿜칠) - 재료비  철재면, 1회, 1종  M2     ( 호표 147 )</t>
  </si>
  <si>
    <t>방청페인트</t>
  </si>
  <si>
    <t>방청페인트, KSM6030-1종1류, 광명단페인트</t>
  </si>
  <si>
    <t>5B72F391304884C63A367DD6A082FFEDF2D056</t>
  </si>
  <si>
    <t>5C5F33B1303814C21B665AC50022755B72F391304884C63A367DD6A082FFEDF2D056</t>
  </si>
  <si>
    <t>시너</t>
  </si>
  <si>
    <t>시너, KSM6060, 1종</t>
  </si>
  <si>
    <t>5B72F391304884CBB596D5A960ACC8198728AD</t>
  </si>
  <si>
    <t>5C5F33B1303814C21B665AC50022755B72F391304884CBB596D5A960ACC8198728AD</t>
  </si>
  <si>
    <t>녹막이 페인트(뿜칠) - 노무비 및 공구손료  철재면, 1회  M2     ( 호표 148 )</t>
  </si>
  <si>
    <t>수성페인트 뿜칠</t>
  </si>
  <si>
    <t>1회 노무비</t>
  </si>
  <si>
    <t>호표 149</t>
  </si>
  <si>
    <t>5C5F33B333080A1C09066A9C30FA44</t>
  </si>
  <si>
    <t>5C5F33B1303814C21B664877507A615C5F33B333080A1C09066A9C30FA44</t>
  </si>
  <si>
    <t>수성페인트 뿜칠  1회 노무비  M2     ( 호표 149 )</t>
  </si>
  <si>
    <t>호표 150</t>
  </si>
  <si>
    <t>5C5F33B333080A1C09066A9C30FE3F</t>
  </si>
  <si>
    <t>5C5F33B333080A1C09066A9C30FA445C5F33B333080A1C09066A9C30FE3F</t>
  </si>
  <si>
    <t>수성페인트 뿜칠  1회 노무비  10M2     ( 호표 150 )</t>
  </si>
  <si>
    <t>5C5F33B333080A1C09066A9C30FE3F5C8413F732B88D0BFFA67D00B0CCC6B7E58C9F</t>
  </si>
  <si>
    <t>5C5F33B333080A1C09066A9C30FE3F5C8413F732B88D0BFFA67D00B0CCC6B7E58E41</t>
  </si>
  <si>
    <t>인력품의 12%</t>
  </si>
  <si>
    <t>5C5F33B333080A1C09066A9C30FE3F5D4123DB36B8ABE80956914DC047001</t>
  </si>
  <si>
    <t>모르타르 배합(배합품 포함) - 모래채가름 제외  배합용적비 1:3, 시멘트, 모래 별도  M3     ( 호표 151 )</t>
  </si>
  <si>
    <t>5C5FA37E3BC872F645E6E678A091FD5B72E38D3E686A524DC61B298098BB0CCBF05A</t>
  </si>
  <si>
    <t>5C5FA37E3BC872F645E6E678A091FD5B5603793F48235D6566D2B2A065AA9025DC63</t>
  </si>
  <si>
    <t>5C5FA37E3BC872F645E6E678A091FD5C8413F732B88D0BFFA67D00B0CCC6B7E58E41</t>
  </si>
  <si>
    <t>석재판붙임(강재트러스 지지공법, 줄눈포함)  석재판 0.3m2초과~0.8m2이하, 15m2/일당  M2     ( 호표 152 )</t>
  </si>
  <si>
    <t>석공</t>
  </si>
  <si>
    <t>5C8413F732B88D0BFFA67D00B0CCC6B7E58DBF</t>
  </si>
  <si>
    <t>5C5F037E3C58059BC176E1A320F9A35C8413F732B88D0BFFA67D00B0CCC6B7E58DBF</t>
  </si>
  <si>
    <t>줄눈공</t>
  </si>
  <si>
    <t>5C8413F732B88D0BFFA67D00B0CCC6B7E58DB8</t>
  </si>
  <si>
    <t>5C5F037E3C58059BC176E1A320F9A35C8413F732B88D0BFFA67D00B0CCC6B7E58DB8</t>
  </si>
  <si>
    <t>5C5F037E3C58059BC176E1A320F9A35C8413F732B88D0BFFA67D00B0CCC6B7E58E41</t>
  </si>
  <si>
    <t>5C5F037E3C58059BC176E1A320F9A35D4123DB36B8ABE80956914DC047001</t>
  </si>
  <si>
    <t>석재용앙카볼트</t>
  </si>
  <si>
    <t>100mm</t>
  </si>
  <si>
    <t>호표 155</t>
  </si>
  <si>
    <t>5C5EA39A3918B2C13836F39F507DAD</t>
  </si>
  <si>
    <t>5C5F037E3C58059BC176E1A320F9A35C5EA39A3918B2C13836F39F507DAD</t>
  </si>
  <si>
    <t>일반구조용각형강관(아연각관)(자재비)  50×50×2.3mm  M     ( 호표 153 )</t>
  </si>
  <si>
    <t>아연도각관</t>
  </si>
  <si>
    <t>50*50*t2.3mm, 3.338kg/m</t>
  </si>
  <si>
    <t>5B0FF3FD34D892890C46E939E086F5699DE172</t>
  </si>
  <si>
    <t>5C5EA39839C8D8B4E1E6842DF01F2F5B0FF3FD34D892890C46E939E086F5699DE172</t>
  </si>
  <si>
    <t>계산참고용</t>
  </si>
  <si>
    <t>Note</t>
  </si>
  <si>
    <t>5BDCD3C637A8A2573106971260DA6C3D5B3374</t>
  </si>
  <si>
    <t>5C5EA39839C8D8B4E1E6842DF01F2F5BDCD3C637A8A2573106971260DA6C3D5B3374</t>
  </si>
  <si>
    <t>5B5603793FC87934EA9696FBD0D82F4FEF5A2F</t>
  </si>
  <si>
    <t>5C5EA39839C8D8B4E1E6842DF01F2F5B5603793FC87934EA9696FBD0D82F4FEF5A2F</t>
  </si>
  <si>
    <t>하지철물 설치(강재트러스 지지공법)  석재판 0.3m2초과~0.8m2이하, 12m2/일당  M2     ( 호표 154 )</t>
  </si>
  <si>
    <t>5C5F037E3C58059BC176E1A320F89D5C8413F732B88D0BFFA67D00B0CCC6B7E58F68</t>
  </si>
  <si>
    <t>철공</t>
  </si>
  <si>
    <t>5C8413F732B88D0BFFA67D00B0CCC6B7E58E4A</t>
  </si>
  <si>
    <t>5C5F037E3C58059BC176E1A320F89D5C8413F732B88D0BFFA67D00B0CCC6B7E58E4A</t>
  </si>
  <si>
    <t>5C5F037E3C58059BC176E1A320F89D5D4123DB36B8ABE80956914DC047001</t>
  </si>
  <si>
    <t>석재용앙카볼트  100mm  개소     ( 호표 155 )</t>
  </si>
  <si>
    <t>앵글(ANGLE)</t>
  </si>
  <si>
    <t>T=5mm 50×50×100mm</t>
  </si>
  <si>
    <t>5BDCD3D539587E88FFB6A9B3D09E697C6B1190</t>
  </si>
  <si>
    <t>5C5EA39A3918B2C13836F39F507DAD5BDCD3D539587E88FFB6A9B3D09E697C6B1190</t>
  </si>
  <si>
    <t>플레이트(PLATE)</t>
  </si>
  <si>
    <t>T=5mm 50×100mm</t>
  </si>
  <si>
    <t>5BDCD3D539587E88FFB6A9B3D09E697C6A727C</t>
  </si>
  <si>
    <t>5C5EA39A3918B2C13836F39F507DAD5BDCD3D539587E88FFB6A9B3D09E697C6A727C</t>
  </si>
  <si>
    <t>대파볼트</t>
  </si>
  <si>
    <t>M10(3/8)</t>
  </si>
  <si>
    <t>5BDCD3D539587E88FFB6A9B3D09E697C6A7302</t>
  </si>
  <si>
    <t>5C5EA39A3918B2C13836F39F507DAD5BDCD3D539587E88FFB6A9B3D09E697C6A7302</t>
  </si>
  <si>
    <t>캡</t>
  </si>
  <si>
    <t>5BDCD3D539587E88FFB6A9B3D09E697C6A742B</t>
  </si>
  <si>
    <t>5C5EA39A3918B2C13836F39F507DAD5BDCD3D539587E88FFB6A9B3D09E697C6A742B</t>
  </si>
  <si>
    <t>너트</t>
  </si>
  <si>
    <t>5BDCD3D539587E88FFB6A9B3D09E697C6A7530</t>
  </si>
  <si>
    <t>5C5EA39A3918B2C13836F39F507DAD5BDCD3D539587E88FFB6A9B3D09E697C6A7530</t>
  </si>
  <si>
    <t>와샤</t>
  </si>
  <si>
    <t>5BDCD3D539587E88FFB6A9B3D09E697C6A76D9</t>
  </si>
  <si>
    <t>5C5EA39A3918B2C13836F39F507DAD5BDCD3D539587E88FFB6A9B3D09E697C6A76D9</t>
  </si>
  <si>
    <t>근각볼트</t>
  </si>
  <si>
    <t>M10(3/8)×25mm</t>
  </si>
  <si>
    <t>5BDCD3D539587E88FFB6A9B3D09E697C6A77FF</t>
  </si>
  <si>
    <t>5C5EA39A3918B2C13836F39F507DAD5BDCD3D539587E88FFB6A9B3D09E697C6A77FF</t>
  </si>
  <si>
    <t>핀</t>
  </si>
  <si>
    <t>4×40mm</t>
  </si>
  <si>
    <t>5BDCD3D539587E88FFB6A9B3D09E697C6A7884</t>
  </si>
  <si>
    <t>5C5EA39A3918B2C13836F39F507DAD5BDCD3D539587E88FFB6A9B3D09E697C6A7884</t>
  </si>
  <si>
    <t>심패드</t>
  </si>
  <si>
    <t>3T, 5T</t>
  </si>
  <si>
    <t>5BDCD3D539587E88FFB6A9B3D09E697C6A79AD</t>
  </si>
  <si>
    <t>5C5EA39A3918B2C13836F39F507DAD5BDCD3D539587E88FFB6A9B3D09E697C6A79AD</t>
  </si>
  <si>
    <t>모르타르배합 - 돌붙임(바닥)  배합용적비 1:3, 시멘트, 모래 별도  M3     ( 호표 156 )</t>
  </si>
  <si>
    <t>5C5F037E3C38573F7A06A4A5A0362B5B72E38D3E686A524DC61B298098BB0CCBF05A</t>
  </si>
  <si>
    <t>5C5F037E3C38573F7A06A4A5A0362B5B5603793F48235D6566D2B2A065AA9025DC63</t>
  </si>
  <si>
    <t>모르타르 배합</t>
  </si>
  <si>
    <t>모래채가름 제외</t>
  </si>
  <si>
    <t>호표 158</t>
  </si>
  <si>
    <t>5C5FA37E3BC872F644C64868E062FD</t>
  </si>
  <si>
    <t>5C5F037E3C38573F7A06A4A5A0362B5C5FA37E3BC872F644C64868E062FD</t>
  </si>
  <si>
    <t>습식공법 - 화강석  바닥부, 시공량 12m2/일당  M2     ( 호표 157 )</t>
  </si>
  <si>
    <t>5C5F037E3C088193ED268C64B0B7725C8413F732B88D0BFFA67D00B0CCC6B7E58DBF</t>
  </si>
  <si>
    <t>5C5F037E3C088193ED268C64B0B7725C8413F732B88D0BFFA67D00B0CCC6B7E58DB8</t>
  </si>
  <si>
    <t>5C5F037E3C088193ED268C64B0B7725C8413F732B88D0BFFA67D00B0CCC6B7E58E41</t>
  </si>
  <si>
    <t>5C5F037E3C088193ED268C64B0B7725D4123DB36B8ABE80956914DC047001</t>
  </si>
  <si>
    <t>모르타르 배합  모래채가름 제외  M3     ( 호표 158 )</t>
  </si>
  <si>
    <t>5C5FA37E3BC872F644C64868E062FD5C8413F732B88D0BFFA67D00B0CCC6B7E58E41</t>
  </si>
  <si>
    <t>습식공법 - 화강석  계단부, 시공량 11m2/일당  M2     ( 호표 159 )</t>
  </si>
  <si>
    <t>5C5F037E3C28B263EC2651C7707E645C8413F732B88D0BFFA67D00B0CCC6B7E58DBF</t>
  </si>
  <si>
    <t>5C5F037E3C28B263EC2651C7707E645C8413F732B88D0BFFA67D00B0CCC6B7E58DB8</t>
  </si>
  <si>
    <t>5C5F037E3C28B263EC2651C7707E645C8413F732B88D0BFFA67D00B0CCC6B7E58E41</t>
  </si>
  <si>
    <t>5C5F037E3C28B263EC2651C7707E645D4123DB36B8ABE80956914DC047001</t>
  </si>
  <si>
    <t>바탕 고르기  바닥, 24mm 이하 기준  M2     ( 호표 160 )</t>
  </si>
  <si>
    <t>5C5F037D33C8C6B7F7165810207C305C8413F732B88D0BFFA67D00B0CCC6B7E58C91</t>
  </si>
  <si>
    <t>5C5F037D33C8C6B7F7165810207C305C8413F732B88D0BFFA67D00B0CCC6B7E58E41</t>
  </si>
  <si>
    <t>5C5F037D33C8C6B7F7165810207C305D4123DB36B8ABE80956914DC047001</t>
  </si>
  <si>
    <t>압착 붙이기, 바닥면, 바름두께 5mm  0.21∼0.40 이하, 타일C, 백색줄눈  M2     ( 호표 161 )</t>
  </si>
  <si>
    <t>타일시멘트</t>
  </si>
  <si>
    <t>타일시멘트, 압착용, 회색</t>
  </si>
  <si>
    <t>5B72E38D3E686A524DC61B298098BB0A07A065</t>
  </si>
  <si>
    <t>5C5F037D33E8F287CA560B7EE068405B72E38D3E686A524DC61B298098BB0A07A065</t>
  </si>
  <si>
    <t>타일시멘트, 줄눈용, 백색</t>
  </si>
  <si>
    <t>5B72E38D3E686A524DC61B298098BB0A08B0B8</t>
  </si>
  <si>
    <t>5C5F037D33E8F287CA560B7EE068405B72E38D3E686A524DC61B298098BB0A08B0B8</t>
  </si>
  <si>
    <t>타일 붙임 / 압착 붙이기</t>
  </si>
  <si>
    <t>바닥, 타일 0.21 ~ 0.40m2 이하, 22m2/일당</t>
  </si>
  <si>
    <t>호표 162</t>
  </si>
  <si>
    <t>5C5F037D33E8F28626F6F96A90D7BA</t>
  </si>
  <si>
    <t>5C5F037D33E8F287CA560B7EE068405C5F037D33E8F28626F6F96A90D7BA</t>
  </si>
  <si>
    <t>타일줄눈 설치 / 바닥면</t>
  </si>
  <si>
    <t>호표 163</t>
  </si>
  <si>
    <t>5C5F037D33C8CF931A866C8AB0D602</t>
  </si>
  <si>
    <t>5C5F037D33E8F287CA560B7EE068405C5F037D33C8CF931A866C8AB0D602</t>
  </si>
  <si>
    <t>타일 붙임 / 압착 붙이기  바닥, 타일 0.21 ~ 0.40m2 이하, 22m2/일당  M2     ( 호표 162 )</t>
  </si>
  <si>
    <t>타일공</t>
  </si>
  <si>
    <t>5C8413F732B88D0BFFA67D00B0CCC6B7E58C9E</t>
  </si>
  <si>
    <t>5C5F037D33E8F28626F6F96A90D7BA5C8413F732B88D0BFFA67D00B0CCC6B7E58C9E</t>
  </si>
  <si>
    <t>5C5F037D33E8F28626F6F96A90D7BA5C8413F732B88D0BFFA67D00B0CCC6B7E58E41</t>
  </si>
  <si>
    <t>5C5F037D33E8F28626F6F96A90D7BA5D4123DB36B8ABE80956914DC044002</t>
  </si>
  <si>
    <t>타일줄눈 설치 / 바닥면  타일규격 m2, 0.21 ~ 0.40 이하  M2     ( 호표 163 )</t>
  </si>
  <si>
    <t>5C5F037D33C8CF931A866C8AB0D6025C8413F732B88D0BFFA67D00B0CCC6B7E58DB8</t>
  </si>
  <si>
    <t>타일 붙임 / 접착 붙이기  벽, 타일 0.21∼0.40m2 이하, 28m2/일당  M2     ( 호표 164 )</t>
  </si>
  <si>
    <t>5C5F037D33C8C488D696852D206A6E5C8413F732B88D0BFFA67D00B0CCC6B7E58C9E</t>
  </si>
  <si>
    <t>5C5F037D33C8C488D696852D206A6E5C8413F732B88D0BFFA67D00B0CCC6B7E58E41</t>
  </si>
  <si>
    <t>5C5F037D33C8C488D696852D206A6E5D4123DB36B8ABE80956914DC047001</t>
  </si>
  <si>
    <t>줄눈 모르타르(배합품 포함) - 모래채가름 제외  배합용적비 1:1(백시멘트), 모래 별도  M3     ( 호표 165 )</t>
  </si>
  <si>
    <t>5C5F037D33C8C75F0A96E5D21007E85B72E38D3E686A524DC61B298098BB0A08B0B8</t>
  </si>
  <si>
    <t>5C5F037D33C8C75F0A96E5D21007E85B5603793F48235D6566D2B2A065AA9025DC63</t>
  </si>
  <si>
    <t>5C5F037D33C8C75F0A96E5D21007E85C8413F732B88D0BFFA67D00B0CCC6B7E58E41</t>
  </si>
  <si>
    <t>타일줄눈 설치 / 벽면  타일규격 m2, 0.21 ~ 0.40 이하  M2     ( 호표 166 )</t>
  </si>
  <si>
    <t>5C5F037D33C8CF931A866C8AE0AAE15C8413F732B88D0BFFA67D00B0CCC6B7E58DB8</t>
  </si>
  <si>
    <t>바탕 고르기  벽, 24mm 이하 기준  M2     ( 호표 167 )</t>
  </si>
  <si>
    <t>5C5F037D33C8C6B7F71658229006795C8413F732B88D0BFFA67D00B0CCC6B7E58C91</t>
  </si>
  <si>
    <t>5C5F037D33C8C6B7F71658229006795C8413F732B88D0BFFA67D00B0CCC6B7E58E41</t>
  </si>
  <si>
    <t>5C5F037D33C8C6B7F71658229006795D4123DB36B8ABE80956914DC047001</t>
  </si>
  <si>
    <t>시멘트 액체 방수-재료비  1종  M2     ( 호표 168 )</t>
  </si>
  <si>
    <t>5C5F53F73E08BF80D656DA28E0705A5B72E38D3E686A524DC61B298098BB0CCBF05A</t>
  </si>
  <si>
    <t>5C5F53F73E08BF80D656DA28E0705A5B5603793F48235D6566D2B2A065AA9025DC63</t>
  </si>
  <si>
    <t>기타도막방수재</t>
  </si>
  <si>
    <t>기타도막방수재, 방수액고점도(1:50희석)</t>
  </si>
  <si>
    <t>5B5633CC3EB8252963566B18A0F7C922652F57</t>
  </si>
  <si>
    <t>5C5F53F73E08BF80D656DA28E0705A5B5633CC3EB8252963566B18A0F7C922652F57</t>
  </si>
  <si>
    <t>시멘트 액체방수 바름  바닥  M2     ( 호표 169 )</t>
  </si>
  <si>
    <t>방수공</t>
  </si>
  <si>
    <t>5C8413F732B88D0BFFA67D00B0CCC6B7E58C90</t>
  </si>
  <si>
    <t>5C5F53F73E08BF80D656F852E089225C8413F732B88D0BFFA67D00B0CCC6B7E58C90</t>
  </si>
  <si>
    <t>5C5F53F73E08BF80D656F852E089225C8413F732B88D0BFFA67D00B0CCC6B7E58E41</t>
  </si>
  <si>
    <t>5C5F53F73E08BF80D656F852E089225D4123DB36B8ABE80956914DC047001</t>
  </si>
  <si>
    <t>시멘트 액체방수 바름  수직부  M2     ( 호표 170 )</t>
  </si>
  <si>
    <t>5C5F53F73E08BF80D656C31100E0CE5C8413F732B88D0BFFA67D00B0CCC6B7E58C90</t>
  </si>
  <si>
    <t>5C5F53F73E08BF80D656C31100E0CE5C8413F732B88D0BFFA67D00B0CCC6B7E58E41</t>
  </si>
  <si>
    <t>5C5F53F73E08BF80D656C31100E0CE5D4123DB36B8ABE80956914DC047001</t>
  </si>
  <si>
    <t>수밀코킹  재료비 별도  M     ( 호표 171 )</t>
  </si>
  <si>
    <t>코킹공</t>
  </si>
  <si>
    <t>5C8413F732B88D0BFFA63751B0036B4FA0FD1F</t>
  </si>
  <si>
    <t>5C5F53F8387829D212C68D924098255C8413F732B88D0BFFA63751B0036B4FA0FD1F</t>
  </si>
  <si>
    <t>몰딩 설치    M     ( 호표 172 )</t>
  </si>
  <si>
    <t>내장공</t>
  </si>
  <si>
    <t>5C8413F732B88D0BFFA67D00B0CCC6B7E58DBC</t>
  </si>
  <si>
    <t>5C5F23403A680135B396712D50280F5C8413F732B88D0BFFA67D00B0CCC6B7E58DBC</t>
  </si>
  <si>
    <t>5C5F23403A680135B396712D50280F5D4123DB36B8ABE80956914DC047001</t>
  </si>
  <si>
    <t>와이어메시 바닥깔기  1800*1800 기준  M2     ( 호표 173 )</t>
  </si>
  <si>
    <t>5C5F73CF3778BFFA2A26303B2010505C8413F732B88D0BFFA67D00B0CCC6B7E58E40</t>
  </si>
  <si>
    <t>코너비드 설치  재료비 별도  M     ( 호표 174 )</t>
  </si>
  <si>
    <t>5C5FA375340897F3D026DFB3204A155C8413F732B88D0BFFA67D00B0CCC6B7E58C91</t>
  </si>
  <si>
    <t>기계구조용스테인리스강관(제작설치)  사각관, 100×100×2.0mm  M     ( 호표 175 )</t>
  </si>
  <si>
    <t>기계구조용스테인리스강관</t>
  </si>
  <si>
    <t>기계구조용스테인리스강관, 사각관, 100*100*2.0mm</t>
  </si>
  <si>
    <t>5B0FF3FD34D892890C46030FE0FAE984C61529</t>
  </si>
  <si>
    <t>5C5EA3983938FB0BC17601A8604BB65B0FF3FD34D892890C46030FE0FAE984C61529</t>
  </si>
  <si>
    <t>잡철물 제작 및 설치</t>
  </si>
  <si>
    <t>현장제작 설치, 경량철재</t>
  </si>
  <si>
    <t>호표 176</t>
  </si>
  <si>
    <t>5C5F73C63198CE8DF736117810D4B4</t>
  </si>
  <si>
    <t>5C5EA3983938FB0BC17601A8604BB65C5F73C63198CE8DF736117810D4B4</t>
  </si>
  <si>
    <t>스텐레스, 작업설부산물</t>
  </si>
  <si>
    <t>5B5603793FC87934EA9696FBD0D82F4FEF5B35</t>
  </si>
  <si>
    <t>5C5EA3983938FB0BC17601A8604BB65B5603793FC87934EA9696FBD0D82F4FEF5B35</t>
  </si>
  <si>
    <t>잡철물 제작 및 설치  현장제작 설치, 경량철재  kg     ( 호표 176 )</t>
  </si>
  <si>
    <t>5C5F73C63198CE8DF736117810D4B45C8413F732B88D0BFFA67D00B0CCC6B7E58E4A</t>
  </si>
  <si>
    <t>5C5F73C63198CE8DF736117810D4B45C8413F732B88D0BFFA67D00B0CCC6B7E58F68</t>
  </si>
  <si>
    <t>5C5F73C63198CE8DF736117810D4B45C8413F732B88D0BFFA67D00B0CCC6B7E58E40</t>
  </si>
  <si>
    <t>5C5F73C63198CE8DF736117810D4B45C8413F732B88D0BFFA67D00B0CCC6B7E58E41</t>
  </si>
  <si>
    <t>5C5F73C63198CE8DF736117810D4B45D4123DB36B8ABE80956914DC047001</t>
  </si>
  <si>
    <t>5C5F73C63198CE8DF736117810D4B45D4123DB36B8ABE80956914DC044002</t>
  </si>
  <si>
    <t>모르타르 바름  3.6m 이하, 2회, 29m2/일당  M2     ( 호표 177 )</t>
  </si>
  <si>
    <t>5C5FA37E3BC8739DCE86C512B090935C8413F732B88D0BFFA67D00B0CCC6B7E58C91</t>
  </si>
  <si>
    <t>5C5FA37E3BC8739DCE86C512B090935C8413F732B88D0BFFA67D00B0CCC6B7E58E41</t>
  </si>
  <si>
    <t>5C5FA37E3BC8739DCE86C512B090935D4123DB36B8ABE80956914DC047001</t>
  </si>
  <si>
    <t>목재창호 설치 / 여닫이  창호면적 m2, 1.0 ~ 3.0 이하  개소     ( 호표 178 )</t>
  </si>
  <si>
    <t>5C5F136234A824472416B6383071D95C8413F732B88D0BFFA67D00B0CCC6B7E58C92</t>
  </si>
  <si>
    <t>5C5F136234A824472416B6383071D95C8413F732B88D0BFFA67D00B0CCC6B7E58E41</t>
  </si>
  <si>
    <t>5C5F136234A824472416B6383071D95D4123DB36B8ABE80956914DC047001</t>
  </si>
  <si>
    <t>수성페인트 롤러칠 재료비  내부, 2회, 1급, 광택스  M2     ( 호표 179 )</t>
  </si>
  <si>
    <t>수성페인트</t>
  </si>
  <si>
    <t>수성페인트, DX-5958, 광텍스, 백색</t>
  </si>
  <si>
    <t>5B72F391304884C6338678856037C248C37C58</t>
  </si>
  <si>
    <t>5C5F33B333080A1B6716D8C210A2105B72F391304884C6338678856037C248C37C58</t>
  </si>
  <si>
    <t>수성페인트 롤러칠  2회 노무비  M2     ( 호표 180 )</t>
  </si>
  <si>
    <t>5C5F33B333080A1B6716D8C23053425C8413F732B88D0BFFA67D00B0CCC6B7E58C9F</t>
  </si>
  <si>
    <t>5C5F33B333080A1B6716D8C23053425C8413F732B88D0BFFA67D00B0CCC6B7E58E41</t>
  </si>
  <si>
    <t>5C5F33B333080A1B6716D8C23053425D4123DB36B8ABE80956914DC047001</t>
  </si>
  <si>
    <t>재도장 시 바탕처리(con'c·mortar면)  230m2/일  M2     ( 호표 181 )</t>
  </si>
  <si>
    <t>5C5F33A33A48AFF07806BF09D0FFC65C8413F732B88D0BFFA67D00B0CCC6B7E58C9F</t>
  </si>
  <si>
    <t>5C5F33A33A48AFF07806BF09D0FFC65C8413F732B88D0BFFA67D00B0CCC6B7E58E41</t>
  </si>
  <si>
    <t>5C5F33A33A48AFF07806BF09D0FFC65D4123DB36B8ABE80956914DC047001</t>
  </si>
  <si>
    <t>수성페인트 롤러칠 재료비(20년 품셈기준)  외부, 2회, 친환경페인트(POP)  M2     ( 호표 182 )</t>
  </si>
  <si>
    <t>수성페인트, 친환경(POP), 외부</t>
  </si>
  <si>
    <t>5B72F391304884C6338678B2A0972A358F9302</t>
  </si>
  <si>
    <t>5C5F33B333080A1B6296BB3D0002245B72F391304884C6338678B2A0972A358F9302</t>
  </si>
  <si>
    <t>수성페인트 롤러칠  천장 2회 노무비  M2     ( 호표 183 )</t>
  </si>
  <si>
    <t>5C5F33B333080A1B60E6DD5FB0ABCB5C8413F732B88D0BFFA67D00B0CCC6B7E58C9F</t>
  </si>
  <si>
    <t>5C5F33B333080A1B60E6DD5FB0ABCB5C8413F732B88D0BFFA67D00B0CCC6B7E58E41</t>
  </si>
  <si>
    <t>노임할증</t>
  </si>
  <si>
    <t>인력품의 20%</t>
  </si>
  <si>
    <t>5C5F33B333080A1B60E6DD5FB0ABCB5D4123DB36B8ABE80956914DC047001</t>
  </si>
  <si>
    <t>5C5F33B333080A1B60E6DD5FB0ABCB5D4123DB36B8ABE80956914DC044002</t>
  </si>
  <si>
    <t>걸레받이 설치  중밀도섬유판, H=75~120mm 기준  M     ( 호표 184 )</t>
  </si>
  <si>
    <t>5C5F23483F9824F3D366C038806BAE5C8413F732B88D0BFFA67D00B0CCC6B7E58DBC</t>
  </si>
  <si>
    <t>5C5F23483F9824F3D366C038806BAE5C8413F732B88D0BFFA67D00B0CCC6B7E58E41</t>
  </si>
  <si>
    <t>5C5F23483F9824F3D366C038806BAE5D4123DB36B8ABE80956914DC047001</t>
  </si>
  <si>
    <t>목재창호 설치  문선 설치  M     ( 호표 185 )</t>
  </si>
  <si>
    <t>5C5F136234A824472416B60C707F155C8413F732B88D0BFFA67D00B0CCC6B7E58C92</t>
  </si>
  <si>
    <t>일반구조용각형강관(아연각관)(설치)  30×30×1.6mm  M     ( 호표 186 )</t>
  </si>
  <si>
    <t>30*30*t1.6mm, 1.380kg/m</t>
  </si>
  <si>
    <t>5B0FF3FD34D892890C46E939E086F5699E8F2A</t>
  </si>
  <si>
    <t>5C5EA39839C8D8B4E7760E4E8032F45B0FF3FD34D892890C46E939E086F5699E8F2A</t>
  </si>
  <si>
    <t>규격철물 설치, 일반철재</t>
  </si>
  <si>
    <t>호표 188</t>
  </si>
  <si>
    <t>5C5F73C63198CE8DF476E75EF05C29</t>
  </si>
  <si>
    <t>5C5EA39839C8D8B4E7760E4E8032F45C5F73C63198CE8DF476E75EF05C29</t>
  </si>
  <si>
    <t>5C5EA39839C8D8B4E7760E4E8032F45B5603793FC87934EA9696FBD0D82F4FEF5A2F</t>
  </si>
  <si>
    <t>석고판 나사 고정(바탕용)  벽, 2겹 붙임, 일반 9.5mm  M2     ( 호표 187 )</t>
  </si>
  <si>
    <t>석고보드, 평보드, 9.5*900*2400mm(㎡)</t>
  </si>
  <si>
    <t>5B72E38D3E18E81C4786763800347C8B13236C</t>
  </si>
  <si>
    <t>5C5F234A3A88A65F44A69F09E0653A5B72E38D3E18E81C4786763800347C8B13236C</t>
  </si>
  <si>
    <t>집성스크류</t>
  </si>
  <si>
    <t>φ4*32mm(11/4)</t>
  </si>
  <si>
    <t>5BDCD3CC3B883446F0964D3B90CFA3FD35A625</t>
  </si>
  <si>
    <t>5C5F234A3A88A65F44A69F09E0653A5BDCD3CC3B883446F0964D3B90CFA3FD35A625</t>
  </si>
  <si>
    <t>석고보드 설치</t>
  </si>
  <si>
    <t>건식벽체, 2P, 3.6m 이하,일반, 방수, 차음, 방화 15mm이하</t>
  </si>
  <si>
    <t>m2</t>
  </si>
  <si>
    <t>5C5F234A3A984FF75006EAED802C80</t>
  </si>
  <si>
    <t>5C5F234A3A88A65F44A69F09E0653A5C5F234A3A984FF75006EAED802C80</t>
  </si>
  <si>
    <t>잡철물 제작 및 설치  규격철물 설치, 일반철재  kg     ( 호표 188 )</t>
  </si>
  <si>
    <t>5C5F73C63198CE8DF476E75EF05C295C8413F732B88D0BFFA67D00B0CCC6B7E58E4A</t>
  </si>
  <si>
    <t>5C5F73C63198CE8DF476E75EF05C295C8413F732B88D0BFFA67D00B0CCC6B7E58F68</t>
  </si>
  <si>
    <t>5C5F73C63198CE8DF476E75EF05C295C8413F732B88D0BFFA67D00B0CCC6B7E58E40</t>
  </si>
  <si>
    <t>5C5F73C63198CE8DF476E75EF05C295C8413F732B88D0BFFA67D00B0CCC6B7E58E41</t>
  </si>
  <si>
    <t>인력품의 5%</t>
  </si>
  <si>
    <t>5C5F73C63198CE8DF476E75EF05C295D4123DB36B8ABE80956914DC047001</t>
  </si>
  <si>
    <t>5C5F73C63198CE8DF476E75EF05C295D4123DB36B8ABE80956914DC044002</t>
  </si>
  <si>
    <t>타일 압착 붙이기(접착제붙임)  벽, 600*600  M2     ( 호표 189 )</t>
  </si>
  <si>
    <t>5C5F037D33C8C75E6056C7733054575B72F3913058AAC04ED664AD80B3636E3213C6</t>
  </si>
  <si>
    <t>5C5F037D33C8C75E6056C7733054575C5F037D33C8C488D696852D206A6E</t>
  </si>
  <si>
    <t>5C5F037D33C8C75E6056C7733054575C5F037D33C8C75F0A96E5D21007E8</t>
  </si>
  <si>
    <t>5C5F037D33C8C75E6056C7733054575C5F037D33C8CF931A866C8AE0AAE1</t>
  </si>
  <si>
    <t>석고판 나사 고정(바탕용)  벽, 2겹 붙임, 방수 12.5mm  M2     ( 호표 190 )</t>
  </si>
  <si>
    <t>석고보드, 평보드, 방수, 12.5*900*2400mm(㎡)</t>
  </si>
  <si>
    <t>5B72E38D3E18E81C4786760CC00B32E085A734</t>
  </si>
  <si>
    <t>5C5F234A3A88A65F44A69F09F009EF5B72E38D3E18E81C4786760CC00B32E085A734</t>
  </si>
  <si>
    <t>5C5F234A3A88A65F44A69F09F009EF5BDCD3CC3B883446F0964D3B90CFA3FD35A625</t>
  </si>
  <si>
    <t>5C5F234A3A88A65F44A69F09F009EF5C5F234A3A984FF75006EAED802C80</t>
  </si>
  <si>
    <t>단열재 공간넣기  100mm 이하  M2     ( 호표 191 )</t>
  </si>
  <si>
    <t>5C5F234D37F8DB2B4A46B408A0A3205C8413F732B88D0BFFA67D00B0CCC6B7E58DBC</t>
  </si>
  <si>
    <t>5C5F234D37F8DB2B4A46B408A0A3205C8413F732B88D0BFFA67D00B0CCC6B7E58E41</t>
  </si>
  <si>
    <t>메탈스터드  C-65*45*0.8t  M2     ( 호표 192 )</t>
  </si>
  <si>
    <t>C-STUD</t>
  </si>
  <si>
    <t>㉿0.8T, 65×45</t>
  </si>
  <si>
    <t>5BDCD3CC3B883446F0964D7B505EF06C57CE38</t>
  </si>
  <si>
    <t>5C5EA3833D687E4F06665A09F030D75BDCD3CC3B883446F0964D7B505EF06C57CE38</t>
  </si>
  <si>
    <t>C-RUNNER</t>
  </si>
  <si>
    <t>㉿0.8T, 67×40</t>
  </si>
  <si>
    <t>5BDCD3CC3B883446F0964D7D70235701D57F3F</t>
  </si>
  <si>
    <t>5C5EA3833D687E4F06665A09F030D75BDCD3CC3B883446F0964D7D70235701D57F3F</t>
  </si>
  <si>
    <t>CORNER BEAD</t>
  </si>
  <si>
    <t>40*40*0.5t</t>
  </si>
  <si>
    <t>5B72E38D3E18E81F1C767756A017AD480A155F</t>
  </si>
  <si>
    <t>5C5EA3833D687E4F06665A09F030D75B72E38D3E18E81F1C767756A017AD480A155F</t>
  </si>
  <si>
    <t>STUD-SPACER</t>
  </si>
  <si>
    <t>SP-65,75</t>
  </si>
  <si>
    <t>5BDCD3CC3B883446F0964C7490AC8C52207C91</t>
  </si>
  <si>
    <t>5C5EA3833D687E4F06665A09F030D75BDCD3CC3B883446F0964C7490AC8C52207C91</t>
  </si>
  <si>
    <t>주재료비의 5%</t>
  </si>
  <si>
    <t>5C5EA3833D687E4F06665A09F030D75D4123DB36B8ABE80956914DC044002</t>
  </si>
  <si>
    <t>경량철골틀 설치</t>
  </si>
  <si>
    <t>건식벽체, C-100이하(또는 W-100이하)</t>
  </si>
  <si>
    <t>5C5F73C436C87870116696AB40C060</t>
  </si>
  <si>
    <t>5C5EA3833D687E4F06665A09F030D75C5F73C436C87870116696AB40C060</t>
  </si>
  <si>
    <t>유리면 핀사용 붙이기  유리면보드, 밀도24kg/㎥, 50mm  M2     ( 호표 193 )</t>
  </si>
  <si>
    <t>섬유단열재</t>
  </si>
  <si>
    <t>섬유단열재, 밀도24kg/㎥, 50mm, 유리면보드</t>
  </si>
  <si>
    <t>5B72E38D3E3896F079268EEB50E43C00F3BE75</t>
  </si>
  <si>
    <t>5C5F234D37C8078D80F6A3AA0035835B72E38D3E3896F079268EEB50E43C00F3BE75</t>
  </si>
  <si>
    <t>보온핀</t>
  </si>
  <si>
    <t>접착</t>
  </si>
  <si>
    <t>5B72F39232A8858DFAD6A2A990840DD9DF5DEA</t>
  </si>
  <si>
    <t>5C5F234D37C8078D80F6A3AA0035835B72F39232A8858DFAD6A2A990840DD9DF5DEA</t>
  </si>
  <si>
    <t>5C5F234D37C8078D80F6A3AA0035835B72F3913058AAC04ED63F1170528E243E307D</t>
  </si>
  <si>
    <t>단열재 핀사용 붙이기 (인조광물섬유판)</t>
  </si>
  <si>
    <t>50mm 이하</t>
  </si>
  <si>
    <t>호표 195</t>
  </si>
  <si>
    <t>5C5F234D37C8078CFAC6E3D270B7EA</t>
  </si>
  <si>
    <t>5C5F234D37C8078D80F6A3AA0035835C5F234D37C8078CFAC6E3D270B7EA</t>
  </si>
  <si>
    <t>석고보드상하코킹(일반)  스터드와 면하는 석고보드만 해당  M2     ( 호표 194 )</t>
  </si>
  <si>
    <t>실링재, 실리콘, 비초산, 죠인트용</t>
  </si>
  <si>
    <t>5B72F391304884C40696405D90548F2BF89F5E</t>
  </si>
  <si>
    <t>5C5EA3833D687E4F6FC694AED042B25B72F391304884C40696405D90548F2BF89F5E</t>
  </si>
  <si>
    <t>5C5EA3833D687E4F6FC694AED042B25C5F53F8387829D212C68D92409825</t>
  </si>
  <si>
    <t>단열재 핀사용 붙이기 (인조광물섬유판)  50mm 이하  M2     ( 호표 195 )</t>
  </si>
  <si>
    <t>5C5F234D37C8078CFAC6E3D270B7EA5C8413F732B88D0BFFA67D00B0CCC6B7E58DBC</t>
  </si>
  <si>
    <t>5C5F234D37C8078CFAC6E3D270B7EA5C8413F732B88D0BFFA67D00B0CCC6B7E58E41</t>
  </si>
  <si>
    <t>콘크리트구조물 헐기(인력)  소형브레이커(전기식), 무근, 2.7m3/일당  M3     ( 호표 196 )</t>
  </si>
  <si>
    <t>5C5EC3E030C8EDF7C4861C5CD010865C8413F732B88D0BFFA67D00B0CCC6B7E58F6F</t>
  </si>
  <si>
    <t>5C5EC3E030C8EDF7C4861C5CD010865C8413F732B88D0BFFA67D00B0CCC6B7E58E41</t>
  </si>
  <si>
    <t>소형브레이커(전기식)</t>
  </si>
  <si>
    <t>1.5kw</t>
  </si>
  <si>
    <t>호표 197</t>
  </si>
  <si>
    <t>5B45A32D3818F876CF06D770F05793C5388BB3BD</t>
  </si>
  <si>
    <t>5C5EC3E030C8EDF7C4861C5CD010865B45A32D3818F876CF06D770F05793C5388BB3BD</t>
  </si>
  <si>
    <t>5C5EC3E030C8EDF7C4861C5CD010865D4123DB36B8ABE80956914DC047001</t>
  </si>
  <si>
    <t>소형브레이커(전기식)  1.5kw  HR     ( 호표 197 )</t>
  </si>
  <si>
    <t>5B45A32D3818F876CF06D770F05793C5388BB3</t>
  </si>
  <si>
    <t>5B45A32D3818F876CF06D770F05793C5388BB3BD5B45A32D3818F876CF06D770F05793C5388BB3</t>
  </si>
  <si>
    <t>단 가 대 비 표</t>
  </si>
  <si>
    <t>규격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</si>
  <si>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</si>
  <si>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</si>
  <si>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</si>
  <si>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</si>
  <si>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</si>
  <si>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</si>
  <si>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</si>
  <si>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</si>
  <si>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</si>
  <si>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</si>
  <si>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</si>
  <si>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</si>
  <si>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</si>
  <si>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</si>
  <si>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</si>
  <si>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</si>
  <si>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668</t>
  </si>
  <si>
    <t>409</t>
  </si>
  <si>
    <t>670</t>
  </si>
  <si>
    <t>자재 7</t>
  </si>
  <si>
    <t>자재 8</t>
  </si>
  <si>
    <t>자재 9</t>
  </si>
  <si>
    <t>자재 10</t>
  </si>
  <si>
    <t>1451</t>
  </si>
  <si>
    <t>1190</t>
  </si>
  <si>
    <t>별 33</t>
  </si>
  <si>
    <t>자재 11</t>
  </si>
  <si>
    <t>463</t>
  </si>
  <si>
    <t>자재 12</t>
  </si>
  <si>
    <t>26.07.14</t>
  </si>
  <si>
    <t>1189</t>
  </si>
  <si>
    <t>자재 13</t>
  </si>
  <si>
    <t>자재 14</t>
  </si>
  <si>
    <t>1326</t>
  </si>
  <si>
    <t>1132</t>
  </si>
  <si>
    <t>1387</t>
  </si>
  <si>
    <t>자재 15</t>
  </si>
  <si>
    <t>자재 16</t>
  </si>
  <si>
    <t>49</t>
  </si>
  <si>
    <t>17</t>
  </si>
  <si>
    <t>2</t>
  </si>
  <si>
    <t>자재 17</t>
  </si>
  <si>
    <t>56</t>
  </si>
  <si>
    <t>19</t>
  </si>
  <si>
    <t>자재 18</t>
  </si>
  <si>
    <t>Extra+7만</t>
  </si>
  <si>
    <t>2504</t>
  </si>
  <si>
    <t>자재 19</t>
  </si>
  <si>
    <t>Ext+70,000</t>
  </si>
  <si>
    <t>63</t>
  </si>
  <si>
    <t>26</t>
  </si>
  <si>
    <t>14</t>
  </si>
  <si>
    <t>자재 20</t>
  </si>
  <si>
    <t>105</t>
  </si>
  <si>
    <t>65</t>
  </si>
  <si>
    <t>70</t>
  </si>
  <si>
    <t>자재 21</t>
  </si>
  <si>
    <t>자재 22</t>
  </si>
  <si>
    <t>자재 23</t>
  </si>
  <si>
    <t>64</t>
  </si>
  <si>
    <t>68</t>
  </si>
  <si>
    <t>자재 24</t>
  </si>
  <si>
    <t>자재 25</t>
  </si>
  <si>
    <t>99</t>
  </si>
  <si>
    <t>58</t>
  </si>
  <si>
    <t>자재 26</t>
  </si>
  <si>
    <t>666</t>
  </si>
  <si>
    <t>자재 27</t>
  </si>
  <si>
    <t>545</t>
  </si>
  <si>
    <t>361</t>
  </si>
  <si>
    <t>자재 28</t>
  </si>
  <si>
    <t>자재 29</t>
  </si>
  <si>
    <t>561</t>
  </si>
  <si>
    <t>368</t>
  </si>
  <si>
    <t>459</t>
  </si>
  <si>
    <t>자재 30</t>
  </si>
  <si>
    <t>자재 31</t>
  </si>
  <si>
    <t>자재 32</t>
  </si>
  <si>
    <t>698</t>
  </si>
  <si>
    <t>391</t>
  </si>
  <si>
    <t>자재 33</t>
  </si>
  <si>
    <t>659</t>
  </si>
  <si>
    <t>자재 34</t>
  </si>
  <si>
    <t>578</t>
  </si>
  <si>
    <t>2405</t>
  </si>
  <si>
    <t>자재 35</t>
  </si>
  <si>
    <t>자재 36</t>
  </si>
  <si>
    <t>671</t>
  </si>
  <si>
    <t>408</t>
  </si>
  <si>
    <t>667</t>
  </si>
  <si>
    <t>자재 37</t>
  </si>
  <si>
    <t>자재 38</t>
  </si>
  <si>
    <t>674</t>
  </si>
  <si>
    <t>자재 39</t>
  </si>
  <si>
    <t>676</t>
  </si>
  <si>
    <t>416</t>
  </si>
  <si>
    <t>자재 40</t>
  </si>
  <si>
    <t>673</t>
  </si>
  <si>
    <t>2507</t>
  </si>
  <si>
    <t>자재 41</t>
  </si>
  <si>
    <t>자재 42</t>
  </si>
  <si>
    <t>548</t>
  </si>
  <si>
    <t>자재 43</t>
  </si>
  <si>
    <t>자재 44</t>
  </si>
  <si>
    <t>517</t>
  </si>
  <si>
    <t>자재 45</t>
  </si>
  <si>
    <t>167</t>
  </si>
  <si>
    <t>82</t>
  </si>
  <si>
    <t>자재 46</t>
  </si>
  <si>
    <t>106</t>
  </si>
  <si>
    <t>자재 47</t>
  </si>
  <si>
    <t>자재 48</t>
  </si>
  <si>
    <t>자재 49</t>
  </si>
  <si>
    <t>자재 50</t>
  </si>
  <si>
    <t>자재 51</t>
  </si>
  <si>
    <t>적산자료</t>
  </si>
  <si>
    <t>자재 52</t>
  </si>
  <si>
    <t>자재 53</t>
  </si>
  <si>
    <t>자재 54</t>
  </si>
  <si>
    <t>172</t>
  </si>
  <si>
    <t>107</t>
  </si>
  <si>
    <t>자재 55</t>
  </si>
  <si>
    <t>자재 56</t>
  </si>
  <si>
    <t>451</t>
  </si>
  <si>
    <t>자재 57</t>
  </si>
  <si>
    <t>83</t>
  </si>
  <si>
    <t>42</t>
  </si>
  <si>
    <t>자재 58</t>
  </si>
  <si>
    <t>90</t>
  </si>
  <si>
    <t>47</t>
  </si>
  <si>
    <t>자재 59</t>
  </si>
  <si>
    <t>683</t>
  </si>
  <si>
    <t>자재 60</t>
  </si>
  <si>
    <t>576</t>
  </si>
  <si>
    <t>자재 61</t>
  </si>
  <si>
    <t>654</t>
  </si>
  <si>
    <t>자재 62</t>
  </si>
  <si>
    <t>146</t>
  </si>
  <si>
    <t>자재 63</t>
  </si>
  <si>
    <t>25.04.21</t>
  </si>
  <si>
    <t>자재 64</t>
  </si>
  <si>
    <t>72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</si>
  <si>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</si>
  <si>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</si>
  <si>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</si>
  <si>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</si>
  <si>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</si>
  <si>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</si>
  <si>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</si>
  <si>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</si>
  <si>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</si>
  <si>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</si>
  <si>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</si>
  <si>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</si>
  <si>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</si>
  <si>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자재 78</t>
  </si>
  <si>
    <t>자재 79</t>
  </si>
  <si>
    <t>자재 80</t>
  </si>
  <si>
    <t>자재 81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</si>
  <si>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</si>
  <si>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</si>
  <si>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</si>
  <si>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</si>
  <si>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</si>
  <si>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</si>
  <si>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</si>
  <si>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</si>
  <si>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</si>
  <si>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</si>
  <si>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</si>
  <si>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</si>
  <si>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</si>
  <si>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자재 95</t>
  </si>
  <si>
    <t>자재 96</t>
  </si>
  <si>
    <t>자재 97</t>
  </si>
  <si>
    <t>자재 98</t>
  </si>
  <si>
    <t>자재 99</t>
  </si>
  <si>
    <t>자재 100</t>
  </si>
  <si>
    <t>자재 101</t>
  </si>
  <si>
    <t>자재 102</t>
  </si>
  <si>
    <t>자재 103</t>
  </si>
  <si>
    <t>619</t>
  </si>
  <si>
    <t>468</t>
  </si>
  <si>
    <t>자재 104</t>
  </si>
  <si>
    <t>자재 105</t>
  </si>
  <si>
    <t>614</t>
  </si>
  <si>
    <t>588</t>
  </si>
  <si>
    <t>자재 106</t>
  </si>
  <si>
    <t>607</t>
  </si>
  <si>
    <t>385</t>
  </si>
  <si>
    <t>자재 107</t>
  </si>
  <si>
    <t>자재 108</t>
  </si>
  <si>
    <t>자재 109</t>
  </si>
  <si>
    <t>466</t>
  </si>
  <si>
    <t>593</t>
  </si>
  <si>
    <t>자재 110</t>
  </si>
  <si>
    <t>자재 111</t>
  </si>
  <si>
    <t>자재 112</t>
  </si>
  <si>
    <t>76</t>
  </si>
  <si>
    <t>39</t>
  </si>
  <si>
    <t>38</t>
  </si>
  <si>
    <t>자재 113</t>
  </si>
  <si>
    <t>565</t>
  </si>
  <si>
    <t>자재 114</t>
  </si>
  <si>
    <t>52</t>
  </si>
  <si>
    <t>자재 115</t>
  </si>
  <si>
    <t>자재 116</t>
  </si>
  <si>
    <t>자재 117</t>
  </si>
  <si>
    <t>자재 118</t>
  </si>
  <si>
    <t>자재 119</t>
  </si>
  <si>
    <t>자재 120</t>
  </si>
  <si>
    <t>자재 121</t>
  </si>
  <si>
    <t>자재 122</t>
  </si>
  <si>
    <t>자재 123</t>
  </si>
  <si>
    <t>559</t>
  </si>
  <si>
    <t>366</t>
  </si>
  <si>
    <t>자재 124</t>
  </si>
  <si>
    <t>694</t>
  </si>
  <si>
    <t>2410</t>
  </si>
  <si>
    <t>자재 125</t>
  </si>
  <si>
    <t>자재 126</t>
  </si>
  <si>
    <t>자재 127</t>
  </si>
  <si>
    <t>자재 128</t>
  </si>
  <si>
    <t>652</t>
  </si>
  <si>
    <t>2602</t>
  </si>
  <si>
    <t>자재 129</t>
  </si>
  <si>
    <t>685</t>
  </si>
  <si>
    <t>자재 130</t>
  </si>
  <si>
    <t>703</t>
  </si>
  <si>
    <t>658</t>
  </si>
  <si>
    <t>자재 131</t>
  </si>
  <si>
    <t>2404</t>
  </si>
  <si>
    <t>자재 132</t>
  </si>
  <si>
    <t>자재 133</t>
  </si>
  <si>
    <t>57</t>
  </si>
  <si>
    <t>자재 134</t>
  </si>
  <si>
    <t>[0907]</t>
  </si>
  <si>
    <t>자재 135</t>
  </si>
  <si>
    <t>별 150</t>
  </si>
  <si>
    <t>2601</t>
  </si>
  <si>
    <t>자재 136</t>
  </si>
  <si>
    <t>C</t>
  </si>
  <si>
    <t>별 151</t>
  </si>
  <si>
    <t>자재 137</t>
  </si>
  <si>
    <t>자재 138</t>
  </si>
  <si>
    <t>24년</t>
  </si>
  <si>
    <t>자재 139</t>
  </si>
  <si>
    <t>25년</t>
  </si>
  <si>
    <t>자재 140</t>
  </si>
  <si>
    <t>1332</t>
  </si>
  <si>
    <t>1410</t>
  </si>
  <si>
    <t>자재 141</t>
  </si>
  <si>
    <t>자재 142</t>
  </si>
  <si>
    <t>95</t>
  </si>
  <si>
    <t>54</t>
  </si>
  <si>
    <t>자재 143</t>
  </si>
  <si>
    <t>자재 144</t>
  </si>
  <si>
    <t>96</t>
  </si>
  <si>
    <t>자재 145</t>
  </si>
  <si>
    <t>자재 146</t>
  </si>
  <si>
    <t>자재 147</t>
  </si>
  <si>
    <t>자재 148</t>
  </si>
  <si>
    <t>자재 149</t>
  </si>
  <si>
    <t>자재 150</t>
  </si>
  <si>
    <t>자재 151</t>
  </si>
  <si>
    <t>하327/328</t>
  </si>
  <si>
    <t>자재 152</t>
  </si>
  <si>
    <t>별 326</t>
  </si>
  <si>
    <t>자재 153</t>
  </si>
  <si>
    <t>가정(2601)</t>
  </si>
  <si>
    <t>재2603/노26年上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</si>
  <si>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</si>
  <si>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</si>
  <si>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</si>
  <si>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</si>
  <si>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</si>
  <si>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</si>
  <si>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</si>
  <si>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</si>
  <si>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</si>
  <si>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</si>
  <si>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</si>
  <si>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</si>
  <si>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</si>
  <si>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</si>
  <si>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</si>
  <si>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</si>
  <si>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</si>
  <si>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</si>
  <si>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</si>
  <si>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</si>
  <si>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</si>
  <si>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</si>
  <si>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</si>
  <si>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</si>
  <si>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</si>
  <si>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노임 25</t>
  </si>
  <si>
    <t>노임 26</t>
  </si>
  <si>
    <t>노임 27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</si>
  <si>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</si>
  <si>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</si>
  <si>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</si>
  <si>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</si>
  <si>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</si>
  <si>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</si>
  <si>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</si>
  <si>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</si>
  <si>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</si>
  <si>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</si>
  <si>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</si>
  <si>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</si>
  <si>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</si>
  <si>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</si>
  <si>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</si>
  <si>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</si>
  <si>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</si>
  <si>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</si>
  <si>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</si>
  <si>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</si>
  <si>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</si>
  <si>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</si>
  <si>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</si>
  <si>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</si>
  <si>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</si>
  <si>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</si>
  <si>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</si>
  <si>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</si>
  <si>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</si>
  <si>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</si>
  <si>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</si>
  <si>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</si>
  <si>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</si>
  <si>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</si>
  <si>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</si>
  <si>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</si>
  <si>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</si>
  <si>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</si>
  <si>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</si>
  <si>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</si>
  <si>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13.14%</t>
  </si>
  <si>
    <t>CC</t>
  </si>
  <si>
    <t>품  질  관  리  비</t>
  </si>
  <si>
    <t>CD</t>
  </si>
  <si>
    <t>폐 기 물  처 리 비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</si>
  <si>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</si>
  <si>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</si>
  <si>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</si>
  <si>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</si>
  <si>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</si>
  <si>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</si>
  <si>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</si>
  <si>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</si>
  <si>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</si>
  <si>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</si>
  <si>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</si>
  <si>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</si>
  <si>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0.1%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</si>
  <si>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</si>
  <si>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</si>
  <si>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</si>
  <si>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</si>
  <si>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</si>
  <si>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</si>
  <si>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</si>
  <si>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</si>
  <si>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</si>
  <si>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</si>
  <si>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</si>
  <si>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</si>
  <si>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</si>
  <si>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</si>
  <si>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</si>
  <si>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D7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</si>
  <si>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</si>
  <si>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</si>
  <si>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</si>
  <si>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</si>
  <si>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</si>
  <si>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</si>
  <si>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</si>
  <si>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</si>
  <si>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도  급  자  관  급</t>
  </si>
  <si>
    <t>DL</t>
  </si>
  <si>
    <t>관  급  자  관  급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</si>
  <si>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</si>
  <si>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</si>
  <si>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</si>
  <si>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</si>
  <si>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</si>
  <si>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</si>
  <si>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</si>
  <si>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</si>
  <si>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</si>
  <si>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</si>
  <si>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</si>
  <si>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</si>
  <si>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</si>
  <si>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</si>
  <si>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</si>
  <si>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</si>
  <si>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</si>
  <si>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</si>
  <si>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</si>
  <si>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</si>
  <si>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</si>
  <si>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</si>
  <si>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</si>
  <si>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</si>
  <si>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</si>
  <si>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</si>
  <si>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</si>
  <si>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</si>
  <si>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</si>
  <si>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</si>
  <si>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</si>
  <si>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</si>
  <si>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....</t>
  </si>
  <si>
    <t>.....</t>
  </si>
  <si>
    <t>D</t>
  </si>
  <si>
    <t>E</t>
  </si>
  <si>
    <t>G</t>
  </si>
  <si>
    <t>H</t>
  </si>
  <si>
    <t>I</t>
  </si>
  <si>
    <t>J</t>
  </si>
  <si>
    <t>공사명 : 안용중학교 합숙소 개보수공사</t>
    <phoneticPr fontId="1" type="noConversion"/>
  </si>
  <si>
    <t>공사명 : 안용중학교 합숙소 개보수공사(건축)</t>
    <phoneticPr fontId="1" type="noConversion"/>
  </si>
  <si>
    <t>건      축</t>
    <phoneticPr fontId="1" type="noConversion"/>
  </si>
  <si>
    <t>기      계</t>
    <phoneticPr fontId="1" type="noConversion"/>
  </si>
  <si>
    <t>합      계</t>
    <phoneticPr fontId="1" type="noConversion"/>
  </si>
  <si>
    <t>바탕만들기+수성페인트 롤러칠/광택스</t>
    <phoneticPr fontId="1" type="noConversion"/>
  </si>
  <si>
    <t>5MZT153(H/S)+14AR+5CL(H/S)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</si>
</sst>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"/>
    <numFmt numFmtId="177" formatCode="#,##0.00#"/>
    <numFmt numFmtId="178" formatCode="#,##0.0"/>
    <numFmt numFmtId="179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u/>
      <sz val="16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applyFont="1">
      <alignment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0" xfId="0" quotePrefix="1" applyFont="1">
      <alignment vertical="center"/>
    </xf>
    <xf numFmtId="176" fontId="2" fillId="0" borderId="4" xfId="0" applyNumberFormat="1" applyFont="1" applyBorder="1" applyAlignment="1">
      <alignment vertical="center" wrapText="1"/>
    </xf>
    <xf numFmtId="0" fontId="2" fillId="0" borderId="4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/>
    </xf>
    <xf numFmtId="179" fontId="2" fillId="0" borderId="4" xfId="0" quotePrefix="1" applyNumberFormat="1" applyFont="1" applyBorder="1" applyAlignment="1">
      <alignment vertical="center" wrapText="1"/>
    </xf>
    <xf numFmtId="179" fontId="2" fillId="0" borderId="4" xfId="0" applyNumberFormat="1" applyFont="1" applyBorder="1" applyAlignment="1">
      <alignment vertical="center" wrapText="1"/>
    </xf>
    <xf numFmtId="179" fontId="2" fillId="0" borderId="0" xfId="0" applyNumberFormat="1" applyFont="1">
      <alignment vertical="center"/>
    </xf>
    <xf numFmtId="0" fontId="2" fillId="0" borderId="1" xfId="0" quotePrefix="1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177" fontId="2" fillId="0" borderId="6" xfId="0" applyNumberFormat="1" applyFont="1" applyBorder="1">
      <alignment vertical="center"/>
    </xf>
    <xf numFmtId="178" fontId="2" fillId="0" borderId="6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77" fontId="2" fillId="0" borderId="8" xfId="0" applyNumberFormat="1" applyFont="1" applyBorder="1" applyAlignment="1">
      <alignment vertical="center" wrapText="1"/>
    </xf>
    <xf numFmtId="178" fontId="2" fillId="0" borderId="8" xfId="0" applyNumberFormat="1" applyFont="1" applyBorder="1" applyAlignment="1">
      <alignment vertical="center" wrapText="1"/>
    </xf>
    <xf numFmtId="0" fontId="3" fillId="0" borderId="0" xfId="0" applyFont="1" applyAlignment="1">
      <alignment horizontal="centerContinuous" vertical="center"/>
    </xf>
    <xf numFmtId="0" fontId="3" fillId="0" borderId="0" xfId="0" quotePrefix="1" applyFont="1" applyAlignment="1">
      <alignment horizontal="centerContinuous" vertical="center"/>
    </xf>
    <xf numFmtId="0" fontId="2" fillId="0" borderId="1" xfId="0" applyFont="1" applyBorder="1">
      <alignment vertical="center"/>
    </xf>
    <xf numFmtId="0" fontId="2" fillId="0" borderId="2" xfId="0" quotePrefix="1" applyFont="1" applyBorder="1">
      <alignment vertical="center"/>
    </xf>
    <xf numFmtId="178" fontId="2" fillId="0" borderId="4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0" fontId="2" fillId="0" borderId="4" xfId="0" quotePrefix="1" applyFont="1" applyBorder="1" applyAlignment="1">
      <alignment horizontal="distributed" vertical="center" wrapText="1" indent="1"/>
    </xf>
    <xf numFmtId="0" fontId="3" fillId="0" borderId="0" xfId="0" applyFont="1" applyAlignment="1">
      <alignment horizontal="center" vertical="center"/>
    </xf>
    <xf numFmtId="0" fontId="2" fillId="0" borderId="0" xfId="0" quotePrefix="1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distributed" vertical="center" wrapText="1"/>
    </xf>
    <xf numFmtId="0" fontId="2" fillId="0" borderId="4" xfId="0" quotePrefix="1" applyFont="1" applyBorder="1" applyAlignment="1">
      <alignment horizontal="distributed" vertical="center" wrapText="1" inden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Zeros="0" tabSelected="1" topLeftCell="B1" zoomScale="85" zoomScaleNormal="85" workbookViewId="0">
      <selection activeCell="L6" sqref="L6"/>
    </sheetView>
  </sheetViews>
  <sheetFormatPr defaultRowHeight="13.5" x14ac:dyDescent="0.3"/>
  <cols>
    <col min="1" max="1" width="0" style="2" hidden="1" customWidth="1"/>
    <col min="2" max="3" width="5.625" style="2" customWidth="1"/>
    <col min="4" max="4" width="40.625" style="2" customWidth="1"/>
    <col min="5" max="7" width="20.625" style="2" customWidth="1"/>
    <col min="8" max="8" width="50.625" style="2" customWidth="1"/>
    <col min="9" max="9" width="20.625" style="2" customWidth="1"/>
    <col min="10" max="16384" width="9" style="2"/>
  </cols>
  <sheetData>
    <row r="1" spans="1:9" ht="24" customHeight="1" x14ac:dyDescent="0.3">
      <c r="B1" s="32" t="s">
        <v>2761</v>
      </c>
      <c r="C1" s="32"/>
      <c r="D1" s="32"/>
      <c r="E1" s="32"/>
      <c r="F1" s="32"/>
      <c r="G1" s="32"/>
      <c r="H1" s="32"/>
      <c r="I1" s="32"/>
    </row>
    <row r="2" spans="1:9" ht="21.95" customHeight="1" x14ac:dyDescent="0.3">
      <c r="B2" s="33" t="s">
        <v>2886</v>
      </c>
      <c r="C2" s="33"/>
      <c r="D2" s="33"/>
      <c r="E2" s="33"/>
      <c r="F2" s="4"/>
      <c r="G2" s="4"/>
      <c r="H2" s="34"/>
      <c r="I2" s="34"/>
    </row>
    <row r="3" spans="1:9" ht="21.95" customHeight="1" x14ac:dyDescent="0.3">
      <c r="B3" s="35" t="s">
        <v>2762</v>
      </c>
      <c r="C3" s="35"/>
      <c r="D3" s="35"/>
      <c r="E3" s="3" t="s">
        <v>2888</v>
      </c>
      <c r="F3" s="3" t="s">
        <v>2889</v>
      </c>
      <c r="G3" s="3" t="s">
        <v>2890</v>
      </c>
      <c r="H3" s="3" t="s">
        <v>2764</v>
      </c>
      <c r="I3" s="3" t="s">
        <v>925</v>
      </c>
    </row>
    <row r="4" spans="1:9" ht="21.95" customHeight="1" x14ac:dyDescent="0.3">
      <c r="A4" s="4" t="s">
        <v>2769</v>
      </c>
      <c r="B4" s="36" t="s">
        <v>2765</v>
      </c>
      <c r="C4" s="36" t="s">
        <v>2766</v>
      </c>
      <c r="D4" s="31" t="s">
        <v>2770</v>
      </c>
      <c r="E4" s="5">
        <f>TRUNC(공종별집계표!F5, 0)</f>
        <v>0</v>
      </c>
      <c r="F4" s="5"/>
      <c r="G4" s="5">
        <f>SUM(E4:F4)</f>
        <v>0</v>
      </c>
      <c r="H4" s="6" t="s">
        <v>51</v>
      </c>
      <c r="I4" s="6" t="s">
        <v>51</v>
      </c>
    </row>
    <row r="5" spans="1:9" ht="21.95" customHeight="1" x14ac:dyDescent="0.3">
      <c r="A5" s="4" t="s">
        <v>2771</v>
      </c>
      <c r="B5" s="36"/>
      <c r="C5" s="36"/>
      <c r="D5" s="31" t="s">
        <v>2772</v>
      </c>
      <c r="E5" s="5">
        <v>0</v>
      </c>
      <c r="F5" s="5"/>
      <c r="G5" s="5">
        <v>0</v>
      </c>
      <c r="H5" s="6" t="s">
        <v>51</v>
      </c>
      <c r="I5" s="6" t="s">
        <v>51</v>
      </c>
    </row>
    <row r="6" spans="1:9" ht="21.95" customHeight="1" x14ac:dyDescent="0.3">
      <c r="A6" s="4" t="s">
        <v>2773</v>
      </c>
      <c r="B6" s="36"/>
      <c r="C6" s="36"/>
      <c r="D6" s="31" t="s">
        <v>51</v>
      </c>
      <c r="E6" s="5">
        <v>0</v>
      </c>
      <c r="F6" s="5"/>
      <c r="G6" s="5">
        <v>0</v>
      </c>
      <c r="H6" s="6" t="s">
        <v>51</v>
      </c>
      <c r="I6" s="6" t="s">
        <v>51</v>
      </c>
    </row>
    <row r="7" spans="1:9" ht="21.95" customHeight="1" x14ac:dyDescent="0.3">
      <c r="A7" s="4" t="s">
        <v>2774</v>
      </c>
      <c r="B7" s="36"/>
      <c r="C7" s="36"/>
      <c r="D7" s="31" t="s">
        <v>2775</v>
      </c>
      <c r="E7" s="5">
        <f>TRUNC(E4+E5-E6, 0)</f>
        <v>0</v>
      </c>
      <c r="F7" s="5"/>
      <c r="G7" s="5">
        <f t="shared" ref="G7:G36" si="0">SUM(E7:F7)</f>
        <v>0</v>
      </c>
      <c r="H7" s="6" t="s">
        <v>51</v>
      </c>
      <c r="I7" s="6" t="s">
        <v>51</v>
      </c>
    </row>
    <row r="8" spans="1:9" ht="21.95" customHeight="1" x14ac:dyDescent="0.3">
      <c r="A8" s="4" t="s">
        <v>2776</v>
      </c>
      <c r="B8" s="36"/>
      <c r="C8" s="36" t="s">
        <v>2767</v>
      </c>
      <c r="D8" s="31" t="s">
        <v>2777</v>
      </c>
      <c r="E8" s="5">
        <f>TRUNC(공종별집계표!H5, 0)</f>
        <v>0</v>
      </c>
      <c r="F8" s="5"/>
      <c r="G8" s="5">
        <f t="shared" si="0"/>
        <v>0</v>
      </c>
      <c r="H8" s="6" t="s">
        <v>51</v>
      </c>
      <c r="I8" s="6" t="s">
        <v>51</v>
      </c>
    </row>
    <row r="9" spans="1:9" ht="21.95" customHeight="1" x14ac:dyDescent="0.3">
      <c r="A9" s="4" t="s">
        <v>2778</v>
      </c>
      <c r="B9" s="36"/>
      <c r="C9" s="36"/>
      <c r="D9" s="31" t="s">
        <v>2779</v>
      </c>
      <c r="E9" s="5">
        <f>TRUNC(E8*0.175, 0)</f>
        <v>0</v>
      </c>
      <c r="F9" s="5"/>
      <c r="G9" s="5">
        <f t="shared" si="0"/>
        <v>0</v>
      </c>
      <c r="H9" s="6" t="s">
        <v>2780</v>
      </c>
      <c r="I9" s="6" t="s">
        <v>51</v>
      </c>
    </row>
    <row r="10" spans="1:9" ht="21.95" customHeight="1" x14ac:dyDescent="0.3">
      <c r="A10" s="4" t="s">
        <v>2781</v>
      </c>
      <c r="B10" s="36"/>
      <c r="C10" s="36"/>
      <c r="D10" s="31" t="s">
        <v>2775</v>
      </c>
      <c r="E10" s="5">
        <f>TRUNC(E8+E9, 0)</f>
        <v>0</v>
      </c>
      <c r="F10" s="5"/>
      <c r="G10" s="5">
        <f t="shared" si="0"/>
        <v>0</v>
      </c>
      <c r="H10" s="6" t="s">
        <v>51</v>
      </c>
      <c r="I10" s="6" t="s">
        <v>51</v>
      </c>
    </row>
    <row r="11" spans="1:9" ht="21.95" customHeight="1" x14ac:dyDescent="0.3">
      <c r="A11" s="4" t="s">
        <v>2782</v>
      </c>
      <c r="B11" s="36"/>
      <c r="C11" s="36" t="s">
        <v>2768</v>
      </c>
      <c r="D11" s="31" t="s">
        <v>2783</v>
      </c>
      <c r="E11" s="5">
        <f>TRUNC(공종별집계표!J5, 0)</f>
        <v>0</v>
      </c>
      <c r="F11" s="5"/>
      <c r="G11" s="5">
        <f t="shared" si="0"/>
        <v>0</v>
      </c>
      <c r="H11" s="6" t="s">
        <v>51</v>
      </c>
      <c r="I11" s="6" t="s">
        <v>51</v>
      </c>
    </row>
    <row r="12" spans="1:9" ht="21.95" customHeight="1" x14ac:dyDescent="0.3">
      <c r="A12" s="4" t="s">
        <v>2784</v>
      </c>
      <c r="B12" s="36"/>
      <c r="C12" s="36"/>
      <c r="D12" s="31" t="s">
        <v>2785</v>
      </c>
      <c r="E12" s="5">
        <f>TRUNC(E10*0.0356, 0)</f>
        <v>0</v>
      </c>
      <c r="F12" s="5"/>
      <c r="G12" s="5">
        <f t="shared" si="0"/>
        <v>0</v>
      </c>
      <c r="H12" s="6" t="s">
        <v>2786</v>
      </c>
      <c r="I12" s="6" t="s">
        <v>51</v>
      </c>
    </row>
    <row r="13" spans="1:9" ht="21.95" customHeight="1" x14ac:dyDescent="0.3">
      <c r="A13" s="4" t="s">
        <v>2787</v>
      </c>
      <c r="B13" s="36"/>
      <c r="C13" s="36"/>
      <c r="D13" s="31" t="s">
        <v>2788</v>
      </c>
      <c r="E13" s="5">
        <f>TRUNC(E10*0.0101, 0)</f>
        <v>0</v>
      </c>
      <c r="F13" s="5"/>
      <c r="G13" s="5">
        <f t="shared" si="0"/>
        <v>0</v>
      </c>
      <c r="H13" s="6" t="s">
        <v>2789</v>
      </c>
      <c r="I13" s="6" t="s">
        <v>51</v>
      </c>
    </row>
    <row r="14" spans="1:9" ht="21.95" customHeight="1" x14ac:dyDescent="0.3">
      <c r="A14" s="4" t="s">
        <v>2790</v>
      </c>
      <c r="B14" s="36"/>
      <c r="C14" s="36"/>
      <c r="D14" s="31" t="s">
        <v>2791</v>
      </c>
      <c r="E14" s="5">
        <f>TRUNC(E8*0.03595, 0)</f>
        <v>0</v>
      </c>
      <c r="F14" s="5"/>
      <c r="G14" s="5">
        <f t="shared" si="0"/>
        <v>0</v>
      </c>
      <c r="H14" s="6" t="s">
        <v>2792</v>
      </c>
      <c r="I14" s="6" t="s">
        <v>51</v>
      </c>
    </row>
    <row r="15" spans="1:9" ht="21.95" customHeight="1" x14ac:dyDescent="0.3">
      <c r="A15" s="4" t="s">
        <v>2793</v>
      </c>
      <c r="B15" s="36"/>
      <c r="C15" s="36"/>
      <c r="D15" s="31" t="s">
        <v>2794</v>
      </c>
      <c r="E15" s="5">
        <f>TRUNC(E8*0.0475, 0)</f>
        <v>0</v>
      </c>
      <c r="F15" s="5"/>
      <c r="G15" s="5">
        <f t="shared" si="0"/>
        <v>0</v>
      </c>
      <c r="H15" s="6" t="s">
        <v>2795</v>
      </c>
      <c r="I15" s="6" t="s">
        <v>51</v>
      </c>
    </row>
    <row r="16" spans="1:9" ht="21.95" customHeight="1" x14ac:dyDescent="0.3">
      <c r="A16" s="4" t="s">
        <v>2796</v>
      </c>
      <c r="B16" s="36"/>
      <c r="C16" s="36"/>
      <c r="D16" s="31" t="s">
        <v>2797</v>
      </c>
      <c r="E16" s="5">
        <f>TRUNC((E7+E8+(E34/1.1/1.0054))*0.0311, 0)</f>
        <v>0</v>
      </c>
      <c r="F16" s="5"/>
      <c r="G16" s="5">
        <f t="shared" si="0"/>
        <v>0</v>
      </c>
      <c r="H16" s="6" t="s">
        <v>2798</v>
      </c>
      <c r="I16" s="6" t="s">
        <v>51</v>
      </c>
    </row>
    <row r="17" spans="1:9" ht="21.95" customHeight="1" x14ac:dyDescent="0.3">
      <c r="A17" s="4" t="s">
        <v>2799</v>
      </c>
      <c r="B17" s="36"/>
      <c r="C17" s="36"/>
      <c r="D17" s="31" t="s">
        <v>2800</v>
      </c>
      <c r="E17" s="5">
        <f>TRUNC(E14*0.1314, 0)</f>
        <v>0</v>
      </c>
      <c r="F17" s="5"/>
      <c r="G17" s="5">
        <f t="shared" si="0"/>
        <v>0</v>
      </c>
      <c r="H17" s="6" t="s">
        <v>2801</v>
      </c>
      <c r="I17" s="6" t="s">
        <v>51</v>
      </c>
    </row>
    <row r="18" spans="1:9" ht="21.95" customHeight="1" x14ac:dyDescent="0.3">
      <c r="A18" s="4" t="s">
        <v>2802</v>
      </c>
      <c r="B18" s="36"/>
      <c r="C18" s="36"/>
      <c r="D18" s="31" t="s">
        <v>2803</v>
      </c>
      <c r="E18" s="5">
        <f>TRUNC(공종별집계표!T28, 0)</f>
        <v>0</v>
      </c>
      <c r="F18" s="5"/>
      <c r="G18" s="5">
        <f t="shared" si="0"/>
        <v>0</v>
      </c>
      <c r="H18" s="6" t="s">
        <v>51</v>
      </c>
      <c r="I18" s="6" t="s">
        <v>51</v>
      </c>
    </row>
    <row r="19" spans="1:9" ht="21.95" customHeight="1" x14ac:dyDescent="0.3">
      <c r="A19" s="4" t="s">
        <v>2804</v>
      </c>
      <c r="B19" s="36"/>
      <c r="C19" s="36"/>
      <c r="D19" s="31" t="s">
        <v>2805</v>
      </c>
      <c r="E19" s="5">
        <f>TRUNC(공종별집계표!T22, 0)</f>
        <v>0</v>
      </c>
      <c r="F19" s="5"/>
      <c r="G19" s="5">
        <f t="shared" si="0"/>
        <v>0</v>
      </c>
      <c r="H19" s="6" t="s">
        <v>51</v>
      </c>
      <c r="I19" s="6" t="s">
        <v>51</v>
      </c>
    </row>
    <row r="20" spans="1:9" ht="21.95" customHeight="1" x14ac:dyDescent="0.3">
      <c r="A20" s="4" t="s">
        <v>2806</v>
      </c>
      <c r="B20" s="36"/>
      <c r="C20" s="36"/>
      <c r="D20" s="31" t="s">
        <v>2807</v>
      </c>
      <c r="E20" s="5">
        <f>TRUNC((E7+E10)*0.05, 0)</f>
        <v>0</v>
      </c>
      <c r="F20" s="5"/>
      <c r="G20" s="5">
        <f t="shared" si="0"/>
        <v>0</v>
      </c>
      <c r="H20" s="6" t="s">
        <v>2808</v>
      </c>
      <c r="I20" s="6" t="s">
        <v>51</v>
      </c>
    </row>
    <row r="21" spans="1:9" ht="21.95" customHeight="1" x14ac:dyDescent="0.3">
      <c r="A21" s="4" t="s">
        <v>2809</v>
      </c>
      <c r="B21" s="36"/>
      <c r="C21" s="36"/>
      <c r="D21" s="31" t="s">
        <v>2810</v>
      </c>
      <c r="E21" s="5">
        <f>TRUNC((E7+E8+E11+E18+E19)*0.003, 0)</f>
        <v>0</v>
      </c>
      <c r="F21" s="5"/>
      <c r="G21" s="5">
        <f t="shared" si="0"/>
        <v>0</v>
      </c>
      <c r="H21" s="6" t="s">
        <v>2811</v>
      </c>
      <c r="I21" s="6" t="s">
        <v>51</v>
      </c>
    </row>
    <row r="22" spans="1:9" ht="21.95" customHeight="1" x14ac:dyDescent="0.3">
      <c r="A22" s="4" t="s">
        <v>2812</v>
      </c>
      <c r="B22" s="36"/>
      <c r="C22" s="36"/>
      <c r="D22" s="31" t="s">
        <v>2813</v>
      </c>
      <c r="E22" s="5">
        <f>TRUNC((E7+E8+E11+E19)*0.00081, 0)</f>
        <v>0</v>
      </c>
      <c r="F22" s="5"/>
      <c r="G22" s="5">
        <f t="shared" si="0"/>
        <v>0</v>
      </c>
      <c r="H22" s="6" t="s">
        <v>2814</v>
      </c>
      <c r="I22" s="6" t="s">
        <v>2815</v>
      </c>
    </row>
    <row r="23" spans="1:9" ht="21.95" customHeight="1" x14ac:dyDescent="0.3">
      <c r="A23" s="4" t="s">
        <v>2816</v>
      </c>
      <c r="B23" s="36"/>
      <c r="C23" s="36"/>
      <c r="D23" s="31" t="s">
        <v>2817</v>
      </c>
      <c r="E23" s="5">
        <f>TRUNC((E7+E8+E11+E19)*0.001, 0)</f>
        <v>0</v>
      </c>
      <c r="F23" s="5"/>
      <c r="G23" s="5">
        <f t="shared" si="0"/>
        <v>0</v>
      </c>
      <c r="H23" s="6" t="s">
        <v>2818</v>
      </c>
      <c r="I23" s="6" t="s">
        <v>51</v>
      </c>
    </row>
    <row r="24" spans="1:9" ht="21.95" customHeight="1" x14ac:dyDescent="0.3">
      <c r="A24" s="4" t="s">
        <v>2819</v>
      </c>
      <c r="B24" s="36"/>
      <c r="C24" s="36"/>
      <c r="D24" s="31" t="s">
        <v>2820</v>
      </c>
      <c r="E24" s="5">
        <f>TRUNC(E10*0.00006, 0)</f>
        <v>0</v>
      </c>
      <c r="F24" s="5"/>
      <c r="G24" s="5">
        <f t="shared" si="0"/>
        <v>0</v>
      </c>
      <c r="H24" s="6" t="s">
        <v>2821</v>
      </c>
      <c r="I24" s="6" t="s">
        <v>51</v>
      </c>
    </row>
    <row r="25" spans="1:9" ht="21.95" customHeight="1" x14ac:dyDescent="0.3">
      <c r="A25" s="4" t="s">
        <v>2822</v>
      </c>
      <c r="B25" s="36"/>
      <c r="C25" s="36"/>
      <c r="D25" s="31" t="s">
        <v>2823</v>
      </c>
      <c r="E25" s="5">
        <f>TRUNC(E10*0.0009, 0)</f>
        <v>0</v>
      </c>
      <c r="F25" s="5"/>
      <c r="G25" s="5">
        <f t="shared" si="0"/>
        <v>0</v>
      </c>
      <c r="H25" s="6" t="s">
        <v>2824</v>
      </c>
      <c r="I25" s="6" t="s">
        <v>51</v>
      </c>
    </row>
    <row r="26" spans="1:9" ht="21.95" customHeight="1" x14ac:dyDescent="0.3">
      <c r="A26" s="4" t="s">
        <v>2825</v>
      </c>
      <c r="B26" s="36"/>
      <c r="C26" s="36"/>
      <c r="D26" s="31" t="s">
        <v>2775</v>
      </c>
      <c r="E26" s="5">
        <f>TRUNC(E11+E12+E13+E14+E15+E16+E17+E18+E19+E20+E21+E22+E23+E24+E25, 0)</f>
        <v>0</v>
      </c>
      <c r="F26" s="5"/>
      <c r="G26" s="5">
        <f t="shared" si="0"/>
        <v>0</v>
      </c>
      <c r="H26" s="6" t="s">
        <v>51</v>
      </c>
      <c r="I26" s="6" t="s">
        <v>51</v>
      </c>
    </row>
    <row r="27" spans="1:9" ht="21.95" customHeight="1" x14ac:dyDescent="0.3">
      <c r="A27" s="4" t="s">
        <v>2826</v>
      </c>
      <c r="B27" s="37" t="s">
        <v>2827</v>
      </c>
      <c r="C27" s="37"/>
      <c r="D27" s="37"/>
      <c r="E27" s="5">
        <f>TRUNC(E7+E10+E26, 0)</f>
        <v>0</v>
      </c>
      <c r="F27" s="5"/>
      <c r="G27" s="5">
        <f t="shared" si="0"/>
        <v>0</v>
      </c>
      <c r="H27" s="6" t="s">
        <v>51</v>
      </c>
      <c r="I27" s="6" t="s">
        <v>51</v>
      </c>
    </row>
    <row r="28" spans="1:9" ht="21.95" customHeight="1" x14ac:dyDescent="0.3">
      <c r="A28" s="4" t="s">
        <v>2828</v>
      </c>
      <c r="B28" s="37" t="s">
        <v>2829</v>
      </c>
      <c r="C28" s="37"/>
      <c r="D28" s="37"/>
      <c r="E28" s="5">
        <f>TRUNC(E27*0.08, 0)</f>
        <v>0</v>
      </c>
      <c r="F28" s="5"/>
      <c r="G28" s="5">
        <f t="shared" si="0"/>
        <v>0</v>
      </c>
      <c r="H28" s="6" t="s">
        <v>2830</v>
      </c>
      <c r="I28" s="6" t="s">
        <v>51</v>
      </c>
    </row>
    <row r="29" spans="1:9" ht="21.95" customHeight="1" x14ac:dyDescent="0.3">
      <c r="A29" s="4" t="s">
        <v>2831</v>
      </c>
      <c r="B29" s="37" t="s">
        <v>2832</v>
      </c>
      <c r="C29" s="37"/>
      <c r="D29" s="37"/>
      <c r="E29" s="5"/>
      <c r="F29" s="5"/>
      <c r="G29" s="5">
        <f t="shared" si="0"/>
        <v>0</v>
      </c>
      <c r="H29" s="6" t="s">
        <v>2833</v>
      </c>
      <c r="I29" s="6" t="s">
        <v>51</v>
      </c>
    </row>
    <row r="30" spans="1:9" ht="21.95" customHeight="1" x14ac:dyDescent="0.3">
      <c r="A30" s="4" t="s">
        <v>2834</v>
      </c>
      <c r="B30" s="37" t="s">
        <v>546</v>
      </c>
      <c r="C30" s="37"/>
      <c r="D30" s="37"/>
      <c r="E30" s="5"/>
      <c r="F30" s="5"/>
      <c r="G30" s="5">
        <f t="shared" si="0"/>
        <v>0</v>
      </c>
      <c r="H30" s="6" t="s">
        <v>51</v>
      </c>
      <c r="I30" s="6" t="s">
        <v>51</v>
      </c>
    </row>
    <row r="31" spans="1:9" ht="21.95" customHeight="1" x14ac:dyDescent="0.3">
      <c r="A31" s="4" t="s">
        <v>2835</v>
      </c>
      <c r="B31" s="37" t="s">
        <v>2836</v>
      </c>
      <c r="C31" s="37"/>
      <c r="D31" s="37"/>
      <c r="E31" s="5"/>
      <c r="F31" s="5"/>
      <c r="G31" s="5">
        <f t="shared" si="0"/>
        <v>0</v>
      </c>
      <c r="H31" s="6" t="s">
        <v>51</v>
      </c>
      <c r="I31" s="6" t="s">
        <v>51</v>
      </c>
    </row>
    <row r="32" spans="1:9" ht="21.95" customHeight="1" x14ac:dyDescent="0.3">
      <c r="A32" s="4" t="s">
        <v>2837</v>
      </c>
      <c r="B32" s="37" t="s">
        <v>2838</v>
      </c>
      <c r="C32" s="37"/>
      <c r="D32" s="37"/>
      <c r="E32" s="5"/>
      <c r="F32" s="5"/>
      <c r="G32" s="5">
        <f t="shared" si="0"/>
        <v>0</v>
      </c>
      <c r="H32" s="6" t="s">
        <v>2839</v>
      </c>
      <c r="I32" s="6" t="s">
        <v>51</v>
      </c>
    </row>
    <row r="33" spans="1:9" ht="21.95" customHeight="1" x14ac:dyDescent="0.3">
      <c r="A33" s="4" t="s">
        <v>2840</v>
      </c>
      <c r="B33" s="37" t="s">
        <v>2841</v>
      </c>
      <c r="C33" s="37"/>
      <c r="D33" s="37"/>
      <c r="E33" s="5"/>
      <c r="F33" s="5"/>
      <c r="G33" s="5">
        <f t="shared" si="0"/>
        <v>0</v>
      </c>
      <c r="H33" s="6" t="s">
        <v>51</v>
      </c>
      <c r="I33" s="6" t="s">
        <v>51</v>
      </c>
    </row>
    <row r="34" spans="1:9" ht="21.95" customHeight="1" x14ac:dyDescent="0.3">
      <c r="A34" s="4" t="s">
        <v>2842</v>
      </c>
      <c r="B34" s="37" t="s">
        <v>2843</v>
      </c>
      <c r="C34" s="37"/>
      <c r="D34" s="37"/>
      <c r="E34" s="5"/>
      <c r="F34" s="5"/>
      <c r="G34" s="5">
        <f t="shared" si="0"/>
        <v>0</v>
      </c>
      <c r="H34" s="6" t="s">
        <v>51</v>
      </c>
      <c r="I34" s="6" t="s">
        <v>51</v>
      </c>
    </row>
    <row r="35" spans="1:9" ht="21.95" customHeight="1" x14ac:dyDescent="0.3">
      <c r="A35" s="4" t="s">
        <v>2844</v>
      </c>
      <c r="B35" s="37" t="s">
        <v>2845</v>
      </c>
      <c r="C35" s="37"/>
      <c r="D35" s="37"/>
      <c r="E35" s="5"/>
      <c r="F35" s="5"/>
      <c r="G35" s="5">
        <f t="shared" si="0"/>
        <v>0</v>
      </c>
      <c r="H35" s="6" t="s">
        <v>51</v>
      </c>
      <c r="I35" s="6" t="s">
        <v>51</v>
      </c>
    </row>
    <row r="36" spans="1:9" ht="21.95" customHeight="1" x14ac:dyDescent="0.3">
      <c r="A36" s="4" t="s">
        <v>2846</v>
      </c>
      <c r="B36" s="37" t="s">
        <v>2847</v>
      </c>
      <c r="C36" s="37"/>
      <c r="D36" s="37"/>
      <c r="E36" s="5"/>
      <c r="F36" s="5">
        <f>TRUNC(F33+0+F34+F35, 0)</f>
        <v>0</v>
      </c>
      <c r="G36" s="5">
        <f t="shared" si="0"/>
        <v>0</v>
      </c>
      <c r="H36" s="6" t="s">
        <v>51</v>
      </c>
      <c r="I36" s="6" t="s">
        <v>51</v>
      </c>
    </row>
  </sheetData>
  <mergeCells count="18">
    <mergeCell ref="B33:D33"/>
    <mergeCell ref="B34:D34"/>
    <mergeCell ref="B35:D35"/>
    <mergeCell ref="B36:D36"/>
    <mergeCell ref="B27:D27"/>
    <mergeCell ref="B28:D28"/>
    <mergeCell ref="B29:D29"/>
    <mergeCell ref="B30:D30"/>
    <mergeCell ref="B31:D31"/>
    <mergeCell ref="B32:D32"/>
    <mergeCell ref="B1:I1"/>
    <mergeCell ref="B2:E2"/>
    <mergeCell ref="H2:I2"/>
    <mergeCell ref="B3:D3"/>
    <mergeCell ref="B4:B26"/>
    <mergeCell ref="C4:C7"/>
    <mergeCell ref="C8:C10"/>
    <mergeCell ref="C11:C26"/>
  </mergeCells>
  <phoneticPr fontId="1" type="noConversion"/>
  <printOptions horizontalCentered="1"/>
  <pageMargins left="0.78740157480314965" right="0" top="0.39370078740157483" bottom="0.39370078740157483" header="0" footer="0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showZeros="0" topLeftCell="B1" zoomScale="85" zoomScaleNormal="85" workbookViewId="0">
      <selection activeCell="L12" sqref="L12"/>
    </sheetView>
  </sheetViews>
  <sheetFormatPr defaultRowHeight="13.5" x14ac:dyDescent="0.3"/>
  <cols>
    <col min="1" max="1" width="0" style="2" hidden="1" customWidth="1"/>
    <col min="2" max="3" width="5.625" style="2" customWidth="1"/>
    <col min="4" max="4" width="40.625" style="2" customWidth="1"/>
    <col min="5" max="5" width="30.625" style="2" customWidth="1"/>
    <col min="6" max="6" width="60.625" style="2" customWidth="1"/>
    <col min="7" max="7" width="30.625" style="2" customWidth="1"/>
    <col min="8" max="16384" width="9" style="2"/>
  </cols>
  <sheetData>
    <row r="1" spans="1:7" ht="24" customHeight="1" x14ac:dyDescent="0.3">
      <c r="B1" s="32" t="s">
        <v>2761</v>
      </c>
      <c r="C1" s="32"/>
      <c r="D1" s="32"/>
      <c r="E1" s="32"/>
      <c r="F1" s="32"/>
      <c r="G1" s="32"/>
    </row>
    <row r="2" spans="1:7" ht="21.95" customHeight="1" x14ac:dyDescent="0.3">
      <c r="B2" s="33" t="s">
        <v>2887</v>
      </c>
      <c r="C2" s="33"/>
      <c r="D2" s="33"/>
      <c r="E2" s="33"/>
      <c r="F2" s="34"/>
      <c r="G2" s="34"/>
    </row>
    <row r="3" spans="1:7" ht="21.95" customHeight="1" x14ac:dyDescent="0.3">
      <c r="B3" s="35" t="s">
        <v>2762</v>
      </c>
      <c r="C3" s="35"/>
      <c r="D3" s="35"/>
      <c r="E3" s="3" t="s">
        <v>2763</v>
      </c>
      <c r="F3" s="3" t="s">
        <v>2764</v>
      </c>
      <c r="G3" s="3" t="s">
        <v>925</v>
      </c>
    </row>
    <row r="4" spans="1:7" ht="21.95" customHeight="1" x14ac:dyDescent="0.3">
      <c r="A4" s="4" t="s">
        <v>2769</v>
      </c>
      <c r="B4" s="36" t="s">
        <v>2765</v>
      </c>
      <c r="C4" s="36" t="s">
        <v>2766</v>
      </c>
      <c r="D4" s="31" t="s">
        <v>2770</v>
      </c>
      <c r="E4" s="5">
        <f>TRUNC(공종별집계표!F5, 0)</f>
        <v>0</v>
      </c>
      <c r="F4" s="6" t="s">
        <v>51</v>
      </c>
      <c r="G4" s="6" t="s">
        <v>51</v>
      </c>
    </row>
    <row r="5" spans="1:7" ht="21.95" customHeight="1" x14ac:dyDescent="0.3">
      <c r="A5" s="4" t="s">
        <v>2771</v>
      </c>
      <c r="B5" s="36"/>
      <c r="C5" s="36"/>
      <c r="D5" s="31" t="s">
        <v>2772</v>
      </c>
      <c r="E5" s="5">
        <v>0</v>
      </c>
      <c r="F5" s="6" t="s">
        <v>51</v>
      </c>
      <c r="G5" s="6" t="s">
        <v>51</v>
      </c>
    </row>
    <row r="6" spans="1:7" ht="21.95" customHeight="1" x14ac:dyDescent="0.3">
      <c r="A6" s="4" t="s">
        <v>2773</v>
      </c>
      <c r="B6" s="36"/>
      <c r="C6" s="36"/>
      <c r="D6" s="31" t="s">
        <v>51</v>
      </c>
      <c r="E6" s="5">
        <v>0</v>
      </c>
      <c r="F6" s="6" t="s">
        <v>51</v>
      </c>
      <c r="G6" s="6" t="s">
        <v>51</v>
      </c>
    </row>
    <row r="7" spans="1:7" ht="21.95" customHeight="1" x14ac:dyDescent="0.3">
      <c r="A7" s="4" t="s">
        <v>2774</v>
      </c>
      <c r="B7" s="36"/>
      <c r="C7" s="36"/>
      <c r="D7" s="31" t="s">
        <v>2775</v>
      </c>
      <c r="E7" s="5">
        <f>TRUNC(E4+E5-E6, 0)</f>
        <v>0</v>
      </c>
      <c r="F7" s="6" t="s">
        <v>51</v>
      </c>
      <c r="G7" s="6" t="s">
        <v>51</v>
      </c>
    </row>
    <row r="8" spans="1:7" ht="21.95" customHeight="1" x14ac:dyDescent="0.3">
      <c r="A8" s="4" t="s">
        <v>2776</v>
      </c>
      <c r="B8" s="36"/>
      <c r="C8" s="36" t="s">
        <v>2767</v>
      </c>
      <c r="D8" s="31" t="s">
        <v>2777</v>
      </c>
      <c r="E8" s="5">
        <f>TRUNC(공종별집계표!H5, 0)</f>
        <v>0</v>
      </c>
      <c r="F8" s="6" t="s">
        <v>51</v>
      </c>
      <c r="G8" s="6" t="s">
        <v>51</v>
      </c>
    </row>
    <row r="9" spans="1:7" ht="21.95" customHeight="1" x14ac:dyDescent="0.3">
      <c r="A9" s="4" t="s">
        <v>2778</v>
      </c>
      <c r="B9" s="36"/>
      <c r="C9" s="36"/>
      <c r="D9" s="31" t="s">
        <v>2779</v>
      </c>
      <c r="E9" s="5">
        <f>TRUNC(E8*0.175, 0)</f>
        <v>0</v>
      </c>
      <c r="F9" s="6" t="s">
        <v>2780</v>
      </c>
      <c r="G9" s="6" t="s">
        <v>51</v>
      </c>
    </row>
    <row r="10" spans="1:7" ht="21.95" customHeight="1" x14ac:dyDescent="0.3">
      <c r="A10" s="4" t="s">
        <v>2781</v>
      </c>
      <c r="B10" s="36"/>
      <c r="C10" s="36"/>
      <c r="D10" s="31" t="s">
        <v>2775</v>
      </c>
      <c r="E10" s="5">
        <f>TRUNC(E8+E9, 0)</f>
        <v>0</v>
      </c>
      <c r="F10" s="6" t="s">
        <v>51</v>
      </c>
      <c r="G10" s="6" t="s">
        <v>51</v>
      </c>
    </row>
    <row r="11" spans="1:7" ht="21.95" customHeight="1" x14ac:dyDescent="0.3">
      <c r="A11" s="4" t="s">
        <v>2782</v>
      </c>
      <c r="B11" s="36"/>
      <c r="C11" s="36" t="s">
        <v>2768</v>
      </c>
      <c r="D11" s="31" t="s">
        <v>2783</v>
      </c>
      <c r="E11" s="5">
        <f>TRUNC(공종별집계표!J5, 0)</f>
        <v>0</v>
      </c>
      <c r="F11" s="6" t="s">
        <v>51</v>
      </c>
      <c r="G11" s="6" t="s">
        <v>51</v>
      </c>
    </row>
    <row r="12" spans="1:7" ht="21.95" customHeight="1" x14ac:dyDescent="0.3">
      <c r="A12" s="4" t="s">
        <v>2784</v>
      </c>
      <c r="B12" s="36"/>
      <c r="C12" s="36"/>
      <c r="D12" s="31" t="s">
        <v>2785</v>
      </c>
      <c r="E12" s="5">
        <f>TRUNC(E10*0.0356, 0)</f>
        <v>0</v>
      </c>
      <c r="F12" s="6" t="s">
        <v>2786</v>
      </c>
      <c r="G12" s="6" t="s">
        <v>51</v>
      </c>
    </row>
    <row r="13" spans="1:7" ht="21.95" customHeight="1" x14ac:dyDescent="0.3">
      <c r="A13" s="4" t="s">
        <v>2787</v>
      </c>
      <c r="B13" s="36"/>
      <c r="C13" s="36"/>
      <c r="D13" s="31" t="s">
        <v>2788</v>
      </c>
      <c r="E13" s="5">
        <f>TRUNC(E10*0.0101, 0)</f>
        <v>0</v>
      </c>
      <c r="F13" s="6" t="s">
        <v>2789</v>
      </c>
      <c r="G13" s="6" t="s">
        <v>51</v>
      </c>
    </row>
    <row r="14" spans="1:7" ht="21.95" customHeight="1" x14ac:dyDescent="0.3">
      <c r="A14" s="4" t="s">
        <v>2790</v>
      </c>
      <c r="B14" s="36"/>
      <c r="C14" s="36"/>
      <c r="D14" s="31" t="s">
        <v>2791</v>
      </c>
      <c r="E14" s="5">
        <f>TRUNC(E8*0.03595, 0)</f>
        <v>0</v>
      </c>
      <c r="F14" s="6" t="s">
        <v>2792</v>
      </c>
      <c r="G14" s="6" t="s">
        <v>51</v>
      </c>
    </row>
    <row r="15" spans="1:7" ht="21.95" customHeight="1" x14ac:dyDescent="0.3">
      <c r="A15" s="4" t="s">
        <v>2793</v>
      </c>
      <c r="B15" s="36"/>
      <c r="C15" s="36"/>
      <c r="D15" s="31" t="s">
        <v>2794</v>
      </c>
      <c r="E15" s="5">
        <f>TRUNC(E8*0.0475, 0)</f>
        <v>0</v>
      </c>
      <c r="F15" s="6" t="s">
        <v>2795</v>
      </c>
      <c r="G15" s="6" t="s">
        <v>51</v>
      </c>
    </row>
    <row r="16" spans="1:7" ht="21.95" customHeight="1" x14ac:dyDescent="0.3">
      <c r="A16" s="4" t="s">
        <v>2796</v>
      </c>
      <c r="B16" s="36"/>
      <c r="C16" s="36"/>
      <c r="D16" s="31" t="s">
        <v>2797</v>
      </c>
      <c r="E16" s="5">
        <f>TRUNC((E7+E8+(E34/1.1/1.0054))*0.0311, 0)</f>
        <v>0</v>
      </c>
      <c r="F16" s="6" t="s">
        <v>2798</v>
      </c>
      <c r="G16" s="6" t="s">
        <v>51</v>
      </c>
    </row>
    <row r="17" spans="1:7" ht="21.95" customHeight="1" x14ac:dyDescent="0.3">
      <c r="A17" s="4" t="s">
        <v>2799</v>
      </c>
      <c r="B17" s="36"/>
      <c r="C17" s="36"/>
      <c r="D17" s="31" t="s">
        <v>2800</v>
      </c>
      <c r="E17" s="5">
        <f>TRUNC(E14*0.1314, 0)</f>
        <v>0</v>
      </c>
      <c r="F17" s="6" t="s">
        <v>2801</v>
      </c>
      <c r="G17" s="6" t="s">
        <v>51</v>
      </c>
    </row>
    <row r="18" spans="1:7" ht="21.95" customHeight="1" x14ac:dyDescent="0.3">
      <c r="A18" s="4" t="s">
        <v>2802</v>
      </c>
      <c r="B18" s="36"/>
      <c r="C18" s="36"/>
      <c r="D18" s="31" t="s">
        <v>2803</v>
      </c>
      <c r="E18" s="5">
        <f>TRUNC(공종별집계표!T28, 0)</f>
        <v>0</v>
      </c>
      <c r="F18" s="6" t="s">
        <v>51</v>
      </c>
      <c r="G18" s="6" t="s">
        <v>51</v>
      </c>
    </row>
    <row r="19" spans="1:7" ht="21.95" customHeight="1" x14ac:dyDescent="0.3">
      <c r="A19" s="4" t="s">
        <v>2804</v>
      </c>
      <c r="B19" s="36"/>
      <c r="C19" s="36"/>
      <c r="D19" s="31" t="s">
        <v>2805</v>
      </c>
      <c r="E19" s="5">
        <f>TRUNC(공종별집계표!T22, 0)</f>
        <v>0</v>
      </c>
      <c r="F19" s="6" t="s">
        <v>51</v>
      </c>
      <c r="G19" s="6" t="s">
        <v>51</v>
      </c>
    </row>
    <row r="20" spans="1:7" ht="21.95" customHeight="1" x14ac:dyDescent="0.3">
      <c r="A20" s="4" t="s">
        <v>2806</v>
      </c>
      <c r="B20" s="36"/>
      <c r="C20" s="36"/>
      <c r="D20" s="31" t="s">
        <v>2807</v>
      </c>
      <c r="E20" s="5">
        <f>TRUNC((E7+E10)*0.05, 0)</f>
        <v>0</v>
      </c>
      <c r="F20" s="6" t="s">
        <v>2808</v>
      </c>
      <c r="G20" s="6" t="s">
        <v>51</v>
      </c>
    </row>
    <row r="21" spans="1:7" ht="21.95" customHeight="1" x14ac:dyDescent="0.3">
      <c r="A21" s="4" t="s">
        <v>2809</v>
      </c>
      <c r="B21" s="36"/>
      <c r="C21" s="36"/>
      <c r="D21" s="31" t="s">
        <v>2810</v>
      </c>
      <c r="E21" s="5">
        <f>TRUNC((E7+E8+E11+E18+E19)*0.003, 0)</f>
        <v>0</v>
      </c>
      <c r="F21" s="6" t="s">
        <v>2811</v>
      </c>
      <c r="G21" s="6" t="s">
        <v>51</v>
      </c>
    </row>
    <row r="22" spans="1:7" ht="21.95" customHeight="1" x14ac:dyDescent="0.3">
      <c r="A22" s="4" t="s">
        <v>2812</v>
      </c>
      <c r="B22" s="36"/>
      <c r="C22" s="36"/>
      <c r="D22" s="31" t="s">
        <v>2813</v>
      </c>
      <c r="E22" s="5">
        <f>TRUNC((E7+E8+E11+E19)*0.00081, 0)</f>
        <v>0</v>
      </c>
      <c r="F22" s="6" t="s">
        <v>2814</v>
      </c>
      <c r="G22" s="6" t="s">
        <v>2815</v>
      </c>
    </row>
    <row r="23" spans="1:7" ht="21.95" customHeight="1" x14ac:dyDescent="0.3">
      <c r="A23" s="4" t="s">
        <v>2816</v>
      </c>
      <c r="B23" s="36"/>
      <c r="C23" s="36"/>
      <c r="D23" s="31" t="s">
        <v>2817</v>
      </c>
      <c r="E23" s="5">
        <f>TRUNC((E7+E8+E11+E19)*0.001, 0)</f>
        <v>0</v>
      </c>
      <c r="F23" s="6" t="s">
        <v>2818</v>
      </c>
      <c r="G23" s="6" t="s">
        <v>51</v>
      </c>
    </row>
    <row r="24" spans="1:7" ht="21.95" customHeight="1" x14ac:dyDescent="0.3">
      <c r="A24" s="4" t="s">
        <v>2819</v>
      </c>
      <c r="B24" s="36"/>
      <c r="C24" s="36"/>
      <c r="D24" s="31" t="s">
        <v>2820</v>
      </c>
      <c r="E24" s="5">
        <f>TRUNC(E10*0.00006, 0)</f>
        <v>0</v>
      </c>
      <c r="F24" s="6" t="s">
        <v>2821</v>
      </c>
      <c r="G24" s="6" t="s">
        <v>51</v>
      </c>
    </row>
    <row r="25" spans="1:7" ht="21.95" customHeight="1" x14ac:dyDescent="0.3">
      <c r="A25" s="4" t="s">
        <v>2822</v>
      </c>
      <c r="B25" s="36"/>
      <c r="C25" s="36"/>
      <c r="D25" s="31" t="s">
        <v>2823</v>
      </c>
      <c r="E25" s="5">
        <f>TRUNC(E10*0.0009, 0)</f>
        <v>0</v>
      </c>
      <c r="F25" s="6" t="s">
        <v>2824</v>
      </c>
      <c r="G25" s="6" t="s">
        <v>51</v>
      </c>
    </row>
    <row r="26" spans="1:7" ht="21.95" customHeight="1" x14ac:dyDescent="0.3">
      <c r="A26" s="4" t="s">
        <v>2825</v>
      </c>
      <c r="B26" s="36"/>
      <c r="C26" s="36"/>
      <c r="D26" s="31" t="s">
        <v>2775</v>
      </c>
      <c r="E26" s="5">
        <f>TRUNC(E11+E12+E13+E14+E15+E16+E17+E18+E19+E20+E21+E22+E23+E24+E25, 0)</f>
        <v>0</v>
      </c>
      <c r="F26" s="6" t="s">
        <v>51</v>
      </c>
      <c r="G26" s="6" t="s">
        <v>51</v>
      </c>
    </row>
    <row r="27" spans="1:7" ht="21.95" customHeight="1" x14ac:dyDescent="0.3">
      <c r="A27" s="4" t="s">
        <v>2826</v>
      </c>
      <c r="B27" s="37" t="s">
        <v>2827</v>
      </c>
      <c r="C27" s="37"/>
      <c r="D27" s="37"/>
      <c r="E27" s="5">
        <f>TRUNC(E7+E10+E26, 0)</f>
        <v>0</v>
      </c>
      <c r="F27" s="6" t="s">
        <v>51</v>
      </c>
      <c r="G27" s="6" t="s">
        <v>51</v>
      </c>
    </row>
    <row r="28" spans="1:7" ht="21.95" customHeight="1" x14ac:dyDescent="0.3">
      <c r="A28" s="4" t="s">
        <v>2828</v>
      </c>
      <c r="B28" s="37" t="s">
        <v>2829</v>
      </c>
      <c r="C28" s="37"/>
      <c r="D28" s="37"/>
      <c r="E28" s="5">
        <f>TRUNC(E27*0.08, 0)</f>
        <v>0</v>
      </c>
      <c r="F28" s="6" t="s">
        <v>2830</v>
      </c>
      <c r="G28" s="6" t="s">
        <v>51</v>
      </c>
    </row>
    <row r="29" spans="1:7" ht="21.95" customHeight="1" x14ac:dyDescent="0.3">
      <c r="A29" s="4" t="s">
        <v>2831</v>
      </c>
      <c r="B29" s="37" t="s">
        <v>2832</v>
      </c>
      <c r="C29" s="37"/>
      <c r="D29" s="37"/>
      <c r="E29" s="5"/>
      <c r="F29" s="6" t="s">
        <v>2833</v>
      </c>
      <c r="G29" s="6" t="s">
        <v>51</v>
      </c>
    </row>
    <row r="30" spans="1:7" ht="21.95" customHeight="1" x14ac:dyDescent="0.3">
      <c r="A30" s="4" t="s">
        <v>2834</v>
      </c>
      <c r="B30" s="37" t="s">
        <v>546</v>
      </c>
      <c r="C30" s="37"/>
      <c r="D30" s="37"/>
      <c r="E30" s="5"/>
      <c r="F30" s="6" t="s">
        <v>51</v>
      </c>
      <c r="G30" s="6" t="s">
        <v>51</v>
      </c>
    </row>
    <row r="31" spans="1:7" ht="21.95" customHeight="1" x14ac:dyDescent="0.3">
      <c r="A31" s="4" t="s">
        <v>2835</v>
      </c>
      <c r="B31" s="37" t="s">
        <v>2836</v>
      </c>
      <c r="C31" s="37"/>
      <c r="D31" s="37"/>
      <c r="E31" s="5"/>
      <c r="F31" s="6" t="s">
        <v>51</v>
      </c>
      <c r="G31" s="6" t="s">
        <v>51</v>
      </c>
    </row>
    <row r="32" spans="1:7" ht="21.95" customHeight="1" x14ac:dyDescent="0.3">
      <c r="A32" s="4" t="s">
        <v>2837</v>
      </c>
      <c r="B32" s="37" t="s">
        <v>2838</v>
      </c>
      <c r="C32" s="37"/>
      <c r="D32" s="37"/>
      <c r="E32" s="5"/>
      <c r="F32" s="6" t="s">
        <v>2839</v>
      </c>
      <c r="G32" s="6" t="s">
        <v>51</v>
      </c>
    </row>
    <row r="33" spans="1:7" ht="21.95" customHeight="1" x14ac:dyDescent="0.3">
      <c r="A33" s="4" t="s">
        <v>2840</v>
      </c>
      <c r="B33" s="37" t="s">
        <v>2841</v>
      </c>
      <c r="C33" s="37"/>
      <c r="D33" s="37"/>
      <c r="E33" s="5"/>
      <c r="F33" s="6" t="s">
        <v>51</v>
      </c>
      <c r="G33" s="6" t="s">
        <v>51</v>
      </c>
    </row>
    <row r="34" spans="1:7" ht="21.95" customHeight="1" x14ac:dyDescent="0.3">
      <c r="A34" s="4" t="s">
        <v>2842</v>
      </c>
      <c r="B34" s="37" t="s">
        <v>2843</v>
      </c>
      <c r="C34" s="37"/>
      <c r="D34" s="37"/>
      <c r="E34" s="5"/>
      <c r="F34" s="6" t="s">
        <v>51</v>
      </c>
      <c r="G34" s="6" t="s">
        <v>51</v>
      </c>
    </row>
    <row r="35" spans="1:7" ht="21.95" customHeight="1" x14ac:dyDescent="0.3">
      <c r="A35" s="4" t="s">
        <v>2844</v>
      </c>
      <c r="B35" s="37" t="s">
        <v>2845</v>
      </c>
      <c r="C35" s="37"/>
      <c r="D35" s="37"/>
      <c r="E35" s="5"/>
      <c r="F35" s="6" t="s">
        <v>51</v>
      </c>
      <c r="G35" s="6" t="s">
        <v>51</v>
      </c>
    </row>
    <row r="36" spans="1:7" ht="21.95" customHeight="1" x14ac:dyDescent="0.3">
      <c r="A36" s="4" t="s">
        <v>2846</v>
      </c>
      <c r="B36" s="37" t="s">
        <v>2847</v>
      </c>
      <c r="C36" s="37"/>
      <c r="D36" s="37"/>
      <c r="E36" s="5"/>
      <c r="F36" s="6" t="s">
        <v>51</v>
      </c>
      <c r="G36" s="6" t="s">
        <v>51</v>
      </c>
    </row>
  </sheetData>
  <mergeCells count="18">
    <mergeCell ref="B1:G1"/>
    <mergeCell ref="B2:E2"/>
    <mergeCell ref="F2:G2"/>
    <mergeCell ref="B3:D3"/>
    <mergeCell ref="B4:B26"/>
    <mergeCell ref="C4:C7"/>
    <mergeCell ref="C8:C10"/>
    <mergeCell ref="C11:C26"/>
    <mergeCell ref="B33:D33"/>
    <mergeCell ref="B34:D34"/>
    <mergeCell ref="B35:D35"/>
    <mergeCell ref="B36:D36"/>
    <mergeCell ref="B27:D27"/>
    <mergeCell ref="B28:D28"/>
    <mergeCell ref="B29:D29"/>
    <mergeCell ref="B30:D30"/>
    <mergeCell ref="B31:D31"/>
    <mergeCell ref="B32:D32"/>
  </mergeCells>
  <phoneticPr fontId="1" type="noConversion"/>
  <printOptions horizontalCentered="1"/>
  <pageMargins left="0.78740157480314965" right="0" top="0.39370078740157483" bottom="0.39370078740157483" header="0" footer="0"/>
  <pageSetup paperSize="9" scale="67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0"/>
  <sheetViews>
    <sheetView showZeros="0" topLeftCell="A37" zoomScale="85" zoomScaleNormal="85" workbookViewId="0">
      <selection activeCell="G5" sqref="G5"/>
    </sheetView>
  </sheetViews>
  <sheetFormatPr defaultRowHeight="13.5" x14ac:dyDescent="0.3"/>
  <cols>
    <col min="1" max="1" width="40.625" style="2" customWidth="1"/>
    <col min="2" max="2" width="20.625" style="2" customWidth="1"/>
    <col min="3" max="4" width="4.625" style="2" customWidth="1"/>
    <col min="5" max="12" width="13.625" style="2" customWidth="1"/>
    <col min="13" max="13" width="12.625" style="2" customWidth="1"/>
    <col min="14" max="16" width="2.625" style="2" hidden="1" customWidth="1"/>
    <col min="17" max="19" width="1.625" style="2" hidden="1" customWidth="1"/>
    <col min="20" max="20" width="18.625" style="2" hidden="1" customWidth="1"/>
    <col min="21" max="16384" width="9" style="2"/>
  </cols>
  <sheetData>
    <row r="1" spans="1:20" ht="30" customHeight="1" x14ac:dyDescent="0.3">
      <c r="A1" s="24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20" ht="30" customHeight="1" x14ac:dyDescent="0.3">
      <c r="A2" s="11" t="s">
        <v>2886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3"/>
    </row>
    <row r="3" spans="1:20" ht="30" customHeight="1" x14ac:dyDescent="0.3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/>
      <c r="G3" s="38" t="s">
        <v>8</v>
      </c>
      <c r="H3" s="38"/>
      <c r="I3" s="38" t="s">
        <v>9</v>
      </c>
      <c r="J3" s="38"/>
      <c r="K3" s="38" t="s">
        <v>10</v>
      </c>
      <c r="L3" s="38"/>
      <c r="M3" s="38" t="s">
        <v>11</v>
      </c>
      <c r="N3" s="33" t="s">
        <v>12</v>
      </c>
      <c r="O3" s="33" t="s">
        <v>13</v>
      </c>
      <c r="P3" s="33" t="s">
        <v>14</v>
      </c>
      <c r="Q3" s="33" t="s">
        <v>15</v>
      </c>
      <c r="R3" s="33" t="s">
        <v>16</v>
      </c>
      <c r="S3" s="33" t="s">
        <v>17</v>
      </c>
      <c r="T3" s="33" t="s">
        <v>18</v>
      </c>
    </row>
    <row r="4" spans="1:20" ht="30" customHeight="1" x14ac:dyDescent="0.3">
      <c r="A4" s="39"/>
      <c r="B4" s="39"/>
      <c r="C4" s="39"/>
      <c r="D4" s="39"/>
      <c r="E4" s="29" t="s">
        <v>6</v>
      </c>
      <c r="F4" s="29" t="s">
        <v>7</v>
      </c>
      <c r="G4" s="29" t="s">
        <v>6</v>
      </c>
      <c r="H4" s="29" t="s">
        <v>7</v>
      </c>
      <c r="I4" s="29" t="s">
        <v>6</v>
      </c>
      <c r="J4" s="29" t="s">
        <v>7</v>
      </c>
      <c r="K4" s="29" t="s">
        <v>6</v>
      </c>
      <c r="L4" s="29" t="s">
        <v>7</v>
      </c>
      <c r="M4" s="39"/>
      <c r="N4" s="33"/>
      <c r="O4" s="33"/>
      <c r="P4" s="33"/>
      <c r="Q4" s="33"/>
      <c r="R4" s="33"/>
      <c r="S4" s="33"/>
      <c r="T4" s="33"/>
    </row>
    <row r="5" spans="1:20" ht="30" customHeight="1" x14ac:dyDescent="0.3">
      <c r="A5" s="6" t="s">
        <v>50</v>
      </c>
      <c r="B5" s="6" t="s">
        <v>51</v>
      </c>
      <c r="C5" s="6" t="s">
        <v>51</v>
      </c>
      <c r="D5" s="28">
        <v>1</v>
      </c>
      <c r="E5" s="5">
        <f>F6</f>
        <v>0</v>
      </c>
      <c r="F5" s="5">
        <f t="shared" ref="F5:F28" si="0">E5*D5</f>
        <v>0</v>
      </c>
      <c r="G5" s="5">
        <f>H6</f>
        <v>0</v>
      </c>
      <c r="H5" s="5">
        <f t="shared" ref="H5:H28" si="1">G5*D5</f>
        <v>0</v>
      </c>
      <c r="I5" s="5">
        <f>J6</f>
        <v>0</v>
      </c>
      <c r="J5" s="5">
        <f t="shared" ref="J5:J28" si="2">I5*D5</f>
        <v>0</v>
      </c>
      <c r="K5" s="5">
        <f t="shared" ref="K5:K28" si="3">E5+G5+I5</f>
        <v>0</v>
      </c>
      <c r="L5" s="5">
        <f t="shared" ref="L5:L28" si="4">F5+H5+J5</f>
        <v>0</v>
      </c>
      <c r="M5" s="6" t="s">
        <v>51</v>
      </c>
      <c r="N5" s="4" t="s">
        <v>52</v>
      </c>
      <c r="O5" s="4" t="s">
        <v>51</v>
      </c>
      <c r="P5" s="4" t="s">
        <v>51</v>
      </c>
      <c r="Q5" s="4" t="s">
        <v>51</v>
      </c>
      <c r="R5" s="2">
        <v>1</v>
      </c>
      <c r="S5" s="4" t="s">
        <v>51</v>
      </c>
      <c r="T5" s="30"/>
    </row>
    <row r="6" spans="1:20" ht="30" customHeight="1" x14ac:dyDescent="0.3">
      <c r="A6" s="6" t="s">
        <v>53</v>
      </c>
      <c r="B6" s="6" t="s">
        <v>51</v>
      </c>
      <c r="C6" s="6" t="s">
        <v>51</v>
      </c>
      <c r="D6" s="28">
        <v>1</v>
      </c>
      <c r="E6" s="5">
        <f>F7+F8+F9+F10+F11+F12+F13+F14+F15+F16+F17+F18+F19+F20+F21</f>
        <v>0</v>
      </c>
      <c r="F6" s="5">
        <f t="shared" si="0"/>
        <v>0</v>
      </c>
      <c r="G6" s="5">
        <f>H7+H8+H9+H10+H11+H12+H13+H14+H15+H16+H17+H18+H19+H20+H21</f>
        <v>0</v>
      </c>
      <c r="H6" s="5">
        <f t="shared" si="1"/>
        <v>0</v>
      </c>
      <c r="I6" s="5">
        <f>J7+J8+J9+J10+J11+J12+J13+J14+J15+J16+J17+J18+J19+J20+J21</f>
        <v>0</v>
      </c>
      <c r="J6" s="5">
        <f t="shared" si="2"/>
        <v>0</v>
      </c>
      <c r="K6" s="5">
        <f t="shared" si="3"/>
        <v>0</v>
      </c>
      <c r="L6" s="5">
        <f t="shared" si="4"/>
        <v>0</v>
      </c>
      <c r="M6" s="6" t="s">
        <v>51</v>
      </c>
      <c r="N6" s="4" t="s">
        <v>54</v>
      </c>
      <c r="O6" s="4" t="s">
        <v>51</v>
      </c>
      <c r="P6" s="4" t="s">
        <v>52</v>
      </c>
      <c r="Q6" s="4" t="s">
        <v>51</v>
      </c>
      <c r="R6" s="2">
        <v>2</v>
      </c>
      <c r="S6" s="4" t="s">
        <v>51</v>
      </c>
      <c r="T6" s="30"/>
    </row>
    <row r="7" spans="1:20" ht="30" customHeight="1" x14ac:dyDescent="0.3">
      <c r="A7" s="6" t="s">
        <v>55</v>
      </c>
      <c r="B7" s="6" t="s">
        <v>51</v>
      </c>
      <c r="C7" s="6" t="s">
        <v>51</v>
      </c>
      <c r="D7" s="28">
        <v>1</v>
      </c>
      <c r="E7" s="5">
        <f>공종별내역서!F27</f>
        <v>0</v>
      </c>
      <c r="F7" s="5">
        <f t="shared" si="0"/>
        <v>0</v>
      </c>
      <c r="G7" s="5">
        <f>공종별내역서!H27</f>
        <v>0</v>
      </c>
      <c r="H7" s="5">
        <f t="shared" si="1"/>
        <v>0</v>
      </c>
      <c r="I7" s="5">
        <f>공종별내역서!J27</f>
        <v>0</v>
      </c>
      <c r="J7" s="5">
        <f t="shared" si="2"/>
        <v>0</v>
      </c>
      <c r="K7" s="5">
        <f t="shared" si="3"/>
        <v>0</v>
      </c>
      <c r="L7" s="5">
        <f t="shared" si="4"/>
        <v>0</v>
      </c>
      <c r="M7" s="6" t="s">
        <v>51</v>
      </c>
      <c r="N7" s="4" t="s">
        <v>56</v>
      </c>
      <c r="O7" s="4" t="s">
        <v>51</v>
      </c>
      <c r="P7" s="4" t="s">
        <v>54</v>
      </c>
      <c r="Q7" s="4" t="s">
        <v>51</v>
      </c>
      <c r="R7" s="2">
        <v>3</v>
      </c>
      <c r="S7" s="4" t="s">
        <v>51</v>
      </c>
      <c r="T7" s="30"/>
    </row>
    <row r="8" spans="1:20" ht="30" customHeight="1" x14ac:dyDescent="0.3">
      <c r="A8" s="6" t="s">
        <v>82</v>
      </c>
      <c r="B8" s="6" t="s">
        <v>51</v>
      </c>
      <c r="C8" s="6" t="s">
        <v>51</v>
      </c>
      <c r="D8" s="28">
        <v>1</v>
      </c>
      <c r="E8" s="5">
        <f>공종별내역서!F51</f>
        <v>0</v>
      </c>
      <c r="F8" s="5">
        <f t="shared" si="0"/>
        <v>0</v>
      </c>
      <c r="G8" s="5">
        <f>공종별내역서!H51</f>
        <v>0</v>
      </c>
      <c r="H8" s="5">
        <f t="shared" si="1"/>
        <v>0</v>
      </c>
      <c r="I8" s="5">
        <f>공종별내역서!J51</f>
        <v>0</v>
      </c>
      <c r="J8" s="5">
        <f t="shared" si="2"/>
        <v>0</v>
      </c>
      <c r="K8" s="5">
        <f t="shared" si="3"/>
        <v>0</v>
      </c>
      <c r="L8" s="5">
        <f t="shared" si="4"/>
        <v>0</v>
      </c>
      <c r="M8" s="6" t="s">
        <v>51</v>
      </c>
      <c r="N8" s="4" t="s">
        <v>83</v>
      </c>
      <c r="O8" s="4" t="s">
        <v>51</v>
      </c>
      <c r="P8" s="4" t="s">
        <v>54</v>
      </c>
      <c r="Q8" s="4" t="s">
        <v>51</v>
      </c>
      <c r="R8" s="2">
        <v>3</v>
      </c>
      <c r="S8" s="4" t="s">
        <v>51</v>
      </c>
      <c r="T8" s="30"/>
    </row>
    <row r="9" spans="1:20" ht="30" customHeight="1" x14ac:dyDescent="0.3">
      <c r="A9" s="6" t="s">
        <v>120</v>
      </c>
      <c r="B9" s="6" t="s">
        <v>51</v>
      </c>
      <c r="C9" s="6" t="s">
        <v>51</v>
      </c>
      <c r="D9" s="28">
        <v>1</v>
      </c>
      <c r="E9" s="5">
        <f>공종별내역서!F75</f>
        <v>0</v>
      </c>
      <c r="F9" s="5">
        <f t="shared" si="0"/>
        <v>0</v>
      </c>
      <c r="G9" s="5">
        <f>공종별내역서!H75</f>
        <v>0</v>
      </c>
      <c r="H9" s="5">
        <f t="shared" si="1"/>
        <v>0</v>
      </c>
      <c r="I9" s="5">
        <f>공종별내역서!J75</f>
        <v>0</v>
      </c>
      <c r="J9" s="5">
        <f t="shared" si="2"/>
        <v>0</v>
      </c>
      <c r="K9" s="5">
        <f t="shared" si="3"/>
        <v>0</v>
      </c>
      <c r="L9" s="5">
        <f t="shared" si="4"/>
        <v>0</v>
      </c>
      <c r="M9" s="6" t="s">
        <v>51</v>
      </c>
      <c r="N9" s="4" t="s">
        <v>121</v>
      </c>
      <c r="O9" s="4" t="s">
        <v>51</v>
      </c>
      <c r="P9" s="4" t="s">
        <v>54</v>
      </c>
      <c r="Q9" s="4" t="s">
        <v>51</v>
      </c>
      <c r="R9" s="2">
        <v>3</v>
      </c>
      <c r="S9" s="4" t="s">
        <v>51</v>
      </c>
      <c r="T9" s="30"/>
    </row>
    <row r="10" spans="1:20" ht="30" customHeight="1" x14ac:dyDescent="0.3">
      <c r="A10" s="6" t="s">
        <v>176</v>
      </c>
      <c r="B10" s="6" t="s">
        <v>51</v>
      </c>
      <c r="C10" s="6" t="s">
        <v>51</v>
      </c>
      <c r="D10" s="28">
        <v>1</v>
      </c>
      <c r="E10" s="5">
        <f>공종별내역서!F99</f>
        <v>0</v>
      </c>
      <c r="F10" s="5">
        <f t="shared" si="0"/>
        <v>0</v>
      </c>
      <c r="G10" s="5">
        <f>공종별내역서!H99</f>
        <v>0</v>
      </c>
      <c r="H10" s="5">
        <f t="shared" si="1"/>
        <v>0</v>
      </c>
      <c r="I10" s="5">
        <f>공종별내역서!J99</f>
        <v>0</v>
      </c>
      <c r="J10" s="5">
        <f t="shared" si="2"/>
        <v>0</v>
      </c>
      <c r="K10" s="5">
        <f t="shared" si="3"/>
        <v>0</v>
      </c>
      <c r="L10" s="5">
        <f t="shared" si="4"/>
        <v>0</v>
      </c>
      <c r="M10" s="6" t="s">
        <v>51</v>
      </c>
      <c r="N10" s="4" t="s">
        <v>177</v>
      </c>
      <c r="O10" s="4" t="s">
        <v>51</v>
      </c>
      <c r="P10" s="4" t="s">
        <v>54</v>
      </c>
      <c r="Q10" s="4" t="s">
        <v>51</v>
      </c>
      <c r="R10" s="2">
        <v>3</v>
      </c>
      <c r="S10" s="4" t="s">
        <v>51</v>
      </c>
      <c r="T10" s="30"/>
    </row>
    <row r="11" spans="1:20" ht="30" customHeight="1" x14ac:dyDescent="0.3">
      <c r="A11" s="6" t="s">
        <v>198</v>
      </c>
      <c r="B11" s="6" t="s">
        <v>51</v>
      </c>
      <c r="C11" s="6" t="s">
        <v>51</v>
      </c>
      <c r="D11" s="28">
        <v>1</v>
      </c>
      <c r="E11" s="5">
        <f>공종별내역서!F123</f>
        <v>0</v>
      </c>
      <c r="F11" s="5">
        <f t="shared" si="0"/>
        <v>0</v>
      </c>
      <c r="G11" s="5">
        <f>공종별내역서!H123</f>
        <v>0</v>
      </c>
      <c r="H11" s="5">
        <f t="shared" si="1"/>
        <v>0</v>
      </c>
      <c r="I11" s="5">
        <f>공종별내역서!J123</f>
        <v>0</v>
      </c>
      <c r="J11" s="5">
        <f t="shared" si="2"/>
        <v>0</v>
      </c>
      <c r="K11" s="5">
        <f t="shared" si="3"/>
        <v>0</v>
      </c>
      <c r="L11" s="5">
        <f t="shared" si="4"/>
        <v>0</v>
      </c>
      <c r="M11" s="6" t="s">
        <v>51</v>
      </c>
      <c r="N11" s="4" t="s">
        <v>199</v>
      </c>
      <c r="O11" s="4" t="s">
        <v>51</v>
      </c>
      <c r="P11" s="4" t="s">
        <v>54</v>
      </c>
      <c r="Q11" s="4" t="s">
        <v>51</v>
      </c>
      <c r="R11" s="2">
        <v>3</v>
      </c>
      <c r="S11" s="4" t="s">
        <v>51</v>
      </c>
      <c r="T11" s="30"/>
    </row>
    <row r="12" spans="1:20" ht="30" customHeight="1" x14ac:dyDescent="0.3">
      <c r="A12" s="6" t="s">
        <v>251</v>
      </c>
      <c r="B12" s="6" t="s">
        <v>51</v>
      </c>
      <c r="C12" s="6" t="s">
        <v>51</v>
      </c>
      <c r="D12" s="28">
        <v>1</v>
      </c>
      <c r="E12" s="5">
        <f>공종별내역서!F147</f>
        <v>0</v>
      </c>
      <c r="F12" s="5">
        <f t="shared" si="0"/>
        <v>0</v>
      </c>
      <c r="G12" s="5">
        <f>공종별내역서!H147</f>
        <v>0</v>
      </c>
      <c r="H12" s="5">
        <f t="shared" si="1"/>
        <v>0</v>
      </c>
      <c r="I12" s="5">
        <f>공종별내역서!J147</f>
        <v>0</v>
      </c>
      <c r="J12" s="5">
        <f t="shared" si="2"/>
        <v>0</v>
      </c>
      <c r="K12" s="5">
        <f t="shared" si="3"/>
        <v>0</v>
      </c>
      <c r="L12" s="5">
        <f t="shared" si="4"/>
        <v>0</v>
      </c>
      <c r="M12" s="6" t="s">
        <v>51</v>
      </c>
      <c r="N12" s="4" t="s">
        <v>252</v>
      </c>
      <c r="O12" s="4" t="s">
        <v>51</v>
      </c>
      <c r="P12" s="4" t="s">
        <v>54</v>
      </c>
      <c r="Q12" s="4" t="s">
        <v>51</v>
      </c>
      <c r="R12" s="2">
        <v>3</v>
      </c>
      <c r="S12" s="4" t="s">
        <v>51</v>
      </c>
      <c r="T12" s="30"/>
    </row>
    <row r="13" spans="1:20" ht="30" customHeight="1" x14ac:dyDescent="0.3">
      <c r="A13" s="6" t="s">
        <v>271</v>
      </c>
      <c r="B13" s="6" t="s">
        <v>51</v>
      </c>
      <c r="C13" s="6" t="s">
        <v>51</v>
      </c>
      <c r="D13" s="28">
        <v>1</v>
      </c>
      <c r="E13" s="5">
        <f>공종별내역서!F171</f>
        <v>0</v>
      </c>
      <c r="F13" s="5">
        <f t="shared" si="0"/>
        <v>0</v>
      </c>
      <c r="G13" s="5">
        <f>공종별내역서!H171</f>
        <v>0</v>
      </c>
      <c r="H13" s="5">
        <f t="shared" si="1"/>
        <v>0</v>
      </c>
      <c r="I13" s="5">
        <f>공종별내역서!J171</f>
        <v>0</v>
      </c>
      <c r="J13" s="5">
        <f t="shared" si="2"/>
        <v>0</v>
      </c>
      <c r="K13" s="5">
        <f t="shared" si="3"/>
        <v>0</v>
      </c>
      <c r="L13" s="5">
        <f t="shared" si="4"/>
        <v>0</v>
      </c>
      <c r="M13" s="6" t="s">
        <v>51</v>
      </c>
      <c r="N13" s="4" t="s">
        <v>272</v>
      </c>
      <c r="O13" s="4" t="s">
        <v>51</v>
      </c>
      <c r="P13" s="4" t="s">
        <v>54</v>
      </c>
      <c r="Q13" s="4" t="s">
        <v>51</v>
      </c>
      <c r="R13" s="2">
        <v>3</v>
      </c>
      <c r="S13" s="4" t="s">
        <v>51</v>
      </c>
      <c r="T13" s="30"/>
    </row>
    <row r="14" spans="1:20" ht="30" customHeight="1" x14ac:dyDescent="0.3">
      <c r="A14" s="6" t="s">
        <v>298</v>
      </c>
      <c r="B14" s="6" t="s">
        <v>51</v>
      </c>
      <c r="C14" s="6" t="s">
        <v>51</v>
      </c>
      <c r="D14" s="28">
        <v>1</v>
      </c>
      <c r="E14" s="5">
        <f>공종별내역서!F195</f>
        <v>0</v>
      </c>
      <c r="F14" s="5">
        <f t="shared" si="0"/>
        <v>0</v>
      </c>
      <c r="G14" s="5">
        <f>공종별내역서!H195</f>
        <v>0</v>
      </c>
      <c r="H14" s="5">
        <f t="shared" si="1"/>
        <v>0</v>
      </c>
      <c r="I14" s="5">
        <f>공종별내역서!J195</f>
        <v>0</v>
      </c>
      <c r="J14" s="5">
        <f t="shared" si="2"/>
        <v>0</v>
      </c>
      <c r="K14" s="5">
        <f t="shared" si="3"/>
        <v>0</v>
      </c>
      <c r="L14" s="5">
        <f t="shared" si="4"/>
        <v>0</v>
      </c>
      <c r="M14" s="6" t="s">
        <v>51</v>
      </c>
      <c r="N14" s="4" t="s">
        <v>299</v>
      </c>
      <c r="O14" s="4" t="s">
        <v>51</v>
      </c>
      <c r="P14" s="4" t="s">
        <v>54</v>
      </c>
      <c r="Q14" s="4" t="s">
        <v>51</v>
      </c>
      <c r="R14" s="2">
        <v>3</v>
      </c>
      <c r="S14" s="4" t="s">
        <v>51</v>
      </c>
      <c r="T14" s="30"/>
    </row>
    <row r="15" spans="1:20" ht="30" customHeight="1" x14ac:dyDescent="0.3">
      <c r="A15" s="6" t="s">
        <v>345</v>
      </c>
      <c r="B15" s="6" t="s">
        <v>51</v>
      </c>
      <c r="C15" s="6" t="s">
        <v>51</v>
      </c>
      <c r="D15" s="28">
        <v>1</v>
      </c>
      <c r="E15" s="5">
        <f>공종별내역서!F219</f>
        <v>0</v>
      </c>
      <c r="F15" s="5">
        <f t="shared" si="0"/>
        <v>0</v>
      </c>
      <c r="G15" s="5">
        <f>공종별내역서!H219</f>
        <v>0</v>
      </c>
      <c r="H15" s="5">
        <f t="shared" si="1"/>
        <v>0</v>
      </c>
      <c r="I15" s="5">
        <f>공종별내역서!J219</f>
        <v>0</v>
      </c>
      <c r="J15" s="5">
        <f t="shared" si="2"/>
        <v>0</v>
      </c>
      <c r="K15" s="5">
        <f t="shared" si="3"/>
        <v>0</v>
      </c>
      <c r="L15" s="5">
        <f t="shared" si="4"/>
        <v>0</v>
      </c>
      <c r="M15" s="6" t="s">
        <v>51</v>
      </c>
      <c r="N15" s="4" t="s">
        <v>346</v>
      </c>
      <c r="O15" s="4" t="s">
        <v>51</v>
      </c>
      <c r="P15" s="4" t="s">
        <v>54</v>
      </c>
      <c r="Q15" s="4" t="s">
        <v>51</v>
      </c>
      <c r="R15" s="2">
        <v>3</v>
      </c>
      <c r="S15" s="4" t="s">
        <v>51</v>
      </c>
      <c r="T15" s="30"/>
    </row>
    <row r="16" spans="1:20" ht="30" customHeight="1" x14ac:dyDescent="0.3">
      <c r="A16" s="6" t="s">
        <v>356</v>
      </c>
      <c r="B16" s="6" t="s">
        <v>51</v>
      </c>
      <c r="C16" s="6" t="s">
        <v>51</v>
      </c>
      <c r="D16" s="28">
        <v>1</v>
      </c>
      <c r="E16" s="5">
        <f>공종별내역서!F243</f>
        <v>0</v>
      </c>
      <c r="F16" s="5">
        <f t="shared" si="0"/>
        <v>0</v>
      </c>
      <c r="G16" s="5">
        <f>공종별내역서!H243</f>
        <v>0</v>
      </c>
      <c r="H16" s="5">
        <f t="shared" si="1"/>
        <v>0</v>
      </c>
      <c r="I16" s="5">
        <f>공종별내역서!J243</f>
        <v>0</v>
      </c>
      <c r="J16" s="5">
        <f t="shared" si="2"/>
        <v>0</v>
      </c>
      <c r="K16" s="5">
        <f t="shared" si="3"/>
        <v>0</v>
      </c>
      <c r="L16" s="5">
        <f t="shared" si="4"/>
        <v>0</v>
      </c>
      <c r="M16" s="6" t="s">
        <v>51</v>
      </c>
      <c r="N16" s="4" t="s">
        <v>357</v>
      </c>
      <c r="O16" s="4" t="s">
        <v>51</v>
      </c>
      <c r="P16" s="4" t="s">
        <v>54</v>
      </c>
      <c r="Q16" s="4" t="s">
        <v>51</v>
      </c>
      <c r="R16" s="2">
        <v>3</v>
      </c>
      <c r="S16" s="4" t="s">
        <v>51</v>
      </c>
      <c r="T16" s="30"/>
    </row>
    <row r="17" spans="1:20" ht="30" customHeight="1" x14ac:dyDescent="0.3">
      <c r="A17" s="6" t="s">
        <v>412</v>
      </c>
      <c r="B17" s="6" t="s">
        <v>51</v>
      </c>
      <c r="C17" s="6" t="s">
        <v>51</v>
      </c>
      <c r="D17" s="28">
        <v>1</v>
      </c>
      <c r="E17" s="5">
        <f>공종별내역서!F267</f>
        <v>0</v>
      </c>
      <c r="F17" s="5">
        <f t="shared" si="0"/>
        <v>0</v>
      </c>
      <c r="G17" s="5">
        <f>공종별내역서!H267</f>
        <v>0</v>
      </c>
      <c r="H17" s="5">
        <f t="shared" si="1"/>
        <v>0</v>
      </c>
      <c r="I17" s="5">
        <f>공종별내역서!J267</f>
        <v>0</v>
      </c>
      <c r="J17" s="5">
        <f t="shared" si="2"/>
        <v>0</v>
      </c>
      <c r="K17" s="5">
        <f t="shared" si="3"/>
        <v>0</v>
      </c>
      <c r="L17" s="5">
        <f t="shared" si="4"/>
        <v>0</v>
      </c>
      <c r="M17" s="6" t="s">
        <v>51</v>
      </c>
      <c r="N17" s="4" t="s">
        <v>413</v>
      </c>
      <c r="O17" s="4" t="s">
        <v>51</v>
      </c>
      <c r="P17" s="4" t="s">
        <v>54</v>
      </c>
      <c r="Q17" s="4" t="s">
        <v>51</v>
      </c>
      <c r="R17" s="2">
        <v>3</v>
      </c>
      <c r="S17" s="4" t="s">
        <v>51</v>
      </c>
      <c r="T17" s="30"/>
    </row>
    <row r="18" spans="1:20" ht="30" customHeight="1" x14ac:dyDescent="0.3">
      <c r="A18" s="6" t="s">
        <v>437</v>
      </c>
      <c r="B18" s="6" t="s">
        <v>51</v>
      </c>
      <c r="C18" s="6" t="s">
        <v>51</v>
      </c>
      <c r="D18" s="28">
        <v>1</v>
      </c>
      <c r="E18" s="5">
        <f>공종별내역서!F291</f>
        <v>0</v>
      </c>
      <c r="F18" s="5">
        <f t="shared" si="0"/>
        <v>0</v>
      </c>
      <c r="G18" s="5">
        <f>공종별내역서!H291</f>
        <v>0</v>
      </c>
      <c r="H18" s="5">
        <f t="shared" si="1"/>
        <v>0</v>
      </c>
      <c r="I18" s="5">
        <f>공종별내역서!J291</f>
        <v>0</v>
      </c>
      <c r="J18" s="5">
        <f t="shared" si="2"/>
        <v>0</v>
      </c>
      <c r="K18" s="5">
        <f t="shared" si="3"/>
        <v>0</v>
      </c>
      <c r="L18" s="5">
        <f t="shared" si="4"/>
        <v>0</v>
      </c>
      <c r="M18" s="6" t="s">
        <v>51</v>
      </c>
      <c r="N18" s="4" t="s">
        <v>438</v>
      </c>
      <c r="O18" s="4" t="s">
        <v>51</v>
      </c>
      <c r="P18" s="4" t="s">
        <v>54</v>
      </c>
      <c r="Q18" s="4" t="s">
        <v>51</v>
      </c>
      <c r="R18" s="2">
        <v>3</v>
      </c>
      <c r="S18" s="4" t="s">
        <v>51</v>
      </c>
      <c r="T18" s="30"/>
    </row>
    <row r="19" spans="1:20" ht="30" customHeight="1" x14ac:dyDescent="0.3">
      <c r="A19" s="6" t="s">
        <v>454</v>
      </c>
      <c r="B19" s="6" t="s">
        <v>51</v>
      </c>
      <c r="C19" s="6" t="s">
        <v>51</v>
      </c>
      <c r="D19" s="28">
        <v>1</v>
      </c>
      <c r="E19" s="5">
        <f>공종별내역서!F315</f>
        <v>0</v>
      </c>
      <c r="F19" s="5">
        <f t="shared" si="0"/>
        <v>0</v>
      </c>
      <c r="G19" s="5">
        <f>공종별내역서!H315</f>
        <v>0</v>
      </c>
      <c r="H19" s="5">
        <f t="shared" si="1"/>
        <v>0</v>
      </c>
      <c r="I19" s="5">
        <f>공종별내역서!J315</f>
        <v>0</v>
      </c>
      <c r="J19" s="5">
        <f t="shared" si="2"/>
        <v>0</v>
      </c>
      <c r="K19" s="5">
        <f t="shared" si="3"/>
        <v>0</v>
      </c>
      <c r="L19" s="5">
        <f t="shared" si="4"/>
        <v>0</v>
      </c>
      <c r="M19" s="6" t="s">
        <v>51</v>
      </c>
      <c r="N19" s="4" t="s">
        <v>455</v>
      </c>
      <c r="O19" s="4" t="s">
        <v>51</v>
      </c>
      <c r="P19" s="4" t="s">
        <v>54</v>
      </c>
      <c r="Q19" s="4" t="s">
        <v>51</v>
      </c>
      <c r="R19" s="2">
        <v>3</v>
      </c>
      <c r="S19" s="4" t="s">
        <v>51</v>
      </c>
      <c r="T19" s="30"/>
    </row>
    <row r="20" spans="1:20" ht="30" customHeight="1" x14ac:dyDescent="0.3">
      <c r="A20" s="6" t="s">
        <v>507</v>
      </c>
      <c r="B20" s="6" t="s">
        <v>51</v>
      </c>
      <c r="C20" s="6" t="s">
        <v>51</v>
      </c>
      <c r="D20" s="28">
        <v>1</v>
      </c>
      <c r="E20" s="5">
        <f>공종별내역서!F339</f>
        <v>0</v>
      </c>
      <c r="F20" s="5">
        <f t="shared" si="0"/>
        <v>0</v>
      </c>
      <c r="G20" s="5">
        <f>공종별내역서!H339</f>
        <v>0</v>
      </c>
      <c r="H20" s="5">
        <f t="shared" si="1"/>
        <v>0</v>
      </c>
      <c r="I20" s="5">
        <f>공종별내역서!J339</f>
        <v>0</v>
      </c>
      <c r="J20" s="5">
        <f t="shared" si="2"/>
        <v>0</v>
      </c>
      <c r="K20" s="5">
        <f t="shared" si="3"/>
        <v>0</v>
      </c>
      <c r="L20" s="5">
        <f t="shared" si="4"/>
        <v>0</v>
      </c>
      <c r="M20" s="6" t="s">
        <v>51</v>
      </c>
      <c r="N20" s="4" t="s">
        <v>508</v>
      </c>
      <c r="O20" s="4" t="s">
        <v>51</v>
      </c>
      <c r="P20" s="4" t="s">
        <v>54</v>
      </c>
      <c r="Q20" s="4" t="s">
        <v>51</v>
      </c>
      <c r="R20" s="2">
        <v>3</v>
      </c>
      <c r="S20" s="4" t="s">
        <v>51</v>
      </c>
      <c r="T20" s="30"/>
    </row>
    <row r="21" spans="1:20" ht="30" customHeight="1" x14ac:dyDescent="0.3">
      <c r="A21" s="6" t="s">
        <v>519</v>
      </c>
      <c r="B21" s="6" t="s">
        <v>51</v>
      </c>
      <c r="C21" s="6" t="s">
        <v>51</v>
      </c>
      <c r="D21" s="28">
        <v>1</v>
      </c>
      <c r="E21" s="5">
        <f>공종별내역서!F363</f>
        <v>0</v>
      </c>
      <c r="F21" s="5">
        <f t="shared" si="0"/>
        <v>0</v>
      </c>
      <c r="G21" s="5">
        <f>공종별내역서!H363</f>
        <v>0</v>
      </c>
      <c r="H21" s="5">
        <f t="shared" si="1"/>
        <v>0</v>
      </c>
      <c r="I21" s="5">
        <f>공종별내역서!J363</f>
        <v>0</v>
      </c>
      <c r="J21" s="5">
        <f t="shared" si="2"/>
        <v>0</v>
      </c>
      <c r="K21" s="5">
        <f t="shared" si="3"/>
        <v>0</v>
      </c>
      <c r="L21" s="5">
        <f t="shared" si="4"/>
        <v>0</v>
      </c>
      <c r="M21" s="6" t="s">
        <v>51</v>
      </c>
      <c r="N21" s="4" t="s">
        <v>520</v>
      </c>
      <c r="O21" s="4" t="s">
        <v>51</v>
      </c>
      <c r="P21" s="4" t="s">
        <v>54</v>
      </c>
      <c r="Q21" s="4" t="s">
        <v>51</v>
      </c>
      <c r="R21" s="2">
        <v>3</v>
      </c>
      <c r="S21" s="4" t="s">
        <v>51</v>
      </c>
      <c r="T21" s="30"/>
    </row>
    <row r="22" spans="1:20" ht="30" customHeight="1" x14ac:dyDescent="0.3">
      <c r="A22" s="6" t="s">
        <v>535</v>
      </c>
      <c r="B22" s="6" t="s">
        <v>51</v>
      </c>
      <c r="C22" s="6" t="s">
        <v>51</v>
      </c>
      <c r="D22" s="28">
        <v>1</v>
      </c>
      <c r="E22" s="5">
        <f>공종별내역서!F387</f>
        <v>0</v>
      </c>
      <c r="F22" s="5">
        <f t="shared" si="0"/>
        <v>0</v>
      </c>
      <c r="G22" s="5">
        <f>공종별내역서!H387</f>
        <v>0</v>
      </c>
      <c r="H22" s="5">
        <f t="shared" si="1"/>
        <v>0</v>
      </c>
      <c r="I22" s="5">
        <f>공종별내역서!J387</f>
        <v>0</v>
      </c>
      <c r="J22" s="5">
        <f t="shared" si="2"/>
        <v>0</v>
      </c>
      <c r="K22" s="5">
        <f t="shared" si="3"/>
        <v>0</v>
      </c>
      <c r="L22" s="5">
        <f t="shared" si="4"/>
        <v>0</v>
      </c>
      <c r="M22" s="6" t="s">
        <v>51</v>
      </c>
      <c r="N22" s="4" t="s">
        <v>536</v>
      </c>
      <c r="O22" s="4" t="s">
        <v>51</v>
      </c>
      <c r="P22" s="4" t="s">
        <v>51</v>
      </c>
      <c r="Q22" s="4" t="s">
        <v>537</v>
      </c>
      <c r="R22" s="2">
        <v>2</v>
      </c>
      <c r="S22" s="4" t="s">
        <v>51</v>
      </c>
      <c r="T22" s="30">
        <f>L22*1</f>
        <v>0</v>
      </c>
    </row>
    <row r="23" spans="1:20" ht="30" customHeight="1" x14ac:dyDescent="0.3">
      <c r="A23" s="6" t="s">
        <v>546</v>
      </c>
      <c r="B23" s="6" t="s">
        <v>51</v>
      </c>
      <c r="C23" s="6" t="s">
        <v>51</v>
      </c>
      <c r="D23" s="28">
        <v>1</v>
      </c>
      <c r="E23" s="5">
        <f>공종별내역서!F411</f>
        <v>0</v>
      </c>
      <c r="F23" s="5">
        <f t="shared" si="0"/>
        <v>0</v>
      </c>
      <c r="G23" s="5">
        <f>공종별내역서!H411</f>
        <v>0</v>
      </c>
      <c r="H23" s="5">
        <f t="shared" si="1"/>
        <v>0</v>
      </c>
      <c r="I23" s="5">
        <f>공종별내역서!J411</f>
        <v>0</v>
      </c>
      <c r="J23" s="5">
        <f t="shared" si="2"/>
        <v>0</v>
      </c>
      <c r="K23" s="5">
        <f t="shared" si="3"/>
        <v>0</v>
      </c>
      <c r="L23" s="5">
        <f t="shared" si="4"/>
        <v>0</v>
      </c>
      <c r="M23" s="6" t="s">
        <v>51</v>
      </c>
      <c r="N23" s="4" t="s">
        <v>547</v>
      </c>
      <c r="O23" s="4" t="s">
        <v>51</v>
      </c>
      <c r="P23" s="4" t="s">
        <v>51</v>
      </c>
      <c r="Q23" s="4" t="s">
        <v>548</v>
      </c>
      <c r="R23" s="2">
        <v>2</v>
      </c>
      <c r="S23" s="4" t="s">
        <v>51</v>
      </c>
      <c r="T23" s="30">
        <f>L23*1</f>
        <v>0</v>
      </c>
    </row>
    <row r="24" spans="1:20" ht="30" customHeight="1" x14ac:dyDescent="0.3">
      <c r="A24" s="6" t="s">
        <v>553</v>
      </c>
      <c r="B24" s="6" t="s">
        <v>51</v>
      </c>
      <c r="C24" s="6" t="s">
        <v>51</v>
      </c>
      <c r="D24" s="28">
        <v>1</v>
      </c>
      <c r="E24" s="5">
        <f>F25</f>
        <v>0</v>
      </c>
      <c r="F24" s="5">
        <f t="shared" si="0"/>
        <v>0</v>
      </c>
      <c r="G24" s="5">
        <f>H25</f>
        <v>0</v>
      </c>
      <c r="H24" s="5">
        <f t="shared" si="1"/>
        <v>0</v>
      </c>
      <c r="I24" s="5">
        <f>J25</f>
        <v>0</v>
      </c>
      <c r="J24" s="5">
        <f t="shared" si="2"/>
        <v>0</v>
      </c>
      <c r="K24" s="5">
        <f t="shared" si="3"/>
        <v>0</v>
      </c>
      <c r="L24" s="5">
        <f t="shared" si="4"/>
        <v>0</v>
      </c>
      <c r="M24" s="6" t="s">
        <v>51</v>
      </c>
      <c r="N24" s="4" t="s">
        <v>554</v>
      </c>
      <c r="O24" s="4" t="s">
        <v>51</v>
      </c>
      <c r="P24" s="4" t="s">
        <v>51</v>
      </c>
      <c r="Q24" s="4" t="s">
        <v>555</v>
      </c>
      <c r="R24" s="2">
        <v>2</v>
      </c>
      <c r="S24" s="4" t="s">
        <v>51</v>
      </c>
      <c r="T24" s="30">
        <f>L24*1</f>
        <v>0</v>
      </c>
    </row>
    <row r="25" spans="1:20" ht="30" customHeight="1" x14ac:dyDescent="0.3">
      <c r="A25" s="6" t="s">
        <v>556</v>
      </c>
      <c r="B25" s="6" t="s">
        <v>51</v>
      </c>
      <c r="C25" s="6" t="s">
        <v>51</v>
      </c>
      <c r="D25" s="28">
        <v>1</v>
      </c>
      <c r="E25" s="5">
        <f>공종별내역서!F435</f>
        <v>0</v>
      </c>
      <c r="F25" s="5">
        <f t="shared" si="0"/>
        <v>0</v>
      </c>
      <c r="G25" s="5">
        <f>공종별내역서!H435</f>
        <v>0</v>
      </c>
      <c r="H25" s="5">
        <f t="shared" si="1"/>
        <v>0</v>
      </c>
      <c r="I25" s="5">
        <f>공종별내역서!J435</f>
        <v>0</v>
      </c>
      <c r="J25" s="5">
        <f t="shared" si="2"/>
        <v>0</v>
      </c>
      <c r="K25" s="5">
        <f t="shared" si="3"/>
        <v>0</v>
      </c>
      <c r="L25" s="5">
        <f t="shared" si="4"/>
        <v>0</v>
      </c>
      <c r="M25" s="6" t="s">
        <v>51</v>
      </c>
      <c r="N25" s="4" t="s">
        <v>557</v>
      </c>
      <c r="O25" s="4" t="s">
        <v>51</v>
      </c>
      <c r="P25" s="4" t="s">
        <v>554</v>
      </c>
      <c r="Q25" s="4" t="s">
        <v>51</v>
      </c>
      <c r="R25" s="2">
        <v>3</v>
      </c>
      <c r="S25" s="4" t="s">
        <v>51</v>
      </c>
      <c r="T25" s="30"/>
    </row>
    <row r="26" spans="1:20" ht="30" customHeight="1" x14ac:dyDescent="0.3">
      <c r="A26" s="6" t="s">
        <v>573</v>
      </c>
      <c r="B26" s="6" t="s">
        <v>51</v>
      </c>
      <c r="C26" s="6" t="s">
        <v>51</v>
      </c>
      <c r="D26" s="28">
        <v>1</v>
      </c>
      <c r="E26" s="5">
        <f>F27</f>
        <v>0</v>
      </c>
      <c r="F26" s="5">
        <f t="shared" si="0"/>
        <v>0</v>
      </c>
      <c r="G26" s="5">
        <f>H27</f>
        <v>0</v>
      </c>
      <c r="H26" s="5">
        <f t="shared" si="1"/>
        <v>0</v>
      </c>
      <c r="I26" s="5">
        <f>J27</f>
        <v>0</v>
      </c>
      <c r="J26" s="5">
        <f t="shared" si="2"/>
        <v>0</v>
      </c>
      <c r="K26" s="5">
        <f t="shared" si="3"/>
        <v>0</v>
      </c>
      <c r="L26" s="5">
        <f t="shared" si="4"/>
        <v>0</v>
      </c>
      <c r="M26" s="6" t="s">
        <v>51</v>
      </c>
      <c r="N26" s="4" t="s">
        <v>574</v>
      </c>
      <c r="O26" s="4" t="s">
        <v>51</v>
      </c>
      <c r="P26" s="4" t="s">
        <v>51</v>
      </c>
      <c r="Q26" s="4" t="s">
        <v>575</v>
      </c>
      <c r="R26" s="2">
        <v>2</v>
      </c>
      <c r="S26" s="4" t="s">
        <v>51</v>
      </c>
      <c r="T26" s="30">
        <f>L26*1</f>
        <v>0</v>
      </c>
    </row>
    <row r="27" spans="1:20" ht="30" customHeight="1" x14ac:dyDescent="0.3">
      <c r="A27" s="6" t="s">
        <v>576</v>
      </c>
      <c r="B27" s="6" t="s">
        <v>51</v>
      </c>
      <c r="C27" s="6" t="s">
        <v>51</v>
      </c>
      <c r="D27" s="28">
        <v>1</v>
      </c>
      <c r="E27" s="5">
        <f>공종별내역서!F459</f>
        <v>0</v>
      </c>
      <c r="F27" s="5">
        <f t="shared" si="0"/>
        <v>0</v>
      </c>
      <c r="G27" s="5">
        <f>공종별내역서!H459</f>
        <v>0</v>
      </c>
      <c r="H27" s="5">
        <f t="shared" si="1"/>
        <v>0</v>
      </c>
      <c r="I27" s="5">
        <f>공종별내역서!J459</f>
        <v>0</v>
      </c>
      <c r="J27" s="5">
        <f t="shared" si="2"/>
        <v>0</v>
      </c>
      <c r="K27" s="5">
        <f t="shared" si="3"/>
        <v>0</v>
      </c>
      <c r="L27" s="5">
        <f t="shared" si="4"/>
        <v>0</v>
      </c>
      <c r="M27" s="6" t="s">
        <v>51</v>
      </c>
      <c r="N27" s="4" t="s">
        <v>577</v>
      </c>
      <c r="O27" s="4" t="s">
        <v>51</v>
      </c>
      <c r="P27" s="4" t="s">
        <v>574</v>
      </c>
      <c r="Q27" s="4" t="s">
        <v>51</v>
      </c>
      <c r="R27" s="2">
        <v>3</v>
      </c>
      <c r="S27" s="4" t="s">
        <v>51</v>
      </c>
      <c r="T27" s="30"/>
    </row>
    <row r="28" spans="1:20" ht="30" customHeight="1" x14ac:dyDescent="0.3">
      <c r="A28" s="6" t="s">
        <v>611</v>
      </c>
      <c r="B28" s="6" t="s">
        <v>51</v>
      </c>
      <c r="C28" s="6" t="s">
        <v>51</v>
      </c>
      <c r="D28" s="28">
        <v>1</v>
      </c>
      <c r="E28" s="5">
        <f>공종별내역서!F555</f>
        <v>0</v>
      </c>
      <c r="F28" s="5">
        <f t="shared" si="0"/>
        <v>0</v>
      </c>
      <c r="G28" s="5">
        <f>공종별내역서!H555</f>
        <v>0</v>
      </c>
      <c r="H28" s="5">
        <f t="shared" si="1"/>
        <v>0</v>
      </c>
      <c r="I28" s="5">
        <f>공종별내역서!J555</f>
        <v>0</v>
      </c>
      <c r="J28" s="5">
        <f t="shared" si="2"/>
        <v>0</v>
      </c>
      <c r="K28" s="5">
        <f t="shared" si="3"/>
        <v>0</v>
      </c>
      <c r="L28" s="5">
        <f t="shared" si="4"/>
        <v>0</v>
      </c>
      <c r="M28" s="6" t="s">
        <v>51</v>
      </c>
      <c r="N28" s="4" t="s">
        <v>612</v>
      </c>
      <c r="O28" s="4" t="s">
        <v>51</v>
      </c>
      <c r="P28" s="4" t="s">
        <v>51</v>
      </c>
      <c r="Q28" s="4" t="s">
        <v>613</v>
      </c>
      <c r="R28" s="2">
        <v>2</v>
      </c>
      <c r="S28" s="4" t="s">
        <v>51</v>
      </c>
      <c r="T28" s="30">
        <f>L28*1</f>
        <v>0</v>
      </c>
    </row>
    <row r="29" spans="1:20" ht="30" customHeight="1" x14ac:dyDescent="0.3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T29" s="30"/>
    </row>
    <row r="30" spans="1:20" ht="30" customHeight="1" x14ac:dyDescent="0.3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T30" s="30"/>
    </row>
    <row r="31" spans="1:20" ht="30" customHeight="1" x14ac:dyDescent="0.3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T31" s="30"/>
    </row>
    <row r="32" spans="1:20" ht="30" customHeight="1" x14ac:dyDescent="0.3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T32" s="30"/>
    </row>
    <row r="33" spans="1:20" ht="30" customHeight="1" x14ac:dyDescent="0.3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T33" s="30"/>
    </row>
    <row r="34" spans="1:20" ht="30" customHeight="1" x14ac:dyDescent="0.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T34" s="30"/>
    </row>
    <row r="35" spans="1:20" ht="30" customHeight="1" x14ac:dyDescent="0.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T35" s="30"/>
    </row>
    <row r="36" spans="1:20" ht="30" customHeight="1" x14ac:dyDescent="0.3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T36" s="30"/>
    </row>
    <row r="37" spans="1:20" ht="30" customHeight="1" x14ac:dyDescent="0.3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T37" s="30"/>
    </row>
    <row r="38" spans="1:20" ht="30" customHeight="1" x14ac:dyDescent="0.3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T38" s="30"/>
    </row>
    <row r="39" spans="1:20" ht="30" customHeight="1" x14ac:dyDescent="0.3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T39" s="30"/>
    </row>
    <row r="40" spans="1:20" ht="30" customHeight="1" x14ac:dyDescent="0.3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T40" s="30"/>
    </row>
    <row r="41" spans="1:20" ht="30" customHeight="1" x14ac:dyDescent="0.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T41" s="30"/>
    </row>
    <row r="42" spans="1:20" ht="30" customHeight="1" x14ac:dyDescent="0.3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T42" s="30"/>
    </row>
    <row r="43" spans="1:20" ht="30" customHeight="1" x14ac:dyDescent="0.3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T43" s="30"/>
    </row>
    <row r="44" spans="1:20" ht="30" customHeight="1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T44" s="30"/>
    </row>
    <row r="45" spans="1:20" ht="30" customHeight="1" x14ac:dyDescent="0.3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T45" s="30"/>
    </row>
    <row r="46" spans="1:20" ht="30" customHeight="1" x14ac:dyDescent="0.3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T46" s="30"/>
    </row>
    <row r="47" spans="1:20" ht="30" customHeight="1" x14ac:dyDescent="0.3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T47" s="30"/>
    </row>
    <row r="48" spans="1:20" ht="30" customHeight="1" x14ac:dyDescent="0.3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T48" s="30"/>
    </row>
    <row r="49" spans="1:20" ht="30" customHeight="1" x14ac:dyDescent="0.3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T49" s="30"/>
    </row>
    <row r="50" spans="1:20" ht="30" customHeight="1" x14ac:dyDescent="0.3">
      <c r="A50" s="6" t="s">
        <v>80</v>
      </c>
      <c r="B50" s="28"/>
      <c r="C50" s="28"/>
      <c r="D50" s="28"/>
      <c r="E50" s="28"/>
      <c r="F50" s="5">
        <f>F5</f>
        <v>0</v>
      </c>
      <c r="G50" s="28"/>
      <c r="H50" s="5">
        <f>H5</f>
        <v>0</v>
      </c>
      <c r="I50" s="28"/>
      <c r="J50" s="5">
        <f>J5</f>
        <v>0</v>
      </c>
      <c r="K50" s="28"/>
      <c r="L50" s="5">
        <f>L5</f>
        <v>0</v>
      </c>
      <c r="M50" s="28"/>
      <c r="T50" s="3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555"/>
  <sheetViews>
    <sheetView showZeros="0" topLeftCell="A57" zoomScale="85" zoomScaleNormal="85" workbookViewId="0">
      <selection activeCell="AW416" sqref="AW416"/>
    </sheetView>
  </sheetViews>
  <sheetFormatPr defaultRowHeight="13.5" x14ac:dyDescent="0.3"/>
  <cols>
    <col min="1" max="2" width="30.625" style="2" customWidth="1"/>
    <col min="3" max="3" width="4.625" style="2" customWidth="1"/>
    <col min="4" max="4" width="8.625" style="2" customWidth="1"/>
    <col min="5" max="12" width="13.625" style="2" customWidth="1"/>
    <col min="13" max="13" width="12.625" style="2" customWidth="1"/>
    <col min="14" max="43" width="2.625" style="2" hidden="1" customWidth="1"/>
    <col min="44" max="44" width="10.625" style="2" hidden="1" customWidth="1"/>
    <col min="45" max="46" width="1.625" style="2" hidden="1" customWidth="1"/>
    <col min="47" max="47" width="24.625" style="2" hidden="1" customWidth="1"/>
    <col min="48" max="48" width="10.625" style="2" hidden="1" customWidth="1"/>
    <col min="49" max="49" width="9" style="2"/>
    <col min="50" max="50" width="12.125" style="2" bestFit="1" customWidth="1"/>
    <col min="51" max="16384" width="9" style="2"/>
  </cols>
  <sheetData>
    <row r="1" spans="1:48" ht="30" customHeight="1" x14ac:dyDescent="0.3">
      <c r="A1" s="11" t="s">
        <v>2886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</row>
    <row r="2" spans="1:48" ht="30" customHeight="1" x14ac:dyDescent="0.3">
      <c r="A2" s="38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/>
      <c r="G2" s="38" t="s">
        <v>8</v>
      </c>
      <c r="H2" s="38"/>
      <c r="I2" s="38" t="s">
        <v>9</v>
      </c>
      <c r="J2" s="38"/>
      <c r="K2" s="38" t="s">
        <v>10</v>
      </c>
      <c r="L2" s="38"/>
      <c r="M2" s="38" t="s">
        <v>11</v>
      </c>
      <c r="N2" s="33" t="s">
        <v>19</v>
      </c>
      <c r="O2" s="33" t="s">
        <v>13</v>
      </c>
      <c r="P2" s="33" t="s">
        <v>20</v>
      </c>
      <c r="Q2" s="33" t="s">
        <v>12</v>
      </c>
      <c r="R2" s="33" t="s">
        <v>21</v>
      </c>
      <c r="S2" s="33" t="s">
        <v>22</v>
      </c>
      <c r="T2" s="33" t="s">
        <v>23</v>
      </c>
      <c r="U2" s="33" t="s">
        <v>24</v>
      </c>
      <c r="V2" s="33" t="s">
        <v>25</v>
      </c>
      <c r="W2" s="33" t="s">
        <v>26</v>
      </c>
      <c r="X2" s="33" t="s">
        <v>27</v>
      </c>
      <c r="Y2" s="33" t="s">
        <v>28</v>
      </c>
      <c r="Z2" s="33" t="s">
        <v>29</v>
      </c>
      <c r="AA2" s="33" t="s">
        <v>30</v>
      </c>
      <c r="AB2" s="33" t="s">
        <v>31</v>
      </c>
      <c r="AC2" s="33" t="s">
        <v>32</v>
      </c>
      <c r="AD2" s="33" t="s">
        <v>33</v>
      </c>
      <c r="AE2" s="33" t="s">
        <v>34</v>
      </c>
      <c r="AF2" s="33" t="s">
        <v>35</v>
      </c>
      <c r="AG2" s="33" t="s">
        <v>36</v>
      </c>
      <c r="AH2" s="33" t="s">
        <v>37</v>
      </c>
      <c r="AI2" s="33" t="s">
        <v>38</v>
      </c>
      <c r="AJ2" s="33" t="s">
        <v>39</v>
      </c>
      <c r="AK2" s="33" t="s">
        <v>40</v>
      </c>
      <c r="AL2" s="33" t="s">
        <v>41</v>
      </c>
      <c r="AM2" s="33" t="s">
        <v>42</v>
      </c>
      <c r="AN2" s="33" t="s">
        <v>43</v>
      </c>
      <c r="AO2" s="33" t="s">
        <v>44</v>
      </c>
      <c r="AP2" s="33" t="s">
        <v>45</v>
      </c>
      <c r="AQ2" s="33" t="s">
        <v>46</v>
      </c>
      <c r="AR2" s="33" t="s">
        <v>47</v>
      </c>
      <c r="AS2" s="33" t="s">
        <v>15</v>
      </c>
      <c r="AT2" s="33" t="s">
        <v>16</v>
      </c>
      <c r="AU2" s="33" t="s">
        <v>48</v>
      </c>
      <c r="AV2" s="33" t="s">
        <v>49</v>
      </c>
    </row>
    <row r="3" spans="1:48" ht="30" customHeight="1" x14ac:dyDescent="0.3">
      <c r="A3" s="38"/>
      <c r="B3" s="38"/>
      <c r="C3" s="38"/>
      <c r="D3" s="38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38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</row>
    <row r="4" spans="1:48" ht="30" customHeight="1" x14ac:dyDescent="0.3">
      <c r="A4" s="6" t="s">
        <v>55</v>
      </c>
      <c r="B4" s="6" t="s">
        <v>51</v>
      </c>
      <c r="C4" s="28"/>
      <c r="D4" s="28"/>
      <c r="E4" s="5"/>
      <c r="F4" s="5"/>
      <c r="G4" s="5"/>
      <c r="H4" s="5"/>
      <c r="I4" s="5"/>
      <c r="J4" s="5"/>
      <c r="K4" s="5"/>
      <c r="L4" s="5"/>
      <c r="M4" s="28"/>
      <c r="Q4" s="4" t="s">
        <v>56</v>
      </c>
    </row>
    <row r="5" spans="1:48" ht="30" customHeight="1" x14ac:dyDescent="0.3">
      <c r="A5" s="6" t="s">
        <v>57</v>
      </c>
      <c r="B5" s="6" t="s">
        <v>58</v>
      </c>
      <c r="C5" s="6" t="s">
        <v>59</v>
      </c>
      <c r="D5" s="28">
        <v>1</v>
      </c>
      <c r="E5" s="5">
        <f>TRUNC(일위대가목록!E4,0)</f>
        <v>0</v>
      </c>
      <c r="F5" s="5">
        <f>TRUNC(E5*D5, 0)</f>
        <v>0</v>
      </c>
      <c r="G5" s="5">
        <f>TRUNC(일위대가목록!F4,0)</f>
        <v>0</v>
      </c>
      <c r="H5" s="5">
        <f>TRUNC(G5*D5, 0)</f>
        <v>0</v>
      </c>
      <c r="I5" s="5">
        <f>TRUNC(일위대가목록!G4,0)</f>
        <v>0</v>
      </c>
      <c r="J5" s="5">
        <f>TRUNC(I5*D5, 0)</f>
        <v>0</v>
      </c>
      <c r="K5" s="5">
        <f t="shared" ref="K5:L8" si="0">TRUNC(E5+G5+I5, 0)</f>
        <v>0</v>
      </c>
      <c r="L5" s="5">
        <f t="shared" si="0"/>
        <v>0</v>
      </c>
      <c r="M5" s="6" t="s">
        <v>60</v>
      </c>
      <c r="N5" s="4" t="s">
        <v>61</v>
      </c>
      <c r="O5" s="4" t="s">
        <v>51</v>
      </c>
      <c r="P5" s="4" t="s">
        <v>51</v>
      </c>
      <c r="Q5" s="4" t="s">
        <v>56</v>
      </c>
      <c r="R5" s="4" t="s">
        <v>62</v>
      </c>
      <c r="S5" s="4" t="s">
        <v>63</v>
      </c>
      <c r="T5" s="4" t="s">
        <v>63</v>
      </c>
      <c r="AR5" s="4" t="s">
        <v>51</v>
      </c>
      <c r="AS5" s="4" t="s">
        <v>51</v>
      </c>
      <c r="AU5" s="4" t="s">
        <v>64</v>
      </c>
      <c r="AV5" s="2">
        <v>4</v>
      </c>
    </row>
    <row r="6" spans="1:48" ht="30" customHeight="1" x14ac:dyDescent="0.3">
      <c r="A6" s="6" t="s">
        <v>57</v>
      </c>
      <c r="B6" s="6" t="s">
        <v>65</v>
      </c>
      <c r="C6" s="6" t="s">
        <v>59</v>
      </c>
      <c r="D6" s="28">
        <v>1</v>
      </c>
      <c r="E6" s="5">
        <f>TRUNC(일위대가목록!E5,0)</f>
        <v>0</v>
      </c>
      <c r="F6" s="5">
        <f>TRUNC(E6*D6, 0)</f>
        <v>0</v>
      </c>
      <c r="G6" s="5">
        <f>TRUNC(일위대가목록!F5,0)</f>
        <v>0</v>
      </c>
      <c r="H6" s="5">
        <f>TRUNC(G6*D6, 0)</f>
        <v>0</v>
      </c>
      <c r="I6" s="5">
        <f>TRUNC(일위대가목록!G5,0)</f>
        <v>0</v>
      </c>
      <c r="J6" s="5">
        <f>TRUNC(I6*D6, 0)</f>
        <v>0</v>
      </c>
      <c r="K6" s="5">
        <f t="shared" si="0"/>
        <v>0</v>
      </c>
      <c r="L6" s="5">
        <f t="shared" si="0"/>
        <v>0</v>
      </c>
      <c r="M6" s="6" t="s">
        <v>66</v>
      </c>
      <c r="N6" s="4" t="s">
        <v>67</v>
      </c>
      <c r="O6" s="4" t="s">
        <v>51</v>
      </c>
      <c r="P6" s="4" t="s">
        <v>51</v>
      </c>
      <c r="Q6" s="4" t="s">
        <v>56</v>
      </c>
      <c r="R6" s="4" t="s">
        <v>62</v>
      </c>
      <c r="S6" s="4" t="s">
        <v>63</v>
      </c>
      <c r="T6" s="4" t="s">
        <v>63</v>
      </c>
      <c r="AR6" s="4" t="s">
        <v>51</v>
      </c>
      <c r="AS6" s="4" t="s">
        <v>51</v>
      </c>
      <c r="AU6" s="4" t="s">
        <v>68</v>
      </c>
      <c r="AV6" s="2">
        <v>5</v>
      </c>
    </row>
    <row r="7" spans="1:48" ht="30" customHeight="1" x14ac:dyDescent="0.3">
      <c r="A7" s="6" t="s">
        <v>69</v>
      </c>
      <c r="B7" s="6" t="s">
        <v>70</v>
      </c>
      <c r="C7" s="6" t="s">
        <v>71</v>
      </c>
      <c r="D7" s="28">
        <v>157</v>
      </c>
      <c r="E7" s="5">
        <f>TRUNC(일위대가목록!E6,0)</f>
        <v>0</v>
      </c>
      <c r="F7" s="5">
        <f>TRUNC(E7*D7, 0)</f>
        <v>0</v>
      </c>
      <c r="G7" s="5">
        <f>TRUNC(일위대가목록!F6,0)</f>
        <v>0</v>
      </c>
      <c r="H7" s="5">
        <f>TRUNC(G7*D7, 0)</f>
        <v>0</v>
      </c>
      <c r="I7" s="5">
        <f>TRUNC(일위대가목록!G6,0)</f>
        <v>0</v>
      </c>
      <c r="J7" s="5">
        <f>TRUNC(I7*D7, 0)</f>
        <v>0</v>
      </c>
      <c r="K7" s="5">
        <f t="shared" si="0"/>
        <v>0</v>
      </c>
      <c r="L7" s="5">
        <f t="shared" si="0"/>
        <v>0</v>
      </c>
      <c r="M7" s="6" t="s">
        <v>72</v>
      </c>
      <c r="N7" s="4" t="s">
        <v>73</v>
      </c>
      <c r="O7" s="4" t="s">
        <v>51</v>
      </c>
      <c r="P7" s="4" t="s">
        <v>51</v>
      </c>
      <c r="Q7" s="4" t="s">
        <v>56</v>
      </c>
      <c r="R7" s="4" t="s">
        <v>62</v>
      </c>
      <c r="S7" s="4" t="s">
        <v>63</v>
      </c>
      <c r="T7" s="4" t="s">
        <v>63</v>
      </c>
      <c r="AR7" s="4" t="s">
        <v>51</v>
      </c>
      <c r="AS7" s="4" t="s">
        <v>51</v>
      </c>
      <c r="AU7" s="4" t="s">
        <v>74</v>
      </c>
      <c r="AV7" s="2">
        <v>8</v>
      </c>
    </row>
    <row r="8" spans="1:48" ht="30" customHeight="1" x14ac:dyDescent="0.3">
      <c r="A8" s="6" t="s">
        <v>75</v>
      </c>
      <c r="B8" s="6" t="s">
        <v>76</v>
      </c>
      <c r="C8" s="6" t="s">
        <v>71</v>
      </c>
      <c r="D8" s="28">
        <v>179</v>
      </c>
      <c r="E8" s="5">
        <f>TRUNC(일위대가목록!E7,0)</f>
        <v>0</v>
      </c>
      <c r="F8" s="5">
        <f>TRUNC(E8*D8, 0)</f>
        <v>0</v>
      </c>
      <c r="G8" s="5">
        <f>TRUNC(일위대가목록!F7,0)</f>
        <v>0</v>
      </c>
      <c r="H8" s="5">
        <f>TRUNC(G8*D8, 0)</f>
        <v>0</v>
      </c>
      <c r="I8" s="5">
        <f>TRUNC(일위대가목록!G7,0)</f>
        <v>0</v>
      </c>
      <c r="J8" s="5">
        <f>TRUNC(I8*D8, 0)</f>
        <v>0</v>
      </c>
      <c r="K8" s="5">
        <f t="shared" si="0"/>
        <v>0</v>
      </c>
      <c r="L8" s="5">
        <f t="shared" si="0"/>
        <v>0</v>
      </c>
      <c r="M8" s="6" t="s">
        <v>77</v>
      </c>
      <c r="N8" s="4" t="s">
        <v>78</v>
      </c>
      <c r="O8" s="4" t="s">
        <v>51</v>
      </c>
      <c r="P8" s="4" t="s">
        <v>51</v>
      </c>
      <c r="Q8" s="4" t="s">
        <v>56</v>
      </c>
      <c r="R8" s="4" t="s">
        <v>62</v>
      </c>
      <c r="S8" s="4" t="s">
        <v>63</v>
      </c>
      <c r="T8" s="4" t="s">
        <v>63</v>
      </c>
      <c r="AR8" s="4" t="s">
        <v>51</v>
      </c>
      <c r="AS8" s="4" t="s">
        <v>51</v>
      </c>
      <c r="AU8" s="4" t="s">
        <v>79</v>
      </c>
      <c r="AV8" s="2">
        <v>387</v>
      </c>
    </row>
    <row r="9" spans="1:48" ht="30" customHeight="1" x14ac:dyDescent="0.3">
      <c r="A9" s="28"/>
      <c r="B9" s="28"/>
      <c r="C9" s="28"/>
      <c r="D9" s="28"/>
      <c r="E9" s="5"/>
      <c r="F9" s="5"/>
      <c r="G9" s="5"/>
      <c r="H9" s="5"/>
      <c r="I9" s="5"/>
      <c r="J9" s="5"/>
      <c r="K9" s="5"/>
      <c r="L9" s="5"/>
      <c r="M9" s="28"/>
      <c r="Q9" s="4" t="s">
        <v>56</v>
      </c>
    </row>
    <row r="10" spans="1:48" ht="30" customHeight="1" x14ac:dyDescent="0.3">
      <c r="A10" s="28"/>
      <c r="B10" s="28"/>
      <c r="C10" s="28"/>
      <c r="D10" s="28"/>
      <c r="E10" s="5"/>
      <c r="F10" s="5"/>
      <c r="G10" s="5"/>
      <c r="H10" s="5"/>
      <c r="I10" s="5"/>
      <c r="J10" s="5"/>
      <c r="K10" s="5"/>
      <c r="L10" s="5"/>
      <c r="M10" s="28"/>
      <c r="Q10" s="4" t="s">
        <v>56</v>
      </c>
    </row>
    <row r="11" spans="1:48" ht="30" customHeight="1" x14ac:dyDescent="0.3">
      <c r="A11" s="28"/>
      <c r="B11" s="28"/>
      <c r="C11" s="28"/>
      <c r="D11" s="28"/>
      <c r="E11" s="5"/>
      <c r="F11" s="5"/>
      <c r="G11" s="5"/>
      <c r="H11" s="5"/>
      <c r="I11" s="5"/>
      <c r="J11" s="5"/>
      <c r="K11" s="5"/>
      <c r="L11" s="5"/>
      <c r="M11" s="28"/>
      <c r="Q11" s="4" t="s">
        <v>56</v>
      </c>
    </row>
    <row r="12" spans="1:48" ht="30" customHeight="1" x14ac:dyDescent="0.3">
      <c r="A12" s="28"/>
      <c r="B12" s="28"/>
      <c r="C12" s="28"/>
      <c r="D12" s="28"/>
      <c r="E12" s="5"/>
      <c r="F12" s="5"/>
      <c r="G12" s="5"/>
      <c r="H12" s="5"/>
      <c r="I12" s="5"/>
      <c r="J12" s="5"/>
      <c r="K12" s="5"/>
      <c r="L12" s="5"/>
      <c r="M12" s="28"/>
      <c r="Q12" s="4" t="s">
        <v>56</v>
      </c>
    </row>
    <row r="13" spans="1:48" ht="30" customHeight="1" x14ac:dyDescent="0.3">
      <c r="A13" s="28"/>
      <c r="B13" s="28"/>
      <c r="C13" s="28"/>
      <c r="D13" s="28"/>
      <c r="E13" s="5"/>
      <c r="F13" s="5"/>
      <c r="G13" s="5"/>
      <c r="H13" s="5"/>
      <c r="I13" s="5"/>
      <c r="J13" s="5"/>
      <c r="K13" s="5"/>
      <c r="L13" s="5"/>
      <c r="M13" s="28"/>
      <c r="Q13" s="4" t="s">
        <v>56</v>
      </c>
    </row>
    <row r="14" spans="1:48" ht="30" customHeight="1" x14ac:dyDescent="0.3">
      <c r="A14" s="28"/>
      <c r="B14" s="28"/>
      <c r="C14" s="28"/>
      <c r="D14" s="28"/>
      <c r="E14" s="5"/>
      <c r="F14" s="5"/>
      <c r="G14" s="5"/>
      <c r="H14" s="5"/>
      <c r="I14" s="5"/>
      <c r="J14" s="5"/>
      <c r="K14" s="5"/>
      <c r="L14" s="5"/>
      <c r="M14" s="28"/>
      <c r="Q14" s="4" t="s">
        <v>56</v>
      </c>
    </row>
    <row r="15" spans="1:48" ht="30" customHeight="1" x14ac:dyDescent="0.3">
      <c r="A15" s="28"/>
      <c r="B15" s="28"/>
      <c r="C15" s="28"/>
      <c r="D15" s="28"/>
      <c r="E15" s="5"/>
      <c r="F15" s="5"/>
      <c r="G15" s="5"/>
      <c r="H15" s="5"/>
      <c r="I15" s="5"/>
      <c r="J15" s="5"/>
      <c r="K15" s="5"/>
      <c r="L15" s="5"/>
      <c r="M15" s="28"/>
      <c r="Q15" s="4" t="s">
        <v>56</v>
      </c>
    </row>
    <row r="16" spans="1:48" ht="30" customHeight="1" x14ac:dyDescent="0.3">
      <c r="A16" s="28"/>
      <c r="B16" s="28"/>
      <c r="C16" s="28"/>
      <c r="D16" s="28"/>
      <c r="E16" s="5"/>
      <c r="F16" s="5"/>
      <c r="G16" s="5"/>
      <c r="H16" s="5"/>
      <c r="I16" s="5"/>
      <c r="J16" s="5"/>
      <c r="K16" s="5"/>
      <c r="L16" s="5"/>
      <c r="M16" s="28"/>
      <c r="Q16" s="4" t="s">
        <v>56</v>
      </c>
    </row>
    <row r="17" spans="1:48" ht="30" customHeight="1" x14ac:dyDescent="0.3">
      <c r="A17" s="28"/>
      <c r="B17" s="28"/>
      <c r="C17" s="28"/>
      <c r="D17" s="28"/>
      <c r="E17" s="5"/>
      <c r="F17" s="5"/>
      <c r="G17" s="5"/>
      <c r="H17" s="5"/>
      <c r="I17" s="5"/>
      <c r="J17" s="5"/>
      <c r="K17" s="5"/>
      <c r="L17" s="5"/>
      <c r="M17" s="28"/>
      <c r="Q17" s="4" t="s">
        <v>56</v>
      </c>
    </row>
    <row r="18" spans="1:48" ht="30" customHeight="1" x14ac:dyDescent="0.3">
      <c r="A18" s="28"/>
      <c r="B18" s="28"/>
      <c r="C18" s="28"/>
      <c r="D18" s="28"/>
      <c r="E18" s="5"/>
      <c r="F18" s="5"/>
      <c r="G18" s="5"/>
      <c r="H18" s="5"/>
      <c r="I18" s="5"/>
      <c r="J18" s="5"/>
      <c r="K18" s="5"/>
      <c r="L18" s="5"/>
      <c r="M18" s="28"/>
      <c r="Q18" s="4" t="s">
        <v>56</v>
      </c>
    </row>
    <row r="19" spans="1:48" ht="30" customHeight="1" x14ac:dyDescent="0.3">
      <c r="A19" s="28"/>
      <c r="B19" s="28"/>
      <c r="C19" s="28"/>
      <c r="D19" s="28"/>
      <c r="E19" s="5"/>
      <c r="F19" s="5"/>
      <c r="G19" s="5"/>
      <c r="H19" s="5"/>
      <c r="I19" s="5"/>
      <c r="J19" s="5"/>
      <c r="K19" s="5"/>
      <c r="L19" s="5"/>
      <c r="M19" s="28"/>
      <c r="Q19" s="4" t="s">
        <v>56</v>
      </c>
    </row>
    <row r="20" spans="1:48" ht="30" customHeight="1" x14ac:dyDescent="0.3">
      <c r="A20" s="28"/>
      <c r="B20" s="28"/>
      <c r="C20" s="28"/>
      <c r="D20" s="28"/>
      <c r="E20" s="5"/>
      <c r="F20" s="5"/>
      <c r="G20" s="5"/>
      <c r="H20" s="5"/>
      <c r="I20" s="5"/>
      <c r="J20" s="5"/>
      <c r="K20" s="5"/>
      <c r="L20" s="5"/>
      <c r="M20" s="28"/>
      <c r="Q20" s="4" t="s">
        <v>56</v>
      </c>
    </row>
    <row r="21" spans="1:48" ht="30" customHeight="1" x14ac:dyDescent="0.3">
      <c r="A21" s="28"/>
      <c r="B21" s="28"/>
      <c r="C21" s="28"/>
      <c r="D21" s="28"/>
      <c r="E21" s="5"/>
      <c r="F21" s="5"/>
      <c r="G21" s="5"/>
      <c r="H21" s="5"/>
      <c r="I21" s="5"/>
      <c r="J21" s="5"/>
      <c r="K21" s="5"/>
      <c r="L21" s="5"/>
      <c r="M21" s="28"/>
      <c r="Q21" s="4" t="s">
        <v>56</v>
      </c>
    </row>
    <row r="22" spans="1:48" ht="30" customHeight="1" x14ac:dyDescent="0.3">
      <c r="A22" s="28"/>
      <c r="B22" s="28"/>
      <c r="C22" s="28"/>
      <c r="D22" s="28"/>
      <c r="E22" s="5"/>
      <c r="F22" s="5"/>
      <c r="G22" s="5"/>
      <c r="H22" s="5"/>
      <c r="I22" s="5"/>
      <c r="J22" s="5"/>
      <c r="K22" s="5"/>
      <c r="L22" s="5"/>
      <c r="M22" s="28"/>
      <c r="Q22" s="4" t="s">
        <v>56</v>
      </c>
    </row>
    <row r="23" spans="1:48" ht="30" customHeight="1" x14ac:dyDescent="0.3">
      <c r="A23" s="28"/>
      <c r="B23" s="28"/>
      <c r="C23" s="28"/>
      <c r="D23" s="28"/>
      <c r="E23" s="5"/>
      <c r="F23" s="5"/>
      <c r="G23" s="5"/>
      <c r="H23" s="5"/>
      <c r="I23" s="5"/>
      <c r="J23" s="5"/>
      <c r="K23" s="5"/>
      <c r="L23" s="5"/>
      <c r="M23" s="28"/>
      <c r="Q23" s="4" t="s">
        <v>56</v>
      </c>
    </row>
    <row r="24" spans="1:48" ht="30" customHeight="1" x14ac:dyDescent="0.3">
      <c r="A24" s="28"/>
      <c r="B24" s="28"/>
      <c r="C24" s="28"/>
      <c r="D24" s="28"/>
      <c r="E24" s="5"/>
      <c r="F24" s="5"/>
      <c r="G24" s="5"/>
      <c r="H24" s="5"/>
      <c r="I24" s="5"/>
      <c r="J24" s="5"/>
      <c r="K24" s="5"/>
      <c r="L24" s="5"/>
      <c r="M24" s="28"/>
      <c r="Q24" s="4" t="s">
        <v>56</v>
      </c>
    </row>
    <row r="25" spans="1:48" ht="30" customHeight="1" x14ac:dyDescent="0.3">
      <c r="A25" s="28"/>
      <c r="B25" s="28"/>
      <c r="C25" s="28"/>
      <c r="D25" s="28"/>
      <c r="E25" s="5"/>
      <c r="F25" s="5"/>
      <c r="G25" s="5"/>
      <c r="H25" s="5"/>
      <c r="I25" s="5"/>
      <c r="J25" s="5"/>
      <c r="K25" s="5"/>
      <c r="L25" s="5"/>
      <c r="M25" s="28"/>
      <c r="Q25" s="4" t="s">
        <v>56</v>
      </c>
    </row>
    <row r="26" spans="1:48" ht="30" customHeight="1" x14ac:dyDescent="0.3">
      <c r="A26" s="28"/>
      <c r="B26" s="28"/>
      <c r="C26" s="28"/>
      <c r="D26" s="28"/>
      <c r="E26" s="5"/>
      <c r="F26" s="5"/>
      <c r="G26" s="5"/>
      <c r="H26" s="5"/>
      <c r="I26" s="5"/>
      <c r="J26" s="5"/>
      <c r="K26" s="5"/>
      <c r="L26" s="5"/>
      <c r="M26" s="28"/>
      <c r="Q26" s="4" t="s">
        <v>56</v>
      </c>
    </row>
    <row r="27" spans="1:48" ht="30" customHeight="1" x14ac:dyDescent="0.3">
      <c r="A27" s="6" t="s">
        <v>80</v>
      </c>
      <c r="B27" s="28"/>
      <c r="C27" s="28"/>
      <c r="D27" s="28"/>
      <c r="E27" s="5"/>
      <c r="F27" s="5">
        <f>SUMIF(Q5:Q26,"010101",F5:F26)</f>
        <v>0</v>
      </c>
      <c r="G27" s="5"/>
      <c r="H27" s="5">
        <f>SUMIF(Q5:Q26,"010101",H5:H26)</f>
        <v>0</v>
      </c>
      <c r="I27" s="5"/>
      <c r="J27" s="5">
        <f>SUMIF(Q5:Q26,"010101",J5:J26)</f>
        <v>0</v>
      </c>
      <c r="K27" s="5"/>
      <c r="L27" s="5">
        <f>SUMIF(Q5:Q26,"010101",L5:L26)</f>
        <v>0</v>
      </c>
      <c r="M27" s="28"/>
      <c r="N27" s="2" t="s">
        <v>81</v>
      </c>
    </row>
    <row r="28" spans="1:48" ht="30" customHeight="1" x14ac:dyDescent="0.3">
      <c r="A28" s="6" t="s">
        <v>82</v>
      </c>
      <c r="B28" s="6" t="s">
        <v>51</v>
      </c>
      <c r="C28" s="28"/>
      <c r="D28" s="28"/>
      <c r="E28" s="5"/>
      <c r="F28" s="5"/>
      <c r="G28" s="5"/>
      <c r="H28" s="5"/>
      <c r="I28" s="5"/>
      <c r="J28" s="5"/>
      <c r="K28" s="5"/>
      <c r="L28" s="5"/>
      <c r="M28" s="28"/>
      <c r="Q28" s="4" t="s">
        <v>83</v>
      </c>
    </row>
    <row r="29" spans="1:48" ht="30" customHeight="1" x14ac:dyDescent="0.3">
      <c r="A29" s="6" t="s">
        <v>84</v>
      </c>
      <c r="B29" s="6" t="s">
        <v>85</v>
      </c>
      <c r="C29" s="6" t="s">
        <v>86</v>
      </c>
      <c r="D29" s="28">
        <v>0.3</v>
      </c>
      <c r="E29" s="5">
        <f>TRUNC(일위대가목록!E8,0)</f>
        <v>0</v>
      </c>
      <c r="F29" s="5">
        <f t="shared" ref="F29:F35" si="1">TRUNC(E29*D29, 0)</f>
        <v>0</v>
      </c>
      <c r="G29" s="5">
        <f>TRUNC(일위대가목록!F8,0)</f>
        <v>0</v>
      </c>
      <c r="H29" s="5">
        <f t="shared" ref="H29:H35" si="2">TRUNC(G29*D29, 0)</f>
        <v>0</v>
      </c>
      <c r="I29" s="5">
        <f>TRUNC(일위대가목록!G8,0)</f>
        <v>0</v>
      </c>
      <c r="J29" s="5">
        <f t="shared" ref="J29:J35" si="3">TRUNC(I29*D29, 0)</f>
        <v>0</v>
      </c>
      <c r="K29" s="5">
        <f t="shared" ref="K29:L35" si="4">TRUNC(E29+G29+I29, 0)</f>
        <v>0</v>
      </c>
      <c r="L29" s="5">
        <f t="shared" si="4"/>
        <v>0</v>
      </c>
      <c r="M29" s="6" t="s">
        <v>87</v>
      </c>
      <c r="N29" s="4" t="s">
        <v>88</v>
      </c>
      <c r="O29" s="4" t="s">
        <v>51</v>
      </c>
      <c r="P29" s="4" t="s">
        <v>51</v>
      </c>
      <c r="Q29" s="4" t="s">
        <v>83</v>
      </c>
      <c r="R29" s="4" t="s">
        <v>62</v>
      </c>
      <c r="S29" s="4" t="s">
        <v>63</v>
      </c>
      <c r="T29" s="4" t="s">
        <v>63</v>
      </c>
      <c r="AR29" s="4" t="s">
        <v>51</v>
      </c>
      <c r="AS29" s="4" t="s">
        <v>51</v>
      </c>
      <c r="AU29" s="4" t="s">
        <v>89</v>
      </c>
      <c r="AV29" s="2">
        <v>488</v>
      </c>
    </row>
    <row r="30" spans="1:48" ht="30" customHeight="1" x14ac:dyDescent="0.3">
      <c r="A30" s="6" t="s">
        <v>90</v>
      </c>
      <c r="B30" s="6" t="s">
        <v>91</v>
      </c>
      <c r="C30" s="6" t="s">
        <v>71</v>
      </c>
      <c r="D30" s="28">
        <v>3</v>
      </c>
      <c r="E30" s="5">
        <f>TRUNC(일위대가목록!E9,0)</f>
        <v>0</v>
      </c>
      <c r="F30" s="5">
        <f t="shared" si="1"/>
        <v>0</v>
      </c>
      <c r="G30" s="5">
        <f>TRUNC(일위대가목록!F9,0)</f>
        <v>0</v>
      </c>
      <c r="H30" s="5">
        <f t="shared" si="2"/>
        <v>0</v>
      </c>
      <c r="I30" s="5">
        <f>TRUNC(일위대가목록!G9,0)</f>
        <v>0</v>
      </c>
      <c r="J30" s="5">
        <f t="shared" si="3"/>
        <v>0</v>
      </c>
      <c r="K30" s="5">
        <f t="shared" si="4"/>
        <v>0</v>
      </c>
      <c r="L30" s="5">
        <f t="shared" si="4"/>
        <v>0</v>
      </c>
      <c r="M30" s="6" t="s">
        <v>92</v>
      </c>
      <c r="N30" s="4" t="s">
        <v>93</v>
      </c>
      <c r="O30" s="4" t="s">
        <v>51</v>
      </c>
      <c r="P30" s="4" t="s">
        <v>51</v>
      </c>
      <c r="Q30" s="4" t="s">
        <v>83</v>
      </c>
      <c r="R30" s="4" t="s">
        <v>62</v>
      </c>
      <c r="S30" s="4" t="s">
        <v>63</v>
      </c>
      <c r="T30" s="4" t="s">
        <v>63</v>
      </c>
      <c r="AR30" s="4" t="s">
        <v>51</v>
      </c>
      <c r="AS30" s="4" t="s">
        <v>51</v>
      </c>
      <c r="AU30" s="4" t="s">
        <v>94</v>
      </c>
      <c r="AV30" s="2">
        <v>483</v>
      </c>
    </row>
    <row r="31" spans="1:48" ht="30" customHeight="1" x14ac:dyDescent="0.3">
      <c r="A31" s="6" t="s">
        <v>95</v>
      </c>
      <c r="B31" s="6" t="s">
        <v>96</v>
      </c>
      <c r="C31" s="6" t="s">
        <v>97</v>
      </c>
      <c r="D31" s="28">
        <v>9.4E-2</v>
      </c>
      <c r="E31" s="5">
        <f>TRUNC(단가대비표!O21,0)</f>
        <v>0</v>
      </c>
      <c r="F31" s="5">
        <f t="shared" si="1"/>
        <v>0</v>
      </c>
      <c r="G31" s="5">
        <f>TRUNC(단가대비표!P21,0)</f>
        <v>0</v>
      </c>
      <c r="H31" s="5">
        <f t="shared" si="2"/>
        <v>0</v>
      </c>
      <c r="I31" s="5">
        <f>TRUNC(단가대비표!V21,0)</f>
        <v>0</v>
      </c>
      <c r="J31" s="5">
        <f t="shared" si="3"/>
        <v>0</v>
      </c>
      <c r="K31" s="5">
        <f t="shared" si="4"/>
        <v>0</v>
      </c>
      <c r="L31" s="5">
        <f t="shared" si="4"/>
        <v>0</v>
      </c>
      <c r="M31" s="6" t="s">
        <v>51</v>
      </c>
      <c r="N31" s="4" t="s">
        <v>98</v>
      </c>
      <c r="O31" s="4" t="s">
        <v>51</v>
      </c>
      <c r="P31" s="4" t="s">
        <v>51</v>
      </c>
      <c r="Q31" s="4" t="s">
        <v>83</v>
      </c>
      <c r="R31" s="4" t="s">
        <v>63</v>
      </c>
      <c r="S31" s="4" t="s">
        <v>63</v>
      </c>
      <c r="T31" s="4" t="s">
        <v>62</v>
      </c>
      <c r="AR31" s="4" t="s">
        <v>51</v>
      </c>
      <c r="AS31" s="4" t="s">
        <v>51</v>
      </c>
      <c r="AU31" s="4" t="s">
        <v>99</v>
      </c>
      <c r="AV31" s="2">
        <v>481</v>
      </c>
    </row>
    <row r="32" spans="1:48" ht="30" customHeight="1" x14ac:dyDescent="0.3">
      <c r="A32" s="6" t="s">
        <v>100</v>
      </c>
      <c r="B32" s="6" t="s">
        <v>101</v>
      </c>
      <c r="C32" s="6" t="s">
        <v>97</v>
      </c>
      <c r="D32" s="28">
        <v>9.0999999999999998E-2</v>
      </c>
      <c r="E32" s="5">
        <f>TRUNC(일위대가목록!E10,0)</f>
        <v>0</v>
      </c>
      <c r="F32" s="5">
        <f t="shared" si="1"/>
        <v>0</v>
      </c>
      <c r="G32" s="5">
        <f>TRUNC(일위대가목록!F10,0)</f>
        <v>0</v>
      </c>
      <c r="H32" s="5">
        <f t="shared" si="2"/>
        <v>0</v>
      </c>
      <c r="I32" s="5">
        <f>TRUNC(일위대가목록!G10,0)</f>
        <v>0</v>
      </c>
      <c r="J32" s="5">
        <f t="shared" si="3"/>
        <v>0</v>
      </c>
      <c r="K32" s="5">
        <f t="shared" si="4"/>
        <v>0</v>
      </c>
      <c r="L32" s="5">
        <f t="shared" si="4"/>
        <v>0</v>
      </c>
      <c r="M32" s="6" t="s">
        <v>102</v>
      </c>
      <c r="N32" s="4" t="s">
        <v>103</v>
      </c>
      <c r="O32" s="4" t="s">
        <v>51</v>
      </c>
      <c r="P32" s="4" t="s">
        <v>51</v>
      </c>
      <c r="Q32" s="4" t="s">
        <v>83</v>
      </c>
      <c r="R32" s="4" t="s">
        <v>62</v>
      </c>
      <c r="S32" s="4" t="s">
        <v>63</v>
      </c>
      <c r="T32" s="4" t="s">
        <v>63</v>
      </c>
      <c r="AR32" s="4" t="s">
        <v>51</v>
      </c>
      <c r="AS32" s="4" t="s">
        <v>51</v>
      </c>
      <c r="AU32" s="4" t="s">
        <v>104</v>
      </c>
      <c r="AV32" s="2">
        <v>484</v>
      </c>
    </row>
    <row r="33" spans="1:48" ht="30" customHeight="1" x14ac:dyDescent="0.3">
      <c r="A33" s="6" t="s">
        <v>105</v>
      </c>
      <c r="B33" s="6" t="s">
        <v>106</v>
      </c>
      <c r="C33" s="6" t="s">
        <v>97</v>
      </c>
      <c r="D33" s="28">
        <v>-2E-3</v>
      </c>
      <c r="E33" s="5">
        <f>TRUNC(단가대비표!O12,0)</f>
        <v>0</v>
      </c>
      <c r="F33" s="5">
        <f t="shared" si="1"/>
        <v>0</v>
      </c>
      <c r="G33" s="5">
        <f>TRUNC(단가대비표!P12,0)</f>
        <v>0</v>
      </c>
      <c r="H33" s="5">
        <f t="shared" si="2"/>
        <v>0</v>
      </c>
      <c r="I33" s="5">
        <f>TRUNC(단가대비표!V12,0)</f>
        <v>0</v>
      </c>
      <c r="J33" s="5">
        <f t="shared" si="3"/>
        <v>0</v>
      </c>
      <c r="K33" s="5">
        <f t="shared" si="4"/>
        <v>0</v>
      </c>
      <c r="L33" s="5">
        <f t="shared" si="4"/>
        <v>0</v>
      </c>
      <c r="M33" s="6" t="s">
        <v>51</v>
      </c>
      <c r="N33" s="4" t="s">
        <v>107</v>
      </c>
      <c r="O33" s="4" t="s">
        <v>51</v>
      </c>
      <c r="P33" s="4" t="s">
        <v>51</v>
      </c>
      <c r="Q33" s="4" t="s">
        <v>83</v>
      </c>
      <c r="R33" s="4" t="s">
        <v>63</v>
      </c>
      <c r="S33" s="4" t="s">
        <v>63</v>
      </c>
      <c r="T33" s="4" t="s">
        <v>62</v>
      </c>
      <c r="AR33" s="4" t="s">
        <v>51</v>
      </c>
      <c r="AS33" s="4" t="s">
        <v>51</v>
      </c>
      <c r="AU33" s="4" t="s">
        <v>108</v>
      </c>
      <c r="AV33" s="2">
        <v>485</v>
      </c>
    </row>
    <row r="34" spans="1:48" ht="30" customHeight="1" x14ac:dyDescent="0.3">
      <c r="A34" s="6" t="s">
        <v>109</v>
      </c>
      <c r="B34" s="6" t="s">
        <v>110</v>
      </c>
      <c r="C34" s="6" t="s">
        <v>111</v>
      </c>
      <c r="D34" s="28">
        <v>58</v>
      </c>
      <c r="E34" s="5">
        <f>TRUNC(일위대가목록!E11,0)</f>
        <v>0</v>
      </c>
      <c r="F34" s="5">
        <f t="shared" si="1"/>
        <v>0</v>
      </c>
      <c r="G34" s="5">
        <f>TRUNC(일위대가목록!F11,0)</f>
        <v>0</v>
      </c>
      <c r="H34" s="5">
        <f t="shared" si="2"/>
        <v>0</v>
      </c>
      <c r="I34" s="5">
        <f>TRUNC(일위대가목록!G11,0)</f>
        <v>0</v>
      </c>
      <c r="J34" s="5">
        <f t="shared" si="3"/>
        <v>0</v>
      </c>
      <c r="K34" s="5">
        <f t="shared" si="4"/>
        <v>0</v>
      </c>
      <c r="L34" s="5">
        <f t="shared" si="4"/>
        <v>0</v>
      </c>
      <c r="M34" s="6" t="s">
        <v>112</v>
      </c>
      <c r="N34" s="4" t="s">
        <v>113</v>
      </c>
      <c r="O34" s="4" t="s">
        <v>51</v>
      </c>
      <c r="P34" s="4" t="s">
        <v>51</v>
      </c>
      <c r="Q34" s="4" t="s">
        <v>83</v>
      </c>
      <c r="R34" s="4" t="s">
        <v>62</v>
      </c>
      <c r="S34" s="4" t="s">
        <v>63</v>
      </c>
      <c r="T34" s="4" t="s">
        <v>63</v>
      </c>
      <c r="AR34" s="4" t="s">
        <v>51</v>
      </c>
      <c r="AS34" s="4" t="s">
        <v>51</v>
      </c>
      <c r="AU34" s="4" t="s">
        <v>114</v>
      </c>
      <c r="AV34" s="2">
        <v>487</v>
      </c>
    </row>
    <row r="35" spans="1:48" ht="30" customHeight="1" x14ac:dyDescent="0.3">
      <c r="A35" s="6" t="s">
        <v>115</v>
      </c>
      <c r="B35" s="6" t="s">
        <v>116</v>
      </c>
      <c r="C35" s="6" t="s">
        <v>71</v>
      </c>
      <c r="D35" s="28">
        <v>1</v>
      </c>
      <c r="E35" s="5">
        <f>TRUNC(일위대가목록!E12,0)</f>
        <v>0</v>
      </c>
      <c r="F35" s="5">
        <f t="shared" si="1"/>
        <v>0</v>
      </c>
      <c r="G35" s="5">
        <f>TRUNC(일위대가목록!F12,0)</f>
        <v>0</v>
      </c>
      <c r="H35" s="5">
        <f t="shared" si="2"/>
        <v>0</v>
      </c>
      <c r="I35" s="5">
        <f>TRUNC(일위대가목록!G12,0)</f>
        <v>0</v>
      </c>
      <c r="J35" s="5">
        <f t="shared" si="3"/>
        <v>0</v>
      </c>
      <c r="K35" s="5">
        <f t="shared" si="4"/>
        <v>0</v>
      </c>
      <c r="L35" s="5">
        <f t="shared" si="4"/>
        <v>0</v>
      </c>
      <c r="M35" s="6" t="s">
        <v>117</v>
      </c>
      <c r="N35" s="4" t="s">
        <v>118</v>
      </c>
      <c r="O35" s="4" t="s">
        <v>51</v>
      </c>
      <c r="P35" s="4" t="s">
        <v>51</v>
      </c>
      <c r="Q35" s="4" t="s">
        <v>83</v>
      </c>
      <c r="R35" s="4" t="s">
        <v>62</v>
      </c>
      <c r="S35" s="4" t="s">
        <v>63</v>
      </c>
      <c r="T35" s="4" t="s">
        <v>63</v>
      </c>
      <c r="AR35" s="4" t="s">
        <v>51</v>
      </c>
      <c r="AS35" s="4" t="s">
        <v>51</v>
      </c>
      <c r="AU35" s="4" t="s">
        <v>119</v>
      </c>
      <c r="AV35" s="2">
        <v>486</v>
      </c>
    </row>
    <row r="36" spans="1:48" ht="30" customHeight="1" x14ac:dyDescent="0.3">
      <c r="A36" s="28"/>
      <c r="B36" s="28"/>
      <c r="C36" s="28"/>
      <c r="D36" s="28"/>
      <c r="E36" s="5"/>
      <c r="F36" s="5"/>
      <c r="G36" s="5"/>
      <c r="H36" s="5"/>
      <c r="I36" s="5"/>
      <c r="J36" s="5"/>
      <c r="K36" s="5"/>
      <c r="L36" s="5"/>
      <c r="M36" s="28"/>
      <c r="Q36" s="4" t="s">
        <v>83</v>
      </c>
    </row>
    <row r="37" spans="1:48" ht="30" customHeight="1" x14ac:dyDescent="0.3">
      <c r="A37" s="28"/>
      <c r="B37" s="28"/>
      <c r="C37" s="28"/>
      <c r="D37" s="28"/>
      <c r="E37" s="5"/>
      <c r="F37" s="5"/>
      <c r="G37" s="5"/>
      <c r="H37" s="5"/>
      <c r="I37" s="5"/>
      <c r="J37" s="5"/>
      <c r="K37" s="5"/>
      <c r="L37" s="5"/>
      <c r="M37" s="28"/>
      <c r="Q37" s="4" t="s">
        <v>83</v>
      </c>
    </row>
    <row r="38" spans="1:48" ht="30" customHeight="1" x14ac:dyDescent="0.3">
      <c r="A38" s="28"/>
      <c r="B38" s="28"/>
      <c r="C38" s="28"/>
      <c r="D38" s="28"/>
      <c r="E38" s="5"/>
      <c r="F38" s="5"/>
      <c r="G38" s="5"/>
      <c r="H38" s="5"/>
      <c r="I38" s="5"/>
      <c r="J38" s="5"/>
      <c r="K38" s="5"/>
      <c r="L38" s="5"/>
      <c r="M38" s="28"/>
      <c r="Q38" s="4" t="s">
        <v>83</v>
      </c>
    </row>
    <row r="39" spans="1:48" ht="30" customHeight="1" x14ac:dyDescent="0.3">
      <c r="A39" s="28"/>
      <c r="B39" s="28"/>
      <c r="C39" s="28"/>
      <c r="D39" s="28"/>
      <c r="E39" s="5"/>
      <c r="F39" s="5"/>
      <c r="G39" s="5"/>
      <c r="H39" s="5"/>
      <c r="I39" s="5"/>
      <c r="J39" s="5"/>
      <c r="K39" s="5"/>
      <c r="L39" s="5"/>
      <c r="M39" s="28"/>
      <c r="Q39" s="4" t="s">
        <v>83</v>
      </c>
    </row>
    <row r="40" spans="1:48" ht="30" customHeight="1" x14ac:dyDescent="0.3">
      <c r="A40" s="28"/>
      <c r="B40" s="28"/>
      <c r="C40" s="28"/>
      <c r="D40" s="28"/>
      <c r="E40" s="5"/>
      <c r="F40" s="5"/>
      <c r="G40" s="5"/>
      <c r="H40" s="5"/>
      <c r="I40" s="5"/>
      <c r="J40" s="5"/>
      <c r="K40" s="5"/>
      <c r="L40" s="5"/>
      <c r="M40" s="28"/>
      <c r="Q40" s="4" t="s">
        <v>83</v>
      </c>
    </row>
    <row r="41" spans="1:48" ht="30" customHeight="1" x14ac:dyDescent="0.3">
      <c r="A41" s="28"/>
      <c r="B41" s="28"/>
      <c r="C41" s="28"/>
      <c r="D41" s="28"/>
      <c r="E41" s="5"/>
      <c r="F41" s="5"/>
      <c r="G41" s="5"/>
      <c r="H41" s="5"/>
      <c r="I41" s="5"/>
      <c r="J41" s="5"/>
      <c r="K41" s="5"/>
      <c r="L41" s="5"/>
      <c r="M41" s="28"/>
      <c r="Q41" s="4" t="s">
        <v>83</v>
      </c>
    </row>
    <row r="42" spans="1:48" ht="30" customHeight="1" x14ac:dyDescent="0.3">
      <c r="A42" s="28"/>
      <c r="B42" s="28"/>
      <c r="C42" s="28"/>
      <c r="D42" s="28"/>
      <c r="E42" s="5"/>
      <c r="F42" s="5"/>
      <c r="G42" s="5"/>
      <c r="H42" s="5"/>
      <c r="I42" s="5"/>
      <c r="J42" s="5"/>
      <c r="K42" s="5"/>
      <c r="L42" s="5"/>
      <c r="M42" s="28"/>
      <c r="Q42" s="4" t="s">
        <v>83</v>
      </c>
    </row>
    <row r="43" spans="1:48" ht="30" customHeight="1" x14ac:dyDescent="0.3">
      <c r="A43" s="28"/>
      <c r="B43" s="28"/>
      <c r="C43" s="28"/>
      <c r="D43" s="28"/>
      <c r="E43" s="5"/>
      <c r="F43" s="5"/>
      <c r="G43" s="5"/>
      <c r="H43" s="5"/>
      <c r="I43" s="5"/>
      <c r="J43" s="5"/>
      <c r="K43" s="5"/>
      <c r="L43" s="5"/>
      <c r="M43" s="28"/>
      <c r="Q43" s="4" t="s">
        <v>83</v>
      </c>
    </row>
    <row r="44" spans="1:48" ht="30" customHeight="1" x14ac:dyDescent="0.3">
      <c r="A44" s="28"/>
      <c r="B44" s="28"/>
      <c r="C44" s="28"/>
      <c r="D44" s="28"/>
      <c r="E44" s="5"/>
      <c r="F44" s="5"/>
      <c r="G44" s="5"/>
      <c r="H44" s="5"/>
      <c r="I44" s="5"/>
      <c r="J44" s="5"/>
      <c r="K44" s="5"/>
      <c r="L44" s="5"/>
      <c r="M44" s="28"/>
      <c r="Q44" s="4" t="s">
        <v>83</v>
      </c>
    </row>
    <row r="45" spans="1:48" ht="30" customHeight="1" x14ac:dyDescent="0.3">
      <c r="A45" s="28"/>
      <c r="B45" s="28"/>
      <c r="C45" s="28"/>
      <c r="D45" s="28"/>
      <c r="E45" s="5"/>
      <c r="F45" s="5"/>
      <c r="G45" s="5"/>
      <c r="H45" s="5"/>
      <c r="I45" s="5"/>
      <c r="J45" s="5"/>
      <c r="K45" s="5"/>
      <c r="L45" s="5"/>
      <c r="M45" s="28"/>
      <c r="Q45" s="4" t="s">
        <v>83</v>
      </c>
    </row>
    <row r="46" spans="1:48" ht="30" customHeight="1" x14ac:dyDescent="0.3">
      <c r="A46" s="28"/>
      <c r="B46" s="28"/>
      <c r="C46" s="28"/>
      <c r="D46" s="28"/>
      <c r="E46" s="5"/>
      <c r="F46" s="5"/>
      <c r="G46" s="5"/>
      <c r="H46" s="5"/>
      <c r="I46" s="5"/>
      <c r="J46" s="5"/>
      <c r="K46" s="5"/>
      <c r="L46" s="5"/>
      <c r="M46" s="28"/>
      <c r="Q46" s="4" t="s">
        <v>83</v>
      </c>
    </row>
    <row r="47" spans="1:48" ht="30" customHeight="1" x14ac:dyDescent="0.3">
      <c r="A47" s="28"/>
      <c r="B47" s="28"/>
      <c r="C47" s="28"/>
      <c r="D47" s="28"/>
      <c r="E47" s="5"/>
      <c r="F47" s="5"/>
      <c r="G47" s="5"/>
      <c r="H47" s="5"/>
      <c r="I47" s="5"/>
      <c r="J47" s="5"/>
      <c r="K47" s="5"/>
      <c r="L47" s="5"/>
      <c r="M47" s="28"/>
      <c r="Q47" s="4" t="s">
        <v>83</v>
      </c>
    </row>
    <row r="48" spans="1:48" ht="30" customHeight="1" x14ac:dyDescent="0.3">
      <c r="A48" s="28"/>
      <c r="B48" s="28"/>
      <c r="C48" s="28"/>
      <c r="D48" s="28"/>
      <c r="E48" s="5"/>
      <c r="F48" s="5"/>
      <c r="G48" s="5"/>
      <c r="H48" s="5"/>
      <c r="I48" s="5"/>
      <c r="J48" s="5"/>
      <c r="K48" s="5"/>
      <c r="L48" s="5"/>
      <c r="M48" s="28"/>
      <c r="Q48" s="4" t="s">
        <v>83</v>
      </c>
    </row>
    <row r="49" spans="1:48" ht="30" customHeight="1" x14ac:dyDescent="0.3">
      <c r="A49" s="28"/>
      <c r="B49" s="28"/>
      <c r="C49" s="28"/>
      <c r="D49" s="28"/>
      <c r="E49" s="5"/>
      <c r="F49" s="5"/>
      <c r="G49" s="5"/>
      <c r="H49" s="5"/>
      <c r="I49" s="5"/>
      <c r="J49" s="5"/>
      <c r="K49" s="5"/>
      <c r="L49" s="5"/>
      <c r="M49" s="28"/>
      <c r="Q49" s="4" t="s">
        <v>83</v>
      </c>
    </row>
    <row r="50" spans="1:48" ht="30" customHeight="1" x14ac:dyDescent="0.3">
      <c r="A50" s="28"/>
      <c r="B50" s="28"/>
      <c r="C50" s="28"/>
      <c r="D50" s="28"/>
      <c r="E50" s="5"/>
      <c r="F50" s="5"/>
      <c r="G50" s="5"/>
      <c r="H50" s="5"/>
      <c r="I50" s="5"/>
      <c r="J50" s="5"/>
      <c r="K50" s="5"/>
      <c r="L50" s="5"/>
      <c r="M50" s="28"/>
      <c r="Q50" s="4" t="s">
        <v>83</v>
      </c>
    </row>
    <row r="51" spans="1:48" ht="30" customHeight="1" x14ac:dyDescent="0.3">
      <c r="A51" s="6" t="s">
        <v>80</v>
      </c>
      <c r="B51" s="28"/>
      <c r="C51" s="28"/>
      <c r="D51" s="28"/>
      <c r="E51" s="5"/>
      <c r="F51" s="5">
        <f>SUMIF(Q29:Q50,"010102",F29:F50)</f>
        <v>0</v>
      </c>
      <c r="G51" s="5"/>
      <c r="H51" s="5">
        <f>SUMIF(Q29:Q50,"010102",H29:H50)</f>
        <v>0</v>
      </c>
      <c r="I51" s="5"/>
      <c r="J51" s="5">
        <f>SUMIF(Q29:Q50,"010102",J29:J50)</f>
        <v>0</v>
      </c>
      <c r="K51" s="5"/>
      <c r="L51" s="5">
        <f>SUMIF(Q29:Q50,"010102",L29:L50)</f>
        <v>0</v>
      </c>
      <c r="M51" s="28"/>
      <c r="N51" s="2" t="s">
        <v>81</v>
      </c>
    </row>
    <row r="52" spans="1:48" ht="30" customHeight="1" x14ac:dyDescent="0.3">
      <c r="A52" s="6" t="s">
        <v>120</v>
      </c>
      <c r="B52" s="6" t="s">
        <v>51</v>
      </c>
      <c r="C52" s="28"/>
      <c r="D52" s="28"/>
      <c r="E52" s="5"/>
      <c r="F52" s="5"/>
      <c r="G52" s="5"/>
      <c r="H52" s="5"/>
      <c r="I52" s="5"/>
      <c r="J52" s="5"/>
      <c r="K52" s="5"/>
      <c r="L52" s="5"/>
      <c r="M52" s="28"/>
      <c r="Q52" s="4" t="s">
        <v>121</v>
      </c>
    </row>
    <row r="53" spans="1:48" ht="30" customHeight="1" x14ac:dyDescent="0.3">
      <c r="A53" s="6" t="s">
        <v>122</v>
      </c>
      <c r="B53" s="6" t="s">
        <v>123</v>
      </c>
      <c r="C53" s="6" t="s">
        <v>97</v>
      </c>
      <c r="D53" s="28">
        <v>1.232</v>
      </c>
      <c r="E53" s="5">
        <f>TRUNC(단가대비표!O23,0)</f>
        <v>0</v>
      </c>
      <c r="F53" s="5">
        <f t="shared" ref="F53:F64" si="5">TRUNC(E53*D53, 0)</f>
        <v>0</v>
      </c>
      <c r="G53" s="5">
        <f>TRUNC(단가대비표!P23,0)</f>
        <v>0</v>
      </c>
      <c r="H53" s="5">
        <f t="shared" ref="H53:H64" si="6">TRUNC(G53*D53, 0)</f>
        <v>0</v>
      </c>
      <c r="I53" s="5">
        <f>TRUNC(단가대비표!V23,0)</f>
        <v>0</v>
      </c>
      <c r="J53" s="5">
        <f t="shared" ref="J53:J64" si="7">TRUNC(I53*D53, 0)</f>
        <v>0</v>
      </c>
      <c r="K53" s="5">
        <f t="shared" ref="K53:K64" si="8">TRUNC(E53+G53+I53, 0)</f>
        <v>0</v>
      </c>
      <c r="L53" s="5">
        <f t="shared" ref="L53:L64" si="9">TRUNC(F53+H53+J53, 0)</f>
        <v>0</v>
      </c>
      <c r="M53" s="6" t="s">
        <v>124</v>
      </c>
      <c r="N53" s="4" t="s">
        <v>125</v>
      </c>
      <c r="O53" s="4" t="s">
        <v>51</v>
      </c>
      <c r="P53" s="4" t="s">
        <v>51</v>
      </c>
      <c r="Q53" s="4" t="s">
        <v>121</v>
      </c>
      <c r="R53" s="4" t="s">
        <v>63</v>
      </c>
      <c r="S53" s="4" t="s">
        <v>63</v>
      </c>
      <c r="T53" s="4" t="s">
        <v>62</v>
      </c>
      <c r="AR53" s="4" t="s">
        <v>51</v>
      </c>
      <c r="AS53" s="4" t="s">
        <v>51</v>
      </c>
      <c r="AU53" s="4" t="s">
        <v>126</v>
      </c>
      <c r="AV53" s="2">
        <v>401</v>
      </c>
    </row>
    <row r="54" spans="1:48" ht="30" customHeight="1" x14ac:dyDescent="0.3">
      <c r="A54" s="6" t="s">
        <v>127</v>
      </c>
      <c r="B54" s="6" t="s">
        <v>128</v>
      </c>
      <c r="C54" s="6" t="s">
        <v>97</v>
      </c>
      <c r="D54" s="28">
        <v>0.14599999999999999</v>
      </c>
      <c r="E54" s="5">
        <f>TRUNC(단가대비표!O24,0)</f>
        <v>0</v>
      </c>
      <c r="F54" s="5">
        <f t="shared" si="5"/>
        <v>0</v>
      </c>
      <c r="G54" s="5">
        <f>TRUNC(단가대비표!P24,0)</f>
        <v>0</v>
      </c>
      <c r="H54" s="5">
        <f t="shared" si="6"/>
        <v>0</v>
      </c>
      <c r="I54" s="5">
        <f>TRUNC(단가대비표!V24,0)</f>
        <v>0</v>
      </c>
      <c r="J54" s="5">
        <f t="shared" si="7"/>
        <v>0</v>
      </c>
      <c r="K54" s="5">
        <f t="shared" si="8"/>
        <v>0</v>
      </c>
      <c r="L54" s="5">
        <f t="shared" si="9"/>
        <v>0</v>
      </c>
      <c r="M54" s="6" t="s">
        <v>51</v>
      </c>
      <c r="N54" s="4" t="s">
        <v>129</v>
      </c>
      <c r="O54" s="4" t="s">
        <v>51</v>
      </c>
      <c r="P54" s="4" t="s">
        <v>51</v>
      </c>
      <c r="Q54" s="4" t="s">
        <v>121</v>
      </c>
      <c r="R54" s="4" t="s">
        <v>63</v>
      </c>
      <c r="S54" s="4" t="s">
        <v>63</v>
      </c>
      <c r="T54" s="4" t="s">
        <v>62</v>
      </c>
      <c r="AR54" s="4" t="s">
        <v>51</v>
      </c>
      <c r="AS54" s="4" t="s">
        <v>51</v>
      </c>
      <c r="AU54" s="4" t="s">
        <v>130</v>
      </c>
      <c r="AV54" s="2">
        <v>402</v>
      </c>
    </row>
    <row r="55" spans="1:48" ht="30" customHeight="1" x14ac:dyDescent="0.3">
      <c r="A55" s="6" t="s">
        <v>131</v>
      </c>
      <c r="B55" s="6" t="s">
        <v>132</v>
      </c>
      <c r="C55" s="6" t="s">
        <v>97</v>
      </c>
      <c r="D55" s="28">
        <v>1.284</v>
      </c>
      <c r="E55" s="5">
        <f>TRUNC(일위대가목록!E13,0)</f>
        <v>0</v>
      </c>
      <c r="F55" s="5">
        <f t="shared" si="5"/>
        <v>0</v>
      </c>
      <c r="G55" s="5">
        <f>TRUNC(일위대가목록!F13,0)</f>
        <v>0</v>
      </c>
      <c r="H55" s="5">
        <f t="shared" si="6"/>
        <v>0</v>
      </c>
      <c r="I55" s="5">
        <f>TRUNC(일위대가목록!G13,0)</f>
        <v>0</v>
      </c>
      <c r="J55" s="5">
        <f t="shared" si="7"/>
        <v>0</v>
      </c>
      <c r="K55" s="5">
        <f t="shared" si="8"/>
        <v>0</v>
      </c>
      <c r="L55" s="5">
        <f t="shared" si="9"/>
        <v>0</v>
      </c>
      <c r="M55" s="6" t="s">
        <v>133</v>
      </c>
      <c r="N55" s="4" t="s">
        <v>134</v>
      </c>
      <c r="O55" s="4" t="s">
        <v>51</v>
      </c>
      <c r="P55" s="4" t="s">
        <v>51</v>
      </c>
      <c r="Q55" s="4" t="s">
        <v>121</v>
      </c>
      <c r="R55" s="4" t="s">
        <v>62</v>
      </c>
      <c r="S55" s="4" t="s">
        <v>63</v>
      </c>
      <c r="T55" s="4" t="s">
        <v>63</v>
      </c>
      <c r="AR55" s="4" t="s">
        <v>51</v>
      </c>
      <c r="AS55" s="4" t="s">
        <v>51</v>
      </c>
      <c r="AU55" s="4" t="s">
        <v>135</v>
      </c>
      <c r="AV55" s="2">
        <v>45</v>
      </c>
    </row>
    <row r="56" spans="1:48" ht="30" customHeight="1" x14ac:dyDescent="0.3">
      <c r="A56" s="6" t="s">
        <v>136</v>
      </c>
      <c r="B56" s="6" t="s">
        <v>137</v>
      </c>
      <c r="C56" s="6" t="s">
        <v>97</v>
      </c>
      <c r="D56" s="28">
        <v>1.284</v>
      </c>
      <c r="E56" s="5">
        <f>TRUNC(일위대가목록!E14,0)</f>
        <v>0</v>
      </c>
      <c r="F56" s="5">
        <f t="shared" si="5"/>
        <v>0</v>
      </c>
      <c r="G56" s="5">
        <f>TRUNC(일위대가목록!F14,0)</f>
        <v>0</v>
      </c>
      <c r="H56" s="5">
        <f t="shared" si="6"/>
        <v>0</v>
      </c>
      <c r="I56" s="5">
        <f>TRUNC(일위대가목록!G14,0)</f>
        <v>0</v>
      </c>
      <c r="J56" s="5">
        <f t="shared" si="7"/>
        <v>0</v>
      </c>
      <c r="K56" s="5">
        <f t="shared" si="8"/>
        <v>0</v>
      </c>
      <c r="L56" s="5">
        <f t="shared" si="9"/>
        <v>0</v>
      </c>
      <c r="M56" s="6" t="s">
        <v>138</v>
      </c>
      <c r="N56" s="4" t="s">
        <v>139</v>
      </c>
      <c r="O56" s="4" t="s">
        <v>51</v>
      </c>
      <c r="P56" s="4" t="s">
        <v>51</v>
      </c>
      <c r="Q56" s="4" t="s">
        <v>121</v>
      </c>
      <c r="R56" s="4" t="s">
        <v>62</v>
      </c>
      <c r="S56" s="4" t="s">
        <v>63</v>
      </c>
      <c r="T56" s="4" t="s">
        <v>63</v>
      </c>
      <c r="AR56" s="4" t="s">
        <v>51</v>
      </c>
      <c r="AS56" s="4" t="s">
        <v>51</v>
      </c>
      <c r="AU56" s="4" t="s">
        <v>140</v>
      </c>
      <c r="AV56" s="2">
        <v>46</v>
      </c>
    </row>
    <row r="57" spans="1:48" ht="30" customHeight="1" x14ac:dyDescent="0.3">
      <c r="A57" s="6" t="s">
        <v>141</v>
      </c>
      <c r="B57" s="6" t="s">
        <v>142</v>
      </c>
      <c r="C57" s="6" t="s">
        <v>97</v>
      </c>
      <c r="D57" s="28">
        <v>1.284</v>
      </c>
      <c r="E57" s="5">
        <f>TRUNC(일위대가목록!E15,0)</f>
        <v>0</v>
      </c>
      <c r="F57" s="5">
        <f t="shared" si="5"/>
        <v>0</v>
      </c>
      <c r="G57" s="5">
        <f>TRUNC(일위대가목록!F15,0)</f>
        <v>0</v>
      </c>
      <c r="H57" s="5">
        <f t="shared" si="6"/>
        <v>0</v>
      </c>
      <c r="I57" s="5">
        <f>TRUNC(일위대가목록!G15,0)</f>
        <v>0</v>
      </c>
      <c r="J57" s="5">
        <f t="shared" si="7"/>
        <v>0</v>
      </c>
      <c r="K57" s="5">
        <f t="shared" si="8"/>
        <v>0</v>
      </c>
      <c r="L57" s="5">
        <f t="shared" si="9"/>
        <v>0</v>
      </c>
      <c r="M57" s="6" t="s">
        <v>143</v>
      </c>
      <c r="N57" s="4" t="s">
        <v>144</v>
      </c>
      <c r="O57" s="4" t="s">
        <v>51</v>
      </c>
      <c r="P57" s="4" t="s">
        <v>51</v>
      </c>
      <c r="Q57" s="4" t="s">
        <v>121</v>
      </c>
      <c r="R57" s="4" t="s">
        <v>62</v>
      </c>
      <c r="S57" s="4" t="s">
        <v>63</v>
      </c>
      <c r="T57" s="4" t="s">
        <v>63</v>
      </c>
      <c r="AR57" s="4" t="s">
        <v>51</v>
      </c>
      <c r="AS57" s="4" t="s">
        <v>51</v>
      </c>
      <c r="AU57" s="4" t="s">
        <v>145</v>
      </c>
      <c r="AV57" s="2">
        <v>48</v>
      </c>
    </row>
    <row r="58" spans="1:48" ht="30" customHeight="1" x14ac:dyDescent="0.3">
      <c r="A58" s="6" t="s">
        <v>146</v>
      </c>
      <c r="B58" s="6" t="s">
        <v>147</v>
      </c>
      <c r="C58" s="6" t="s">
        <v>97</v>
      </c>
      <c r="D58" s="28">
        <v>1.284</v>
      </c>
      <c r="E58" s="5">
        <f>TRUNC(일위대가목록!E16,0)</f>
        <v>0</v>
      </c>
      <c r="F58" s="5">
        <f t="shared" si="5"/>
        <v>0</v>
      </c>
      <c r="G58" s="5">
        <f>TRUNC(일위대가목록!F16,0)</f>
        <v>0</v>
      </c>
      <c r="H58" s="5">
        <f t="shared" si="6"/>
        <v>0</v>
      </c>
      <c r="I58" s="5">
        <f>TRUNC(일위대가목록!G16,0)</f>
        <v>0</v>
      </c>
      <c r="J58" s="5">
        <f t="shared" si="7"/>
        <v>0</v>
      </c>
      <c r="K58" s="5">
        <f t="shared" si="8"/>
        <v>0</v>
      </c>
      <c r="L58" s="5">
        <f t="shared" si="9"/>
        <v>0</v>
      </c>
      <c r="M58" s="6" t="s">
        <v>148</v>
      </c>
      <c r="N58" s="4" t="s">
        <v>149</v>
      </c>
      <c r="O58" s="4" t="s">
        <v>51</v>
      </c>
      <c r="P58" s="4" t="s">
        <v>51</v>
      </c>
      <c r="Q58" s="4" t="s">
        <v>121</v>
      </c>
      <c r="R58" s="4" t="s">
        <v>62</v>
      </c>
      <c r="S58" s="4" t="s">
        <v>63</v>
      </c>
      <c r="T58" s="4" t="s">
        <v>63</v>
      </c>
      <c r="AR58" s="4" t="s">
        <v>51</v>
      </c>
      <c r="AS58" s="4" t="s">
        <v>51</v>
      </c>
      <c r="AU58" s="4" t="s">
        <v>150</v>
      </c>
      <c r="AV58" s="2">
        <v>43</v>
      </c>
    </row>
    <row r="59" spans="1:48" ht="30" customHeight="1" x14ac:dyDescent="0.3">
      <c r="A59" s="6" t="s">
        <v>109</v>
      </c>
      <c r="B59" s="6" t="s">
        <v>151</v>
      </c>
      <c r="C59" s="6" t="s">
        <v>111</v>
      </c>
      <c r="D59" s="28">
        <v>68</v>
      </c>
      <c r="E59" s="5">
        <f>TRUNC(일위대가목록!E17,0)</f>
        <v>0</v>
      </c>
      <c r="F59" s="5">
        <f t="shared" si="5"/>
        <v>0</v>
      </c>
      <c r="G59" s="5">
        <f>TRUNC(일위대가목록!F17,0)</f>
        <v>0</v>
      </c>
      <c r="H59" s="5">
        <f t="shared" si="6"/>
        <v>0</v>
      </c>
      <c r="I59" s="5">
        <f>TRUNC(일위대가목록!G17,0)</f>
        <v>0</v>
      </c>
      <c r="J59" s="5">
        <f t="shared" si="7"/>
        <v>0</v>
      </c>
      <c r="K59" s="5">
        <f t="shared" si="8"/>
        <v>0</v>
      </c>
      <c r="L59" s="5">
        <f t="shared" si="9"/>
        <v>0</v>
      </c>
      <c r="M59" s="6" t="s">
        <v>152</v>
      </c>
      <c r="N59" s="4" t="s">
        <v>153</v>
      </c>
      <c r="O59" s="4" t="s">
        <v>51</v>
      </c>
      <c r="P59" s="4" t="s">
        <v>51</v>
      </c>
      <c r="Q59" s="4" t="s">
        <v>121</v>
      </c>
      <c r="R59" s="4" t="s">
        <v>62</v>
      </c>
      <c r="S59" s="4" t="s">
        <v>63</v>
      </c>
      <c r="T59" s="4" t="s">
        <v>63</v>
      </c>
      <c r="AR59" s="4" t="s">
        <v>51</v>
      </c>
      <c r="AS59" s="4" t="s">
        <v>51</v>
      </c>
      <c r="AU59" s="4" t="s">
        <v>154</v>
      </c>
      <c r="AV59" s="2">
        <v>404</v>
      </c>
    </row>
    <row r="60" spans="1:48" ht="30" customHeight="1" x14ac:dyDescent="0.3">
      <c r="A60" s="6" t="s">
        <v>155</v>
      </c>
      <c r="B60" s="6" t="s">
        <v>156</v>
      </c>
      <c r="C60" s="6" t="s">
        <v>86</v>
      </c>
      <c r="D60" s="28">
        <v>0.02</v>
      </c>
      <c r="E60" s="5">
        <f>TRUNC(일위대가목록!E18,0)</f>
        <v>0</v>
      </c>
      <c r="F60" s="5">
        <f t="shared" si="5"/>
        <v>0</v>
      </c>
      <c r="G60" s="5">
        <f>TRUNC(일위대가목록!F18,0)</f>
        <v>0</v>
      </c>
      <c r="H60" s="5">
        <f t="shared" si="6"/>
        <v>0</v>
      </c>
      <c r="I60" s="5">
        <f>TRUNC(일위대가목록!G18,0)</f>
        <v>0</v>
      </c>
      <c r="J60" s="5">
        <f t="shared" si="7"/>
        <v>0</v>
      </c>
      <c r="K60" s="5">
        <f t="shared" si="8"/>
        <v>0</v>
      </c>
      <c r="L60" s="5">
        <f t="shared" si="9"/>
        <v>0</v>
      </c>
      <c r="M60" s="6" t="s">
        <v>157</v>
      </c>
      <c r="N60" s="4" t="s">
        <v>158</v>
      </c>
      <c r="O60" s="4" t="s">
        <v>51</v>
      </c>
      <c r="P60" s="4" t="s">
        <v>51</v>
      </c>
      <c r="Q60" s="4" t="s">
        <v>121</v>
      </c>
      <c r="R60" s="4" t="s">
        <v>62</v>
      </c>
      <c r="S60" s="4" t="s">
        <v>63</v>
      </c>
      <c r="T60" s="4" t="s">
        <v>63</v>
      </c>
      <c r="AR60" s="4" t="s">
        <v>51</v>
      </c>
      <c r="AS60" s="4" t="s">
        <v>51</v>
      </c>
      <c r="AU60" s="4" t="s">
        <v>159</v>
      </c>
      <c r="AV60" s="2">
        <v>403</v>
      </c>
    </row>
    <row r="61" spans="1:48" ht="30" customHeight="1" x14ac:dyDescent="0.3">
      <c r="A61" s="6" t="s">
        <v>160</v>
      </c>
      <c r="B61" s="6" t="s">
        <v>161</v>
      </c>
      <c r="C61" s="6" t="s">
        <v>71</v>
      </c>
      <c r="D61" s="28">
        <v>28</v>
      </c>
      <c r="E61" s="5">
        <f>TRUNC(일위대가목록!E19,0)</f>
        <v>0</v>
      </c>
      <c r="F61" s="5">
        <f t="shared" si="5"/>
        <v>0</v>
      </c>
      <c r="G61" s="5">
        <f>TRUNC(일위대가목록!F19,0)</f>
        <v>0</v>
      </c>
      <c r="H61" s="5">
        <f t="shared" si="6"/>
        <v>0</v>
      </c>
      <c r="I61" s="5">
        <f>TRUNC(일위대가목록!G19,0)</f>
        <v>0</v>
      </c>
      <c r="J61" s="5">
        <f t="shared" si="7"/>
        <v>0</v>
      </c>
      <c r="K61" s="5">
        <f t="shared" si="8"/>
        <v>0</v>
      </c>
      <c r="L61" s="5">
        <f t="shared" si="9"/>
        <v>0</v>
      </c>
      <c r="M61" s="6" t="s">
        <v>162</v>
      </c>
      <c r="N61" s="4" t="s">
        <v>163</v>
      </c>
      <c r="O61" s="4" t="s">
        <v>51</v>
      </c>
      <c r="P61" s="4" t="s">
        <v>51</v>
      </c>
      <c r="Q61" s="4" t="s">
        <v>121</v>
      </c>
      <c r="R61" s="4" t="s">
        <v>62</v>
      </c>
      <c r="S61" s="4" t="s">
        <v>63</v>
      </c>
      <c r="T61" s="4" t="s">
        <v>63</v>
      </c>
      <c r="AR61" s="4" t="s">
        <v>51</v>
      </c>
      <c r="AS61" s="4" t="s">
        <v>51</v>
      </c>
      <c r="AU61" s="4" t="s">
        <v>164</v>
      </c>
      <c r="AV61" s="2">
        <v>50</v>
      </c>
    </row>
    <row r="62" spans="1:48" ht="30" customHeight="1" x14ac:dyDescent="0.3">
      <c r="A62" s="6" t="s">
        <v>105</v>
      </c>
      <c r="B62" s="6" t="s">
        <v>106</v>
      </c>
      <c r="C62" s="6" t="s">
        <v>97</v>
      </c>
      <c r="D62" s="28">
        <v>-8.4000000000000005E-2</v>
      </c>
      <c r="E62" s="5">
        <f>TRUNC(단가대비표!O12,0)</f>
        <v>0</v>
      </c>
      <c r="F62" s="5">
        <f t="shared" si="5"/>
        <v>0</v>
      </c>
      <c r="G62" s="5">
        <f>TRUNC(단가대비표!P12,0)</f>
        <v>0</v>
      </c>
      <c r="H62" s="5">
        <f t="shared" si="6"/>
        <v>0</v>
      </c>
      <c r="I62" s="5">
        <f>TRUNC(단가대비표!V12,0)</f>
        <v>0</v>
      </c>
      <c r="J62" s="5">
        <f t="shared" si="7"/>
        <v>0</v>
      </c>
      <c r="K62" s="5">
        <f t="shared" si="8"/>
        <v>0</v>
      </c>
      <c r="L62" s="5">
        <f t="shared" si="9"/>
        <v>0</v>
      </c>
      <c r="M62" s="6" t="s">
        <v>51</v>
      </c>
      <c r="N62" s="4" t="s">
        <v>107</v>
      </c>
      <c r="O62" s="4" t="s">
        <v>51</v>
      </c>
      <c r="P62" s="4" t="s">
        <v>51</v>
      </c>
      <c r="Q62" s="4" t="s">
        <v>121</v>
      </c>
      <c r="R62" s="4" t="s">
        <v>63</v>
      </c>
      <c r="S62" s="4" t="s">
        <v>63</v>
      </c>
      <c r="T62" s="4" t="s">
        <v>62</v>
      </c>
      <c r="AR62" s="4" t="s">
        <v>51</v>
      </c>
      <c r="AS62" s="4" t="s">
        <v>51</v>
      </c>
      <c r="AU62" s="4" t="s">
        <v>165</v>
      </c>
      <c r="AV62" s="2">
        <v>28</v>
      </c>
    </row>
    <row r="63" spans="1:48" ht="30" customHeight="1" x14ac:dyDescent="0.3">
      <c r="A63" s="6" t="s">
        <v>166</v>
      </c>
      <c r="B63" s="6" t="s">
        <v>167</v>
      </c>
      <c r="C63" s="6" t="s">
        <v>168</v>
      </c>
      <c r="D63" s="28">
        <v>1</v>
      </c>
      <c r="E63" s="5">
        <f>TRUNC(일위대가목록!E20,0)</f>
        <v>0</v>
      </c>
      <c r="F63" s="5">
        <f t="shared" si="5"/>
        <v>0</v>
      </c>
      <c r="G63" s="5">
        <f>TRUNC(일위대가목록!F20,0)</f>
        <v>0</v>
      </c>
      <c r="H63" s="5">
        <f t="shared" si="6"/>
        <v>0</v>
      </c>
      <c r="I63" s="5">
        <f>TRUNC(일위대가목록!G20,0)</f>
        <v>0</v>
      </c>
      <c r="J63" s="5">
        <f t="shared" si="7"/>
        <v>0</v>
      </c>
      <c r="K63" s="5">
        <f t="shared" si="8"/>
        <v>0</v>
      </c>
      <c r="L63" s="5">
        <f t="shared" si="9"/>
        <v>0</v>
      </c>
      <c r="M63" s="6" t="s">
        <v>169</v>
      </c>
      <c r="N63" s="4" t="s">
        <v>170</v>
      </c>
      <c r="O63" s="4" t="s">
        <v>51</v>
      </c>
      <c r="P63" s="4" t="s">
        <v>51</v>
      </c>
      <c r="Q63" s="4" t="s">
        <v>121</v>
      </c>
      <c r="R63" s="4" t="s">
        <v>62</v>
      </c>
      <c r="S63" s="4" t="s">
        <v>63</v>
      </c>
      <c r="T63" s="4" t="s">
        <v>63</v>
      </c>
      <c r="AR63" s="4" t="s">
        <v>51</v>
      </c>
      <c r="AS63" s="4" t="s">
        <v>51</v>
      </c>
      <c r="AU63" s="4" t="s">
        <v>171</v>
      </c>
      <c r="AV63" s="2">
        <v>405</v>
      </c>
    </row>
    <row r="64" spans="1:48" ht="30" customHeight="1" x14ac:dyDescent="0.3">
      <c r="A64" s="6" t="s">
        <v>166</v>
      </c>
      <c r="B64" s="6" t="s">
        <v>172</v>
      </c>
      <c r="C64" s="6" t="s">
        <v>168</v>
      </c>
      <c r="D64" s="28">
        <v>1</v>
      </c>
      <c r="E64" s="5">
        <f>TRUNC(일위대가목록!E21,0)</f>
        <v>0</v>
      </c>
      <c r="F64" s="5">
        <f t="shared" si="5"/>
        <v>0</v>
      </c>
      <c r="G64" s="5">
        <f>TRUNC(일위대가목록!F21,0)</f>
        <v>0</v>
      </c>
      <c r="H64" s="5">
        <f t="shared" si="6"/>
        <v>0</v>
      </c>
      <c r="I64" s="5">
        <f>TRUNC(일위대가목록!G21,0)</f>
        <v>0</v>
      </c>
      <c r="J64" s="5">
        <f t="shared" si="7"/>
        <v>0</v>
      </c>
      <c r="K64" s="5">
        <f t="shared" si="8"/>
        <v>0</v>
      </c>
      <c r="L64" s="5">
        <f t="shared" si="9"/>
        <v>0</v>
      </c>
      <c r="M64" s="6" t="s">
        <v>173</v>
      </c>
      <c r="N64" s="4" t="s">
        <v>174</v>
      </c>
      <c r="O64" s="4" t="s">
        <v>51</v>
      </c>
      <c r="P64" s="4" t="s">
        <v>51</v>
      </c>
      <c r="Q64" s="4" t="s">
        <v>121</v>
      </c>
      <c r="R64" s="4" t="s">
        <v>62</v>
      </c>
      <c r="S64" s="4" t="s">
        <v>63</v>
      </c>
      <c r="T64" s="4" t="s">
        <v>63</v>
      </c>
      <c r="AR64" s="4" t="s">
        <v>51</v>
      </c>
      <c r="AS64" s="4" t="s">
        <v>51</v>
      </c>
      <c r="AU64" s="4" t="s">
        <v>175</v>
      </c>
      <c r="AV64" s="2">
        <v>406</v>
      </c>
    </row>
    <row r="65" spans="1:48" ht="30" customHeight="1" x14ac:dyDescent="0.3">
      <c r="A65" s="28"/>
      <c r="B65" s="28"/>
      <c r="C65" s="28"/>
      <c r="D65" s="28"/>
      <c r="E65" s="5"/>
      <c r="F65" s="5"/>
      <c r="G65" s="5"/>
      <c r="H65" s="5"/>
      <c r="I65" s="5"/>
      <c r="J65" s="5"/>
      <c r="K65" s="5"/>
      <c r="L65" s="5"/>
      <c r="M65" s="28"/>
      <c r="Q65" s="4" t="s">
        <v>121</v>
      </c>
    </row>
    <row r="66" spans="1:48" ht="30" customHeight="1" x14ac:dyDescent="0.3">
      <c r="A66" s="28"/>
      <c r="B66" s="28"/>
      <c r="C66" s="28"/>
      <c r="D66" s="28"/>
      <c r="E66" s="5"/>
      <c r="F66" s="5"/>
      <c r="G66" s="5"/>
      <c r="H66" s="5"/>
      <c r="I66" s="5"/>
      <c r="J66" s="5"/>
      <c r="K66" s="5"/>
      <c r="L66" s="5"/>
      <c r="M66" s="28"/>
      <c r="Q66" s="4" t="s">
        <v>121</v>
      </c>
    </row>
    <row r="67" spans="1:48" ht="30" customHeight="1" x14ac:dyDescent="0.3">
      <c r="A67" s="28"/>
      <c r="B67" s="28"/>
      <c r="C67" s="28"/>
      <c r="D67" s="28"/>
      <c r="E67" s="5"/>
      <c r="F67" s="5"/>
      <c r="G67" s="5"/>
      <c r="H67" s="5"/>
      <c r="I67" s="5"/>
      <c r="J67" s="5"/>
      <c r="K67" s="5"/>
      <c r="L67" s="5"/>
      <c r="M67" s="28"/>
      <c r="Q67" s="4" t="s">
        <v>121</v>
      </c>
    </row>
    <row r="68" spans="1:48" ht="30" customHeight="1" x14ac:dyDescent="0.3">
      <c r="A68" s="28"/>
      <c r="B68" s="28"/>
      <c r="C68" s="28"/>
      <c r="D68" s="28"/>
      <c r="E68" s="5"/>
      <c r="F68" s="5"/>
      <c r="G68" s="5"/>
      <c r="H68" s="5"/>
      <c r="I68" s="5"/>
      <c r="J68" s="5"/>
      <c r="K68" s="5"/>
      <c r="L68" s="5"/>
      <c r="M68" s="28"/>
      <c r="Q68" s="4" t="s">
        <v>121</v>
      </c>
    </row>
    <row r="69" spans="1:48" ht="30" customHeight="1" x14ac:dyDescent="0.3">
      <c r="A69" s="28"/>
      <c r="B69" s="28"/>
      <c r="C69" s="28"/>
      <c r="D69" s="28"/>
      <c r="E69" s="5"/>
      <c r="F69" s="5"/>
      <c r="G69" s="5"/>
      <c r="H69" s="5"/>
      <c r="I69" s="5"/>
      <c r="J69" s="5"/>
      <c r="K69" s="5"/>
      <c r="L69" s="5"/>
      <c r="M69" s="28"/>
      <c r="Q69" s="4" t="s">
        <v>121</v>
      </c>
    </row>
    <row r="70" spans="1:48" ht="30" customHeight="1" x14ac:dyDescent="0.3">
      <c r="A70" s="28"/>
      <c r="B70" s="28"/>
      <c r="C70" s="28"/>
      <c r="D70" s="28"/>
      <c r="E70" s="5"/>
      <c r="F70" s="5"/>
      <c r="G70" s="5"/>
      <c r="H70" s="5"/>
      <c r="I70" s="5"/>
      <c r="J70" s="5"/>
      <c r="K70" s="5"/>
      <c r="L70" s="5"/>
      <c r="M70" s="28"/>
      <c r="Q70" s="4" t="s">
        <v>121</v>
      </c>
    </row>
    <row r="71" spans="1:48" ht="30" customHeight="1" x14ac:dyDescent="0.3">
      <c r="A71" s="28"/>
      <c r="B71" s="28"/>
      <c r="C71" s="28"/>
      <c r="D71" s="28"/>
      <c r="E71" s="5"/>
      <c r="F71" s="5"/>
      <c r="G71" s="5"/>
      <c r="H71" s="5"/>
      <c r="I71" s="5"/>
      <c r="J71" s="5"/>
      <c r="K71" s="5"/>
      <c r="L71" s="5"/>
      <c r="M71" s="28"/>
      <c r="Q71" s="4" t="s">
        <v>121</v>
      </c>
    </row>
    <row r="72" spans="1:48" ht="30" customHeight="1" x14ac:dyDescent="0.3">
      <c r="A72" s="28"/>
      <c r="B72" s="28"/>
      <c r="C72" s="28"/>
      <c r="D72" s="28"/>
      <c r="E72" s="5"/>
      <c r="F72" s="5"/>
      <c r="G72" s="5"/>
      <c r="H72" s="5"/>
      <c r="I72" s="5"/>
      <c r="J72" s="5"/>
      <c r="K72" s="5"/>
      <c r="L72" s="5"/>
      <c r="M72" s="28"/>
      <c r="Q72" s="4" t="s">
        <v>121</v>
      </c>
    </row>
    <row r="73" spans="1:48" ht="30" customHeight="1" x14ac:dyDescent="0.3">
      <c r="A73" s="28"/>
      <c r="B73" s="28"/>
      <c r="C73" s="28"/>
      <c r="D73" s="28"/>
      <c r="E73" s="5"/>
      <c r="F73" s="5"/>
      <c r="G73" s="5"/>
      <c r="H73" s="5"/>
      <c r="I73" s="5"/>
      <c r="J73" s="5"/>
      <c r="K73" s="5"/>
      <c r="L73" s="5"/>
      <c r="M73" s="28"/>
      <c r="Q73" s="4" t="s">
        <v>121</v>
      </c>
    </row>
    <row r="74" spans="1:48" ht="30" customHeight="1" x14ac:dyDescent="0.3">
      <c r="A74" s="28"/>
      <c r="B74" s="28"/>
      <c r="C74" s="28"/>
      <c r="D74" s="28"/>
      <c r="E74" s="5"/>
      <c r="F74" s="5"/>
      <c r="G74" s="5"/>
      <c r="H74" s="5"/>
      <c r="I74" s="5"/>
      <c r="J74" s="5"/>
      <c r="K74" s="5"/>
      <c r="L74" s="5"/>
      <c r="M74" s="28"/>
      <c r="Q74" s="4" t="s">
        <v>121</v>
      </c>
    </row>
    <row r="75" spans="1:48" ht="30" customHeight="1" x14ac:dyDescent="0.3">
      <c r="A75" s="6" t="s">
        <v>80</v>
      </c>
      <c r="B75" s="28"/>
      <c r="C75" s="28"/>
      <c r="D75" s="28"/>
      <c r="E75" s="5"/>
      <c r="F75" s="5">
        <f>SUMIF(Q53:Q74,"010103",F53:F74)</f>
        <v>0</v>
      </c>
      <c r="G75" s="5"/>
      <c r="H75" s="5">
        <f>SUMIF(Q53:Q74,"010103",H53:H74)</f>
        <v>0</v>
      </c>
      <c r="I75" s="5"/>
      <c r="J75" s="5">
        <f>SUMIF(Q53:Q74,"010103",J53:J74)</f>
        <v>0</v>
      </c>
      <c r="K75" s="5"/>
      <c r="L75" s="5">
        <f>SUMIF(Q53:Q74,"010103",L53:L74)</f>
        <v>0</v>
      </c>
      <c r="M75" s="28"/>
      <c r="N75" s="2" t="s">
        <v>81</v>
      </c>
    </row>
    <row r="76" spans="1:48" ht="30" customHeight="1" x14ac:dyDescent="0.3">
      <c r="A76" s="6" t="s">
        <v>176</v>
      </c>
      <c r="B76" s="6" t="s">
        <v>51</v>
      </c>
      <c r="C76" s="28"/>
      <c r="D76" s="28"/>
      <c r="E76" s="5"/>
      <c r="F76" s="5"/>
      <c r="G76" s="5"/>
      <c r="H76" s="5"/>
      <c r="I76" s="5"/>
      <c r="J76" s="5"/>
      <c r="K76" s="5"/>
      <c r="L76" s="5"/>
      <c r="M76" s="28"/>
      <c r="Q76" s="4" t="s">
        <v>177</v>
      </c>
    </row>
    <row r="77" spans="1:48" ht="30" customHeight="1" x14ac:dyDescent="0.3">
      <c r="A77" s="6" t="s">
        <v>178</v>
      </c>
      <c r="B77" s="6" t="s">
        <v>179</v>
      </c>
      <c r="C77" s="6" t="s">
        <v>180</v>
      </c>
      <c r="D77" s="28">
        <v>1469</v>
      </c>
      <c r="E77" s="5">
        <f>TRUNC(단가대비표!O32,0)</f>
        <v>0</v>
      </c>
      <c r="F77" s="5">
        <f>TRUNC(E77*D77, 0)</f>
        <v>0</v>
      </c>
      <c r="G77" s="5">
        <f>TRUNC(단가대비표!P32,0)</f>
        <v>0</v>
      </c>
      <c r="H77" s="5">
        <f>TRUNC(G77*D77, 0)</f>
        <v>0</v>
      </c>
      <c r="I77" s="5">
        <f>TRUNC(단가대비표!V32,0)</f>
        <v>0</v>
      </c>
      <c r="J77" s="5">
        <f>TRUNC(I77*D77, 0)</f>
        <v>0</v>
      </c>
      <c r="K77" s="5">
        <f t="shared" ref="K77:L80" si="10">TRUNC(E77+G77+I77, 0)</f>
        <v>0</v>
      </c>
      <c r="L77" s="5">
        <f t="shared" si="10"/>
        <v>0</v>
      </c>
      <c r="M77" s="6" t="s">
        <v>51</v>
      </c>
      <c r="N77" s="4" t="s">
        <v>181</v>
      </c>
      <c r="O77" s="4" t="s">
        <v>51</v>
      </c>
      <c r="P77" s="4" t="s">
        <v>51</v>
      </c>
      <c r="Q77" s="4" t="s">
        <v>177</v>
      </c>
      <c r="R77" s="4" t="s">
        <v>63</v>
      </c>
      <c r="S77" s="4" t="s">
        <v>63</v>
      </c>
      <c r="T77" s="4" t="s">
        <v>62</v>
      </c>
      <c r="AR77" s="4" t="s">
        <v>51</v>
      </c>
      <c r="AS77" s="4" t="s">
        <v>51</v>
      </c>
      <c r="AU77" s="4" t="s">
        <v>182</v>
      </c>
      <c r="AV77" s="2">
        <v>205</v>
      </c>
    </row>
    <row r="78" spans="1:48" ht="30" customHeight="1" x14ac:dyDescent="0.3">
      <c r="A78" s="6" t="s">
        <v>183</v>
      </c>
      <c r="B78" s="6" t="s">
        <v>184</v>
      </c>
      <c r="C78" s="6" t="s">
        <v>71</v>
      </c>
      <c r="D78" s="28">
        <v>9</v>
      </c>
      <c r="E78" s="5">
        <f>TRUNC(일위대가목록!E22,0)</f>
        <v>0</v>
      </c>
      <c r="F78" s="5">
        <f>TRUNC(E78*D78, 0)</f>
        <v>0</v>
      </c>
      <c r="G78" s="5">
        <f>TRUNC(일위대가목록!F22,0)</f>
        <v>0</v>
      </c>
      <c r="H78" s="5">
        <f>TRUNC(G78*D78, 0)</f>
        <v>0</v>
      </c>
      <c r="I78" s="5">
        <f>TRUNC(일위대가목록!G22,0)</f>
        <v>0</v>
      </c>
      <c r="J78" s="5">
        <f>TRUNC(I78*D78, 0)</f>
        <v>0</v>
      </c>
      <c r="K78" s="5">
        <f t="shared" si="10"/>
        <v>0</v>
      </c>
      <c r="L78" s="5">
        <f t="shared" si="10"/>
        <v>0</v>
      </c>
      <c r="M78" s="6" t="s">
        <v>185</v>
      </c>
      <c r="N78" s="4" t="s">
        <v>186</v>
      </c>
      <c r="O78" s="4" t="s">
        <v>51</v>
      </c>
      <c r="P78" s="4" t="s">
        <v>51</v>
      </c>
      <c r="Q78" s="4" t="s">
        <v>177</v>
      </c>
      <c r="R78" s="4" t="s">
        <v>62</v>
      </c>
      <c r="S78" s="4" t="s">
        <v>63</v>
      </c>
      <c r="T78" s="4" t="s">
        <v>63</v>
      </c>
      <c r="AR78" s="4" t="s">
        <v>51</v>
      </c>
      <c r="AS78" s="4" t="s">
        <v>51</v>
      </c>
      <c r="AU78" s="4" t="s">
        <v>187</v>
      </c>
      <c r="AV78" s="2">
        <v>52</v>
      </c>
    </row>
    <row r="79" spans="1:48" ht="30" customHeight="1" x14ac:dyDescent="0.3">
      <c r="A79" s="6" t="s">
        <v>188</v>
      </c>
      <c r="B79" s="6" t="s">
        <v>189</v>
      </c>
      <c r="C79" s="6" t="s">
        <v>190</v>
      </c>
      <c r="D79" s="28">
        <v>0.38400000000000001</v>
      </c>
      <c r="E79" s="5">
        <f>TRUNC(일위대가목록!E23,0)</f>
        <v>0</v>
      </c>
      <c r="F79" s="5">
        <f>TRUNC(E79*D79, 0)</f>
        <v>0</v>
      </c>
      <c r="G79" s="5">
        <f>TRUNC(일위대가목록!F23,0)</f>
        <v>0</v>
      </c>
      <c r="H79" s="5">
        <f>TRUNC(G79*D79, 0)</f>
        <v>0</v>
      </c>
      <c r="I79" s="5">
        <f>TRUNC(일위대가목록!G23,0)</f>
        <v>0</v>
      </c>
      <c r="J79" s="5">
        <f>TRUNC(I79*D79, 0)</f>
        <v>0</v>
      </c>
      <c r="K79" s="5">
        <f t="shared" si="10"/>
        <v>0</v>
      </c>
      <c r="L79" s="5">
        <f t="shared" si="10"/>
        <v>0</v>
      </c>
      <c r="M79" s="6" t="s">
        <v>191</v>
      </c>
      <c r="N79" s="4" t="s">
        <v>192</v>
      </c>
      <c r="O79" s="4" t="s">
        <v>51</v>
      </c>
      <c r="P79" s="4" t="s">
        <v>51</v>
      </c>
      <c r="Q79" s="4" t="s">
        <v>177</v>
      </c>
      <c r="R79" s="4" t="s">
        <v>62</v>
      </c>
      <c r="S79" s="4" t="s">
        <v>63</v>
      </c>
      <c r="T79" s="4" t="s">
        <v>63</v>
      </c>
      <c r="AR79" s="4" t="s">
        <v>51</v>
      </c>
      <c r="AS79" s="4" t="s">
        <v>51</v>
      </c>
      <c r="AU79" s="4" t="s">
        <v>193</v>
      </c>
      <c r="AV79" s="2">
        <v>206</v>
      </c>
    </row>
    <row r="80" spans="1:48" ht="30" customHeight="1" x14ac:dyDescent="0.3">
      <c r="A80" s="6" t="s">
        <v>188</v>
      </c>
      <c r="B80" s="6" t="s">
        <v>194</v>
      </c>
      <c r="C80" s="6" t="s">
        <v>190</v>
      </c>
      <c r="D80" s="28">
        <v>1.0149999999999999</v>
      </c>
      <c r="E80" s="5">
        <f>TRUNC(일위대가목록!E24,0)</f>
        <v>0</v>
      </c>
      <c r="F80" s="5">
        <f>TRUNC(E80*D80, 0)</f>
        <v>0</v>
      </c>
      <c r="G80" s="5">
        <f>TRUNC(일위대가목록!F24,0)</f>
        <v>0</v>
      </c>
      <c r="H80" s="5">
        <f>TRUNC(G80*D80, 0)</f>
        <v>0</v>
      </c>
      <c r="I80" s="5">
        <f>TRUNC(일위대가목록!G24,0)</f>
        <v>0</v>
      </c>
      <c r="J80" s="5">
        <f>TRUNC(I80*D80, 0)</f>
        <v>0</v>
      </c>
      <c r="K80" s="5">
        <f t="shared" si="10"/>
        <v>0</v>
      </c>
      <c r="L80" s="5">
        <f t="shared" si="10"/>
        <v>0</v>
      </c>
      <c r="M80" s="6" t="s">
        <v>195</v>
      </c>
      <c r="N80" s="4" t="s">
        <v>196</v>
      </c>
      <c r="O80" s="4" t="s">
        <v>51</v>
      </c>
      <c r="P80" s="4" t="s">
        <v>51</v>
      </c>
      <c r="Q80" s="4" t="s">
        <v>177</v>
      </c>
      <c r="R80" s="4" t="s">
        <v>62</v>
      </c>
      <c r="S80" s="4" t="s">
        <v>63</v>
      </c>
      <c r="T80" s="4" t="s">
        <v>63</v>
      </c>
      <c r="AR80" s="4" t="s">
        <v>51</v>
      </c>
      <c r="AS80" s="4" t="s">
        <v>51</v>
      </c>
      <c r="AU80" s="4" t="s">
        <v>197</v>
      </c>
      <c r="AV80" s="2">
        <v>207</v>
      </c>
    </row>
    <row r="81" spans="1:17" ht="30" customHeight="1" x14ac:dyDescent="0.3">
      <c r="A81" s="28"/>
      <c r="B81" s="28"/>
      <c r="C81" s="28"/>
      <c r="D81" s="28"/>
      <c r="E81" s="5"/>
      <c r="F81" s="5"/>
      <c r="G81" s="5"/>
      <c r="H81" s="5"/>
      <c r="I81" s="5"/>
      <c r="J81" s="5"/>
      <c r="K81" s="5"/>
      <c r="L81" s="5"/>
      <c r="M81" s="28"/>
      <c r="Q81" s="4" t="s">
        <v>177</v>
      </c>
    </row>
    <row r="82" spans="1:17" ht="30" customHeight="1" x14ac:dyDescent="0.3">
      <c r="A82" s="28"/>
      <c r="B82" s="28"/>
      <c r="C82" s="28"/>
      <c r="D82" s="28"/>
      <c r="E82" s="5"/>
      <c r="F82" s="5"/>
      <c r="G82" s="5"/>
      <c r="H82" s="5"/>
      <c r="I82" s="5"/>
      <c r="J82" s="5"/>
      <c r="K82" s="5"/>
      <c r="L82" s="5"/>
      <c r="M82" s="28"/>
      <c r="Q82" s="4" t="s">
        <v>177</v>
      </c>
    </row>
    <row r="83" spans="1:17" ht="30" customHeight="1" x14ac:dyDescent="0.3">
      <c r="A83" s="28"/>
      <c r="B83" s="28"/>
      <c r="C83" s="28"/>
      <c r="D83" s="28"/>
      <c r="E83" s="5"/>
      <c r="F83" s="5"/>
      <c r="G83" s="5"/>
      <c r="H83" s="5"/>
      <c r="I83" s="5"/>
      <c r="J83" s="5"/>
      <c r="K83" s="5"/>
      <c r="L83" s="5"/>
      <c r="M83" s="28"/>
      <c r="Q83" s="4" t="s">
        <v>177</v>
      </c>
    </row>
    <row r="84" spans="1:17" ht="30" customHeight="1" x14ac:dyDescent="0.3">
      <c r="A84" s="28"/>
      <c r="B84" s="28"/>
      <c r="C84" s="28"/>
      <c r="D84" s="28"/>
      <c r="E84" s="5"/>
      <c r="F84" s="5"/>
      <c r="G84" s="5"/>
      <c r="H84" s="5"/>
      <c r="I84" s="5"/>
      <c r="J84" s="5"/>
      <c r="K84" s="5"/>
      <c r="L84" s="5"/>
      <c r="M84" s="28"/>
      <c r="Q84" s="4" t="s">
        <v>177</v>
      </c>
    </row>
    <row r="85" spans="1:17" ht="30" customHeight="1" x14ac:dyDescent="0.3">
      <c r="A85" s="28"/>
      <c r="B85" s="28"/>
      <c r="C85" s="28"/>
      <c r="D85" s="28"/>
      <c r="E85" s="5"/>
      <c r="F85" s="5"/>
      <c r="G85" s="5"/>
      <c r="H85" s="5"/>
      <c r="I85" s="5"/>
      <c r="J85" s="5"/>
      <c r="K85" s="5"/>
      <c r="L85" s="5"/>
      <c r="M85" s="28"/>
      <c r="Q85" s="4" t="s">
        <v>177</v>
      </c>
    </row>
    <row r="86" spans="1:17" ht="30" customHeight="1" x14ac:dyDescent="0.3">
      <c r="A86" s="28"/>
      <c r="B86" s="28"/>
      <c r="C86" s="28"/>
      <c r="D86" s="28"/>
      <c r="E86" s="5"/>
      <c r="F86" s="5"/>
      <c r="G86" s="5"/>
      <c r="H86" s="5"/>
      <c r="I86" s="5"/>
      <c r="J86" s="5"/>
      <c r="K86" s="5"/>
      <c r="L86" s="5"/>
      <c r="M86" s="28"/>
      <c r="Q86" s="4" t="s">
        <v>177</v>
      </c>
    </row>
    <row r="87" spans="1:17" ht="30" customHeight="1" x14ac:dyDescent="0.3">
      <c r="A87" s="28"/>
      <c r="B87" s="28"/>
      <c r="C87" s="28"/>
      <c r="D87" s="28"/>
      <c r="E87" s="5"/>
      <c r="F87" s="5"/>
      <c r="G87" s="5"/>
      <c r="H87" s="5"/>
      <c r="I87" s="5"/>
      <c r="J87" s="5"/>
      <c r="K87" s="5"/>
      <c r="L87" s="5"/>
      <c r="M87" s="28"/>
      <c r="Q87" s="4" t="s">
        <v>177</v>
      </c>
    </row>
    <row r="88" spans="1:17" ht="30" customHeight="1" x14ac:dyDescent="0.3">
      <c r="A88" s="28"/>
      <c r="B88" s="28"/>
      <c r="C88" s="28"/>
      <c r="D88" s="28"/>
      <c r="E88" s="5"/>
      <c r="F88" s="5"/>
      <c r="G88" s="5"/>
      <c r="H88" s="5"/>
      <c r="I88" s="5"/>
      <c r="J88" s="5"/>
      <c r="K88" s="5"/>
      <c r="L88" s="5"/>
      <c r="M88" s="28"/>
      <c r="Q88" s="4" t="s">
        <v>177</v>
      </c>
    </row>
    <row r="89" spans="1:17" ht="30" customHeight="1" x14ac:dyDescent="0.3">
      <c r="A89" s="28"/>
      <c r="B89" s="28"/>
      <c r="C89" s="28"/>
      <c r="D89" s="28"/>
      <c r="E89" s="5"/>
      <c r="F89" s="5"/>
      <c r="G89" s="5"/>
      <c r="H89" s="5"/>
      <c r="I89" s="5"/>
      <c r="J89" s="5"/>
      <c r="K89" s="5"/>
      <c r="L89" s="5"/>
      <c r="M89" s="28"/>
      <c r="Q89" s="4" t="s">
        <v>177</v>
      </c>
    </row>
    <row r="90" spans="1:17" ht="30" customHeight="1" x14ac:dyDescent="0.3">
      <c r="A90" s="28"/>
      <c r="B90" s="28"/>
      <c r="C90" s="28"/>
      <c r="D90" s="28"/>
      <c r="E90" s="5"/>
      <c r="F90" s="5"/>
      <c r="G90" s="5"/>
      <c r="H90" s="5"/>
      <c r="I90" s="5"/>
      <c r="J90" s="5"/>
      <c r="K90" s="5"/>
      <c r="L90" s="5"/>
      <c r="M90" s="28"/>
      <c r="Q90" s="4" t="s">
        <v>177</v>
      </c>
    </row>
    <row r="91" spans="1:17" ht="30" customHeight="1" x14ac:dyDescent="0.3">
      <c r="A91" s="28"/>
      <c r="B91" s="28"/>
      <c r="C91" s="28"/>
      <c r="D91" s="28"/>
      <c r="E91" s="5"/>
      <c r="F91" s="5"/>
      <c r="G91" s="5"/>
      <c r="H91" s="5"/>
      <c r="I91" s="5"/>
      <c r="J91" s="5"/>
      <c r="K91" s="5"/>
      <c r="L91" s="5"/>
      <c r="M91" s="28"/>
      <c r="Q91" s="4" t="s">
        <v>177</v>
      </c>
    </row>
    <row r="92" spans="1:17" ht="30" customHeight="1" x14ac:dyDescent="0.3">
      <c r="A92" s="28"/>
      <c r="B92" s="28"/>
      <c r="C92" s="28"/>
      <c r="D92" s="28"/>
      <c r="E92" s="5"/>
      <c r="F92" s="5"/>
      <c r="G92" s="5"/>
      <c r="H92" s="5"/>
      <c r="I92" s="5"/>
      <c r="J92" s="5"/>
      <c r="K92" s="5"/>
      <c r="L92" s="5"/>
      <c r="M92" s="28"/>
      <c r="Q92" s="4" t="s">
        <v>177</v>
      </c>
    </row>
    <row r="93" spans="1:17" ht="30" customHeight="1" x14ac:dyDescent="0.3">
      <c r="A93" s="28"/>
      <c r="B93" s="28"/>
      <c r="C93" s="28"/>
      <c r="D93" s="28"/>
      <c r="E93" s="5"/>
      <c r="F93" s="5"/>
      <c r="G93" s="5"/>
      <c r="H93" s="5"/>
      <c r="I93" s="5"/>
      <c r="J93" s="5"/>
      <c r="K93" s="5"/>
      <c r="L93" s="5"/>
      <c r="M93" s="28"/>
      <c r="Q93" s="4" t="s">
        <v>177</v>
      </c>
    </row>
    <row r="94" spans="1:17" ht="30" customHeight="1" x14ac:dyDescent="0.3">
      <c r="A94" s="28"/>
      <c r="B94" s="28"/>
      <c r="C94" s="28"/>
      <c r="D94" s="28"/>
      <c r="E94" s="5"/>
      <c r="F94" s="5"/>
      <c r="G94" s="5"/>
      <c r="H94" s="5"/>
      <c r="I94" s="5"/>
      <c r="J94" s="5"/>
      <c r="K94" s="5"/>
      <c r="L94" s="5"/>
      <c r="M94" s="28"/>
      <c r="Q94" s="4" t="s">
        <v>177</v>
      </c>
    </row>
    <row r="95" spans="1:17" ht="30" customHeight="1" x14ac:dyDescent="0.3">
      <c r="A95" s="28"/>
      <c r="B95" s="28"/>
      <c r="C95" s="28"/>
      <c r="D95" s="28"/>
      <c r="E95" s="5"/>
      <c r="F95" s="5"/>
      <c r="G95" s="5"/>
      <c r="H95" s="5"/>
      <c r="I95" s="5"/>
      <c r="J95" s="5"/>
      <c r="K95" s="5"/>
      <c r="L95" s="5"/>
      <c r="M95" s="28"/>
      <c r="Q95" s="4" t="s">
        <v>177</v>
      </c>
    </row>
    <row r="96" spans="1:17" ht="30" customHeight="1" x14ac:dyDescent="0.3">
      <c r="A96" s="28"/>
      <c r="B96" s="28"/>
      <c r="C96" s="28"/>
      <c r="D96" s="28"/>
      <c r="E96" s="5"/>
      <c r="F96" s="5"/>
      <c r="G96" s="5"/>
      <c r="H96" s="5"/>
      <c r="I96" s="5"/>
      <c r="J96" s="5"/>
      <c r="K96" s="5"/>
      <c r="L96" s="5"/>
      <c r="M96" s="28"/>
      <c r="Q96" s="4" t="s">
        <v>177</v>
      </c>
    </row>
    <row r="97" spans="1:48" ht="30" customHeight="1" x14ac:dyDescent="0.3">
      <c r="A97" s="28"/>
      <c r="B97" s="28"/>
      <c r="C97" s="28"/>
      <c r="D97" s="28"/>
      <c r="E97" s="5"/>
      <c r="F97" s="5"/>
      <c r="G97" s="5"/>
      <c r="H97" s="5"/>
      <c r="I97" s="5"/>
      <c r="J97" s="5"/>
      <c r="K97" s="5"/>
      <c r="L97" s="5"/>
      <c r="M97" s="28"/>
      <c r="Q97" s="4" t="s">
        <v>177</v>
      </c>
    </row>
    <row r="98" spans="1:48" ht="30" customHeight="1" x14ac:dyDescent="0.3">
      <c r="A98" s="28"/>
      <c r="B98" s="28"/>
      <c r="C98" s="28"/>
      <c r="D98" s="28"/>
      <c r="E98" s="5"/>
      <c r="F98" s="5"/>
      <c r="G98" s="5"/>
      <c r="H98" s="5"/>
      <c r="I98" s="5"/>
      <c r="J98" s="5"/>
      <c r="K98" s="5"/>
      <c r="L98" s="5"/>
      <c r="M98" s="28"/>
      <c r="Q98" s="4" t="s">
        <v>177</v>
      </c>
    </row>
    <row r="99" spans="1:48" ht="30" customHeight="1" x14ac:dyDescent="0.3">
      <c r="A99" s="6" t="s">
        <v>80</v>
      </c>
      <c r="B99" s="28"/>
      <c r="C99" s="28"/>
      <c r="D99" s="28"/>
      <c r="E99" s="5"/>
      <c r="F99" s="5">
        <f>SUMIF(Q77:Q98,"010104",F77:F98)</f>
        <v>0</v>
      </c>
      <c r="G99" s="5"/>
      <c r="H99" s="5">
        <f>SUMIF(Q77:Q98,"010104",H77:H98)</f>
        <v>0</v>
      </c>
      <c r="I99" s="5"/>
      <c r="J99" s="5">
        <f>SUMIF(Q77:Q98,"010104",J77:J98)</f>
        <v>0</v>
      </c>
      <c r="K99" s="5"/>
      <c r="L99" s="5">
        <f>SUMIF(Q77:Q98,"010104",L77:L98)</f>
        <v>0</v>
      </c>
      <c r="M99" s="28"/>
      <c r="N99" s="2" t="s">
        <v>81</v>
      </c>
    </row>
    <row r="100" spans="1:48" ht="30" customHeight="1" x14ac:dyDescent="0.3">
      <c r="A100" s="6" t="s">
        <v>198</v>
      </c>
      <c r="B100" s="6" t="s">
        <v>51</v>
      </c>
      <c r="C100" s="28"/>
      <c r="D100" s="28"/>
      <c r="E100" s="5"/>
      <c r="F100" s="5"/>
      <c r="G100" s="5"/>
      <c r="H100" s="5"/>
      <c r="I100" s="5"/>
      <c r="J100" s="5"/>
      <c r="K100" s="5"/>
      <c r="L100" s="5"/>
      <c r="M100" s="28"/>
      <c r="Q100" s="4" t="s">
        <v>199</v>
      </c>
    </row>
    <row r="101" spans="1:48" ht="30" customHeight="1" x14ac:dyDescent="0.3">
      <c r="A101" s="6" t="s">
        <v>200</v>
      </c>
      <c r="B101" s="6" t="s">
        <v>201</v>
      </c>
      <c r="C101" s="6" t="s">
        <v>71</v>
      </c>
      <c r="D101" s="28">
        <v>42</v>
      </c>
      <c r="E101" s="5">
        <f>TRUNC(일위대가목록!E25,0)</f>
        <v>0</v>
      </c>
      <c r="F101" s="5">
        <f t="shared" ref="F101:F111" si="11">TRUNC(E101*D101, 0)</f>
        <v>0</v>
      </c>
      <c r="G101" s="5">
        <f>TRUNC(일위대가목록!F25,0)</f>
        <v>0</v>
      </c>
      <c r="H101" s="5">
        <f t="shared" ref="H101:H111" si="12">TRUNC(G101*D101, 0)</f>
        <v>0</v>
      </c>
      <c r="I101" s="5">
        <f>TRUNC(일위대가목록!G25,0)</f>
        <v>0</v>
      </c>
      <c r="J101" s="5">
        <f t="shared" ref="J101:J111" si="13">TRUNC(I101*D101, 0)</f>
        <v>0</v>
      </c>
      <c r="K101" s="5">
        <f t="shared" ref="K101:K111" si="14">TRUNC(E101+G101+I101, 0)</f>
        <v>0</v>
      </c>
      <c r="L101" s="5">
        <f t="shared" ref="L101:L111" si="15">TRUNC(F101+H101+J101, 0)</f>
        <v>0</v>
      </c>
      <c r="M101" s="6" t="s">
        <v>202</v>
      </c>
      <c r="N101" s="4" t="s">
        <v>203</v>
      </c>
      <c r="O101" s="4" t="s">
        <v>51</v>
      </c>
      <c r="P101" s="4" t="s">
        <v>51</v>
      </c>
      <c r="Q101" s="4" t="s">
        <v>199</v>
      </c>
      <c r="R101" s="4" t="s">
        <v>62</v>
      </c>
      <c r="S101" s="4" t="s">
        <v>63</v>
      </c>
      <c r="T101" s="4" t="s">
        <v>63</v>
      </c>
      <c r="AR101" s="4" t="s">
        <v>51</v>
      </c>
      <c r="AS101" s="4" t="s">
        <v>51</v>
      </c>
      <c r="AU101" s="4" t="s">
        <v>204</v>
      </c>
      <c r="AV101" s="2">
        <v>54</v>
      </c>
    </row>
    <row r="102" spans="1:48" ht="30" customHeight="1" x14ac:dyDescent="0.3">
      <c r="A102" s="6" t="s">
        <v>205</v>
      </c>
      <c r="B102" s="6" t="s">
        <v>206</v>
      </c>
      <c r="C102" s="6" t="s">
        <v>207</v>
      </c>
      <c r="D102" s="28">
        <v>32</v>
      </c>
      <c r="E102" s="5">
        <f>TRUNC(일위대가목록!E26,0)</f>
        <v>0</v>
      </c>
      <c r="F102" s="5">
        <f t="shared" si="11"/>
        <v>0</v>
      </c>
      <c r="G102" s="5">
        <f>TRUNC(일위대가목록!F26,0)</f>
        <v>0</v>
      </c>
      <c r="H102" s="5">
        <f t="shared" si="12"/>
        <v>0</v>
      </c>
      <c r="I102" s="5">
        <f>TRUNC(일위대가목록!G26,0)</f>
        <v>0</v>
      </c>
      <c r="J102" s="5">
        <f t="shared" si="13"/>
        <v>0</v>
      </c>
      <c r="K102" s="5">
        <f t="shared" si="14"/>
        <v>0</v>
      </c>
      <c r="L102" s="5">
        <f t="shared" si="15"/>
        <v>0</v>
      </c>
      <c r="M102" s="6" t="s">
        <v>208</v>
      </c>
      <c r="N102" s="4" t="s">
        <v>209</v>
      </c>
      <c r="O102" s="4" t="s">
        <v>51</v>
      </c>
      <c r="P102" s="4" t="s">
        <v>51</v>
      </c>
      <c r="Q102" s="4" t="s">
        <v>199</v>
      </c>
      <c r="R102" s="4" t="s">
        <v>62</v>
      </c>
      <c r="S102" s="4" t="s">
        <v>63</v>
      </c>
      <c r="T102" s="4" t="s">
        <v>63</v>
      </c>
      <c r="AR102" s="4" t="s">
        <v>51</v>
      </c>
      <c r="AS102" s="4" t="s">
        <v>51</v>
      </c>
      <c r="AU102" s="4" t="s">
        <v>210</v>
      </c>
      <c r="AV102" s="2">
        <v>400</v>
      </c>
    </row>
    <row r="103" spans="1:48" ht="30" customHeight="1" x14ac:dyDescent="0.3">
      <c r="A103" s="6" t="s">
        <v>211</v>
      </c>
      <c r="B103" s="6" t="s">
        <v>212</v>
      </c>
      <c r="C103" s="6" t="s">
        <v>207</v>
      </c>
      <c r="D103" s="28">
        <v>3</v>
      </c>
      <c r="E103" s="5">
        <f>TRUNC(일위대가목록!E27,0)</f>
        <v>0</v>
      </c>
      <c r="F103" s="5">
        <f t="shared" si="11"/>
        <v>0</v>
      </c>
      <c r="G103" s="5">
        <f>TRUNC(일위대가목록!F27,0)</f>
        <v>0</v>
      </c>
      <c r="H103" s="5">
        <f t="shared" si="12"/>
        <v>0</v>
      </c>
      <c r="I103" s="5">
        <f>TRUNC(일위대가목록!G27,0)</f>
        <v>0</v>
      </c>
      <c r="J103" s="5">
        <f t="shared" si="13"/>
        <v>0</v>
      </c>
      <c r="K103" s="5">
        <f t="shared" si="14"/>
        <v>0</v>
      </c>
      <c r="L103" s="5">
        <f t="shared" si="15"/>
        <v>0</v>
      </c>
      <c r="M103" s="6" t="s">
        <v>213</v>
      </c>
      <c r="N103" s="4" t="s">
        <v>214</v>
      </c>
      <c r="O103" s="4" t="s">
        <v>51</v>
      </c>
      <c r="P103" s="4" t="s">
        <v>51</v>
      </c>
      <c r="Q103" s="4" t="s">
        <v>199</v>
      </c>
      <c r="R103" s="4" t="s">
        <v>62</v>
      </c>
      <c r="S103" s="4" t="s">
        <v>63</v>
      </c>
      <c r="T103" s="4" t="s">
        <v>63</v>
      </c>
      <c r="AR103" s="4" t="s">
        <v>51</v>
      </c>
      <c r="AS103" s="4" t="s">
        <v>51</v>
      </c>
      <c r="AU103" s="4" t="s">
        <v>215</v>
      </c>
      <c r="AV103" s="2">
        <v>407</v>
      </c>
    </row>
    <row r="104" spans="1:48" ht="30" customHeight="1" x14ac:dyDescent="0.3">
      <c r="A104" s="6" t="s">
        <v>211</v>
      </c>
      <c r="B104" s="6" t="s">
        <v>216</v>
      </c>
      <c r="C104" s="6" t="s">
        <v>207</v>
      </c>
      <c r="D104" s="28">
        <v>1</v>
      </c>
      <c r="E104" s="5">
        <f>TRUNC(일위대가목록!E28,0)</f>
        <v>0</v>
      </c>
      <c r="F104" s="5">
        <f t="shared" si="11"/>
        <v>0</v>
      </c>
      <c r="G104" s="5">
        <f>TRUNC(일위대가목록!F28,0)</f>
        <v>0</v>
      </c>
      <c r="H104" s="5">
        <f t="shared" si="12"/>
        <v>0</v>
      </c>
      <c r="I104" s="5">
        <f>TRUNC(일위대가목록!G28,0)</f>
        <v>0</v>
      </c>
      <c r="J104" s="5">
        <f t="shared" si="13"/>
        <v>0</v>
      </c>
      <c r="K104" s="5">
        <f t="shared" si="14"/>
        <v>0</v>
      </c>
      <c r="L104" s="5">
        <f t="shared" si="15"/>
        <v>0</v>
      </c>
      <c r="M104" s="6" t="s">
        <v>217</v>
      </c>
      <c r="N104" s="4" t="s">
        <v>218</v>
      </c>
      <c r="O104" s="4" t="s">
        <v>51</v>
      </c>
      <c r="P104" s="4" t="s">
        <v>51</v>
      </c>
      <c r="Q104" s="4" t="s">
        <v>199</v>
      </c>
      <c r="R104" s="4" t="s">
        <v>62</v>
      </c>
      <c r="S104" s="4" t="s">
        <v>63</v>
      </c>
      <c r="T104" s="4" t="s">
        <v>63</v>
      </c>
      <c r="AR104" s="4" t="s">
        <v>51</v>
      </c>
      <c r="AS104" s="4" t="s">
        <v>51</v>
      </c>
      <c r="AU104" s="4" t="s">
        <v>219</v>
      </c>
      <c r="AV104" s="2">
        <v>408</v>
      </c>
    </row>
    <row r="105" spans="1:48" ht="30" customHeight="1" x14ac:dyDescent="0.3">
      <c r="A105" s="6" t="s">
        <v>211</v>
      </c>
      <c r="B105" s="6" t="s">
        <v>220</v>
      </c>
      <c r="C105" s="6" t="s">
        <v>207</v>
      </c>
      <c r="D105" s="28">
        <v>2</v>
      </c>
      <c r="E105" s="5">
        <f>TRUNC(일위대가목록!E29,0)</f>
        <v>0</v>
      </c>
      <c r="F105" s="5">
        <f t="shared" si="11"/>
        <v>0</v>
      </c>
      <c r="G105" s="5">
        <f>TRUNC(일위대가목록!F29,0)</f>
        <v>0</v>
      </c>
      <c r="H105" s="5">
        <f t="shared" si="12"/>
        <v>0</v>
      </c>
      <c r="I105" s="5">
        <f>TRUNC(일위대가목록!G29,0)</f>
        <v>0</v>
      </c>
      <c r="J105" s="5">
        <f t="shared" si="13"/>
        <v>0</v>
      </c>
      <c r="K105" s="5">
        <f t="shared" si="14"/>
        <v>0</v>
      </c>
      <c r="L105" s="5">
        <f t="shared" si="15"/>
        <v>0</v>
      </c>
      <c r="M105" s="6" t="s">
        <v>221</v>
      </c>
      <c r="N105" s="4" t="s">
        <v>222</v>
      </c>
      <c r="O105" s="4" t="s">
        <v>51</v>
      </c>
      <c r="P105" s="4" t="s">
        <v>51</v>
      </c>
      <c r="Q105" s="4" t="s">
        <v>199</v>
      </c>
      <c r="R105" s="4" t="s">
        <v>62</v>
      </c>
      <c r="S105" s="4" t="s">
        <v>63</v>
      </c>
      <c r="T105" s="4" t="s">
        <v>63</v>
      </c>
      <c r="AR105" s="4" t="s">
        <v>51</v>
      </c>
      <c r="AS105" s="4" t="s">
        <v>51</v>
      </c>
      <c r="AU105" s="4" t="s">
        <v>223</v>
      </c>
      <c r="AV105" s="2">
        <v>409</v>
      </c>
    </row>
    <row r="106" spans="1:48" ht="30" customHeight="1" x14ac:dyDescent="0.3">
      <c r="A106" s="6" t="s">
        <v>224</v>
      </c>
      <c r="B106" s="6" t="s">
        <v>225</v>
      </c>
      <c r="C106" s="6" t="s">
        <v>207</v>
      </c>
      <c r="D106" s="28">
        <v>2</v>
      </c>
      <c r="E106" s="5">
        <f>TRUNC(일위대가목록!E30,0)</f>
        <v>0</v>
      </c>
      <c r="F106" s="5">
        <f t="shared" si="11"/>
        <v>0</v>
      </c>
      <c r="G106" s="5">
        <f>TRUNC(일위대가목록!F30,0)</f>
        <v>0</v>
      </c>
      <c r="H106" s="5">
        <f t="shared" si="12"/>
        <v>0</v>
      </c>
      <c r="I106" s="5">
        <f>TRUNC(일위대가목록!G30,0)</f>
        <v>0</v>
      </c>
      <c r="J106" s="5">
        <f t="shared" si="13"/>
        <v>0</v>
      </c>
      <c r="K106" s="5">
        <f t="shared" si="14"/>
        <v>0</v>
      </c>
      <c r="L106" s="5">
        <f t="shared" si="15"/>
        <v>0</v>
      </c>
      <c r="M106" s="6" t="s">
        <v>226</v>
      </c>
      <c r="N106" s="4" t="s">
        <v>227</v>
      </c>
      <c r="O106" s="4" t="s">
        <v>51</v>
      </c>
      <c r="P106" s="4" t="s">
        <v>51</v>
      </c>
      <c r="Q106" s="4" t="s">
        <v>199</v>
      </c>
      <c r="R106" s="4" t="s">
        <v>62</v>
      </c>
      <c r="S106" s="4" t="s">
        <v>63</v>
      </c>
      <c r="T106" s="4" t="s">
        <v>63</v>
      </c>
      <c r="AR106" s="4" t="s">
        <v>51</v>
      </c>
      <c r="AS106" s="4" t="s">
        <v>51</v>
      </c>
      <c r="AU106" s="4" t="s">
        <v>228</v>
      </c>
      <c r="AV106" s="2">
        <v>55</v>
      </c>
    </row>
    <row r="107" spans="1:48" ht="30" customHeight="1" x14ac:dyDescent="0.3">
      <c r="A107" s="6" t="s">
        <v>229</v>
      </c>
      <c r="B107" s="6" t="s">
        <v>230</v>
      </c>
      <c r="C107" s="6" t="s">
        <v>207</v>
      </c>
      <c r="D107" s="28">
        <v>1</v>
      </c>
      <c r="E107" s="5">
        <f>TRUNC(일위대가목록!E31,0)</f>
        <v>0</v>
      </c>
      <c r="F107" s="5">
        <f t="shared" si="11"/>
        <v>0</v>
      </c>
      <c r="G107" s="5">
        <f>TRUNC(일위대가목록!F31,0)</f>
        <v>0</v>
      </c>
      <c r="H107" s="5">
        <f t="shared" si="12"/>
        <v>0</v>
      </c>
      <c r="I107" s="5">
        <f>TRUNC(일위대가목록!G31,0)</f>
        <v>0</v>
      </c>
      <c r="J107" s="5">
        <f t="shared" si="13"/>
        <v>0</v>
      </c>
      <c r="K107" s="5">
        <f t="shared" si="14"/>
        <v>0</v>
      </c>
      <c r="L107" s="5">
        <f t="shared" si="15"/>
        <v>0</v>
      </c>
      <c r="M107" s="6" t="s">
        <v>231</v>
      </c>
      <c r="N107" s="4" t="s">
        <v>232</v>
      </c>
      <c r="O107" s="4" t="s">
        <v>51</v>
      </c>
      <c r="P107" s="4" t="s">
        <v>51</v>
      </c>
      <c r="Q107" s="4" t="s">
        <v>199</v>
      </c>
      <c r="R107" s="4" t="s">
        <v>62</v>
      </c>
      <c r="S107" s="4" t="s">
        <v>63</v>
      </c>
      <c r="T107" s="4" t="s">
        <v>63</v>
      </c>
      <c r="AR107" s="4" t="s">
        <v>51</v>
      </c>
      <c r="AS107" s="4" t="s">
        <v>51</v>
      </c>
      <c r="AU107" s="4" t="s">
        <v>233</v>
      </c>
      <c r="AV107" s="2">
        <v>56</v>
      </c>
    </row>
    <row r="108" spans="1:48" ht="30" customHeight="1" x14ac:dyDescent="0.3">
      <c r="A108" s="6" t="s">
        <v>234</v>
      </c>
      <c r="B108" s="6" t="s">
        <v>230</v>
      </c>
      <c r="C108" s="6" t="s">
        <v>207</v>
      </c>
      <c r="D108" s="28">
        <v>3</v>
      </c>
      <c r="E108" s="5">
        <f>TRUNC(일위대가목록!E32,0)</f>
        <v>0</v>
      </c>
      <c r="F108" s="5">
        <f t="shared" si="11"/>
        <v>0</v>
      </c>
      <c r="G108" s="5">
        <f>TRUNC(일위대가목록!F32,0)</f>
        <v>0</v>
      </c>
      <c r="H108" s="5">
        <f t="shared" si="12"/>
        <v>0</v>
      </c>
      <c r="I108" s="5">
        <f>TRUNC(일위대가목록!G32,0)</f>
        <v>0</v>
      </c>
      <c r="J108" s="5">
        <f t="shared" si="13"/>
        <v>0</v>
      </c>
      <c r="K108" s="5">
        <f t="shared" si="14"/>
        <v>0</v>
      </c>
      <c r="L108" s="5">
        <f t="shared" si="15"/>
        <v>0</v>
      </c>
      <c r="M108" s="6" t="s">
        <v>235</v>
      </c>
      <c r="N108" s="4" t="s">
        <v>236</v>
      </c>
      <c r="O108" s="4" t="s">
        <v>51</v>
      </c>
      <c r="P108" s="4" t="s">
        <v>51</v>
      </c>
      <c r="Q108" s="4" t="s">
        <v>199</v>
      </c>
      <c r="R108" s="4" t="s">
        <v>62</v>
      </c>
      <c r="S108" s="4" t="s">
        <v>63</v>
      </c>
      <c r="T108" s="4" t="s">
        <v>63</v>
      </c>
      <c r="AR108" s="4" t="s">
        <v>51</v>
      </c>
      <c r="AS108" s="4" t="s">
        <v>51</v>
      </c>
      <c r="AU108" s="4" t="s">
        <v>237</v>
      </c>
      <c r="AV108" s="2">
        <v>57</v>
      </c>
    </row>
    <row r="109" spans="1:48" ht="30" customHeight="1" x14ac:dyDescent="0.3">
      <c r="A109" s="6" t="s">
        <v>238</v>
      </c>
      <c r="B109" s="6" t="s">
        <v>239</v>
      </c>
      <c r="C109" s="6" t="s">
        <v>207</v>
      </c>
      <c r="D109" s="28">
        <v>3</v>
      </c>
      <c r="E109" s="5">
        <f>TRUNC(일위대가목록!E33,0)</f>
        <v>0</v>
      </c>
      <c r="F109" s="5">
        <f t="shared" si="11"/>
        <v>0</v>
      </c>
      <c r="G109" s="5">
        <f>TRUNC(일위대가목록!F33,0)</f>
        <v>0</v>
      </c>
      <c r="H109" s="5">
        <f t="shared" si="12"/>
        <v>0</v>
      </c>
      <c r="I109" s="5">
        <f>TRUNC(일위대가목록!G33,0)</f>
        <v>0</v>
      </c>
      <c r="J109" s="5">
        <f t="shared" si="13"/>
        <v>0</v>
      </c>
      <c r="K109" s="5">
        <f t="shared" si="14"/>
        <v>0</v>
      </c>
      <c r="L109" s="5">
        <f t="shared" si="15"/>
        <v>0</v>
      </c>
      <c r="M109" s="6" t="s">
        <v>240</v>
      </c>
      <c r="N109" s="4" t="s">
        <v>241</v>
      </c>
      <c r="O109" s="4" t="s">
        <v>51</v>
      </c>
      <c r="P109" s="4" t="s">
        <v>51</v>
      </c>
      <c r="Q109" s="4" t="s">
        <v>199</v>
      </c>
      <c r="R109" s="4" t="s">
        <v>62</v>
      </c>
      <c r="S109" s="4" t="s">
        <v>63</v>
      </c>
      <c r="T109" s="4" t="s">
        <v>63</v>
      </c>
      <c r="AR109" s="4" t="s">
        <v>51</v>
      </c>
      <c r="AS109" s="4" t="s">
        <v>51</v>
      </c>
      <c r="AU109" s="4" t="s">
        <v>242</v>
      </c>
      <c r="AV109" s="2">
        <v>397</v>
      </c>
    </row>
    <row r="110" spans="1:48" ht="30" customHeight="1" x14ac:dyDescent="0.3">
      <c r="A110" s="6" t="s">
        <v>238</v>
      </c>
      <c r="B110" s="6" t="s">
        <v>243</v>
      </c>
      <c r="C110" s="6" t="s">
        <v>207</v>
      </c>
      <c r="D110" s="28">
        <v>8</v>
      </c>
      <c r="E110" s="5">
        <f>TRUNC(일위대가목록!E34,0)</f>
        <v>0</v>
      </c>
      <c r="F110" s="5">
        <f t="shared" si="11"/>
        <v>0</v>
      </c>
      <c r="G110" s="5">
        <f>TRUNC(일위대가목록!F34,0)</f>
        <v>0</v>
      </c>
      <c r="H110" s="5">
        <f t="shared" si="12"/>
        <v>0</v>
      </c>
      <c r="I110" s="5">
        <f>TRUNC(일위대가목록!G34,0)</f>
        <v>0</v>
      </c>
      <c r="J110" s="5">
        <f t="shared" si="13"/>
        <v>0</v>
      </c>
      <c r="K110" s="5">
        <f t="shared" si="14"/>
        <v>0</v>
      </c>
      <c r="L110" s="5">
        <f t="shared" si="15"/>
        <v>0</v>
      </c>
      <c r="M110" s="6" t="s">
        <v>244</v>
      </c>
      <c r="N110" s="4" t="s">
        <v>245</v>
      </c>
      <c r="O110" s="4" t="s">
        <v>51</v>
      </c>
      <c r="P110" s="4" t="s">
        <v>51</v>
      </c>
      <c r="Q110" s="4" t="s">
        <v>199</v>
      </c>
      <c r="R110" s="4" t="s">
        <v>62</v>
      </c>
      <c r="S110" s="4" t="s">
        <v>63</v>
      </c>
      <c r="T110" s="4" t="s">
        <v>63</v>
      </c>
      <c r="AR110" s="4" t="s">
        <v>51</v>
      </c>
      <c r="AS110" s="4" t="s">
        <v>51</v>
      </c>
      <c r="AU110" s="4" t="s">
        <v>246</v>
      </c>
      <c r="AV110" s="2">
        <v>398</v>
      </c>
    </row>
    <row r="111" spans="1:48" ht="30" customHeight="1" x14ac:dyDescent="0.3">
      <c r="A111" s="6" t="s">
        <v>247</v>
      </c>
      <c r="B111" s="6" t="s">
        <v>51</v>
      </c>
      <c r="C111" s="6" t="s">
        <v>71</v>
      </c>
      <c r="D111" s="28">
        <v>22</v>
      </c>
      <c r="E111" s="5">
        <f>TRUNC(일위대가목록!E35,0)</f>
        <v>0</v>
      </c>
      <c r="F111" s="5">
        <f t="shared" si="11"/>
        <v>0</v>
      </c>
      <c r="G111" s="5">
        <f>TRUNC(일위대가목록!F35,0)</f>
        <v>0</v>
      </c>
      <c r="H111" s="5">
        <f t="shared" si="12"/>
        <v>0</v>
      </c>
      <c r="I111" s="5">
        <f>TRUNC(일위대가목록!G35,0)</f>
        <v>0</v>
      </c>
      <c r="J111" s="5">
        <f t="shared" si="13"/>
        <v>0</v>
      </c>
      <c r="K111" s="5">
        <f t="shared" si="14"/>
        <v>0</v>
      </c>
      <c r="L111" s="5">
        <f t="shared" si="15"/>
        <v>0</v>
      </c>
      <c r="M111" s="6" t="s">
        <v>248</v>
      </c>
      <c r="N111" s="4" t="s">
        <v>249</v>
      </c>
      <c r="O111" s="4" t="s">
        <v>51</v>
      </c>
      <c r="P111" s="4" t="s">
        <v>51</v>
      </c>
      <c r="Q111" s="4" t="s">
        <v>199</v>
      </c>
      <c r="R111" s="4" t="s">
        <v>62</v>
      </c>
      <c r="S111" s="4" t="s">
        <v>63</v>
      </c>
      <c r="T111" s="4" t="s">
        <v>63</v>
      </c>
      <c r="AR111" s="4" t="s">
        <v>51</v>
      </c>
      <c r="AS111" s="4" t="s">
        <v>51</v>
      </c>
      <c r="AU111" s="4" t="s">
        <v>250</v>
      </c>
      <c r="AV111" s="2">
        <v>417</v>
      </c>
    </row>
    <row r="112" spans="1:48" ht="30" customHeight="1" x14ac:dyDescent="0.3">
      <c r="A112" s="28"/>
      <c r="B112" s="28"/>
      <c r="C112" s="28"/>
      <c r="D112" s="28"/>
      <c r="E112" s="5"/>
      <c r="F112" s="5"/>
      <c r="G112" s="5"/>
      <c r="H112" s="5"/>
      <c r="I112" s="5"/>
      <c r="J112" s="5"/>
      <c r="K112" s="5"/>
      <c r="L112" s="5"/>
      <c r="M112" s="28"/>
      <c r="Q112" s="4" t="s">
        <v>199</v>
      </c>
    </row>
    <row r="113" spans="1:50" ht="30" customHeight="1" x14ac:dyDescent="0.3">
      <c r="A113" s="28"/>
      <c r="B113" s="28"/>
      <c r="C113" s="28"/>
      <c r="D113" s="28"/>
      <c r="E113" s="5"/>
      <c r="F113" s="5"/>
      <c r="G113" s="5"/>
      <c r="H113" s="5"/>
      <c r="I113" s="5"/>
      <c r="J113" s="5"/>
      <c r="K113" s="5"/>
      <c r="L113" s="5"/>
      <c r="M113" s="28"/>
      <c r="Q113" s="4" t="s">
        <v>199</v>
      </c>
    </row>
    <row r="114" spans="1:50" ht="30" customHeight="1" x14ac:dyDescent="0.3">
      <c r="A114" s="28"/>
      <c r="B114" s="28"/>
      <c r="C114" s="28"/>
      <c r="D114" s="28"/>
      <c r="E114" s="5"/>
      <c r="F114" s="5"/>
      <c r="G114" s="5"/>
      <c r="H114" s="5"/>
      <c r="I114" s="5"/>
      <c r="J114" s="5"/>
      <c r="K114" s="5"/>
      <c r="L114" s="5"/>
      <c r="M114" s="28"/>
      <c r="Q114" s="4" t="s">
        <v>199</v>
      </c>
    </row>
    <row r="115" spans="1:50" ht="30" customHeight="1" x14ac:dyDescent="0.3">
      <c r="A115" s="28"/>
      <c r="B115" s="28"/>
      <c r="C115" s="28"/>
      <c r="D115" s="28"/>
      <c r="E115" s="5"/>
      <c r="F115" s="5"/>
      <c r="G115" s="5"/>
      <c r="H115" s="5"/>
      <c r="I115" s="5"/>
      <c r="J115" s="5"/>
      <c r="K115" s="5"/>
      <c r="L115" s="5"/>
      <c r="M115" s="28"/>
      <c r="Q115" s="4" t="s">
        <v>199</v>
      </c>
    </row>
    <row r="116" spans="1:50" ht="30" customHeight="1" x14ac:dyDescent="0.3">
      <c r="A116" s="28"/>
      <c r="B116" s="28"/>
      <c r="C116" s="28"/>
      <c r="D116" s="28"/>
      <c r="E116" s="5"/>
      <c r="F116" s="5"/>
      <c r="G116" s="5"/>
      <c r="H116" s="5"/>
      <c r="I116" s="5"/>
      <c r="J116" s="5"/>
      <c r="K116" s="5"/>
      <c r="L116" s="5"/>
      <c r="M116" s="28"/>
      <c r="Q116" s="4" t="s">
        <v>199</v>
      </c>
    </row>
    <row r="117" spans="1:50" ht="30" customHeight="1" x14ac:dyDescent="0.3">
      <c r="A117" s="28"/>
      <c r="B117" s="28"/>
      <c r="C117" s="28"/>
      <c r="D117" s="28"/>
      <c r="E117" s="5"/>
      <c r="F117" s="5"/>
      <c r="G117" s="5"/>
      <c r="H117" s="5"/>
      <c r="I117" s="5"/>
      <c r="J117" s="5"/>
      <c r="K117" s="5"/>
      <c r="L117" s="5"/>
      <c r="M117" s="28"/>
      <c r="Q117" s="4" t="s">
        <v>199</v>
      </c>
    </row>
    <row r="118" spans="1:50" ht="30" customHeight="1" x14ac:dyDescent="0.3">
      <c r="A118" s="28"/>
      <c r="B118" s="28"/>
      <c r="C118" s="28"/>
      <c r="D118" s="28"/>
      <c r="E118" s="5"/>
      <c r="F118" s="5"/>
      <c r="G118" s="5"/>
      <c r="H118" s="5"/>
      <c r="I118" s="5"/>
      <c r="J118" s="5"/>
      <c r="K118" s="5"/>
      <c r="L118" s="5"/>
      <c r="M118" s="28"/>
      <c r="Q118" s="4" t="s">
        <v>199</v>
      </c>
    </row>
    <row r="119" spans="1:50" ht="30" customHeight="1" x14ac:dyDescent="0.3">
      <c r="A119" s="28"/>
      <c r="B119" s="28"/>
      <c r="C119" s="28"/>
      <c r="D119" s="28"/>
      <c r="E119" s="5"/>
      <c r="F119" s="5"/>
      <c r="G119" s="5"/>
      <c r="H119" s="5"/>
      <c r="I119" s="5"/>
      <c r="J119" s="5"/>
      <c r="K119" s="5"/>
      <c r="L119" s="5"/>
      <c r="M119" s="28"/>
      <c r="Q119" s="4" t="s">
        <v>199</v>
      </c>
    </row>
    <row r="120" spans="1:50" ht="30" customHeight="1" x14ac:dyDescent="0.3">
      <c r="A120" s="28"/>
      <c r="B120" s="28"/>
      <c r="C120" s="28"/>
      <c r="D120" s="28"/>
      <c r="E120" s="5"/>
      <c r="F120" s="5"/>
      <c r="G120" s="5"/>
      <c r="H120" s="5"/>
      <c r="I120" s="5"/>
      <c r="J120" s="5"/>
      <c r="K120" s="5"/>
      <c r="L120" s="5"/>
      <c r="M120" s="28"/>
      <c r="Q120" s="4" t="s">
        <v>199</v>
      </c>
    </row>
    <row r="121" spans="1:50" ht="30" customHeight="1" x14ac:dyDescent="0.3">
      <c r="A121" s="28"/>
      <c r="B121" s="28"/>
      <c r="C121" s="28"/>
      <c r="D121" s="28"/>
      <c r="E121" s="5"/>
      <c r="F121" s="5"/>
      <c r="G121" s="5"/>
      <c r="H121" s="5"/>
      <c r="I121" s="5"/>
      <c r="J121" s="5"/>
      <c r="K121" s="5"/>
      <c r="L121" s="5"/>
      <c r="M121" s="28"/>
      <c r="Q121" s="4" t="s">
        <v>199</v>
      </c>
    </row>
    <row r="122" spans="1:50" ht="30" customHeight="1" x14ac:dyDescent="0.3">
      <c r="A122" s="28"/>
      <c r="B122" s="28"/>
      <c r="C122" s="28"/>
      <c r="D122" s="28"/>
      <c r="E122" s="5"/>
      <c r="F122" s="5"/>
      <c r="G122" s="5"/>
      <c r="H122" s="5"/>
      <c r="I122" s="5"/>
      <c r="J122" s="5"/>
      <c r="K122" s="5"/>
      <c r="L122" s="5"/>
      <c r="M122" s="28"/>
      <c r="Q122" s="4" t="s">
        <v>199</v>
      </c>
    </row>
    <row r="123" spans="1:50" ht="30" customHeight="1" x14ac:dyDescent="0.3">
      <c r="A123" s="6" t="s">
        <v>80</v>
      </c>
      <c r="B123" s="28"/>
      <c r="C123" s="28"/>
      <c r="D123" s="28"/>
      <c r="E123" s="5"/>
      <c r="F123" s="5">
        <f>SUMIF(Q101:Q122,"010105",F101:F122)</f>
        <v>0</v>
      </c>
      <c r="G123" s="5"/>
      <c r="H123" s="5">
        <f>SUMIF(Q101:Q122,"010105",H101:H122)</f>
        <v>0</v>
      </c>
      <c r="I123" s="5"/>
      <c r="J123" s="5">
        <f>SUMIF(Q101:Q122,"010105",J101:J122)</f>
        <v>0</v>
      </c>
      <c r="K123" s="5"/>
      <c r="L123" s="5">
        <f>SUMIF(Q101:Q122,"010105",L101:L122)</f>
        <v>0</v>
      </c>
      <c r="M123" s="28"/>
      <c r="N123" s="2" t="s">
        <v>81</v>
      </c>
      <c r="AX123" s="30"/>
    </row>
    <row r="124" spans="1:50" ht="30" customHeight="1" x14ac:dyDescent="0.3">
      <c r="A124" s="6" t="s">
        <v>251</v>
      </c>
      <c r="B124" s="6" t="s">
        <v>51</v>
      </c>
      <c r="C124" s="28"/>
      <c r="D124" s="28"/>
      <c r="E124" s="5"/>
      <c r="F124" s="5"/>
      <c r="G124" s="5"/>
      <c r="H124" s="5"/>
      <c r="I124" s="5"/>
      <c r="J124" s="5"/>
      <c r="K124" s="5"/>
      <c r="L124" s="5"/>
      <c r="M124" s="28"/>
      <c r="Q124" s="4" t="s">
        <v>252</v>
      </c>
    </row>
    <row r="125" spans="1:50" ht="30" customHeight="1" x14ac:dyDescent="0.3">
      <c r="A125" s="6" t="s">
        <v>253</v>
      </c>
      <c r="B125" s="6" t="s">
        <v>254</v>
      </c>
      <c r="C125" s="6" t="s">
        <v>71</v>
      </c>
      <c r="D125" s="28">
        <v>222</v>
      </c>
      <c r="E125" s="5">
        <f>TRUNC(단가대비표!O118,0)</f>
        <v>0</v>
      </c>
      <c r="F125" s="5">
        <f>TRUNC(E125*D125, 0)</f>
        <v>0</v>
      </c>
      <c r="G125" s="5">
        <f>TRUNC(단가대비표!P118,0)</f>
        <v>0</v>
      </c>
      <c r="H125" s="5">
        <f>TRUNC(G125*D125, 0)</f>
        <v>0</v>
      </c>
      <c r="I125" s="5">
        <f>TRUNC(단가대비표!V118,0)</f>
        <v>0</v>
      </c>
      <c r="J125" s="5">
        <f>TRUNC(I125*D125, 0)</f>
        <v>0</v>
      </c>
      <c r="K125" s="5">
        <f t="shared" ref="K125:L128" si="16">TRUNC(E125+G125+I125, 0)</f>
        <v>0</v>
      </c>
      <c r="L125" s="5">
        <f t="shared" si="16"/>
        <v>0</v>
      </c>
      <c r="M125" s="6" t="s">
        <v>51</v>
      </c>
      <c r="N125" s="4" t="s">
        <v>255</v>
      </c>
      <c r="O125" s="4" t="s">
        <v>51</v>
      </c>
      <c r="P125" s="4" t="s">
        <v>51</v>
      </c>
      <c r="Q125" s="4" t="s">
        <v>252</v>
      </c>
      <c r="R125" s="4" t="s">
        <v>63</v>
      </c>
      <c r="S125" s="4" t="s">
        <v>63</v>
      </c>
      <c r="T125" s="4" t="s">
        <v>62</v>
      </c>
      <c r="AR125" s="4" t="s">
        <v>51</v>
      </c>
      <c r="AS125" s="4" t="s">
        <v>51</v>
      </c>
      <c r="AU125" s="4" t="s">
        <v>256</v>
      </c>
      <c r="AV125" s="2">
        <v>59</v>
      </c>
    </row>
    <row r="126" spans="1:50" ht="30" customHeight="1" x14ac:dyDescent="0.3">
      <c r="A126" s="6" t="s">
        <v>257</v>
      </c>
      <c r="B126" s="6" t="s">
        <v>258</v>
      </c>
      <c r="C126" s="6" t="s">
        <v>71</v>
      </c>
      <c r="D126" s="28">
        <v>79</v>
      </c>
      <c r="E126" s="5">
        <f>TRUNC(일위대가목록!E36,0)</f>
        <v>0</v>
      </c>
      <c r="F126" s="5">
        <f>TRUNC(E126*D126, 0)</f>
        <v>0</v>
      </c>
      <c r="G126" s="5">
        <f>TRUNC(일위대가목록!F36,0)</f>
        <v>0</v>
      </c>
      <c r="H126" s="5">
        <f>TRUNC(G126*D126, 0)</f>
        <v>0</v>
      </c>
      <c r="I126" s="5">
        <f>TRUNC(일위대가목록!G36,0)</f>
        <v>0</v>
      </c>
      <c r="J126" s="5">
        <f>TRUNC(I126*D126, 0)</f>
        <v>0</v>
      </c>
      <c r="K126" s="5">
        <f t="shared" si="16"/>
        <v>0</v>
      </c>
      <c r="L126" s="5">
        <f t="shared" si="16"/>
        <v>0</v>
      </c>
      <c r="M126" s="6" t="s">
        <v>259</v>
      </c>
      <c r="N126" s="4" t="s">
        <v>260</v>
      </c>
      <c r="O126" s="4" t="s">
        <v>51</v>
      </c>
      <c r="P126" s="4" t="s">
        <v>51</v>
      </c>
      <c r="Q126" s="4" t="s">
        <v>252</v>
      </c>
      <c r="R126" s="4" t="s">
        <v>62</v>
      </c>
      <c r="S126" s="4" t="s">
        <v>63</v>
      </c>
      <c r="T126" s="4" t="s">
        <v>63</v>
      </c>
      <c r="AR126" s="4" t="s">
        <v>51</v>
      </c>
      <c r="AS126" s="4" t="s">
        <v>51</v>
      </c>
      <c r="AU126" s="4" t="s">
        <v>261</v>
      </c>
      <c r="AV126" s="2">
        <v>61</v>
      </c>
    </row>
    <row r="127" spans="1:50" ht="30" customHeight="1" x14ac:dyDescent="0.3">
      <c r="A127" s="6" t="s">
        <v>262</v>
      </c>
      <c r="B127" s="6" t="s">
        <v>258</v>
      </c>
      <c r="C127" s="6" t="s">
        <v>71</v>
      </c>
      <c r="D127" s="28">
        <v>79</v>
      </c>
      <c r="E127" s="5">
        <f>TRUNC(일위대가목록!E37,0)</f>
        <v>0</v>
      </c>
      <c r="F127" s="5">
        <f>TRUNC(E127*D127, 0)</f>
        <v>0</v>
      </c>
      <c r="G127" s="5">
        <f>TRUNC(일위대가목록!F37,0)</f>
        <v>0</v>
      </c>
      <c r="H127" s="5">
        <f>TRUNC(G127*D127, 0)</f>
        <v>0</v>
      </c>
      <c r="I127" s="5">
        <f>TRUNC(일위대가목록!G37,0)</f>
        <v>0</v>
      </c>
      <c r="J127" s="5">
        <f>TRUNC(I127*D127, 0)</f>
        <v>0</v>
      </c>
      <c r="K127" s="5">
        <f t="shared" si="16"/>
        <v>0</v>
      </c>
      <c r="L127" s="5">
        <f t="shared" si="16"/>
        <v>0</v>
      </c>
      <c r="M127" s="6" t="s">
        <v>263</v>
      </c>
      <c r="N127" s="4" t="s">
        <v>264</v>
      </c>
      <c r="O127" s="4" t="s">
        <v>51</v>
      </c>
      <c r="P127" s="4" t="s">
        <v>51</v>
      </c>
      <c r="Q127" s="4" t="s">
        <v>252</v>
      </c>
      <c r="R127" s="4" t="s">
        <v>62</v>
      </c>
      <c r="S127" s="4" t="s">
        <v>63</v>
      </c>
      <c r="T127" s="4" t="s">
        <v>63</v>
      </c>
      <c r="AR127" s="4" t="s">
        <v>51</v>
      </c>
      <c r="AS127" s="4" t="s">
        <v>51</v>
      </c>
      <c r="AU127" s="4" t="s">
        <v>265</v>
      </c>
      <c r="AV127" s="2">
        <v>399</v>
      </c>
    </row>
    <row r="128" spans="1:50" ht="30" customHeight="1" x14ac:dyDescent="0.3">
      <c r="A128" s="6" t="s">
        <v>266</v>
      </c>
      <c r="B128" s="6" t="s">
        <v>267</v>
      </c>
      <c r="C128" s="6" t="s">
        <v>71</v>
      </c>
      <c r="D128" s="28">
        <v>58</v>
      </c>
      <c r="E128" s="5">
        <f>TRUNC(일위대가목록!E38,0)</f>
        <v>0</v>
      </c>
      <c r="F128" s="5">
        <f>TRUNC(E128*D128, 0)</f>
        <v>0</v>
      </c>
      <c r="G128" s="5">
        <f>TRUNC(일위대가목록!F38,0)</f>
        <v>0</v>
      </c>
      <c r="H128" s="5">
        <f>TRUNC(G128*D128, 0)</f>
        <v>0</v>
      </c>
      <c r="I128" s="5">
        <f>TRUNC(일위대가목록!G38,0)</f>
        <v>0</v>
      </c>
      <c r="J128" s="5">
        <f>TRUNC(I128*D128, 0)</f>
        <v>0</v>
      </c>
      <c r="K128" s="5">
        <f t="shared" si="16"/>
        <v>0</v>
      </c>
      <c r="L128" s="5">
        <f t="shared" si="16"/>
        <v>0</v>
      </c>
      <c r="M128" s="6" t="s">
        <v>268</v>
      </c>
      <c r="N128" s="4" t="s">
        <v>269</v>
      </c>
      <c r="O128" s="4" t="s">
        <v>51</v>
      </c>
      <c r="P128" s="4" t="s">
        <v>51</v>
      </c>
      <c r="Q128" s="4" t="s">
        <v>252</v>
      </c>
      <c r="R128" s="4" t="s">
        <v>62</v>
      </c>
      <c r="S128" s="4" t="s">
        <v>63</v>
      </c>
      <c r="T128" s="4" t="s">
        <v>63</v>
      </c>
      <c r="AR128" s="4" t="s">
        <v>51</v>
      </c>
      <c r="AS128" s="4" t="s">
        <v>51</v>
      </c>
      <c r="AU128" s="4" t="s">
        <v>270</v>
      </c>
      <c r="AV128" s="2">
        <v>60</v>
      </c>
    </row>
    <row r="129" spans="1:17" ht="30" customHeight="1" x14ac:dyDescent="0.3">
      <c r="A129" s="28"/>
      <c r="B129" s="28"/>
      <c r="C129" s="28"/>
      <c r="D129" s="28"/>
      <c r="E129" s="5"/>
      <c r="F129" s="5"/>
      <c r="G129" s="5"/>
      <c r="H129" s="5"/>
      <c r="I129" s="5"/>
      <c r="J129" s="5"/>
      <c r="K129" s="5"/>
      <c r="L129" s="5"/>
      <c r="M129" s="28"/>
      <c r="Q129" s="4" t="s">
        <v>252</v>
      </c>
    </row>
    <row r="130" spans="1:17" ht="30" customHeight="1" x14ac:dyDescent="0.3">
      <c r="A130" s="28"/>
      <c r="B130" s="28"/>
      <c r="C130" s="28"/>
      <c r="D130" s="28"/>
      <c r="E130" s="5"/>
      <c r="F130" s="5"/>
      <c r="G130" s="5"/>
      <c r="H130" s="5"/>
      <c r="I130" s="5"/>
      <c r="J130" s="5"/>
      <c r="K130" s="5"/>
      <c r="L130" s="5"/>
      <c r="M130" s="28"/>
      <c r="Q130" s="4" t="s">
        <v>252</v>
      </c>
    </row>
    <row r="131" spans="1:17" ht="30" customHeight="1" x14ac:dyDescent="0.3">
      <c r="A131" s="28"/>
      <c r="B131" s="28"/>
      <c r="C131" s="28"/>
      <c r="D131" s="28"/>
      <c r="E131" s="5"/>
      <c r="F131" s="5"/>
      <c r="G131" s="5"/>
      <c r="H131" s="5"/>
      <c r="I131" s="5"/>
      <c r="J131" s="5"/>
      <c r="K131" s="5"/>
      <c r="L131" s="5"/>
      <c r="M131" s="28"/>
      <c r="Q131" s="4" t="s">
        <v>252</v>
      </c>
    </row>
    <row r="132" spans="1:17" ht="30" customHeight="1" x14ac:dyDescent="0.3">
      <c r="A132" s="28"/>
      <c r="B132" s="28"/>
      <c r="C132" s="28"/>
      <c r="D132" s="28"/>
      <c r="E132" s="5"/>
      <c r="F132" s="5"/>
      <c r="G132" s="5"/>
      <c r="H132" s="5"/>
      <c r="I132" s="5"/>
      <c r="J132" s="5"/>
      <c r="K132" s="5"/>
      <c r="L132" s="5"/>
      <c r="M132" s="28"/>
      <c r="Q132" s="4" t="s">
        <v>252</v>
      </c>
    </row>
    <row r="133" spans="1:17" ht="30" customHeight="1" x14ac:dyDescent="0.3">
      <c r="A133" s="28"/>
      <c r="B133" s="28"/>
      <c r="C133" s="28"/>
      <c r="D133" s="28"/>
      <c r="E133" s="5"/>
      <c r="F133" s="5"/>
      <c r="G133" s="5"/>
      <c r="H133" s="5"/>
      <c r="I133" s="5"/>
      <c r="J133" s="5"/>
      <c r="K133" s="5"/>
      <c r="L133" s="5"/>
      <c r="M133" s="28"/>
      <c r="Q133" s="4" t="s">
        <v>252</v>
      </c>
    </row>
    <row r="134" spans="1:17" ht="30" customHeight="1" x14ac:dyDescent="0.3">
      <c r="A134" s="28"/>
      <c r="B134" s="28"/>
      <c r="C134" s="28"/>
      <c r="D134" s="28"/>
      <c r="E134" s="5"/>
      <c r="F134" s="5"/>
      <c r="G134" s="5"/>
      <c r="H134" s="5"/>
      <c r="I134" s="5"/>
      <c r="J134" s="5"/>
      <c r="K134" s="5"/>
      <c r="L134" s="5"/>
      <c r="M134" s="28"/>
      <c r="Q134" s="4" t="s">
        <v>252</v>
      </c>
    </row>
    <row r="135" spans="1:17" ht="30" customHeight="1" x14ac:dyDescent="0.3">
      <c r="A135" s="28"/>
      <c r="B135" s="28"/>
      <c r="C135" s="28"/>
      <c r="D135" s="28"/>
      <c r="E135" s="5"/>
      <c r="F135" s="5"/>
      <c r="G135" s="5"/>
      <c r="H135" s="5"/>
      <c r="I135" s="5"/>
      <c r="J135" s="5"/>
      <c r="K135" s="5"/>
      <c r="L135" s="5"/>
      <c r="M135" s="28"/>
      <c r="Q135" s="4" t="s">
        <v>252</v>
      </c>
    </row>
    <row r="136" spans="1:17" ht="30" customHeight="1" x14ac:dyDescent="0.3">
      <c r="A136" s="28"/>
      <c r="B136" s="28"/>
      <c r="C136" s="28"/>
      <c r="D136" s="28"/>
      <c r="E136" s="5"/>
      <c r="F136" s="5"/>
      <c r="G136" s="5"/>
      <c r="H136" s="5"/>
      <c r="I136" s="5"/>
      <c r="J136" s="5"/>
      <c r="K136" s="5"/>
      <c r="L136" s="5"/>
      <c r="M136" s="28"/>
      <c r="Q136" s="4" t="s">
        <v>252</v>
      </c>
    </row>
    <row r="137" spans="1:17" ht="30" customHeight="1" x14ac:dyDescent="0.3">
      <c r="A137" s="28"/>
      <c r="B137" s="28"/>
      <c r="C137" s="28"/>
      <c r="D137" s="28"/>
      <c r="E137" s="5"/>
      <c r="F137" s="5"/>
      <c r="G137" s="5"/>
      <c r="H137" s="5"/>
      <c r="I137" s="5"/>
      <c r="J137" s="5"/>
      <c r="K137" s="5"/>
      <c r="L137" s="5"/>
      <c r="M137" s="28"/>
      <c r="Q137" s="4" t="s">
        <v>252</v>
      </c>
    </row>
    <row r="138" spans="1:17" ht="30" customHeight="1" x14ac:dyDescent="0.3">
      <c r="A138" s="28"/>
      <c r="B138" s="28"/>
      <c r="C138" s="28"/>
      <c r="D138" s="28"/>
      <c r="E138" s="5"/>
      <c r="F138" s="5"/>
      <c r="G138" s="5"/>
      <c r="H138" s="5"/>
      <c r="I138" s="5"/>
      <c r="J138" s="5"/>
      <c r="K138" s="5"/>
      <c r="L138" s="5"/>
      <c r="M138" s="28"/>
      <c r="Q138" s="4" t="s">
        <v>252</v>
      </c>
    </row>
    <row r="139" spans="1:17" ht="30" customHeight="1" x14ac:dyDescent="0.3">
      <c r="A139" s="28"/>
      <c r="B139" s="28"/>
      <c r="C139" s="28"/>
      <c r="D139" s="28"/>
      <c r="E139" s="5"/>
      <c r="F139" s="5"/>
      <c r="G139" s="5"/>
      <c r="H139" s="5"/>
      <c r="I139" s="5"/>
      <c r="J139" s="5"/>
      <c r="K139" s="5"/>
      <c r="L139" s="5"/>
      <c r="M139" s="28"/>
      <c r="Q139" s="4" t="s">
        <v>252</v>
      </c>
    </row>
    <row r="140" spans="1:17" ht="30" customHeight="1" x14ac:dyDescent="0.3">
      <c r="A140" s="28"/>
      <c r="B140" s="28"/>
      <c r="C140" s="28"/>
      <c r="D140" s="28"/>
      <c r="E140" s="5"/>
      <c r="F140" s="5"/>
      <c r="G140" s="5"/>
      <c r="H140" s="5"/>
      <c r="I140" s="5"/>
      <c r="J140" s="5"/>
      <c r="K140" s="5"/>
      <c r="L140" s="5"/>
      <c r="M140" s="28"/>
      <c r="Q140" s="4" t="s">
        <v>252</v>
      </c>
    </row>
    <row r="141" spans="1:17" ht="30" customHeight="1" x14ac:dyDescent="0.3">
      <c r="A141" s="28"/>
      <c r="B141" s="28"/>
      <c r="C141" s="28"/>
      <c r="D141" s="28"/>
      <c r="E141" s="5"/>
      <c r="F141" s="5"/>
      <c r="G141" s="5"/>
      <c r="H141" s="5"/>
      <c r="I141" s="5"/>
      <c r="J141" s="5"/>
      <c r="K141" s="5"/>
      <c r="L141" s="5"/>
      <c r="M141" s="28"/>
      <c r="Q141" s="4" t="s">
        <v>252</v>
      </c>
    </row>
    <row r="142" spans="1:17" ht="30" customHeight="1" x14ac:dyDescent="0.3">
      <c r="A142" s="28"/>
      <c r="B142" s="28"/>
      <c r="C142" s="28"/>
      <c r="D142" s="28"/>
      <c r="E142" s="5"/>
      <c r="F142" s="5"/>
      <c r="G142" s="5"/>
      <c r="H142" s="5"/>
      <c r="I142" s="5"/>
      <c r="J142" s="5"/>
      <c r="K142" s="5"/>
      <c r="L142" s="5"/>
      <c r="M142" s="28"/>
      <c r="Q142" s="4" t="s">
        <v>252</v>
      </c>
    </row>
    <row r="143" spans="1:17" ht="30" customHeight="1" x14ac:dyDescent="0.3">
      <c r="A143" s="28"/>
      <c r="B143" s="28"/>
      <c r="C143" s="28"/>
      <c r="D143" s="28"/>
      <c r="E143" s="5"/>
      <c r="F143" s="5"/>
      <c r="G143" s="5"/>
      <c r="H143" s="5"/>
      <c r="I143" s="5"/>
      <c r="J143" s="5"/>
      <c r="K143" s="5"/>
      <c r="L143" s="5"/>
      <c r="M143" s="28"/>
      <c r="Q143" s="4" t="s">
        <v>252</v>
      </c>
    </row>
    <row r="144" spans="1:17" ht="30" customHeight="1" x14ac:dyDescent="0.3">
      <c r="A144" s="28"/>
      <c r="B144" s="28"/>
      <c r="C144" s="28"/>
      <c r="D144" s="28"/>
      <c r="E144" s="5"/>
      <c r="F144" s="5"/>
      <c r="G144" s="5"/>
      <c r="H144" s="5"/>
      <c r="I144" s="5"/>
      <c r="J144" s="5"/>
      <c r="K144" s="5"/>
      <c r="L144" s="5"/>
      <c r="M144" s="28"/>
      <c r="Q144" s="4" t="s">
        <v>252</v>
      </c>
    </row>
    <row r="145" spans="1:48" ht="30" customHeight="1" x14ac:dyDescent="0.3">
      <c r="A145" s="28"/>
      <c r="B145" s="28"/>
      <c r="C145" s="28"/>
      <c r="D145" s="28"/>
      <c r="E145" s="5"/>
      <c r="F145" s="5"/>
      <c r="G145" s="5"/>
      <c r="H145" s="5"/>
      <c r="I145" s="5"/>
      <c r="J145" s="5"/>
      <c r="K145" s="5"/>
      <c r="L145" s="5"/>
      <c r="M145" s="28"/>
      <c r="Q145" s="4" t="s">
        <v>252</v>
      </c>
    </row>
    <row r="146" spans="1:48" ht="30" customHeight="1" x14ac:dyDescent="0.3">
      <c r="A146" s="28"/>
      <c r="B146" s="28"/>
      <c r="C146" s="28"/>
      <c r="D146" s="28"/>
      <c r="E146" s="5"/>
      <c r="F146" s="5"/>
      <c r="G146" s="5"/>
      <c r="H146" s="5"/>
      <c r="I146" s="5"/>
      <c r="J146" s="5"/>
      <c r="K146" s="5"/>
      <c r="L146" s="5"/>
      <c r="M146" s="28"/>
      <c r="Q146" s="4" t="s">
        <v>252</v>
      </c>
    </row>
    <row r="147" spans="1:48" ht="30" customHeight="1" x14ac:dyDescent="0.3">
      <c r="A147" s="6" t="s">
        <v>80</v>
      </c>
      <c r="B147" s="28"/>
      <c r="C147" s="28"/>
      <c r="D147" s="28"/>
      <c r="E147" s="5"/>
      <c r="F147" s="5">
        <f>SUMIF(Q125:Q146,"010106",F125:F146)</f>
        <v>0</v>
      </c>
      <c r="G147" s="5"/>
      <c r="H147" s="5">
        <f>SUMIF(Q125:Q146,"010106",H125:H146)</f>
        <v>0</v>
      </c>
      <c r="I147" s="5"/>
      <c r="J147" s="5">
        <f>SUMIF(Q125:Q146,"010106",J125:J146)</f>
        <v>0</v>
      </c>
      <c r="K147" s="5"/>
      <c r="L147" s="5">
        <f>SUMIF(Q125:Q146,"010106",L125:L146)</f>
        <v>0</v>
      </c>
      <c r="M147" s="28"/>
      <c r="N147" s="2" t="s">
        <v>81</v>
      </c>
    </row>
    <row r="148" spans="1:48" ht="30" customHeight="1" x14ac:dyDescent="0.3">
      <c r="A148" s="6" t="s">
        <v>271</v>
      </c>
      <c r="B148" s="6" t="s">
        <v>51</v>
      </c>
      <c r="C148" s="28"/>
      <c r="D148" s="28"/>
      <c r="E148" s="5"/>
      <c r="F148" s="5"/>
      <c r="G148" s="5"/>
      <c r="H148" s="5"/>
      <c r="I148" s="5"/>
      <c r="J148" s="5"/>
      <c r="K148" s="5"/>
      <c r="L148" s="5"/>
      <c r="M148" s="28"/>
      <c r="Q148" s="4" t="s">
        <v>272</v>
      </c>
    </row>
    <row r="149" spans="1:48" ht="30" customHeight="1" x14ac:dyDescent="0.3">
      <c r="A149" s="6" t="s">
        <v>273</v>
      </c>
      <c r="B149" s="6" t="s">
        <v>274</v>
      </c>
      <c r="C149" s="6" t="s">
        <v>71</v>
      </c>
      <c r="D149" s="28">
        <v>119</v>
      </c>
      <c r="E149" s="5">
        <f>TRUNC(단가대비표!O151,0)</f>
        <v>0</v>
      </c>
      <c r="F149" s="5">
        <f t="shared" ref="F149:F154" si="17">TRUNC(E149*D149, 0)</f>
        <v>0</v>
      </c>
      <c r="G149" s="5">
        <f>TRUNC(단가대비표!P151,0)</f>
        <v>0</v>
      </c>
      <c r="H149" s="5">
        <f t="shared" ref="H149:H154" si="18">TRUNC(G149*D149, 0)</f>
        <v>0</v>
      </c>
      <c r="I149" s="5">
        <f>TRUNC(단가대비표!V151,0)</f>
        <v>0</v>
      </c>
      <c r="J149" s="5">
        <f t="shared" ref="J149:J154" si="19">TRUNC(I149*D149, 0)</f>
        <v>0</v>
      </c>
      <c r="K149" s="5">
        <f t="shared" ref="K149:L154" si="20">TRUNC(E149+G149+I149, 0)</f>
        <v>0</v>
      </c>
      <c r="L149" s="5">
        <f t="shared" si="20"/>
        <v>0</v>
      </c>
      <c r="M149" s="6" t="s">
        <v>51</v>
      </c>
      <c r="N149" s="4" t="s">
        <v>275</v>
      </c>
      <c r="O149" s="4" t="s">
        <v>51</v>
      </c>
      <c r="P149" s="4" t="s">
        <v>51</v>
      </c>
      <c r="Q149" s="4" t="s">
        <v>272</v>
      </c>
      <c r="R149" s="4" t="s">
        <v>63</v>
      </c>
      <c r="S149" s="4" t="s">
        <v>63</v>
      </c>
      <c r="T149" s="4" t="s">
        <v>62</v>
      </c>
      <c r="AR149" s="4" t="s">
        <v>51</v>
      </c>
      <c r="AS149" s="4" t="s">
        <v>51</v>
      </c>
      <c r="AU149" s="4" t="s">
        <v>276</v>
      </c>
      <c r="AV149" s="2">
        <v>490</v>
      </c>
    </row>
    <row r="150" spans="1:48" ht="30" customHeight="1" x14ac:dyDescent="0.3">
      <c r="A150" s="6" t="s">
        <v>273</v>
      </c>
      <c r="B150" s="6" t="s">
        <v>277</v>
      </c>
      <c r="C150" s="6" t="s">
        <v>71</v>
      </c>
      <c r="D150" s="28">
        <v>56</v>
      </c>
      <c r="E150" s="5">
        <f>TRUNC(단가대비표!O152,0)</f>
        <v>0</v>
      </c>
      <c r="F150" s="5">
        <f t="shared" si="17"/>
        <v>0</v>
      </c>
      <c r="G150" s="5">
        <f>TRUNC(단가대비표!P152,0)</f>
        <v>0</v>
      </c>
      <c r="H150" s="5">
        <f t="shared" si="18"/>
        <v>0</v>
      </c>
      <c r="I150" s="5">
        <f>TRUNC(단가대비표!V152,0)</f>
        <v>0</v>
      </c>
      <c r="J150" s="5">
        <f t="shared" si="19"/>
        <v>0</v>
      </c>
      <c r="K150" s="5">
        <f t="shared" si="20"/>
        <v>0</v>
      </c>
      <c r="L150" s="5">
        <f t="shared" si="20"/>
        <v>0</v>
      </c>
      <c r="M150" s="6" t="s">
        <v>51</v>
      </c>
      <c r="N150" s="4" t="s">
        <v>278</v>
      </c>
      <c r="O150" s="4" t="s">
        <v>51</v>
      </c>
      <c r="P150" s="4" t="s">
        <v>51</v>
      </c>
      <c r="Q150" s="4" t="s">
        <v>272</v>
      </c>
      <c r="R150" s="4" t="s">
        <v>63</v>
      </c>
      <c r="S150" s="4" t="s">
        <v>63</v>
      </c>
      <c r="T150" s="4" t="s">
        <v>62</v>
      </c>
      <c r="AR150" s="4" t="s">
        <v>51</v>
      </c>
      <c r="AS150" s="4" t="s">
        <v>51</v>
      </c>
      <c r="AU150" s="4" t="s">
        <v>279</v>
      </c>
      <c r="AV150" s="2">
        <v>68</v>
      </c>
    </row>
    <row r="151" spans="1:48" ht="30" customHeight="1" x14ac:dyDescent="0.3">
      <c r="A151" s="6" t="s">
        <v>280</v>
      </c>
      <c r="B151" s="6" t="s">
        <v>281</v>
      </c>
      <c r="C151" s="6" t="s">
        <v>71</v>
      </c>
      <c r="D151" s="28">
        <v>19</v>
      </c>
      <c r="E151" s="5">
        <f>TRUNC(일위대가목록!E39,0)</f>
        <v>0</v>
      </c>
      <c r="F151" s="5">
        <f t="shared" si="17"/>
        <v>0</v>
      </c>
      <c r="G151" s="5">
        <f>TRUNC(일위대가목록!F39,0)</f>
        <v>0</v>
      </c>
      <c r="H151" s="5">
        <f t="shared" si="18"/>
        <v>0</v>
      </c>
      <c r="I151" s="5">
        <f>TRUNC(일위대가목록!G39,0)</f>
        <v>0</v>
      </c>
      <c r="J151" s="5">
        <f t="shared" si="19"/>
        <v>0</v>
      </c>
      <c r="K151" s="5">
        <f t="shared" si="20"/>
        <v>0</v>
      </c>
      <c r="L151" s="5">
        <f t="shared" si="20"/>
        <v>0</v>
      </c>
      <c r="M151" s="6" t="s">
        <v>282</v>
      </c>
      <c r="N151" s="4" t="s">
        <v>283</v>
      </c>
      <c r="O151" s="4" t="s">
        <v>51</v>
      </c>
      <c r="P151" s="4" t="s">
        <v>51</v>
      </c>
      <c r="Q151" s="4" t="s">
        <v>272</v>
      </c>
      <c r="R151" s="4" t="s">
        <v>62</v>
      </c>
      <c r="S151" s="4" t="s">
        <v>63</v>
      </c>
      <c r="T151" s="4" t="s">
        <v>63</v>
      </c>
      <c r="AR151" s="4" t="s">
        <v>51</v>
      </c>
      <c r="AS151" s="4" t="s">
        <v>51</v>
      </c>
      <c r="AU151" s="4" t="s">
        <v>284</v>
      </c>
      <c r="AV151" s="2">
        <v>71</v>
      </c>
    </row>
    <row r="152" spans="1:48" ht="30" customHeight="1" x14ac:dyDescent="0.3">
      <c r="A152" s="6" t="s">
        <v>280</v>
      </c>
      <c r="B152" s="6" t="s">
        <v>285</v>
      </c>
      <c r="C152" s="6" t="s">
        <v>71</v>
      </c>
      <c r="D152" s="28">
        <v>14</v>
      </c>
      <c r="E152" s="5">
        <f>TRUNC(일위대가목록!E40,0)</f>
        <v>0</v>
      </c>
      <c r="F152" s="5">
        <f t="shared" si="17"/>
        <v>0</v>
      </c>
      <c r="G152" s="5">
        <f>TRUNC(일위대가목록!F40,0)</f>
        <v>0</v>
      </c>
      <c r="H152" s="5">
        <f t="shared" si="18"/>
        <v>0</v>
      </c>
      <c r="I152" s="5">
        <f>TRUNC(일위대가목록!G40,0)</f>
        <v>0</v>
      </c>
      <c r="J152" s="5">
        <f t="shared" si="19"/>
        <v>0</v>
      </c>
      <c r="K152" s="5">
        <f t="shared" si="20"/>
        <v>0</v>
      </c>
      <c r="L152" s="5">
        <f t="shared" si="20"/>
        <v>0</v>
      </c>
      <c r="M152" s="6" t="s">
        <v>286</v>
      </c>
      <c r="N152" s="4" t="s">
        <v>287</v>
      </c>
      <c r="O152" s="4" t="s">
        <v>51</v>
      </c>
      <c r="P152" s="4" t="s">
        <v>51</v>
      </c>
      <c r="Q152" s="4" t="s">
        <v>272</v>
      </c>
      <c r="R152" s="4" t="s">
        <v>62</v>
      </c>
      <c r="S152" s="4" t="s">
        <v>63</v>
      </c>
      <c r="T152" s="4" t="s">
        <v>63</v>
      </c>
      <c r="AR152" s="4" t="s">
        <v>51</v>
      </c>
      <c r="AS152" s="4" t="s">
        <v>51</v>
      </c>
      <c r="AU152" s="4" t="s">
        <v>288</v>
      </c>
      <c r="AV152" s="2">
        <v>72</v>
      </c>
    </row>
    <row r="153" spans="1:48" ht="30" customHeight="1" x14ac:dyDescent="0.3">
      <c r="A153" s="6" t="s">
        <v>289</v>
      </c>
      <c r="B153" s="6" t="s">
        <v>290</v>
      </c>
      <c r="C153" s="6" t="s">
        <v>207</v>
      </c>
      <c r="D153" s="28">
        <v>55</v>
      </c>
      <c r="E153" s="5">
        <f>TRUNC(일위대가목록!E41,0)</f>
        <v>0</v>
      </c>
      <c r="F153" s="5">
        <f t="shared" si="17"/>
        <v>0</v>
      </c>
      <c r="G153" s="5">
        <f>TRUNC(일위대가목록!F41,0)</f>
        <v>0</v>
      </c>
      <c r="H153" s="5">
        <f t="shared" si="18"/>
        <v>0</v>
      </c>
      <c r="I153" s="5">
        <f>TRUNC(일위대가목록!G41,0)</f>
        <v>0</v>
      </c>
      <c r="J153" s="5">
        <f t="shared" si="19"/>
        <v>0</v>
      </c>
      <c r="K153" s="5">
        <f t="shared" si="20"/>
        <v>0</v>
      </c>
      <c r="L153" s="5">
        <f t="shared" si="20"/>
        <v>0</v>
      </c>
      <c r="M153" s="6" t="s">
        <v>291</v>
      </c>
      <c r="N153" s="4" t="s">
        <v>292</v>
      </c>
      <c r="O153" s="4" t="s">
        <v>51</v>
      </c>
      <c r="P153" s="4" t="s">
        <v>51</v>
      </c>
      <c r="Q153" s="4" t="s">
        <v>272</v>
      </c>
      <c r="R153" s="4" t="s">
        <v>62</v>
      </c>
      <c r="S153" s="4" t="s">
        <v>63</v>
      </c>
      <c r="T153" s="4" t="s">
        <v>63</v>
      </c>
      <c r="AR153" s="4" t="s">
        <v>51</v>
      </c>
      <c r="AS153" s="4" t="s">
        <v>51</v>
      </c>
      <c r="AU153" s="4" t="s">
        <v>293</v>
      </c>
      <c r="AV153" s="2">
        <v>69</v>
      </c>
    </row>
    <row r="154" spans="1:48" ht="30" customHeight="1" x14ac:dyDescent="0.3">
      <c r="A154" s="6" t="s">
        <v>289</v>
      </c>
      <c r="B154" s="6" t="s">
        <v>294</v>
      </c>
      <c r="C154" s="6" t="s">
        <v>207</v>
      </c>
      <c r="D154" s="28">
        <v>222</v>
      </c>
      <c r="E154" s="5">
        <f>TRUNC(일위대가목록!E42,0)</f>
        <v>0</v>
      </c>
      <c r="F154" s="5">
        <f t="shared" si="17"/>
        <v>0</v>
      </c>
      <c r="G154" s="5">
        <f>TRUNC(일위대가목록!F42,0)</f>
        <v>0</v>
      </c>
      <c r="H154" s="5">
        <f t="shared" si="18"/>
        <v>0</v>
      </c>
      <c r="I154" s="5">
        <f>TRUNC(일위대가목록!G42,0)</f>
        <v>0</v>
      </c>
      <c r="J154" s="5">
        <f t="shared" si="19"/>
        <v>0</v>
      </c>
      <c r="K154" s="5">
        <f t="shared" si="20"/>
        <v>0</v>
      </c>
      <c r="L154" s="5">
        <f t="shared" si="20"/>
        <v>0</v>
      </c>
      <c r="M154" s="6" t="s">
        <v>295</v>
      </c>
      <c r="N154" s="4" t="s">
        <v>296</v>
      </c>
      <c r="O154" s="4" t="s">
        <v>51</v>
      </c>
      <c r="P154" s="4" t="s">
        <v>51</v>
      </c>
      <c r="Q154" s="4" t="s">
        <v>272</v>
      </c>
      <c r="R154" s="4" t="s">
        <v>62</v>
      </c>
      <c r="S154" s="4" t="s">
        <v>63</v>
      </c>
      <c r="T154" s="4" t="s">
        <v>63</v>
      </c>
      <c r="AR154" s="4" t="s">
        <v>51</v>
      </c>
      <c r="AS154" s="4" t="s">
        <v>51</v>
      </c>
      <c r="AU154" s="4" t="s">
        <v>297</v>
      </c>
      <c r="AV154" s="2">
        <v>70</v>
      </c>
    </row>
    <row r="155" spans="1:48" ht="30" customHeight="1" x14ac:dyDescent="0.3">
      <c r="A155" s="28"/>
      <c r="B155" s="28"/>
      <c r="C155" s="28"/>
      <c r="D155" s="28"/>
      <c r="E155" s="5"/>
      <c r="F155" s="5"/>
      <c r="G155" s="5"/>
      <c r="H155" s="5"/>
      <c r="I155" s="5"/>
      <c r="J155" s="5"/>
      <c r="K155" s="5"/>
      <c r="L155" s="5"/>
      <c r="M155" s="28"/>
      <c r="Q155" s="4" t="s">
        <v>272</v>
      </c>
    </row>
    <row r="156" spans="1:48" ht="30" customHeight="1" x14ac:dyDescent="0.3">
      <c r="A156" s="28"/>
      <c r="B156" s="28"/>
      <c r="C156" s="28"/>
      <c r="D156" s="28"/>
      <c r="E156" s="5"/>
      <c r="F156" s="5"/>
      <c r="G156" s="5"/>
      <c r="H156" s="5"/>
      <c r="I156" s="5"/>
      <c r="J156" s="5"/>
      <c r="K156" s="5"/>
      <c r="L156" s="5"/>
      <c r="M156" s="28"/>
      <c r="Q156" s="4" t="s">
        <v>272</v>
      </c>
    </row>
    <row r="157" spans="1:48" ht="30" customHeight="1" x14ac:dyDescent="0.3">
      <c r="A157" s="28"/>
      <c r="B157" s="28"/>
      <c r="C157" s="28"/>
      <c r="D157" s="28"/>
      <c r="E157" s="5"/>
      <c r="F157" s="5"/>
      <c r="G157" s="5"/>
      <c r="H157" s="5"/>
      <c r="I157" s="5"/>
      <c r="J157" s="5"/>
      <c r="K157" s="5"/>
      <c r="L157" s="5"/>
      <c r="M157" s="28"/>
      <c r="Q157" s="4" t="s">
        <v>272</v>
      </c>
    </row>
    <row r="158" spans="1:48" ht="30" customHeight="1" x14ac:dyDescent="0.3">
      <c r="A158" s="28"/>
      <c r="B158" s="28"/>
      <c r="C158" s="28"/>
      <c r="D158" s="28"/>
      <c r="E158" s="5"/>
      <c r="F158" s="5"/>
      <c r="G158" s="5"/>
      <c r="H158" s="5"/>
      <c r="I158" s="5"/>
      <c r="J158" s="5"/>
      <c r="K158" s="5"/>
      <c r="L158" s="5"/>
      <c r="M158" s="28"/>
      <c r="Q158" s="4" t="s">
        <v>272</v>
      </c>
    </row>
    <row r="159" spans="1:48" ht="30" customHeight="1" x14ac:dyDescent="0.3">
      <c r="A159" s="28"/>
      <c r="B159" s="28"/>
      <c r="C159" s="28"/>
      <c r="D159" s="28"/>
      <c r="E159" s="5"/>
      <c r="F159" s="5"/>
      <c r="G159" s="5"/>
      <c r="H159" s="5"/>
      <c r="I159" s="5"/>
      <c r="J159" s="5"/>
      <c r="K159" s="5"/>
      <c r="L159" s="5"/>
      <c r="M159" s="28"/>
      <c r="Q159" s="4" t="s">
        <v>272</v>
      </c>
    </row>
    <row r="160" spans="1:48" ht="30" customHeight="1" x14ac:dyDescent="0.3">
      <c r="A160" s="28"/>
      <c r="B160" s="28"/>
      <c r="C160" s="28"/>
      <c r="D160" s="28"/>
      <c r="E160" s="5"/>
      <c r="F160" s="5"/>
      <c r="G160" s="5"/>
      <c r="H160" s="5"/>
      <c r="I160" s="5"/>
      <c r="J160" s="5"/>
      <c r="K160" s="5"/>
      <c r="L160" s="5"/>
      <c r="M160" s="28"/>
      <c r="Q160" s="4" t="s">
        <v>272</v>
      </c>
    </row>
    <row r="161" spans="1:48" ht="30" customHeight="1" x14ac:dyDescent="0.3">
      <c r="A161" s="28"/>
      <c r="B161" s="28"/>
      <c r="C161" s="28"/>
      <c r="D161" s="28"/>
      <c r="E161" s="5"/>
      <c r="F161" s="5"/>
      <c r="G161" s="5"/>
      <c r="H161" s="5"/>
      <c r="I161" s="5"/>
      <c r="J161" s="5"/>
      <c r="K161" s="5"/>
      <c r="L161" s="5"/>
      <c r="M161" s="28"/>
      <c r="Q161" s="4" t="s">
        <v>272</v>
      </c>
    </row>
    <row r="162" spans="1:48" ht="30" customHeight="1" x14ac:dyDescent="0.3">
      <c r="A162" s="28"/>
      <c r="B162" s="28"/>
      <c r="C162" s="28"/>
      <c r="D162" s="28"/>
      <c r="E162" s="5"/>
      <c r="F162" s="5"/>
      <c r="G162" s="5"/>
      <c r="H162" s="5"/>
      <c r="I162" s="5"/>
      <c r="J162" s="5"/>
      <c r="K162" s="5"/>
      <c r="L162" s="5"/>
      <c r="M162" s="28"/>
      <c r="Q162" s="4" t="s">
        <v>272</v>
      </c>
    </row>
    <row r="163" spans="1:48" ht="30" customHeight="1" x14ac:dyDescent="0.3">
      <c r="A163" s="28"/>
      <c r="B163" s="28"/>
      <c r="C163" s="28"/>
      <c r="D163" s="28"/>
      <c r="E163" s="5"/>
      <c r="F163" s="5"/>
      <c r="G163" s="5"/>
      <c r="H163" s="5"/>
      <c r="I163" s="5"/>
      <c r="J163" s="5"/>
      <c r="K163" s="5"/>
      <c r="L163" s="5"/>
      <c r="M163" s="28"/>
      <c r="Q163" s="4" t="s">
        <v>272</v>
      </c>
    </row>
    <row r="164" spans="1:48" ht="30" customHeight="1" x14ac:dyDescent="0.3">
      <c r="A164" s="28"/>
      <c r="B164" s="28"/>
      <c r="C164" s="28"/>
      <c r="D164" s="28"/>
      <c r="E164" s="5"/>
      <c r="F164" s="5"/>
      <c r="G164" s="5"/>
      <c r="H164" s="5"/>
      <c r="I164" s="5"/>
      <c r="J164" s="5"/>
      <c r="K164" s="5"/>
      <c r="L164" s="5"/>
      <c r="M164" s="28"/>
      <c r="Q164" s="4" t="s">
        <v>272</v>
      </c>
    </row>
    <row r="165" spans="1:48" ht="30" customHeight="1" x14ac:dyDescent="0.3">
      <c r="A165" s="28"/>
      <c r="B165" s="28"/>
      <c r="C165" s="28"/>
      <c r="D165" s="28"/>
      <c r="E165" s="5"/>
      <c r="F165" s="5"/>
      <c r="G165" s="5"/>
      <c r="H165" s="5"/>
      <c r="I165" s="5"/>
      <c r="J165" s="5"/>
      <c r="K165" s="5"/>
      <c r="L165" s="5"/>
      <c r="M165" s="28"/>
      <c r="Q165" s="4" t="s">
        <v>272</v>
      </c>
    </row>
    <row r="166" spans="1:48" ht="30" customHeight="1" x14ac:dyDescent="0.3">
      <c r="A166" s="28"/>
      <c r="B166" s="28"/>
      <c r="C166" s="28"/>
      <c r="D166" s="28"/>
      <c r="E166" s="5"/>
      <c r="F166" s="5"/>
      <c r="G166" s="5"/>
      <c r="H166" s="5"/>
      <c r="I166" s="5"/>
      <c r="J166" s="5"/>
      <c r="K166" s="5"/>
      <c r="L166" s="5"/>
      <c r="M166" s="28"/>
      <c r="Q166" s="4" t="s">
        <v>272</v>
      </c>
    </row>
    <row r="167" spans="1:48" ht="30" customHeight="1" x14ac:dyDescent="0.3">
      <c r="A167" s="28"/>
      <c r="B167" s="28"/>
      <c r="C167" s="28"/>
      <c r="D167" s="28"/>
      <c r="E167" s="5"/>
      <c r="F167" s="5"/>
      <c r="G167" s="5"/>
      <c r="H167" s="5"/>
      <c r="I167" s="5"/>
      <c r="J167" s="5"/>
      <c r="K167" s="5"/>
      <c r="L167" s="5"/>
      <c r="M167" s="28"/>
      <c r="Q167" s="4" t="s">
        <v>272</v>
      </c>
    </row>
    <row r="168" spans="1:48" ht="30" customHeight="1" x14ac:dyDescent="0.3">
      <c r="A168" s="28"/>
      <c r="B168" s="28"/>
      <c r="C168" s="28"/>
      <c r="D168" s="28"/>
      <c r="E168" s="5"/>
      <c r="F168" s="5"/>
      <c r="G168" s="5"/>
      <c r="H168" s="5"/>
      <c r="I168" s="5"/>
      <c r="J168" s="5"/>
      <c r="K168" s="5"/>
      <c r="L168" s="5"/>
      <c r="M168" s="28"/>
      <c r="Q168" s="4" t="s">
        <v>272</v>
      </c>
    </row>
    <row r="169" spans="1:48" ht="30" customHeight="1" x14ac:dyDescent="0.3">
      <c r="A169" s="28"/>
      <c r="B169" s="28"/>
      <c r="C169" s="28"/>
      <c r="D169" s="28"/>
      <c r="E169" s="5"/>
      <c r="F169" s="5"/>
      <c r="G169" s="5"/>
      <c r="H169" s="5"/>
      <c r="I169" s="5"/>
      <c r="J169" s="5"/>
      <c r="K169" s="5"/>
      <c r="L169" s="5"/>
      <c r="M169" s="28"/>
      <c r="Q169" s="4" t="s">
        <v>272</v>
      </c>
    </row>
    <row r="170" spans="1:48" ht="30" customHeight="1" x14ac:dyDescent="0.3">
      <c r="A170" s="28"/>
      <c r="B170" s="28"/>
      <c r="C170" s="28"/>
      <c r="D170" s="28"/>
      <c r="E170" s="5"/>
      <c r="F170" s="5"/>
      <c r="G170" s="5"/>
      <c r="H170" s="5"/>
      <c r="I170" s="5"/>
      <c r="J170" s="5"/>
      <c r="K170" s="5"/>
      <c r="L170" s="5"/>
      <c r="M170" s="28"/>
      <c r="Q170" s="4" t="s">
        <v>272</v>
      </c>
    </row>
    <row r="171" spans="1:48" ht="30" customHeight="1" x14ac:dyDescent="0.3">
      <c r="A171" s="6" t="s">
        <v>80</v>
      </c>
      <c r="B171" s="28"/>
      <c r="C171" s="28"/>
      <c r="D171" s="28"/>
      <c r="E171" s="5"/>
      <c r="F171" s="5">
        <f>SUMIF(Q149:Q170,"010107",F149:F170)</f>
        <v>0</v>
      </c>
      <c r="G171" s="5"/>
      <c r="H171" s="5">
        <f>SUMIF(Q149:Q170,"010107",H149:H170)</f>
        <v>0</v>
      </c>
      <c r="I171" s="5"/>
      <c r="J171" s="5">
        <f>SUMIF(Q149:Q170,"010107",J149:J170)</f>
        <v>0</v>
      </c>
      <c r="K171" s="5"/>
      <c r="L171" s="5">
        <f>SUMIF(Q149:Q170,"010107",L149:L170)</f>
        <v>0</v>
      </c>
      <c r="M171" s="28"/>
      <c r="N171" s="2" t="s">
        <v>81</v>
      </c>
    </row>
    <row r="172" spans="1:48" ht="30" customHeight="1" x14ac:dyDescent="0.3">
      <c r="A172" s="6" t="s">
        <v>298</v>
      </c>
      <c r="B172" s="6" t="s">
        <v>51</v>
      </c>
      <c r="C172" s="28"/>
      <c r="D172" s="28"/>
      <c r="E172" s="5"/>
      <c r="F172" s="5"/>
      <c r="G172" s="5"/>
      <c r="H172" s="5"/>
      <c r="I172" s="5"/>
      <c r="J172" s="5"/>
      <c r="K172" s="5"/>
      <c r="L172" s="5"/>
      <c r="M172" s="28"/>
      <c r="Q172" s="4" t="s">
        <v>299</v>
      </c>
    </row>
    <row r="173" spans="1:48" ht="30" customHeight="1" x14ac:dyDescent="0.3">
      <c r="A173" s="6" t="s">
        <v>300</v>
      </c>
      <c r="B173" s="6" t="s">
        <v>301</v>
      </c>
      <c r="C173" s="6" t="s">
        <v>71</v>
      </c>
      <c r="D173" s="28">
        <v>138</v>
      </c>
      <c r="E173" s="5">
        <f>TRUNC(단가대비표!O130,0)</f>
        <v>0</v>
      </c>
      <c r="F173" s="5">
        <f t="shared" ref="F173:F182" si="21">TRUNC(E173*D173, 0)</f>
        <v>0</v>
      </c>
      <c r="G173" s="5">
        <f>TRUNC(단가대비표!P130,0)</f>
        <v>0</v>
      </c>
      <c r="H173" s="5">
        <f t="shared" ref="H173:H182" si="22">TRUNC(G173*D173, 0)</f>
        <v>0</v>
      </c>
      <c r="I173" s="5">
        <f>TRUNC(단가대비표!V130,0)</f>
        <v>0</v>
      </c>
      <c r="J173" s="5">
        <f t="shared" ref="J173:J182" si="23">TRUNC(I173*D173, 0)</f>
        <v>0</v>
      </c>
      <c r="K173" s="5">
        <f t="shared" ref="K173:K182" si="24">TRUNC(E173+G173+I173, 0)</f>
        <v>0</v>
      </c>
      <c r="L173" s="5">
        <f t="shared" ref="L173:L182" si="25">TRUNC(F173+H173+J173, 0)</f>
        <v>0</v>
      </c>
      <c r="M173" s="6" t="s">
        <v>302</v>
      </c>
      <c r="N173" s="4" t="s">
        <v>303</v>
      </c>
      <c r="O173" s="4" t="s">
        <v>51</v>
      </c>
      <c r="P173" s="4" t="s">
        <v>51</v>
      </c>
      <c r="Q173" s="4" t="s">
        <v>299</v>
      </c>
      <c r="R173" s="4" t="s">
        <v>63</v>
      </c>
      <c r="S173" s="4" t="s">
        <v>63</v>
      </c>
      <c r="T173" s="4" t="s">
        <v>62</v>
      </c>
      <c r="AR173" s="4" t="s">
        <v>51</v>
      </c>
      <c r="AS173" s="4" t="s">
        <v>51</v>
      </c>
      <c r="AU173" s="4" t="s">
        <v>304</v>
      </c>
      <c r="AV173" s="2">
        <v>410</v>
      </c>
    </row>
    <row r="174" spans="1:48" ht="30" customHeight="1" x14ac:dyDescent="0.3">
      <c r="A174" s="6" t="s">
        <v>300</v>
      </c>
      <c r="B174" s="6" t="s">
        <v>305</v>
      </c>
      <c r="C174" s="6" t="s">
        <v>71</v>
      </c>
      <c r="D174" s="28">
        <v>19</v>
      </c>
      <c r="E174" s="5">
        <f>TRUNC(단가대비표!O131,0)</f>
        <v>0</v>
      </c>
      <c r="F174" s="5">
        <f t="shared" si="21"/>
        <v>0</v>
      </c>
      <c r="G174" s="5">
        <f>TRUNC(단가대비표!P131,0)</f>
        <v>0</v>
      </c>
      <c r="H174" s="5">
        <f t="shared" si="22"/>
        <v>0</v>
      </c>
      <c r="I174" s="5">
        <f>TRUNC(단가대비표!V131,0)</f>
        <v>0</v>
      </c>
      <c r="J174" s="5">
        <f t="shared" si="23"/>
        <v>0</v>
      </c>
      <c r="K174" s="5">
        <f t="shared" si="24"/>
        <v>0</v>
      </c>
      <c r="L174" s="5">
        <f t="shared" si="25"/>
        <v>0</v>
      </c>
      <c r="M174" s="6" t="s">
        <v>302</v>
      </c>
      <c r="N174" s="4" t="s">
        <v>306</v>
      </c>
      <c r="O174" s="4" t="s">
        <v>51</v>
      </c>
      <c r="P174" s="4" t="s">
        <v>51</v>
      </c>
      <c r="Q174" s="4" t="s">
        <v>299</v>
      </c>
      <c r="R174" s="4" t="s">
        <v>63</v>
      </c>
      <c r="S174" s="4" t="s">
        <v>63</v>
      </c>
      <c r="T174" s="4" t="s">
        <v>62</v>
      </c>
      <c r="AR174" s="4" t="s">
        <v>51</v>
      </c>
      <c r="AS174" s="4" t="s">
        <v>51</v>
      </c>
      <c r="AU174" s="4" t="s">
        <v>307</v>
      </c>
      <c r="AV174" s="2">
        <v>75</v>
      </c>
    </row>
    <row r="175" spans="1:48" ht="30" customHeight="1" x14ac:dyDescent="0.3">
      <c r="A175" s="6" t="s">
        <v>308</v>
      </c>
      <c r="B175" s="6" t="s">
        <v>309</v>
      </c>
      <c r="C175" s="6" t="s">
        <v>71</v>
      </c>
      <c r="D175" s="28">
        <v>20</v>
      </c>
      <c r="E175" s="5">
        <f>TRUNC(단가대비표!O129,0)</f>
        <v>0</v>
      </c>
      <c r="F175" s="5">
        <f t="shared" si="21"/>
        <v>0</v>
      </c>
      <c r="G175" s="5">
        <f>TRUNC(단가대비표!P129,0)</f>
        <v>0</v>
      </c>
      <c r="H175" s="5">
        <f t="shared" si="22"/>
        <v>0</v>
      </c>
      <c r="I175" s="5">
        <f>TRUNC(단가대비표!V129,0)</f>
        <v>0</v>
      </c>
      <c r="J175" s="5">
        <f t="shared" si="23"/>
        <v>0</v>
      </c>
      <c r="K175" s="5">
        <f t="shared" si="24"/>
        <v>0</v>
      </c>
      <c r="L175" s="5">
        <f t="shared" si="25"/>
        <v>0</v>
      </c>
      <c r="M175" s="6" t="s">
        <v>51</v>
      </c>
      <c r="N175" s="4" t="s">
        <v>310</v>
      </c>
      <c r="O175" s="4" t="s">
        <v>51</v>
      </c>
      <c r="P175" s="4" t="s">
        <v>51</v>
      </c>
      <c r="Q175" s="4" t="s">
        <v>299</v>
      </c>
      <c r="R175" s="4" t="s">
        <v>63</v>
      </c>
      <c r="S175" s="4" t="s">
        <v>63</v>
      </c>
      <c r="T175" s="4" t="s">
        <v>62</v>
      </c>
      <c r="AR175" s="4" t="s">
        <v>51</v>
      </c>
      <c r="AS175" s="4" t="s">
        <v>51</v>
      </c>
      <c r="AU175" s="4" t="s">
        <v>311</v>
      </c>
      <c r="AV175" s="2">
        <v>413</v>
      </c>
    </row>
    <row r="176" spans="1:48" ht="30" customHeight="1" x14ac:dyDescent="0.3">
      <c r="A176" s="6" t="s">
        <v>312</v>
      </c>
      <c r="B176" s="6" t="s">
        <v>313</v>
      </c>
      <c r="C176" s="6" t="s">
        <v>207</v>
      </c>
      <c r="D176" s="28">
        <v>113</v>
      </c>
      <c r="E176" s="5">
        <f>TRUNC(단가대비표!O132,0)</f>
        <v>0</v>
      </c>
      <c r="F176" s="5">
        <f t="shared" si="21"/>
        <v>0</v>
      </c>
      <c r="G176" s="5">
        <f>TRUNC(단가대비표!P132,0)</f>
        <v>0</v>
      </c>
      <c r="H176" s="5">
        <f t="shared" si="22"/>
        <v>0</v>
      </c>
      <c r="I176" s="5">
        <f>TRUNC(단가대비표!V132,0)</f>
        <v>0</v>
      </c>
      <c r="J176" s="5">
        <f t="shared" si="23"/>
        <v>0</v>
      </c>
      <c r="K176" s="5">
        <f t="shared" si="24"/>
        <v>0</v>
      </c>
      <c r="L176" s="5">
        <f t="shared" si="25"/>
        <v>0</v>
      </c>
      <c r="M176" s="6" t="s">
        <v>302</v>
      </c>
      <c r="N176" s="4" t="s">
        <v>314</v>
      </c>
      <c r="O176" s="4" t="s">
        <v>51</v>
      </c>
      <c r="P176" s="4" t="s">
        <v>51</v>
      </c>
      <c r="Q176" s="4" t="s">
        <v>299</v>
      </c>
      <c r="R176" s="4" t="s">
        <v>63</v>
      </c>
      <c r="S176" s="4" t="s">
        <v>63</v>
      </c>
      <c r="T176" s="4" t="s">
        <v>62</v>
      </c>
      <c r="AR176" s="4" t="s">
        <v>51</v>
      </c>
      <c r="AS176" s="4" t="s">
        <v>51</v>
      </c>
      <c r="AU176" s="4" t="s">
        <v>315</v>
      </c>
      <c r="AV176" s="2">
        <v>76</v>
      </c>
    </row>
    <row r="177" spans="1:48" ht="30" customHeight="1" x14ac:dyDescent="0.3">
      <c r="A177" s="6" t="s">
        <v>316</v>
      </c>
      <c r="B177" s="6" t="s">
        <v>317</v>
      </c>
      <c r="C177" s="6" t="s">
        <v>71</v>
      </c>
      <c r="D177" s="28">
        <v>27</v>
      </c>
      <c r="E177" s="5">
        <f>TRUNC(단가대비표!O44,0)</f>
        <v>0</v>
      </c>
      <c r="F177" s="5">
        <f t="shared" si="21"/>
        <v>0</v>
      </c>
      <c r="G177" s="5">
        <f>TRUNC(단가대비표!P44,0)</f>
        <v>0</v>
      </c>
      <c r="H177" s="5">
        <f t="shared" si="22"/>
        <v>0</v>
      </c>
      <c r="I177" s="5">
        <f>TRUNC(단가대비표!V44,0)</f>
        <v>0</v>
      </c>
      <c r="J177" s="5">
        <f t="shared" si="23"/>
        <v>0</v>
      </c>
      <c r="K177" s="5">
        <f t="shared" si="24"/>
        <v>0</v>
      </c>
      <c r="L177" s="5">
        <f t="shared" si="25"/>
        <v>0</v>
      </c>
      <c r="M177" s="6" t="s">
        <v>302</v>
      </c>
      <c r="N177" s="4" t="s">
        <v>318</v>
      </c>
      <c r="O177" s="4" t="s">
        <v>51</v>
      </c>
      <c r="P177" s="4" t="s">
        <v>51</v>
      </c>
      <c r="Q177" s="4" t="s">
        <v>299</v>
      </c>
      <c r="R177" s="4" t="s">
        <v>63</v>
      </c>
      <c r="S177" s="4" t="s">
        <v>63</v>
      </c>
      <c r="T177" s="4" t="s">
        <v>62</v>
      </c>
      <c r="AR177" s="4" t="s">
        <v>51</v>
      </c>
      <c r="AS177" s="4" t="s">
        <v>51</v>
      </c>
      <c r="AU177" s="4" t="s">
        <v>319</v>
      </c>
      <c r="AV177" s="2">
        <v>411</v>
      </c>
    </row>
    <row r="178" spans="1:48" ht="30" customHeight="1" x14ac:dyDescent="0.3">
      <c r="A178" s="6" t="s">
        <v>320</v>
      </c>
      <c r="B178" s="6" t="s">
        <v>321</v>
      </c>
      <c r="C178" s="6" t="s">
        <v>207</v>
      </c>
      <c r="D178" s="28">
        <v>50</v>
      </c>
      <c r="E178" s="5">
        <f>TRUNC(일위대가목록!E43,0)</f>
        <v>0</v>
      </c>
      <c r="F178" s="5">
        <f t="shared" si="21"/>
        <v>0</v>
      </c>
      <c r="G178" s="5">
        <f>TRUNC(일위대가목록!F43,0)</f>
        <v>0</v>
      </c>
      <c r="H178" s="5">
        <f t="shared" si="22"/>
        <v>0</v>
      </c>
      <c r="I178" s="5">
        <f>TRUNC(일위대가목록!G43,0)</f>
        <v>0</v>
      </c>
      <c r="J178" s="5">
        <f t="shared" si="23"/>
        <v>0</v>
      </c>
      <c r="K178" s="5">
        <f t="shared" si="24"/>
        <v>0</v>
      </c>
      <c r="L178" s="5">
        <f t="shared" si="25"/>
        <v>0</v>
      </c>
      <c r="M178" s="6" t="s">
        <v>322</v>
      </c>
      <c r="N178" s="4" t="s">
        <v>323</v>
      </c>
      <c r="O178" s="4" t="s">
        <v>51</v>
      </c>
      <c r="P178" s="4" t="s">
        <v>51</v>
      </c>
      <c r="Q178" s="4" t="s">
        <v>299</v>
      </c>
      <c r="R178" s="4" t="s">
        <v>62</v>
      </c>
      <c r="S178" s="4" t="s">
        <v>63</v>
      </c>
      <c r="T178" s="4" t="s">
        <v>63</v>
      </c>
      <c r="AR178" s="4" t="s">
        <v>51</v>
      </c>
      <c r="AS178" s="4" t="s">
        <v>51</v>
      </c>
      <c r="AU178" s="4" t="s">
        <v>324</v>
      </c>
      <c r="AV178" s="2">
        <v>412</v>
      </c>
    </row>
    <row r="179" spans="1:48" ht="30" customHeight="1" x14ac:dyDescent="0.3">
      <c r="A179" s="6" t="s">
        <v>325</v>
      </c>
      <c r="B179" s="6" t="s">
        <v>326</v>
      </c>
      <c r="C179" s="6" t="s">
        <v>71</v>
      </c>
      <c r="D179" s="28">
        <v>157</v>
      </c>
      <c r="E179" s="5">
        <f>TRUNC(일위대가목록!E44,0)</f>
        <v>0</v>
      </c>
      <c r="F179" s="5">
        <f t="shared" si="21"/>
        <v>0</v>
      </c>
      <c r="G179" s="5">
        <f>TRUNC(일위대가목록!F44,0)</f>
        <v>0</v>
      </c>
      <c r="H179" s="5">
        <f t="shared" si="22"/>
        <v>0</v>
      </c>
      <c r="I179" s="5">
        <f>TRUNC(일위대가목록!G44,0)</f>
        <v>0</v>
      </c>
      <c r="J179" s="5">
        <f t="shared" si="23"/>
        <v>0</v>
      </c>
      <c r="K179" s="5">
        <f t="shared" si="24"/>
        <v>0</v>
      </c>
      <c r="L179" s="5">
        <f t="shared" si="25"/>
        <v>0</v>
      </c>
      <c r="M179" s="6" t="s">
        <v>327</v>
      </c>
      <c r="N179" s="4" t="s">
        <v>328</v>
      </c>
      <c r="O179" s="4" t="s">
        <v>51</v>
      </c>
      <c r="P179" s="4" t="s">
        <v>51</v>
      </c>
      <c r="Q179" s="4" t="s">
        <v>299</v>
      </c>
      <c r="R179" s="4" t="s">
        <v>62</v>
      </c>
      <c r="S179" s="4" t="s">
        <v>63</v>
      </c>
      <c r="T179" s="4" t="s">
        <v>63</v>
      </c>
      <c r="AR179" s="4" t="s">
        <v>51</v>
      </c>
      <c r="AS179" s="4" t="s">
        <v>51</v>
      </c>
      <c r="AU179" s="4" t="s">
        <v>329</v>
      </c>
      <c r="AV179" s="2">
        <v>81</v>
      </c>
    </row>
    <row r="180" spans="1:48" ht="30" customHeight="1" x14ac:dyDescent="0.3">
      <c r="A180" s="6" t="s">
        <v>330</v>
      </c>
      <c r="B180" s="6" t="s">
        <v>331</v>
      </c>
      <c r="C180" s="6" t="s">
        <v>207</v>
      </c>
      <c r="D180" s="28">
        <v>12</v>
      </c>
      <c r="E180" s="5">
        <f>TRUNC(일위대가목록!E45,0)</f>
        <v>0</v>
      </c>
      <c r="F180" s="5">
        <f t="shared" si="21"/>
        <v>0</v>
      </c>
      <c r="G180" s="5">
        <f>TRUNC(일위대가목록!F45,0)</f>
        <v>0</v>
      </c>
      <c r="H180" s="5">
        <f t="shared" si="22"/>
        <v>0</v>
      </c>
      <c r="I180" s="5">
        <f>TRUNC(일위대가목록!G45,0)</f>
        <v>0</v>
      </c>
      <c r="J180" s="5">
        <f t="shared" si="23"/>
        <v>0</v>
      </c>
      <c r="K180" s="5">
        <f t="shared" si="24"/>
        <v>0</v>
      </c>
      <c r="L180" s="5">
        <f t="shared" si="25"/>
        <v>0</v>
      </c>
      <c r="M180" s="6" t="s">
        <v>332</v>
      </c>
      <c r="N180" s="4" t="s">
        <v>333</v>
      </c>
      <c r="O180" s="4" t="s">
        <v>51</v>
      </c>
      <c r="P180" s="4" t="s">
        <v>51</v>
      </c>
      <c r="Q180" s="4" t="s">
        <v>299</v>
      </c>
      <c r="R180" s="4" t="s">
        <v>62</v>
      </c>
      <c r="S180" s="4" t="s">
        <v>63</v>
      </c>
      <c r="T180" s="4" t="s">
        <v>63</v>
      </c>
      <c r="AR180" s="4" t="s">
        <v>51</v>
      </c>
      <c r="AS180" s="4" t="s">
        <v>51</v>
      </c>
      <c r="AU180" s="4" t="s">
        <v>334</v>
      </c>
      <c r="AV180" s="2">
        <v>77</v>
      </c>
    </row>
    <row r="181" spans="1:48" ht="30" customHeight="1" x14ac:dyDescent="0.3">
      <c r="A181" s="6" t="s">
        <v>335</v>
      </c>
      <c r="B181" s="6" t="s">
        <v>336</v>
      </c>
      <c r="C181" s="6" t="s">
        <v>337</v>
      </c>
      <c r="D181" s="28">
        <v>1</v>
      </c>
      <c r="E181" s="5">
        <f>TRUNC(일위대가목록!E46,0)</f>
        <v>0</v>
      </c>
      <c r="F181" s="5">
        <f t="shared" si="21"/>
        <v>0</v>
      </c>
      <c r="G181" s="5">
        <f>TRUNC(일위대가목록!F46,0)</f>
        <v>0</v>
      </c>
      <c r="H181" s="5">
        <f t="shared" si="22"/>
        <v>0</v>
      </c>
      <c r="I181" s="5">
        <f>TRUNC(일위대가목록!G46,0)</f>
        <v>0</v>
      </c>
      <c r="J181" s="5">
        <f t="shared" si="23"/>
        <v>0</v>
      </c>
      <c r="K181" s="5">
        <f t="shared" si="24"/>
        <v>0</v>
      </c>
      <c r="L181" s="5">
        <f t="shared" si="25"/>
        <v>0</v>
      </c>
      <c r="M181" s="6" t="s">
        <v>338</v>
      </c>
      <c r="N181" s="4" t="s">
        <v>339</v>
      </c>
      <c r="O181" s="4" t="s">
        <v>51</v>
      </c>
      <c r="P181" s="4" t="s">
        <v>51</v>
      </c>
      <c r="Q181" s="4" t="s">
        <v>299</v>
      </c>
      <c r="R181" s="4" t="s">
        <v>62</v>
      </c>
      <c r="S181" s="4" t="s">
        <v>63</v>
      </c>
      <c r="T181" s="4" t="s">
        <v>63</v>
      </c>
      <c r="AR181" s="4" t="s">
        <v>51</v>
      </c>
      <c r="AS181" s="4" t="s">
        <v>51</v>
      </c>
      <c r="AU181" s="4" t="s">
        <v>340</v>
      </c>
      <c r="AV181" s="2">
        <v>82</v>
      </c>
    </row>
    <row r="182" spans="1:48" ht="30" customHeight="1" x14ac:dyDescent="0.3">
      <c r="A182" s="6" t="s">
        <v>341</v>
      </c>
      <c r="B182" s="6" t="s">
        <v>342</v>
      </c>
      <c r="C182" s="6" t="s">
        <v>71</v>
      </c>
      <c r="D182" s="28">
        <v>11</v>
      </c>
      <c r="E182" s="5">
        <f>TRUNC(단가대비표!O61,0)</f>
        <v>0</v>
      </c>
      <c r="F182" s="5">
        <f t="shared" si="21"/>
        <v>0</v>
      </c>
      <c r="G182" s="5">
        <f>TRUNC(단가대비표!P61,0)</f>
        <v>0</v>
      </c>
      <c r="H182" s="5">
        <f t="shared" si="22"/>
        <v>0</v>
      </c>
      <c r="I182" s="5">
        <f>TRUNC(단가대비표!V61,0)</f>
        <v>0</v>
      </c>
      <c r="J182" s="5">
        <f t="shared" si="23"/>
        <v>0</v>
      </c>
      <c r="K182" s="5">
        <f t="shared" si="24"/>
        <v>0</v>
      </c>
      <c r="L182" s="5">
        <f t="shared" si="25"/>
        <v>0</v>
      </c>
      <c r="M182" s="6" t="s">
        <v>302</v>
      </c>
      <c r="N182" s="4" t="s">
        <v>343</v>
      </c>
      <c r="O182" s="4" t="s">
        <v>51</v>
      </c>
      <c r="P182" s="4" t="s">
        <v>51</v>
      </c>
      <c r="Q182" s="4" t="s">
        <v>299</v>
      </c>
      <c r="R182" s="4" t="s">
        <v>63</v>
      </c>
      <c r="S182" s="4" t="s">
        <v>63</v>
      </c>
      <c r="T182" s="4" t="s">
        <v>62</v>
      </c>
      <c r="AR182" s="4" t="s">
        <v>51</v>
      </c>
      <c r="AS182" s="4" t="s">
        <v>51</v>
      </c>
      <c r="AU182" s="4" t="s">
        <v>344</v>
      </c>
      <c r="AV182" s="2">
        <v>521</v>
      </c>
    </row>
    <row r="183" spans="1:48" ht="30" customHeight="1" x14ac:dyDescent="0.3">
      <c r="A183" s="28"/>
      <c r="B183" s="28"/>
      <c r="C183" s="28"/>
      <c r="D183" s="28"/>
      <c r="E183" s="5"/>
      <c r="F183" s="5"/>
      <c r="G183" s="5"/>
      <c r="H183" s="5"/>
      <c r="I183" s="5"/>
      <c r="J183" s="5"/>
      <c r="K183" s="5"/>
      <c r="L183" s="5"/>
      <c r="M183" s="28"/>
      <c r="Q183" s="4" t="s">
        <v>299</v>
      </c>
    </row>
    <row r="184" spans="1:48" ht="30" customHeight="1" x14ac:dyDescent="0.3">
      <c r="A184" s="28"/>
      <c r="B184" s="28"/>
      <c r="C184" s="28"/>
      <c r="D184" s="28"/>
      <c r="E184" s="5"/>
      <c r="F184" s="5"/>
      <c r="G184" s="5"/>
      <c r="H184" s="5"/>
      <c r="I184" s="5"/>
      <c r="J184" s="5"/>
      <c r="K184" s="5"/>
      <c r="L184" s="5"/>
      <c r="M184" s="28"/>
      <c r="Q184" s="4" t="s">
        <v>299</v>
      </c>
    </row>
    <row r="185" spans="1:48" ht="30" customHeight="1" x14ac:dyDescent="0.3">
      <c r="A185" s="28"/>
      <c r="B185" s="28"/>
      <c r="C185" s="28"/>
      <c r="D185" s="28"/>
      <c r="E185" s="5"/>
      <c r="F185" s="5"/>
      <c r="G185" s="5"/>
      <c r="H185" s="5"/>
      <c r="I185" s="5"/>
      <c r="J185" s="5"/>
      <c r="K185" s="5"/>
      <c r="L185" s="5"/>
      <c r="M185" s="28"/>
      <c r="Q185" s="4" t="s">
        <v>299</v>
      </c>
    </row>
    <row r="186" spans="1:48" ht="30" customHeight="1" x14ac:dyDescent="0.3">
      <c r="A186" s="28"/>
      <c r="B186" s="28"/>
      <c r="C186" s="28"/>
      <c r="D186" s="28"/>
      <c r="E186" s="5"/>
      <c r="F186" s="5"/>
      <c r="G186" s="5"/>
      <c r="H186" s="5"/>
      <c r="I186" s="5"/>
      <c r="J186" s="5"/>
      <c r="K186" s="5"/>
      <c r="L186" s="5"/>
      <c r="M186" s="28"/>
      <c r="Q186" s="4" t="s">
        <v>299</v>
      </c>
    </row>
    <row r="187" spans="1:48" ht="30" customHeight="1" x14ac:dyDescent="0.3">
      <c r="A187" s="28"/>
      <c r="B187" s="28"/>
      <c r="C187" s="28"/>
      <c r="D187" s="28"/>
      <c r="E187" s="5"/>
      <c r="F187" s="5"/>
      <c r="G187" s="5"/>
      <c r="H187" s="5"/>
      <c r="I187" s="5"/>
      <c r="J187" s="5"/>
      <c r="K187" s="5"/>
      <c r="L187" s="5"/>
      <c r="M187" s="28"/>
      <c r="Q187" s="4" t="s">
        <v>299</v>
      </c>
    </row>
    <row r="188" spans="1:48" ht="30" customHeight="1" x14ac:dyDescent="0.3">
      <c r="A188" s="28"/>
      <c r="B188" s="28"/>
      <c r="C188" s="28"/>
      <c r="D188" s="28"/>
      <c r="E188" s="5"/>
      <c r="F188" s="5"/>
      <c r="G188" s="5"/>
      <c r="H188" s="5"/>
      <c r="I188" s="5"/>
      <c r="J188" s="5"/>
      <c r="K188" s="5"/>
      <c r="L188" s="5"/>
      <c r="M188" s="28"/>
      <c r="Q188" s="4" t="s">
        <v>299</v>
      </c>
    </row>
    <row r="189" spans="1:48" ht="30" customHeight="1" x14ac:dyDescent="0.3">
      <c r="A189" s="28"/>
      <c r="B189" s="28"/>
      <c r="C189" s="28"/>
      <c r="D189" s="28"/>
      <c r="E189" s="5"/>
      <c r="F189" s="5"/>
      <c r="G189" s="5"/>
      <c r="H189" s="5"/>
      <c r="I189" s="5"/>
      <c r="J189" s="5"/>
      <c r="K189" s="5"/>
      <c r="L189" s="5"/>
      <c r="M189" s="28"/>
      <c r="Q189" s="4" t="s">
        <v>299</v>
      </c>
    </row>
    <row r="190" spans="1:48" ht="30" customHeight="1" x14ac:dyDescent="0.3">
      <c r="A190" s="28"/>
      <c r="B190" s="28"/>
      <c r="C190" s="28"/>
      <c r="D190" s="28"/>
      <c r="E190" s="5"/>
      <c r="F190" s="5"/>
      <c r="G190" s="5"/>
      <c r="H190" s="5"/>
      <c r="I190" s="5"/>
      <c r="J190" s="5"/>
      <c r="K190" s="5"/>
      <c r="L190" s="5"/>
      <c r="M190" s="28"/>
      <c r="Q190" s="4" t="s">
        <v>299</v>
      </c>
    </row>
    <row r="191" spans="1:48" ht="30" customHeight="1" x14ac:dyDescent="0.3">
      <c r="A191" s="28"/>
      <c r="B191" s="28"/>
      <c r="C191" s="28"/>
      <c r="D191" s="28"/>
      <c r="E191" s="5"/>
      <c r="F191" s="5"/>
      <c r="G191" s="5"/>
      <c r="H191" s="5"/>
      <c r="I191" s="5"/>
      <c r="J191" s="5"/>
      <c r="K191" s="5"/>
      <c r="L191" s="5"/>
      <c r="M191" s="28"/>
      <c r="Q191" s="4" t="s">
        <v>299</v>
      </c>
    </row>
    <row r="192" spans="1:48" ht="30" customHeight="1" x14ac:dyDescent="0.3">
      <c r="A192" s="28"/>
      <c r="B192" s="28"/>
      <c r="C192" s="28"/>
      <c r="D192" s="28"/>
      <c r="E192" s="5"/>
      <c r="F192" s="5"/>
      <c r="G192" s="5"/>
      <c r="H192" s="5"/>
      <c r="I192" s="5"/>
      <c r="J192" s="5"/>
      <c r="K192" s="5"/>
      <c r="L192" s="5"/>
      <c r="M192" s="28"/>
      <c r="Q192" s="4" t="s">
        <v>299</v>
      </c>
    </row>
    <row r="193" spans="1:48" ht="30" customHeight="1" x14ac:dyDescent="0.3">
      <c r="A193" s="28"/>
      <c r="B193" s="28"/>
      <c r="C193" s="28"/>
      <c r="D193" s="28"/>
      <c r="E193" s="5"/>
      <c r="F193" s="5"/>
      <c r="G193" s="5"/>
      <c r="H193" s="5"/>
      <c r="I193" s="5"/>
      <c r="J193" s="5"/>
      <c r="K193" s="5"/>
      <c r="L193" s="5"/>
      <c r="M193" s="28"/>
      <c r="Q193" s="4" t="s">
        <v>299</v>
      </c>
    </row>
    <row r="194" spans="1:48" ht="30" customHeight="1" x14ac:dyDescent="0.3">
      <c r="A194" s="28"/>
      <c r="B194" s="28"/>
      <c r="C194" s="28"/>
      <c r="D194" s="28"/>
      <c r="E194" s="5"/>
      <c r="F194" s="5"/>
      <c r="G194" s="5"/>
      <c r="H194" s="5"/>
      <c r="I194" s="5"/>
      <c r="J194" s="5"/>
      <c r="K194" s="5"/>
      <c r="L194" s="5"/>
      <c r="M194" s="28"/>
      <c r="Q194" s="4" t="s">
        <v>299</v>
      </c>
    </row>
    <row r="195" spans="1:48" ht="30" customHeight="1" x14ac:dyDescent="0.3">
      <c r="A195" s="6" t="s">
        <v>80</v>
      </c>
      <c r="B195" s="28"/>
      <c r="C195" s="28"/>
      <c r="D195" s="28"/>
      <c r="E195" s="5"/>
      <c r="F195" s="5">
        <f>SUMIF(Q173:Q194,"010108",F173:F194)</f>
        <v>0</v>
      </c>
      <c r="G195" s="5"/>
      <c r="H195" s="5">
        <f>SUMIF(Q173:Q194,"010108",H173:H194)</f>
        <v>0</v>
      </c>
      <c r="I195" s="5"/>
      <c r="J195" s="5">
        <f>SUMIF(Q173:Q194,"010108",J173:J194)</f>
        <v>0</v>
      </c>
      <c r="K195" s="5"/>
      <c r="L195" s="5">
        <f>SUMIF(Q173:Q194,"010108",L173:L194)</f>
        <v>0</v>
      </c>
      <c r="M195" s="28"/>
      <c r="N195" s="2" t="s">
        <v>81</v>
      </c>
    </row>
    <row r="196" spans="1:48" ht="30" customHeight="1" x14ac:dyDescent="0.3">
      <c r="A196" s="6" t="s">
        <v>345</v>
      </c>
      <c r="B196" s="6" t="s">
        <v>51</v>
      </c>
      <c r="C196" s="28"/>
      <c r="D196" s="28"/>
      <c r="E196" s="5"/>
      <c r="F196" s="5"/>
      <c r="G196" s="5"/>
      <c r="H196" s="5"/>
      <c r="I196" s="5"/>
      <c r="J196" s="5"/>
      <c r="K196" s="5"/>
      <c r="L196" s="5"/>
      <c r="M196" s="28"/>
      <c r="Q196" s="4" t="s">
        <v>346</v>
      </c>
    </row>
    <row r="197" spans="1:48" ht="30" customHeight="1" x14ac:dyDescent="0.3">
      <c r="A197" s="6" t="s">
        <v>347</v>
      </c>
      <c r="B197" s="6" t="s">
        <v>348</v>
      </c>
      <c r="C197" s="6" t="s">
        <v>71</v>
      </c>
      <c r="D197" s="28">
        <v>70</v>
      </c>
      <c r="E197" s="5">
        <f>TRUNC(일위대가목록!E47,0)</f>
        <v>0</v>
      </c>
      <c r="F197" s="5">
        <f>TRUNC(E197*D197, 0)</f>
        <v>0</v>
      </c>
      <c r="G197" s="5">
        <f>TRUNC(일위대가목록!F47,0)</f>
        <v>0</v>
      </c>
      <c r="H197" s="5">
        <f>TRUNC(G197*D197, 0)</f>
        <v>0</v>
      </c>
      <c r="I197" s="5">
        <f>TRUNC(일위대가목록!G47,0)</f>
        <v>0</v>
      </c>
      <c r="J197" s="5">
        <f>TRUNC(I197*D197, 0)</f>
        <v>0</v>
      </c>
      <c r="K197" s="5">
        <f>TRUNC(E197+G197+I197, 0)</f>
        <v>0</v>
      </c>
      <c r="L197" s="5">
        <f>TRUNC(F197+H197+J197, 0)</f>
        <v>0</v>
      </c>
      <c r="M197" s="6" t="s">
        <v>349</v>
      </c>
      <c r="N197" s="4" t="s">
        <v>350</v>
      </c>
      <c r="O197" s="4" t="s">
        <v>51</v>
      </c>
      <c r="P197" s="4" t="s">
        <v>51</v>
      </c>
      <c r="Q197" s="4" t="s">
        <v>346</v>
      </c>
      <c r="R197" s="4" t="s">
        <v>62</v>
      </c>
      <c r="S197" s="4" t="s">
        <v>63</v>
      </c>
      <c r="T197" s="4" t="s">
        <v>63</v>
      </c>
      <c r="AR197" s="4" t="s">
        <v>51</v>
      </c>
      <c r="AS197" s="4" t="s">
        <v>51</v>
      </c>
      <c r="AU197" s="4" t="s">
        <v>351</v>
      </c>
      <c r="AV197" s="2">
        <v>86</v>
      </c>
    </row>
    <row r="198" spans="1:48" ht="30" customHeight="1" x14ac:dyDescent="0.3">
      <c r="A198" s="6" t="s">
        <v>347</v>
      </c>
      <c r="B198" s="6" t="s">
        <v>352</v>
      </c>
      <c r="C198" s="6" t="s">
        <v>71</v>
      </c>
      <c r="D198" s="28">
        <v>21</v>
      </c>
      <c r="E198" s="5">
        <f>TRUNC(일위대가목록!E48,0)</f>
        <v>0</v>
      </c>
      <c r="F198" s="5">
        <f>TRUNC(E198*D198, 0)</f>
        <v>0</v>
      </c>
      <c r="G198" s="5">
        <f>TRUNC(일위대가목록!F48,0)</f>
        <v>0</v>
      </c>
      <c r="H198" s="5">
        <f>TRUNC(G198*D198, 0)</f>
        <v>0</v>
      </c>
      <c r="I198" s="5">
        <f>TRUNC(일위대가목록!G48,0)</f>
        <v>0</v>
      </c>
      <c r="J198" s="5">
        <f>TRUNC(I198*D198, 0)</f>
        <v>0</v>
      </c>
      <c r="K198" s="5">
        <f>TRUNC(E198+G198+I198, 0)</f>
        <v>0</v>
      </c>
      <c r="L198" s="5">
        <f>TRUNC(F198+H198+J198, 0)</f>
        <v>0</v>
      </c>
      <c r="M198" s="6" t="s">
        <v>353</v>
      </c>
      <c r="N198" s="4" t="s">
        <v>354</v>
      </c>
      <c r="O198" s="4" t="s">
        <v>51</v>
      </c>
      <c r="P198" s="4" t="s">
        <v>51</v>
      </c>
      <c r="Q198" s="4" t="s">
        <v>346</v>
      </c>
      <c r="R198" s="4" t="s">
        <v>62</v>
      </c>
      <c r="S198" s="4" t="s">
        <v>63</v>
      </c>
      <c r="T198" s="4" t="s">
        <v>63</v>
      </c>
      <c r="AR198" s="4" t="s">
        <v>51</v>
      </c>
      <c r="AS198" s="4" t="s">
        <v>51</v>
      </c>
      <c r="AU198" s="4" t="s">
        <v>355</v>
      </c>
      <c r="AV198" s="2">
        <v>85</v>
      </c>
    </row>
    <row r="199" spans="1:48" ht="30" customHeight="1" x14ac:dyDescent="0.3">
      <c r="A199" s="28"/>
      <c r="B199" s="28"/>
      <c r="C199" s="28"/>
      <c r="D199" s="28"/>
      <c r="E199" s="5"/>
      <c r="F199" s="5"/>
      <c r="G199" s="5"/>
      <c r="H199" s="5"/>
      <c r="I199" s="5"/>
      <c r="J199" s="5"/>
      <c r="K199" s="5"/>
      <c r="L199" s="5"/>
      <c r="M199" s="28"/>
      <c r="Q199" s="4" t="s">
        <v>346</v>
      </c>
    </row>
    <row r="200" spans="1:48" ht="30" customHeight="1" x14ac:dyDescent="0.3">
      <c r="A200" s="28"/>
      <c r="B200" s="28"/>
      <c r="C200" s="28"/>
      <c r="D200" s="28"/>
      <c r="E200" s="5"/>
      <c r="F200" s="5"/>
      <c r="G200" s="5"/>
      <c r="H200" s="5"/>
      <c r="I200" s="5"/>
      <c r="J200" s="5"/>
      <c r="K200" s="5"/>
      <c r="L200" s="5"/>
      <c r="M200" s="28"/>
      <c r="Q200" s="4" t="s">
        <v>346</v>
      </c>
    </row>
    <row r="201" spans="1:48" ht="30" customHeight="1" x14ac:dyDescent="0.3">
      <c r="A201" s="28"/>
      <c r="B201" s="28"/>
      <c r="C201" s="28"/>
      <c r="D201" s="28"/>
      <c r="E201" s="5"/>
      <c r="F201" s="5"/>
      <c r="G201" s="5"/>
      <c r="H201" s="5"/>
      <c r="I201" s="5"/>
      <c r="J201" s="5"/>
      <c r="K201" s="5"/>
      <c r="L201" s="5"/>
      <c r="M201" s="28"/>
      <c r="Q201" s="4" t="s">
        <v>346</v>
      </c>
    </row>
    <row r="202" spans="1:48" ht="30" customHeight="1" x14ac:dyDescent="0.3">
      <c r="A202" s="28"/>
      <c r="B202" s="28"/>
      <c r="C202" s="28"/>
      <c r="D202" s="28"/>
      <c r="E202" s="5"/>
      <c r="F202" s="5"/>
      <c r="G202" s="5"/>
      <c r="H202" s="5"/>
      <c r="I202" s="5"/>
      <c r="J202" s="5"/>
      <c r="K202" s="5"/>
      <c r="L202" s="5"/>
      <c r="M202" s="28"/>
      <c r="Q202" s="4" t="s">
        <v>346</v>
      </c>
    </row>
    <row r="203" spans="1:48" ht="30" customHeight="1" x14ac:dyDescent="0.3">
      <c r="A203" s="28"/>
      <c r="B203" s="28"/>
      <c r="C203" s="28"/>
      <c r="D203" s="28"/>
      <c r="E203" s="5"/>
      <c r="F203" s="5"/>
      <c r="G203" s="5"/>
      <c r="H203" s="5"/>
      <c r="I203" s="5"/>
      <c r="J203" s="5"/>
      <c r="K203" s="5"/>
      <c r="L203" s="5"/>
      <c r="M203" s="28"/>
      <c r="Q203" s="4" t="s">
        <v>346</v>
      </c>
    </row>
    <row r="204" spans="1:48" ht="30" customHeight="1" x14ac:dyDescent="0.3">
      <c r="A204" s="28"/>
      <c r="B204" s="28"/>
      <c r="C204" s="28"/>
      <c r="D204" s="28"/>
      <c r="E204" s="5"/>
      <c r="F204" s="5"/>
      <c r="G204" s="5"/>
      <c r="H204" s="5"/>
      <c r="I204" s="5"/>
      <c r="J204" s="5"/>
      <c r="K204" s="5"/>
      <c r="L204" s="5"/>
      <c r="M204" s="28"/>
      <c r="Q204" s="4" t="s">
        <v>346</v>
      </c>
    </row>
    <row r="205" spans="1:48" ht="30" customHeight="1" x14ac:dyDescent="0.3">
      <c r="A205" s="28"/>
      <c r="B205" s="28"/>
      <c r="C205" s="28"/>
      <c r="D205" s="28"/>
      <c r="E205" s="5"/>
      <c r="F205" s="5"/>
      <c r="G205" s="5"/>
      <c r="H205" s="5"/>
      <c r="I205" s="5"/>
      <c r="J205" s="5"/>
      <c r="K205" s="5"/>
      <c r="L205" s="5"/>
      <c r="M205" s="28"/>
      <c r="Q205" s="4" t="s">
        <v>346</v>
      </c>
    </row>
    <row r="206" spans="1:48" ht="30" customHeight="1" x14ac:dyDescent="0.3">
      <c r="A206" s="28"/>
      <c r="B206" s="28"/>
      <c r="C206" s="28"/>
      <c r="D206" s="28"/>
      <c r="E206" s="5"/>
      <c r="F206" s="5"/>
      <c r="G206" s="5"/>
      <c r="H206" s="5"/>
      <c r="I206" s="5"/>
      <c r="J206" s="5"/>
      <c r="K206" s="5"/>
      <c r="L206" s="5"/>
      <c r="M206" s="28"/>
      <c r="Q206" s="4" t="s">
        <v>346</v>
      </c>
    </row>
    <row r="207" spans="1:48" ht="30" customHeight="1" x14ac:dyDescent="0.3">
      <c r="A207" s="28"/>
      <c r="B207" s="28"/>
      <c r="C207" s="28"/>
      <c r="D207" s="28"/>
      <c r="E207" s="5"/>
      <c r="F207" s="5"/>
      <c r="G207" s="5"/>
      <c r="H207" s="5"/>
      <c r="I207" s="5"/>
      <c r="J207" s="5"/>
      <c r="K207" s="5"/>
      <c r="L207" s="5"/>
      <c r="M207" s="28"/>
      <c r="Q207" s="4" t="s">
        <v>346</v>
      </c>
    </row>
    <row r="208" spans="1:48" ht="30" customHeight="1" x14ac:dyDescent="0.3">
      <c r="A208" s="28"/>
      <c r="B208" s="28"/>
      <c r="C208" s="28"/>
      <c r="D208" s="28"/>
      <c r="E208" s="5"/>
      <c r="F208" s="5"/>
      <c r="G208" s="5"/>
      <c r="H208" s="5"/>
      <c r="I208" s="5"/>
      <c r="J208" s="5"/>
      <c r="K208" s="5"/>
      <c r="L208" s="5"/>
      <c r="M208" s="28"/>
      <c r="Q208" s="4" t="s">
        <v>346</v>
      </c>
    </row>
    <row r="209" spans="1:48" ht="30" customHeight="1" x14ac:dyDescent="0.3">
      <c r="A209" s="28"/>
      <c r="B209" s="28"/>
      <c r="C209" s="28"/>
      <c r="D209" s="28"/>
      <c r="E209" s="5"/>
      <c r="F209" s="5"/>
      <c r="G209" s="5"/>
      <c r="H209" s="5"/>
      <c r="I209" s="5"/>
      <c r="J209" s="5"/>
      <c r="K209" s="5"/>
      <c r="L209" s="5"/>
      <c r="M209" s="28"/>
      <c r="Q209" s="4" t="s">
        <v>346</v>
      </c>
    </row>
    <row r="210" spans="1:48" ht="30" customHeight="1" x14ac:dyDescent="0.3">
      <c r="A210" s="28"/>
      <c r="B210" s="28"/>
      <c r="C210" s="28"/>
      <c r="D210" s="28"/>
      <c r="E210" s="5"/>
      <c r="F210" s="5"/>
      <c r="G210" s="5"/>
      <c r="H210" s="5"/>
      <c r="I210" s="5"/>
      <c r="J210" s="5"/>
      <c r="K210" s="5"/>
      <c r="L210" s="5"/>
      <c r="M210" s="28"/>
      <c r="Q210" s="4" t="s">
        <v>346</v>
      </c>
    </row>
    <row r="211" spans="1:48" ht="30" customHeight="1" x14ac:dyDescent="0.3">
      <c r="A211" s="28"/>
      <c r="B211" s="28"/>
      <c r="C211" s="28"/>
      <c r="D211" s="28"/>
      <c r="E211" s="5"/>
      <c r="F211" s="5"/>
      <c r="G211" s="5"/>
      <c r="H211" s="5"/>
      <c r="I211" s="5"/>
      <c r="J211" s="5"/>
      <c r="K211" s="5"/>
      <c r="L211" s="5"/>
      <c r="M211" s="28"/>
      <c r="Q211" s="4" t="s">
        <v>346</v>
      </c>
    </row>
    <row r="212" spans="1:48" ht="30" customHeight="1" x14ac:dyDescent="0.3">
      <c r="A212" s="28"/>
      <c r="B212" s="28"/>
      <c r="C212" s="28"/>
      <c r="D212" s="28"/>
      <c r="E212" s="5"/>
      <c r="F212" s="5"/>
      <c r="G212" s="5"/>
      <c r="H212" s="5"/>
      <c r="I212" s="5"/>
      <c r="J212" s="5"/>
      <c r="K212" s="5"/>
      <c r="L212" s="5"/>
      <c r="M212" s="28"/>
      <c r="Q212" s="4" t="s">
        <v>346</v>
      </c>
    </row>
    <row r="213" spans="1:48" ht="30" customHeight="1" x14ac:dyDescent="0.3">
      <c r="A213" s="28"/>
      <c r="B213" s="28"/>
      <c r="C213" s="28"/>
      <c r="D213" s="28"/>
      <c r="E213" s="5"/>
      <c r="F213" s="5"/>
      <c r="G213" s="5"/>
      <c r="H213" s="5"/>
      <c r="I213" s="5"/>
      <c r="J213" s="5"/>
      <c r="K213" s="5"/>
      <c r="L213" s="5"/>
      <c r="M213" s="28"/>
      <c r="Q213" s="4" t="s">
        <v>346</v>
      </c>
    </row>
    <row r="214" spans="1:48" ht="30" customHeight="1" x14ac:dyDescent="0.3">
      <c r="A214" s="28"/>
      <c r="B214" s="28"/>
      <c r="C214" s="28"/>
      <c r="D214" s="28"/>
      <c r="E214" s="5"/>
      <c r="F214" s="5"/>
      <c r="G214" s="5"/>
      <c r="H214" s="5"/>
      <c r="I214" s="5"/>
      <c r="J214" s="5"/>
      <c r="K214" s="5"/>
      <c r="L214" s="5"/>
      <c r="M214" s="28"/>
      <c r="Q214" s="4" t="s">
        <v>346</v>
      </c>
    </row>
    <row r="215" spans="1:48" ht="30" customHeight="1" x14ac:dyDescent="0.3">
      <c r="A215" s="28"/>
      <c r="B215" s="28"/>
      <c r="C215" s="28"/>
      <c r="D215" s="28"/>
      <c r="E215" s="5"/>
      <c r="F215" s="5"/>
      <c r="G215" s="5"/>
      <c r="H215" s="5"/>
      <c r="I215" s="5"/>
      <c r="J215" s="5"/>
      <c r="K215" s="5"/>
      <c r="L215" s="5"/>
      <c r="M215" s="28"/>
      <c r="Q215" s="4" t="s">
        <v>346</v>
      </c>
    </row>
    <row r="216" spans="1:48" ht="30" customHeight="1" x14ac:dyDescent="0.3">
      <c r="A216" s="28"/>
      <c r="B216" s="28"/>
      <c r="C216" s="28"/>
      <c r="D216" s="28"/>
      <c r="E216" s="5"/>
      <c r="F216" s="5"/>
      <c r="G216" s="5"/>
      <c r="H216" s="5"/>
      <c r="I216" s="5"/>
      <c r="J216" s="5"/>
      <c r="K216" s="5"/>
      <c r="L216" s="5"/>
      <c r="M216" s="28"/>
      <c r="Q216" s="4" t="s">
        <v>346</v>
      </c>
    </row>
    <row r="217" spans="1:48" ht="30" customHeight="1" x14ac:dyDescent="0.3">
      <c r="A217" s="28"/>
      <c r="B217" s="28"/>
      <c r="C217" s="28"/>
      <c r="D217" s="28"/>
      <c r="E217" s="5"/>
      <c r="F217" s="5"/>
      <c r="G217" s="5"/>
      <c r="H217" s="5"/>
      <c r="I217" s="5"/>
      <c r="J217" s="5"/>
      <c r="K217" s="5"/>
      <c r="L217" s="5"/>
      <c r="M217" s="28"/>
      <c r="Q217" s="4" t="s">
        <v>346</v>
      </c>
    </row>
    <row r="218" spans="1:48" ht="30" customHeight="1" x14ac:dyDescent="0.3">
      <c r="A218" s="28"/>
      <c r="B218" s="28"/>
      <c r="C218" s="28"/>
      <c r="D218" s="28"/>
      <c r="E218" s="5"/>
      <c r="F218" s="5"/>
      <c r="G218" s="5"/>
      <c r="H218" s="5"/>
      <c r="I218" s="5"/>
      <c r="J218" s="5"/>
      <c r="K218" s="5"/>
      <c r="L218" s="5"/>
      <c r="M218" s="28"/>
      <c r="Q218" s="4" t="s">
        <v>346</v>
      </c>
    </row>
    <row r="219" spans="1:48" ht="30" customHeight="1" x14ac:dyDescent="0.3">
      <c r="A219" s="6" t="s">
        <v>80</v>
      </c>
      <c r="B219" s="28"/>
      <c r="C219" s="28"/>
      <c r="D219" s="28"/>
      <c r="E219" s="5"/>
      <c r="F219" s="5">
        <f>SUMIF(Q197:Q218,"010109",F197:F218)</f>
        <v>0</v>
      </c>
      <c r="G219" s="5"/>
      <c r="H219" s="5">
        <f>SUMIF(Q197:Q218,"010109",H197:H218)</f>
        <v>0</v>
      </c>
      <c r="I219" s="5"/>
      <c r="J219" s="5">
        <f>SUMIF(Q197:Q218,"010109",J197:J218)</f>
        <v>0</v>
      </c>
      <c r="K219" s="5"/>
      <c r="L219" s="5">
        <f>SUMIF(Q197:Q218,"010109",L197:L218)</f>
        <v>0</v>
      </c>
      <c r="M219" s="28"/>
      <c r="N219" s="2" t="s">
        <v>81</v>
      </c>
    </row>
    <row r="220" spans="1:48" ht="30" customHeight="1" x14ac:dyDescent="0.3">
      <c r="A220" s="6" t="s">
        <v>356</v>
      </c>
      <c r="B220" s="6" t="s">
        <v>51</v>
      </c>
      <c r="C220" s="28"/>
      <c r="D220" s="28"/>
      <c r="E220" s="5"/>
      <c r="F220" s="5"/>
      <c r="G220" s="5"/>
      <c r="H220" s="5"/>
      <c r="I220" s="5"/>
      <c r="J220" s="5"/>
      <c r="K220" s="5"/>
      <c r="L220" s="5"/>
      <c r="M220" s="28"/>
      <c r="Q220" s="4" t="s">
        <v>357</v>
      </c>
    </row>
    <row r="221" spans="1:48" ht="30" customHeight="1" x14ac:dyDescent="0.3">
      <c r="A221" s="6" t="s">
        <v>358</v>
      </c>
      <c r="B221" s="6" t="s">
        <v>359</v>
      </c>
      <c r="C221" s="6" t="s">
        <v>337</v>
      </c>
      <c r="D221" s="28"/>
      <c r="E221" s="5">
        <v>0</v>
      </c>
      <c r="F221" s="5">
        <f t="shared" ref="F221:F238" si="26">TRUNC(E221*D221, 0)</f>
        <v>0</v>
      </c>
      <c r="G221" s="5">
        <v>0</v>
      </c>
      <c r="H221" s="5">
        <f t="shared" ref="H221:H238" si="27">TRUNC(G221*D221, 0)</f>
        <v>0</v>
      </c>
      <c r="I221" s="5">
        <v>0</v>
      </c>
      <c r="J221" s="5">
        <f t="shared" ref="J221:J238" si="28">TRUNC(I221*D221, 0)</f>
        <v>0</v>
      </c>
      <c r="K221" s="5">
        <f t="shared" ref="K221:K238" si="29">TRUNC(E221+G221+I221, 0)</f>
        <v>0</v>
      </c>
      <c r="L221" s="5">
        <f t="shared" ref="L221:L238" si="30">TRUNC(F221+H221+J221, 0)</f>
        <v>0</v>
      </c>
      <c r="M221" s="6" t="s">
        <v>51</v>
      </c>
      <c r="N221" s="4" t="s">
        <v>51</v>
      </c>
      <c r="O221" s="4" t="s">
        <v>51</v>
      </c>
      <c r="P221" s="4" t="s">
        <v>51</v>
      </c>
      <c r="Q221" s="4" t="s">
        <v>357</v>
      </c>
      <c r="R221" s="4" t="s">
        <v>63</v>
      </c>
      <c r="S221" s="4" t="s">
        <v>63</v>
      </c>
      <c r="T221" s="4" t="s">
        <v>63</v>
      </c>
      <c r="AR221" s="4" t="s">
        <v>51</v>
      </c>
      <c r="AS221" s="4" t="s">
        <v>51</v>
      </c>
      <c r="AU221" s="4" t="s">
        <v>357</v>
      </c>
      <c r="AV221" s="2">
        <v>509</v>
      </c>
    </row>
    <row r="222" spans="1:48" ht="30" customHeight="1" x14ac:dyDescent="0.3">
      <c r="A222" s="6" t="s">
        <v>360</v>
      </c>
      <c r="B222" s="6" t="s">
        <v>361</v>
      </c>
      <c r="C222" s="6" t="s">
        <v>337</v>
      </c>
      <c r="D222" s="28"/>
      <c r="E222" s="5">
        <v>0</v>
      </c>
      <c r="F222" s="5">
        <f t="shared" si="26"/>
        <v>0</v>
      </c>
      <c r="G222" s="5">
        <v>0</v>
      </c>
      <c r="H222" s="5">
        <f t="shared" si="27"/>
        <v>0</v>
      </c>
      <c r="I222" s="5">
        <v>0</v>
      </c>
      <c r="J222" s="5">
        <f t="shared" si="28"/>
        <v>0</v>
      </c>
      <c r="K222" s="5">
        <f t="shared" si="29"/>
        <v>0</v>
      </c>
      <c r="L222" s="5">
        <f t="shared" si="30"/>
        <v>0</v>
      </c>
      <c r="M222" s="6" t="s">
        <v>51</v>
      </c>
      <c r="N222" s="4" t="s">
        <v>51</v>
      </c>
      <c r="O222" s="4" t="s">
        <v>51</v>
      </c>
      <c r="P222" s="4" t="s">
        <v>51</v>
      </c>
      <c r="Q222" s="4" t="s">
        <v>357</v>
      </c>
      <c r="R222" s="4" t="s">
        <v>63</v>
      </c>
      <c r="S222" s="4" t="s">
        <v>63</v>
      </c>
      <c r="T222" s="4" t="s">
        <v>63</v>
      </c>
      <c r="AR222" s="4" t="s">
        <v>51</v>
      </c>
      <c r="AS222" s="4" t="s">
        <v>51</v>
      </c>
      <c r="AU222" s="4" t="s">
        <v>357</v>
      </c>
      <c r="AV222" s="2">
        <v>510</v>
      </c>
    </row>
    <row r="223" spans="1:48" ht="30" customHeight="1" x14ac:dyDescent="0.3">
      <c r="A223" s="6" t="s">
        <v>362</v>
      </c>
      <c r="B223" s="6" t="s">
        <v>363</v>
      </c>
      <c r="C223" s="6" t="s">
        <v>337</v>
      </c>
      <c r="D223" s="28"/>
      <c r="E223" s="5">
        <v>0</v>
      </c>
      <c r="F223" s="5">
        <f t="shared" si="26"/>
        <v>0</v>
      </c>
      <c r="G223" s="5">
        <v>0</v>
      </c>
      <c r="H223" s="5">
        <f t="shared" si="27"/>
        <v>0</v>
      </c>
      <c r="I223" s="5">
        <v>0</v>
      </c>
      <c r="J223" s="5">
        <f t="shared" si="28"/>
        <v>0</v>
      </c>
      <c r="K223" s="5">
        <f t="shared" si="29"/>
        <v>0</v>
      </c>
      <c r="L223" s="5">
        <f t="shared" si="30"/>
        <v>0</v>
      </c>
      <c r="M223" s="6" t="s">
        <v>51</v>
      </c>
      <c r="N223" s="4" t="s">
        <v>51</v>
      </c>
      <c r="O223" s="4" t="s">
        <v>51</v>
      </c>
      <c r="P223" s="4" t="s">
        <v>51</v>
      </c>
      <c r="Q223" s="4" t="s">
        <v>357</v>
      </c>
      <c r="R223" s="4" t="s">
        <v>63</v>
      </c>
      <c r="S223" s="4" t="s">
        <v>63</v>
      </c>
      <c r="T223" s="4" t="s">
        <v>63</v>
      </c>
      <c r="AR223" s="4" t="s">
        <v>51</v>
      </c>
      <c r="AS223" s="4" t="s">
        <v>51</v>
      </c>
      <c r="AU223" s="4" t="s">
        <v>357</v>
      </c>
      <c r="AV223" s="2">
        <v>511</v>
      </c>
    </row>
    <row r="224" spans="1:48" ht="30" customHeight="1" x14ac:dyDescent="0.3">
      <c r="A224" s="6" t="s">
        <v>364</v>
      </c>
      <c r="B224" s="6" t="s">
        <v>365</v>
      </c>
      <c r="C224" s="6" t="s">
        <v>337</v>
      </c>
      <c r="D224" s="28"/>
      <c r="E224" s="5">
        <v>0</v>
      </c>
      <c r="F224" s="5">
        <f t="shared" si="26"/>
        <v>0</v>
      </c>
      <c r="G224" s="5">
        <v>0</v>
      </c>
      <c r="H224" s="5">
        <f t="shared" si="27"/>
        <v>0</v>
      </c>
      <c r="I224" s="5">
        <v>0</v>
      </c>
      <c r="J224" s="5">
        <f t="shared" si="28"/>
        <v>0</v>
      </c>
      <c r="K224" s="5">
        <f t="shared" si="29"/>
        <v>0</v>
      </c>
      <c r="L224" s="5">
        <f t="shared" si="30"/>
        <v>0</v>
      </c>
      <c r="M224" s="6" t="s">
        <v>51</v>
      </c>
      <c r="N224" s="4" t="s">
        <v>51</v>
      </c>
      <c r="O224" s="4" t="s">
        <v>51</v>
      </c>
      <c r="P224" s="4" t="s">
        <v>51</v>
      </c>
      <c r="Q224" s="4" t="s">
        <v>357</v>
      </c>
      <c r="R224" s="4" t="s">
        <v>63</v>
      </c>
      <c r="S224" s="4" t="s">
        <v>63</v>
      </c>
      <c r="T224" s="4" t="s">
        <v>63</v>
      </c>
      <c r="AR224" s="4" t="s">
        <v>51</v>
      </c>
      <c r="AS224" s="4" t="s">
        <v>51</v>
      </c>
      <c r="AU224" s="4" t="s">
        <v>357</v>
      </c>
      <c r="AV224" s="2">
        <v>512</v>
      </c>
    </row>
    <row r="225" spans="1:48" ht="30" customHeight="1" x14ac:dyDescent="0.3">
      <c r="A225" s="6" t="s">
        <v>366</v>
      </c>
      <c r="B225" s="6" t="s">
        <v>367</v>
      </c>
      <c r="C225" s="6" t="s">
        <v>337</v>
      </c>
      <c r="D225" s="28"/>
      <c r="E225" s="5">
        <v>0</v>
      </c>
      <c r="F225" s="5">
        <f t="shared" si="26"/>
        <v>0</v>
      </c>
      <c r="G225" s="5">
        <v>0</v>
      </c>
      <c r="H225" s="5">
        <f t="shared" si="27"/>
        <v>0</v>
      </c>
      <c r="I225" s="5">
        <v>0</v>
      </c>
      <c r="J225" s="5">
        <f t="shared" si="28"/>
        <v>0</v>
      </c>
      <c r="K225" s="5">
        <f t="shared" si="29"/>
        <v>0</v>
      </c>
      <c r="L225" s="5">
        <f t="shared" si="30"/>
        <v>0</v>
      </c>
      <c r="M225" s="6" t="s">
        <v>51</v>
      </c>
      <c r="N225" s="4" t="s">
        <v>51</v>
      </c>
      <c r="O225" s="4" t="s">
        <v>51</v>
      </c>
      <c r="P225" s="4" t="s">
        <v>51</v>
      </c>
      <c r="Q225" s="4" t="s">
        <v>357</v>
      </c>
      <c r="R225" s="4" t="s">
        <v>63</v>
      </c>
      <c r="S225" s="4" t="s">
        <v>63</v>
      </c>
      <c r="T225" s="4" t="s">
        <v>63</v>
      </c>
      <c r="AR225" s="4" t="s">
        <v>51</v>
      </c>
      <c r="AS225" s="4" t="s">
        <v>51</v>
      </c>
      <c r="AU225" s="4" t="s">
        <v>357</v>
      </c>
      <c r="AV225" s="2">
        <v>513</v>
      </c>
    </row>
    <row r="226" spans="1:48" ht="30" customHeight="1" x14ac:dyDescent="0.3">
      <c r="A226" s="6" t="s">
        <v>368</v>
      </c>
      <c r="B226" s="6" t="s">
        <v>369</v>
      </c>
      <c r="C226" s="6" t="s">
        <v>337</v>
      </c>
      <c r="D226" s="28"/>
      <c r="E226" s="5">
        <v>0</v>
      </c>
      <c r="F226" s="5">
        <f t="shared" si="26"/>
        <v>0</v>
      </c>
      <c r="G226" s="5">
        <v>0</v>
      </c>
      <c r="H226" s="5">
        <f t="shared" si="27"/>
        <v>0</v>
      </c>
      <c r="I226" s="5">
        <v>0</v>
      </c>
      <c r="J226" s="5">
        <f t="shared" si="28"/>
        <v>0</v>
      </c>
      <c r="K226" s="5">
        <f t="shared" si="29"/>
        <v>0</v>
      </c>
      <c r="L226" s="5">
        <f t="shared" si="30"/>
        <v>0</v>
      </c>
      <c r="M226" s="6" t="s">
        <v>51</v>
      </c>
      <c r="N226" s="4" t="s">
        <v>51</v>
      </c>
      <c r="O226" s="4" t="s">
        <v>51</v>
      </c>
      <c r="P226" s="4" t="s">
        <v>51</v>
      </c>
      <c r="Q226" s="4" t="s">
        <v>357</v>
      </c>
      <c r="R226" s="4" t="s">
        <v>63</v>
      </c>
      <c r="S226" s="4" t="s">
        <v>63</v>
      </c>
      <c r="T226" s="4" t="s">
        <v>63</v>
      </c>
      <c r="AR226" s="4" t="s">
        <v>51</v>
      </c>
      <c r="AS226" s="4" t="s">
        <v>51</v>
      </c>
      <c r="AU226" s="4" t="s">
        <v>357</v>
      </c>
      <c r="AV226" s="2">
        <v>514</v>
      </c>
    </row>
    <row r="227" spans="1:48" ht="30" customHeight="1" x14ac:dyDescent="0.3">
      <c r="A227" s="6" t="s">
        <v>370</v>
      </c>
      <c r="B227" s="6" t="s">
        <v>371</v>
      </c>
      <c r="C227" s="6" t="s">
        <v>337</v>
      </c>
      <c r="D227" s="28"/>
      <c r="E227" s="5">
        <v>0</v>
      </c>
      <c r="F227" s="5">
        <f t="shared" si="26"/>
        <v>0</v>
      </c>
      <c r="G227" s="5">
        <v>0</v>
      </c>
      <c r="H227" s="5">
        <f t="shared" si="27"/>
        <v>0</v>
      </c>
      <c r="I227" s="5">
        <v>0</v>
      </c>
      <c r="J227" s="5">
        <f t="shared" si="28"/>
        <v>0</v>
      </c>
      <c r="K227" s="5">
        <f t="shared" si="29"/>
        <v>0</v>
      </c>
      <c r="L227" s="5">
        <f t="shared" si="30"/>
        <v>0</v>
      </c>
      <c r="M227" s="6" t="s">
        <v>51</v>
      </c>
      <c r="N227" s="4" t="s">
        <v>51</v>
      </c>
      <c r="O227" s="4" t="s">
        <v>51</v>
      </c>
      <c r="P227" s="4" t="s">
        <v>51</v>
      </c>
      <c r="Q227" s="4" t="s">
        <v>357</v>
      </c>
      <c r="R227" s="4" t="s">
        <v>63</v>
      </c>
      <c r="S227" s="4" t="s">
        <v>63</v>
      </c>
      <c r="T227" s="4" t="s">
        <v>63</v>
      </c>
      <c r="AR227" s="4" t="s">
        <v>51</v>
      </c>
      <c r="AS227" s="4" t="s">
        <v>51</v>
      </c>
      <c r="AU227" s="4" t="s">
        <v>357</v>
      </c>
      <c r="AV227" s="2">
        <v>515</v>
      </c>
    </row>
    <row r="228" spans="1:48" ht="30" customHeight="1" x14ac:dyDescent="0.3">
      <c r="A228" s="6" t="s">
        <v>372</v>
      </c>
      <c r="B228" s="6" t="s">
        <v>373</v>
      </c>
      <c r="C228" s="6" t="s">
        <v>337</v>
      </c>
      <c r="D228" s="28"/>
      <c r="E228" s="5">
        <v>0</v>
      </c>
      <c r="F228" s="5">
        <f t="shared" si="26"/>
        <v>0</v>
      </c>
      <c r="G228" s="5">
        <v>0</v>
      </c>
      <c r="H228" s="5">
        <f t="shared" si="27"/>
        <v>0</v>
      </c>
      <c r="I228" s="5">
        <v>0</v>
      </c>
      <c r="J228" s="5">
        <f t="shared" si="28"/>
        <v>0</v>
      </c>
      <c r="K228" s="5">
        <f t="shared" si="29"/>
        <v>0</v>
      </c>
      <c r="L228" s="5">
        <f t="shared" si="30"/>
        <v>0</v>
      </c>
      <c r="M228" s="6" t="s">
        <v>51</v>
      </c>
      <c r="N228" s="4" t="s">
        <v>51</v>
      </c>
      <c r="O228" s="4" t="s">
        <v>51</v>
      </c>
      <c r="P228" s="4" t="s">
        <v>51</v>
      </c>
      <c r="Q228" s="4" t="s">
        <v>357</v>
      </c>
      <c r="R228" s="4" t="s">
        <v>63</v>
      </c>
      <c r="S228" s="4" t="s">
        <v>63</v>
      </c>
      <c r="T228" s="4" t="s">
        <v>63</v>
      </c>
      <c r="AR228" s="4" t="s">
        <v>51</v>
      </c>
      <c r="AS228" s="4" t="s">
        <v>51</v>
      </c>
      <c r="AU228" s="4" t="s">
        <v>357</v>
      </c>
      <c r="AV228" s="2">
        <v>516</v>
      </c>
    </row>
    <row r="229" spans="1:48" ht="30" customHeight="1" x14ac:dyDescent="0.3">
      <c r="A229" s="6" t="s">
        <v>374</v>
      </c>
      <c r="B229" s="6" t="s">
        <v>375</v>
      </c>
      <c r="C229" s="6" t="s">
        <v>337</v>
      </c>
      <c r="D229" s="28"/>
      <c r="E229" s="5">
        <v>0</v>
      </c>
      <c r="F229" s="5">
        <f t="shared" si="26"/>
        <v>0</v>
      </c>
      <c r="G229" s="5">
        <v>0</v>
      </c>
      <c r="H229" s="5">
        <f t="shared" si="27"/>
        <v>0</v>
      </c>
      <c r="I229" s="5">
        <v>0</v>
      </c>
      <c r="J229" s="5">
        <f t="shared" si="28"/>
        <v>0</v>
      </c>
      <c r="K229" s="5">
        <f t="shared" si="29"/>
        <v>0</v>
      </c>
      <c r="L229" s="5">
        <f t="shared" si="30"/>
        <v>0</v>
      </c>
      <c r="M229" s="6" t="s">
        <v>51</v>
      </c>
      <c r="N229" s="4" t="s">
        <v>51</v>
      </c>
      <c r="O229" s="4" t="s">
        <v>51</v>
      </c>
      <c r="P229" s="4" t="s">
        <v>51</v>
      </c>
      <c r="Q229" s="4" t="s">
        <v>357</v>
      </c>
      <c r="R229" s="4" t="s">
        <v>63</v>
      </c>
      <c r="S229" s="4" t="s">
        <v>63</v>
      </c>
      <c r="T229" s="4" t="s">
        <v>63</v>
      </c>
      <c r="AR229" s="4" t="s">
        <v>51</v>
      </c>
      <c r="AS229" s="4" t="s">
        <v>51</v>
      </c>
      <c r="AU229" s="4" t="s">
        <v>357</v>
      </c>
      <c r="AV229" s="2">
        <v>517</v>
      </c>
    </row>
    <row r="230" spans="1:48" ht="30" customHeight="1" x14ac:dyDescent="0.3">
      <c r="A230" s="6" t="s">
        <v>376</v>
      </c>
      <c r="B230" s="6" t="s">
        <v>377</v>
      </c>
      <c r="C230" s="6" t="s">
        <v>337</v>
      </c>
      <c r="D230" s="28"/>
      <c r="E230" s="5">
        <v>0</v>
      </c>
      <c r="F230" s="5">
        <f t="shared" si="26"/>
        <v>0</v>
      </c>
      <c r="G230" s="5">
        <v>0</v>
      </c>
      <c r="H230" s="5">
        <f t="shared" si="27"/>
        <v>0</v>
      </c>
      <c r="I230" s="5">
        <v>0</v>
      </c>
      <c r="J230" s="5">
        <f t="shared" si="28"/>
        <v>0</v>
      </c>
      <c r="K230" s="5">
        <f t="shared" si="29"/>
        <v>0</v>
      </c>
      <c r="L230" s="5">
        <f t="shared" si="30"/>
        <v>0</v>
      </c>
      <c r="M230" s="6" t="s">
        <v>51</v>
      </c>
      <c r="N230" s="4" t="s">
        <v>51</v>
      </c>
      <c r="O230" s="4" t="s">
        <v>51</v>
      </c>
      <c r="P230" s="4" t="s">
        <v>51</v>
      </c>
      <c r="Q230" s="4" t="s">
        <v>357</v>
      </c>
      <c r="R230" s="4" t="s">
        <v>63</v>
      </c>
      <c r="S230" s="4" t="s">
        <v>63</v>
      </c>
      <c r="T230" s="4" t="s">
        <v>63</v>
      </c>
      <c r="AR230" s="4" t="s">
        <v>51</v>
      </c>
      <c r="AS230" s="4" t="s">
        <v>51</v>
      </c>
      <c r="AU230" s="4" t="s">
        <v>357</v>
      </c>
      <c r="AV230" s="2">
        <v>518</v>
      </c>
    </row>
    <row r="231" spans="1:48" ht="30" customHeight="1" x14ac:dyDescent="0.3">
      <c r="A231" s="6" t="s">
        <v>378</v>
      </c>
      <c r="B231" s="6" t="s">
        <v>379</v>
      </c>
      <c r="C231" s="6" t="s">
        <v>337</v>
      </c>
      <c r="D231" s="28"/>
      <c r="E231" s="5">
        <v>0</v>
      </c>
      <c r="F231" s="5">
        <f t="shared" si="26"/>
        <v>0</v>
      </c>
      <c r="G231" s="5">
        <v>0</v>
      </c>
      <c r="H231" s="5">
        <f t="shared" si="27"/>
        <v>0</v>
      </c>
      <c r="I231" s="5">
        <v>0</v>
      </c>
      <c r="J231" s="5">
        <f t="shared" si="28"/>
        <v>0</v>
      </c>
      <c r="K231" s="5">
        <f t="shared" si="29"/>
        <v>0</v>
      </c>
      <c r="L231" s="5">
        <f t="shared" si="30"/>
        <v>0</v>
      </c>
      <c r="M231" s="6" t="s">
        <v>51</v>
      </c>
      <c r="N231" s="4" t="s">
        <v>51</v>
      </c>
      <c r="O231" s="4" t="s">
        <v>51</v>
      </c>
      <c r="P231" s="4" t="s">
        <v>51</v>
      </c>
      <c r="Q231" s="4" t="s">
        <v>357</v>
      </c>
      <c r="R231" s="4" t="s">
        <v>63</v>
      </c>
      <c r="S231" s="4" t="s">
        <v>63</v>
      </c>
      <c r="T231" s="4" t="s">
        <v>63</v>
      </c>
      <c r="AR231" s="4" t="s">
        <v>51</v>
      </c>
      <c r="AS231" s="4" t="s">
        <v>51</v>
      </c>
      <c r="AU231" s="4" t="s">
        <v>357</v>
      </c>
      <c r="AV231" s="2">
        <v>519</v>
      </c>
    </row>
    <row r="232" spans="1:48" ht="30" customHeight="1" x14ac:dyDescent="0.3">
      <c r="A232" s="6" t="s">
        <v>380</v>
      </c>
      <c r="B232" s="6" t="s">
        <v>381</v>
      </c>
      <c r="C232" s="6" t="s">
        <v>337</v>
      </c>
      <c r="D232" s="28">
        <v>1</v>
      </c>
      <c r="E232" s="5">
        <f>TRUNC(일위대가목록!E49,0)</f>
        <v>0</v>
      </c>
      <c r="F232" s="5">
        <f t="shared" si="26"/>
        <v>0</v>
      </c>
      <c r="G232" s="5">
        <f>TRUNC(일위대가목록!F49,0)</f>
        <v>0</v>
      </c>
      <c r="H232" s="5">
        <f t="shared" si="27"/>
        <v>0</v>
      </c>
      <c r="I232" s="5">
        <f>TRUNC(일위대가목록!G49,0)</f>
        <v>0</v>
      </c>
      <c r="J232" s="5">
        <f t="shared" si="28"/>
        <v>0</v>
      </c>
      <c r="K232" s="5">
        <f t="shared" si="29"/>
        <v>0</v>
      </c>
      <c r="L232" s="5">
        <f t="shared" si="30"/>
        <v>0</v>
      </c>
      <c r="M232" s="6" t="s">
        <v>382</v>
      </c>
      <c r="N232" s="4" t="s">
        <v>383</v>
      </c>
      <c r="O232" s="4" t="s">
        <v>51</v>
      </c>
      <c r="P232" s="4" t="s">
        <v>51</v>
      </c>
      <c r="Q232" s="4" t="s">
        <v>357</v>
      </c>
      <c r="R232" s="4" t="s">
        <v>62</v>
      </c>
      <c r="S232" s="4" t="s">
        <v>63</v>
      </c>
      <c r="T232" s="4" t="s">
        <v>63</v>
      </c>
      <c r="AR232" s="4" t="s">
        <v>51</v>
      </c>
      <c r="AS232" s="4" t="s">
        <v>51</v>
      </c>
      <c r="AU232" s="4" t="s">
        <v>384</v>
      </c>
      <c r="AV232" s="2">
        <v>380</v>
      </c>
    </row>
    <row r="233" spans="1:48" ht="30" customHeight="1" x14ac:dyDescent="0.3">
      <c r="A233" s="6" t="s">
        <v>385</v>
      </c>
      <c r="B233" s="6" t="s">
        <v>386</v>
      </c>
      <c r="C233" s="6" t="s">
        <v>337</v>
      </c>
      <c r="D233" s="28">
        <v>2</v>
      </c>
      <c r="E233" s="5">
        <f>TRUNC(일위대가목록!E50,0)</f>
        <v>0</v>
      </c>
      <c r="F233" s="5">
        <f t="shared" si="26"/>
        <v>0</v>
      </c>
      <c r="G233" s="5">
        <f>TRUNC(일위대가목록!F50,0)</f>
        <v>0</v>
      </c>
      <c r="H233" s="5">
        <f t="shared" si="27"/>
        <v>0</v>
      </c>
      <c r="I233" s="5">
        <f>TRUNC(일위대가목록!G50,0)</f>
        <v>0</v>
      </c>
      <c r="J233" s="5">
        <f t="shared" si="28"/>
        <v>0</v>
      </c>
      <c r="K233" s="5">
        <f t="shared" si="29"/>
        <v>0</v>
      </c>
      <c r="L233" s="5">
        <f t="shared" si="30"/>
        <v>0</v>
      </c>
      <c r="M233" s="6" t="s">
        <v>387</v>
      </c>
      <c r="N233" s="4" t="s">
        <v>388</v>
      </c>
      <c r="O233" s="4" t="s">
        <v>51</v>
      </c>
      <c r="P233" s="4" t="s">
        <v>51</v>
      </c>
      <c r="Q233" s="4" t="s">
        <v>357</v>
      </c>
      <c r="R233" s="4" t="s">
        <v>62</v>
      </c>
      <c r="S233" s="4" t="s">
        <v>63</v>
      </c>
      <c r="T233" s="4" t="s">
        <v>63</v>
      </c>
      <c r="AR233" s="4" t="s">
        <v>51</v>
      </c>
      <c r="AS233" s="4" t="s">
        <v>51</v>
      </c>
      <c r="AU233" s="4" t="s">
        <v>389</v>
      </c>
      <c r="AV233" s="2">
        <v>101</v>
      </c>
    </row>
    <row r="234" spans="1:48" ht="30" customHeight="1" x14ac:dyDescent="0.3">
      <c r="A234" s="6" t="s">
        <v>390</v>
      </c>
      <c r="B234" s="6" t="s">
        <v>391</v>
      </c>
      <c r="C234" s="6" t="s">
        <v>337</v>
      </c>
      <c r="D234" s="28">
        <v>1</v>
      </c>
      <c r="E234" s="5">
        <f>TRUNC(일위대가목록!E51,0)</f>
        <v>0</v>
      </c>
      <c r="F234" s="5">
        <f t="shared" si="26"/>
        <v>0</v>
      </c>
      <c r="G234" s="5">
        <f>TRUNC(일위대가목록!F51,0)</f>
        <v>0</v>
      </c>
      <c r="H234" s="5">
        <f t="shared" si="27"/>
        <v>0</v>
      </c>
      <c r="I234" s="5">
        <f>TRUNC(일위대가목록!G51,0)</f>
        <v>0</v>
      </c>
      <c r="J234" s="5">
        <f t="shared" si="28"/>
        <v>0</v>
      </c>
      <c r="K234" s="5">
        <f t="shared" si="29"/>
        <v>0</v>
      </c>
      <c r="L234" s="5">
        <f t="shared" si="30"/>
        <v>0</v>
      </c>
      <c r="M234" s="6" t="s">
        <v>392</v>
      </c>
      <c r="N234" s="4" t="s">
        <v>393</v>
      </c>
      <c r="O234" s="4" t="s">
        <v>51</v>
      </c>
      <c r="P234" s="4" t="s">
        <v>51</v>
      </c>
      <c r="Q234" s="4" t="s">
        <v>357</v>
      </c>
      <c r="R234" s="4" t="s">
        <v>62</v>
      </c>
      <c r="S234" s="4" t="s">
        <v>63</v>
      </c>
      <c r="T234" s="4" t="s">
        <v>63</v>
      </c>
      <c r="AR234" s="4" t="s">
        <v>51</v>
      </c>
      <c r="AS234" s="4" t="s">
        <v>51</v>
      </c>
      <c r="AU234" s="4" t="s">
        <v>394</v>
      </c>
      <c r="AV234" s="2">
        <v>414</v>
      </c>
    </row>
    <row r="235" spans="1:48" ht="30" customHeight="1" x14ac:dyDescent="0.3">
      <c r="A235" s="6" t="s">
        <v>395</v>
      </c>
      <c r="B235" s="6" t="s">
        <v>396</v>
      </c>
      <c r="C235" s="6" t="s">
        <v>337</v>
      </c>
      <c r="D235" s="28">
        <v>2</v>
      </c>
      <c r="E235" s="5">
        <f>TRUNC(단가대비표!O66,0)</f>
        <v>0</v>
      </c>
      <c r="F235" s="5">
        <f t="shared" si="26"/>
        <v>0</v>
      </c>
      <c r="G235" s="5">
        <f>TRUNC(단가대비표!P66,0)</f>
        <v>0</v>
      </c>
      <c r="H235" s="5">
        <f t="shared" si="27"/>
        <v>0</v>
      </c>
      <c r="I235" s="5">
        <f>TRUNC(단가대비표!V66,0)</f>
        <v>0</v>
      </c>
      <c r="J235" s="5">
        <f t="shared" si="28"/>
        <v>0</v>
      </c>
      <c r="K235" s="5">
        <f t="shared" si="29"/>
        <v>0</v>
      </c>
      <c r="L235" s="5">
        <f t="shared" si="30"/>
        <v>0</v>
      </c>
      <c r="M235" s="6" t="s">
        <v>51</v>
      </c>
      <c r="N235" s="4" t="s">
        <v>397</v>
      </c>
      <c r="O235" s="4" t="s">
        <v>51</v>
      </c>
      <c r="P235" s="4" t="s">
        <v>51</v>
      </c>
      <c r="Q235" s="4" t="s">
        <v>357</v>
      </c>
      <c r="R235" s="4" t="s">
        <v>63</v>
      </c>
      <c r="S235" s="4" t="s">
        <v>63</v>
      </c>
      <c r="T235" s="4" t="s">
        <v>62</v>
      </c>
      <c r="AR235" s="4" t="s">
        <v>51</v>
      </c>
      <c r="AS235" s="4" t="s">
        <v>51</v>
      </c>
      <c r="AU235" s="4" t="s">
        <v>398</v>
      </c>
      <c r="AV235" s="2">
        <v>90</v>
      </c>
    </row>
    <row r="236" spans="1:48" ht="30" customHeight="1" x14ac:dyDescent="0.3">
      <c r="A236" s="6" t="s">
        <v>399</v>
      </c>
      <c r="B236" s="6" t="s">
        <v>400</v>
      </c>
      <c r="C236" s="6" t="s">
        <v>337</v>
      </c>
      <c r="D236" s="28">
        <v>2</v>
      </c>
      <c r="E236" s="5">
        <f>TRUNC(일위대가목록!E52,0)</f>
        <v>0</v>
      </c>
      <c r="F236" s="5">
        <f t="shared" si="26"/>
        <v>0</v>
      </c>
      <c r="G236" s="5">
        <f>TRUNC(일위대가목록!F52,0)</f>
        <v>0</v>
      </c>
      <c r="H236" s="5">
        <f t="shared" si="27"/>
        <v>0</v>
      </c>
      <c r="I236" s="5">
        <f>TRUNC(일위대가목록!G52,0)</f>
        <v>0</v>
      </c>
      <c r="J236" s="5">
        <f t="shared" si="28"/>
        <v>0</v>
      </c>
      <c r="K236" s="5">
        <f t="shared" si="29"/>
        <v>0</v>
      </c>
      <c r="L236" s="5">
        <f t="shared" si="30"/>
        <v>0</v>
      </c>
      <c r="M236" s="6" t="s">
        <v>401</v>
      </c>
      <c r="N236" s="4" t="s">
        <v>402</v>
      </c>
      <c r="O236" s="4" t="s">
        <v>51</v>
      </c>
      <c r="P236" s="4" t="s">
        <v>51</v>
      </c>
      <c r="Q236" s="4" t="s">
        <v>357</v>
      </c>
      <c r="R236" s="4" t="s">
        <v>62</v>
      </c>
      <c r="S236" s="4" t="s">
        <v>63</v>
      </c>
      <c r="T236" s="4" t="s">
        <v>63</v>
      </c>
      <c r="AR236" s="4" t="s">
        <v>51</v>
      </c>
      <c r="AS236" s="4" t="s">
        <v>51</v>
      </c>
      <c r="AU236" s="4" t="s">
        <v>403</v>
      </c>
      <c r="AV236" s="2">
        <v>102</v>
      </c>
    </row>
    <row r="237" spans="1:48" ht="30" customHeight="1" x14ac:dyDescent="0.3">
      <c r="A237" s="6" t="s">
        <v>404</v>
      </c>
      <c r="B237" s="6" t="s">
        <v>405</v>
      </c>
      <c r="C237" s="6" t="s">
        <v>337</v>
      </c>
      <c r="D237" s="28">
        <v>6</v>
      </c>
      <c r="E237" s="5">
        <f>TRUNC(단가대비표!O65,0)</f>
        <v>0</v>
      </c>
      <c r="F237" s="5">
        <f t="shared" si="26"/>
        <v>0</v>
      </c>
      <c r="G237" s="5">
        <f>TRUNC(단가대비표!P65,0)</f>
        <v>0</v>
      </c>
      <c r="H237" s="5">
        <f t="shared" si="27"/>
        <v>0</v>
      </c>
      <c r="I237" s="5">
        <f>TRUNC(단가대비표!V65,0)</f>
        <v>0</v>
      </c>
      <c r="J237" s="5">
        <f t="shared" si="28"/>
        <v>0</v>
      </c>
      <c r="K237" s="5">
        <f t="shared" si="29"/>
        <v>0</v>
      </c>
      <c r="L237" s="5">
        <f t="shared" si="30"/>
        <v>0</v>
      </c>
      <c r="M237" s="6" t="s">
        <v>51</v>
      </c>
      <c r="N237" s="4" t="s">
        <v>406</v>
      </c>
      <c r="O237" s="4" t="s">
        <v>51</v>
      </c>
      <c r="P237" s="4" t="s">
        <v>51</v>
      </c>
      <c r="Q237" s="4" t="s">
        <v>357</v>
      </c>
      <c r="R237" s="4" t="s">
        <v>63</v>
      </c>
      <c r="S237" s="4" t="s">
        <v>63</v>
      </c>
      <c r="T237" s="4" t="s">
        <v>62</v>
      </c>
      <c r="AR237" s="4" t="s">
        <v>51</v>
      </c>
      <c r="AS237" s="4" t="s">
        <v>51</v>
      </c>
      <c r="AU237" s="4" t="s">
        <v>407</v>
      </c>
      <c r="AV237" s="2">
        <v>89</v>
      </c>
    </row>
    <row r="238" spans="1:48" ht="30" customHeight="1" x14ac:dyDescent="0.3">
      <c r="A238" s="6" t="s">
        <v>408</v>
      </c>
      <c r="B238" s="6" t="s">
        <v>51</v>
      </c>
      <c r="C238" s="6" t="s">
        <v>207</v>
      </c>
      <c r="D238" s="28">
        <v>111</v>
      </c>
      <c r="E238" s="5">
        <f>TRUNC(일위대가목록!E53,0)</f>
        <v>0</v>
      </c>
      <c r="F238" s="5">
        <f t="shared" si="26"/>
        <v>0</v>
      </c>
      <c r="G238" s="5">
        <f>TRUNC(일위대가목록!F53,0)</f>
        <v>0</v>
      </c>
      <c r="H238" s="5">
        <f t="shared" si="27"/>
        <v>0</v>
      </c>
      <c r="I238" s="5">
        <f>TRUNC(일위대가목록!G53,0)</f>
        <v>0</v>
      </c>
      <c r="J238" s="5">
        <f t="shared" si="28"/>
        <v>0</v>
      </c>
      <c r="K238" s="5">
        <f t="shared" si="29"/>
        <v>0</v>
      </c>
      <c r="L238" s="5">
        <f t="shared" si="30"/>
        <v>0</v>
      </c>
      <c r="M238" s="6" t="s">
        <v>409</v>
      </c>
      <c r="N238" s="4" t="s">
        <v>410</v>
      </c>
      <c r="O238" s="4" t="s">
        <v>51</v>
      </c>
      <c r="P238" s="4" t="s">
        <v>51</v>
      </c>
      <c r="Q238" s="4" t="s">
        <v>357</v>
      </c>
      <c r="R238" s="4" t="s">
        <v>62</v>
      </c>
      <c r="S238" s="4" t="s">
        <v>63</v>
      </c>
      <c r="T238" s="4" t="s">
        <v>63</v>
      </c>
      <c r="AR238" s="4" t="s">
        <v>51</v>
      </c>
      <c r="AS238" s="4" t="s">
        <v>51</v>
      </c>
      <c r="AU238" s="4" t="s">
        <v>411</v>
      </c>
      <c r="AV238" s="2">
        <v>103</v>
      </c>
    </row>
    <row r="239" spans="1:48" ht="30" customHeight="1" x14ac:dyDescent="0.3">
      <c r="A239" s="28"/>
      <c r="B239" s="28"/>
      <c r="C239" s="28"/>
      <c r="D239" s="28"/>
      <c r="E239" s="5"/>
      <c r="F239" s="5"/>
      <c r="G239" s="5"/>
      <c r="H239" s="5"/>
      <c r="I239" s="5"/>
      <c r="J239" s="5"/>
      <c r="K239" s="5"/>
      <c r="L239" s="5"/>
      <c r="M239" s="28"/>
      <c r="Q239" s="4" t="s">
        <v>357</v>
      </c>
    </row>
    <row r="240" spans="1:48" ht="30" customHeight="1" x14ac:dyDescent="0.3">
      <c r="A240" s="28"/>
      <c r="B240" s="28"/>
      <c r="C240" s="28"/>
      <c r="D240" s="28"/>
      <c r="E240" s="5"/>
      <c r="F240" s="5"/>
      <c r="G240" s="5"/>
      <c r="H240" s="5"/>
      <c r="I240" s="5"/>
      <c r="J240" s="5"/>
      <c r="K240" s="5"/>
      <c r="L240" s="5"/>
      <c r="M240" s="28"/>
      <c r="Q240" s="4" t="s">
        <v>357</v>
      </c>
    </row>
    <row r="241" spans="1:48" ht="30" customHeight="1" x14ac:dyDescent="0.3">
      <c r="A241" s="28"/>
      <c r="B241" s="28"/>
      <c r="C241" s="28"/>
      <c r="D241" s="28"/>
      <c r="E241" s="5"/>
      <c r="F241" s="5"/>
      <c r="G241" s="5"/>
      <c r="H241" s="5"/>
      <c r="I241" s="5"/>
      <c r="J241" s="5"/>
      <c r="K241" s="5"/>
      <c r="L241" s="5"/>
      <c r="M241" s="28"/>
      <c r="Q241" s="4" t="s">
        <v>357</v>
      </c>
    </row>
    <row r="242" spans="1:48" ht="30" customHeight="1" x14ac:dyDescent="0.3">
      <c r="A242" s="28"/>
      <c r="B242" s="28"/>
      <c r="C242" s="28"/>
      <c r="D242" s="28"/>
      <c r="E242" s="5"/>
      <c r="F242" s="5"/>
      <c r="G242" s="5"/>
      <c r="H242" s="5"/>
      <c r="I242" s="5"/>
      <c r="J242" s="5"/>
      <c r="K242" s="5"/>
      <c r="L242" s="5"/>
      <c r="M242" s="28"/>
      <c r="Q242" s="4" t="s">
        <v>357</v>
      </c>
    </row>
    <row r="243" spans="1:48" ht="30" customHeight="1" x14ac:dyDescent="0.3">
      <c r="A243" s="6" t="s">
        <v>80</v>
      </c>
      <c r="B243" s="28"/>
      <c r="C243" s="28"/>
      <c r="D243" s="28"/>
      <c r="E243" s="5"/>
      <c r="F243" s="5">
        <f>SUMIF(Q221:Q242,"010110",F221:F242)</f>
        <v>0</v>
      </c>
      <c r="G243" s="5"/>
      <c r="H243" s="5">
        <f>SUMIF(Q221:Q242,"010110",H221:H242)</f>
        <v>0</v>
      </c>
      <c r="I243" s="5"/>
      <c r="J243" s="5">
        <f>SUMIF(Q221:Q242,"010110",J221:J242)</f>
        <v>0</v>
      </c>
      <c r="K243" s="5"/>
      <c r="L243" s="5">
        <f>SUMIF(Q221:Q242,"010110",L221:L242)</f>
        <v>0</v>
      </c>
      <c r="M243" s="28"/>
      <c r="N243" s="2" t="s">
        <v>81</v>
      </c>
    </row>
    <row r="244" spans="1:48" ht="30" customHeight="1" x14ac:dyDescent="0.3">
      <c r="A244" s="6" t="s">
        <v>412</v>
      </c>
      <c r="B244" s="6" t="s">
        <v>51</v>
      </c>
      <c r="C244" s="28"/>
      <c r="D244" s="28"/>
      <c r="E244" s="5"/>
      <c r="F244" s="5"/>
      <c r="G244" s="5"/>
      <c r="H244" s="5"/>
      <c r="I244" s="5"/>
      <c r="J244" s="5"/>
      <c r="K244" s="5"/>
      <c r="L244" s="5"/>
      <c r="M244" s="28"/>
      <c r="Q244" s="4" t="s">
        <v>413</v>
      </c>
    </row>
    <row r="245" spans="1:48" ht="30" customHeight="1" x14ac:dyDescent="0.3">
      <c r="A245" s="6" t="s">
        <v>414</v>
      </c>
      <c r="B245" s="6" t="s">
        <v>2892</v>
      </c>
      <c r="C245" s="6" t="s">
        <v>71</v>
      </c>
      <c r="D245" s="28">
        <v>51</v>
      </c>
      <c r="E245" s="5">
        <f>TRUNC(단가대비표!O48,0)</f>
        <v>0</v>
      </c>
      <c r="F245" s="5">
        <f>TRUNC(E245*D245, 0)</f>
        <v>0</v>
      </c>
      <c r="G245" s="5">
        <f>TRUNC(단가대비표!P48,0)</f>
        <v>0</v>
      </c>
      <c r="H245" s="5">
        <f>TRUNC(G245*D245, 0)</f>
        <v>0</v>
      </c>
      <c r="I245" s="5">
        <f>TRUNC(단가대비표!V48,0)</f>
        <v>0</v>
      </c>
      <c r="J245" s="5">
        <f>TRUNC(I245*D245, 0)</f>
        <v>0</v>
      </c>
      <c r="K245" s="5">
        <f t="shared" ref="K245:L249" si="31">TRUNC(E245+G245+I245, 0)</f>
        <v>0</v>
      </c>
      <c r="L245" s="5">
        <f t="shared" si="31"/>
        <v>0</v>
      </c>
      <c r="M245" s="6" t="s">
        <v>416</v>
      </c>
      <c r="N245" s="4" t="s">
        <v>417</v>
      </c>
      <c r="O245" s="4" t="s">
        <v>51</v>
      </c>
      <c r="P245" s="4" t="s">
        <v>51</v>
      </c>
      <c r="Q245" s="4" t="s">
        <v>413</v>
      </c>
      <c r="R245" s="4" t="s">
        <v>63</v>
      </c>
      <c r="S245" s="4" t="s">
        <v>63</v>
      </c>
      <c r="T245" s="4" t="s">
        <v>62</v>
      </c>
      <c r="AR245" s="4" t="s">
        <v>51</v>
      </c>
      <c r="AS245" s="4" t="s">
        <v>51</v>
      </c>
      <c r="AU245" s="4" t="s">
        <v>418</v>
      </c>
      <c r="AV245" s="2">
        <v>108</v>
      </c>
    </row>
    <row r="246" spans="1:48" ht="30" customHeight="1" x14ac:dyDescent="0.3">
      <c r="A246" s="6" t="s">
        <v>419</v>
      </c>
      <c r="B246" s="6" t="s">
        <v>420</v>
      </c>
      <c r="C246" s="6" t="s">
        <v>71</v>
      </c>
      <c r="D246" s="28">
        <v>51</v>
      </c>
      <c r="E246" s="5">
        <f>TRUNC(일위대가목록!E54,0)</f>
        <v>0</v>
      </c>
      <c r="F246" s="5">
        <f>TRUNC(E246*D246, 0)</f>
        <v>0</v>
      </c>
      <c r="G246" s="5">
        <f>TRUNC(일위대가목록!F54,0)</f>
        <v>0</v>
      </c>
      <c r="H246" s="5">
        <f>TRUNC(G246*D246, 0)</f>
        <v>0</v>
      </c>
      <c r="I246" s="5">
        <f>TRUNC(일위대가목록!G54,0)</f>
        <v>0</v>
      </c>
      <c r="J246" s="5">
        <f>TRUNC(I246*D246, 0)</f>
        <v>0</v>
      </c>
      <c r="K246" s="5">
        <f t="shared" si="31"/>
        <v>0</v>
      </c>
      <c r="L246" s="5">
        <f t="shared" si="31"/>
        <v>0</v>
      </c>
      <c r="M246" s="6" t="s">
        <v>421</v>
      </c>
      <c r="N246" s="4" t="s">
        <v>422</v>
      </c>
      <c r="O246" s="4" t="s">
        <v>51</v>
      </c>
      <c r="P246" s="4" t="s">
        <v>51</v>
      </c>
      <c r="Q246" s="4" t="s">
        <v>413</v>
      </c>
      <c r="R246" s="4" t="s">
        <v>62</v>
      </c>
      <c r="S246" s="4" t="s">
        <v>63</v>
      </c>
      <c r="T246" s="4" t="s">
        <v>63</v>
      </c>
      <c r="AR246" s="4" t="s">
        <v>51</v>
      </c>
      <c r="AS246" s="4" t="s">
        <v>51</v>
      </c>
      <c r="AU246" s="4" t="s">
        <v>423</v>
      </c>
      <c r="AV246" s="2">
        <v>491</v>
      </c>
    </row>
    <row r="247" spans="1:48" ht="30" customHeight="1" x14ac:dyDescent="0.3">
      <c r="A247" s="6" t="s">
        <v>424</v>
      </c>
      <c r="B247" s="6" t="s">
        <v>425</v>
      </c>
      <c r="C247" s="6" t="s">
        <v>207</v>
      </c>
      <c r="D247" s="28">
        <v>361</v>
      </c>
      <c r="E247" s="5">
        <f>TRUNC(일위대가목록!E55,0)</f>
        <v>0</v>
      </c>
      <c r="F247" s="5">
        <f>TRUNC(E247*D247, 0)</f>
        <v>0</v>
      </c>
      <c r="G247" s="5">
        <f>TRUNC(일위대가목록!F55,0)</f>
        <v>0</v>
      </c>
      <c r="H247" s="5">
        <f>TRUNC(G247*D247, 0)</f>
        <v>0</v>
      </c>
      <c r="I247" s="5">
        <f>TRUNC(일위대가목록!G55,0)</f>
        <v>0</v>
      </c>
      <c r="J247" s="5">
        <f>TRUNC(I247*D247, 0)</f>
        <v>0</v>
      </c>
      <c r="K247" s="5">
        <f t="shared" si="31"/>
        <v>0</v>
      </c>
      <c r="L247" s="5">
        <f t="shared" si="31"/>
        <v>0</v>
      </c>
      <c r="M247" s="6" t="s">
        <v>426</v>
      </c>
      <c r="N247" s="4" t="s">
        <v>427</v>
      </c>
      <c r="O247" s="4" t="s">
        <v>51</v>
      </c>
      <c r="P247" s="4" t="s">
        <v>51</v>
      </c>
      <c r="Q247" s="4" t="s">
        <v>413</v>
      </c>
      <c r="R247" s="4" t="s">
        <v>62</v>
      </c>
      <c r="S247" s="4" t="s">
        <v>63</v>
      </c>
      <c r="T247" s="4" t="s">
        <v>63</v>
      </c>
      <c r="AR247" s="4" t="s">
        <v>51</v>
      </c>
      <c r="AS247" s="4" t="s">
        <v>51</v>
      </c>
      <c r="AU247" s="4" t="s">
        <v>428</v>
      </c>
      <c r="AV247" s="2">
        <v>110</v>
      </c>
    </row>
    <row r="248" spans="1:48" ht="30" customHeight="1" x14ac:dyDescent="0.3">
      <c r="A248" s="6" t="s">
        <v>429</v>
      </c>
      <c r="B248" s="6" t="s">
        <v>51</v>
      </c>
      <c r="C248" s="6" t="s">
        <v>71</v>
      </c>
      <c r="D248" s="28">
        <v>7</v>
      </c>
      <c r="E248" s="5">
        <f>TRUNC(일위대가목록!E56,0)</f>
        <v>0</v>
      </c>
      <c r="F248" s="5">
        <f>TRUNC(E248*D248, 0)</f>
        <v>0</v>
      </c>
      <c r="G248" s="5">
        <f>TRUNC(일위대가목록!F56,0)</f>
        <v>0</v>
      </c>
      <c r="H248" s="5">
        <f>TRUNC(G248*D248, 0)</f>
        <v>0</v>
      </c>
      <c r="I248" s="5">
        <f>TRUNC(일위대가목록!G56,0)</f>
        <v>0</v>
      </c>
      <c r="J248" s="5">
        <f>TRUNC(I248*D248, 0)</f>
        <v>0</v>
      </c>
      <c r="K248" s="5">
        <f t="shared" si="31"/>
        <v>0</v>
      </c>
      <c r="L248" s="5">
        <f t="shared" si="31"/>
        <v>0</v>
      </c>
      <c r="M248" s="6" t="s">
        <v>430</v>
      </c>
      <c r="N248" s="4" t="s">
        <v>431</v>
      </c>
      <c r="O248" s="4" t="s">
        <v>51</v>
      </c>
      <c r="P248" s="4" t="s">
        <v>51</v>
      </c>
      <c r="Q248" s="4" t="s">
        <v>413</v>
      </c>
      <c r="R248" s="4" t="s">
        <v>62</v>
      </c>
      <c r="S248" s="4" t="s">
        <v>63</v>
      </c>
      <c r="T248" s="4" t="s">
        <v>63</v>
      </c>
      <c r="AR248" s="4" t="s">
        <v>51</v>
      </c>
      <c r="AS248" s="4" t="s">
        <v>51</v>
      </c>
      <c r="AU248" s="4" t="s">
        <v>432</v>
      </c>
      <c r="AV248" s="2">
        <v>210</v>
      </c>
    </row>
    <row r="249" spans="1:48" ht="30" customHeight="1" x14ac:dyDescent="0.3">
      <c r="A249" s="6" t="s">
        <v>433</v>
      </c>
      <c r="B249" s="6" t="s">
        <v>434</v>
      </c>
      <c r="C249" s="6" t="s">
        <v>337</v>
      </c>
      <c r="D249" s="28">
        <v>3</v>
      </c>
      <c r="E249" s="5">
        <f>TRUNC(단가대비표!O40,0)</f>
        <v>0</v>
      </c>
      <c r="F249" s="5">
        <f>TRUNC(E249*D249, 0)</f>
        <v>0</v>
      </c>
      <c r="G249" s="5">
        <f>TRUNC(단가대비표!P40,0)</f>
        <v>0</v>
      </c>
      <c r="H249" s="5">
        <f>TRUNC(G249*D249, 0)</f>
        <v>0</v>
      </c>
      <c r="I249" s="5">
        <f>TRUNC(단가대비표!V40,0)</f>
        <v>0</v>
      </c>
      <c r="J249" s="5">
        <f>TRUNC(I249*D249, 0)</f>
        <v>0</v>
      </c>
      <c r="K249" s="5">
        <f t="shared" si="31"/>
        <v>0</v>
      </c>
      <c r="L249" s="5">
        <f t="shared" si="31"/>
        <v>0</v>
      </c>
      <c r="M249" s="6" t="s">
        <v>51</v>
      </c>
      <c r="N249" s="4" t="s">
        <v>435</v>
      </c>
      <c r="O249" s="4" t="s">
        <v>51</v>
      </c>
      <c r="P249" s="4" t="s">
        <v>51</v>
      </c>
      <c r="Q249" s="4" t="s">
        <v>413</v>
      </c>
      <c r="R249" s="4" t="s">
        <v>63</v>
      </c>
      <c r="S249" s="4" t="s">
        <v>63</v>
      </c>
      <c r="T249" s="4" t="s">
        <v>62</v>
      </c>
      <c r="AR249" s="4" t="s">
        <v>51</v>
      </c>
      <c r="AS249" s="4" t="s">
        <v>51</v>
      </c>
      <c r="AU249" s="4" t="s">
        <v>436</v>
      </c>
      <c r="AV249" s="2">
        <v>106</v>
      </c>
    </row>
    <row r="250" spans="1:48" ht="30" customHeight="1" x14ac:dyDescent="0.3">
      <c r="A250" s="28"/>
      <c r="B250" s="28"/>
      <c r="C250" s="28"/>
      <c r="D250" s="28"/>
      <c r="E250" s="5"/>
      <c r="F250" s="5"/>
      <c r="G250" s="5"/>
      <c r="H250" s="5"/>
      <c r="I250" s="5"/>
      <c r="J250" s="5"/>
      <c r="K250" s="5"/>
      <c r="L250" s="5"/>
      <c r="M250" s="28"/>
      <c r="Q250" s="4" t="s">
        <v>413</v>
      </c>
    </row>
    <row r="251" spans="1:48" ht="30" customHeight="1" x14ac:dyDescent="0.3">
      <c r="A251" s="28"/>
      <c r="B251" s="28"/>
      <c r="C251" s="28"/>
      <c r="D251" s="28"/>
      <c r="E251" s="5"/>
      <c r="F251" s="5"/>
      <c r="G251" s="5"/>
      <c r="H251" s="5"/>
      <c r="I251" s="5"/>
      <c r="J251" s="5"/>
      <c r="K251" s="5"/>
      <c r="L251" s="5"/>
      <c r="M251" s="28"/>
      <c r="Q251" s="4" t="s">
        <v>413</v>
      </c>
    </row>
    <row r="252" spans="1:48" ht="30" customHeight="1" x14ac:dyDescent="0.3">
      <c r="A252" s="28"/>
      <c r="B252" s="28"/>
      <c r="C252" s="28"/>
      <c r="D252" s="28"/>
      <c r="E252" s="5"/>
      <c r="F252" s="5"/>
      <c r="G252" s="5"/>
      <c r="H252" s="5"/>
      <c r="I252" s="5"/>
      <c r="J252" s="5"/>
      <c r="K252" s="5"/>
      <c r="L252" s="5"/>
      <c r="M252" s="28"/>
      <c r="Q252" s="4" t="s">
        <v>413</v>
      </c>
    </row>
    <row r="253" spans="1:48" ht="30" customHeight="1" x14ac:dyDescent="0.3">
      <c r="A253" s="28"/>
      <c r="B253" s="28"/>
      <c r="C253" s="28"/>
      <c r="D253" s="28"/>
      <c r="E253" s="5"/>
      <c r="F253" s="5"/>
      <c r="G253" s="5"/>
      <c r="H253" s="5"/>
      <c r="I253" s="5"/>
      <c r="J253" s="5"/>
      <c r="K253" s="5"/>
      <c r="L253" s="5"/>
      <c r="M253" s="28"/>
      <c r="Q253" s="4" t="s">
        <v>413</v>
      </c>
    </row>
    <row r="254" spans="1:48" ht="30" customHeight="1" x14ac:dyDescent="0.3">
      <c r="A254" s="28"/>
      <c r="B254" s="28"/>
      <c r="C254" s="28"/>
      <c r="D254" s="28"/>
      <c r="E254" s="5"/>
      <c r="F254" s="5"/>
      <c r="G254" s="5"/>
      <c r="H254" s="5"/>
      <c r="I254" s="5"/>
      <c r="J254" s="5"/>
      <c r="K254" s="5"/>
      <c r="L254" s="5"/>
      <c r="M254" s="28"/>
      <c r="Q254" s="4" t="s">
        <v>413</v>
      </c>
    </row>
    <row r="255" spans="1:48" ht="30" customHeight="1" x14ac:dyDescent="0.3">
      <c r="A255" s="28"/>
      <c r="B255" s="28"/>
      <c r="C255" s="28"/>
      <c r="D255" s="28"/>
      <c r="E255" s="5"/>
      <c r="F255" s="5"/>
      <c r="G255" s="5"/>
      <c r="H255" s="5"/>
      <c r="I255" s="5"/>
      <c r="J255" s="5"/>
      <c r="K255" s="5"/>
      <c r="L255" s="5"/>
      <c r="M255" s="28"/>
      <c r="Q255" s="4" t="s">
        <v>413</v>
      </c>
    </row>
    <row r="256" spans="1:48" ht="30" customHeight="1" x14ac:dyDescent="0.3">
      <c r="A256" s="28"/>
      <c r="B256" s="28"/>
      <c r="C256" s="28"/>
      <c r="D256" s="28"/>
      <c r="E256" s="5"/>
      <c r="F256" s="5"/>
      <c r="G256" s="5"/>
      <c r="H256" s="5"/>
      <c r="I256" s="5"/>
      <c r="J256" s="5"/>
      <c r="K256" s="5"/>
      <c r="L256" s="5"/>
      <c r="M256" s="28"/>
      <c r="Q256" s="4" t="s">
        <v>413</v>
      </c>
    </row>
    <row r="257" spans="1:48" ht="30" customHeight="1" x14ac:dyDescent="0.3">
      <c r="A257" s="28"/>
      <c r="B257" s="28"/>
      <c r="C257" s="28"/>
      <c r="D257" s="28"/>
      <c r="E257" s="5"/>
      <c r="F257" s="5"/>
      <c r="G257" s="5"/>
      <c r="H257" s="5"/>
      <c r="I257" s="5"/>
      <c r="J257" s="5"/>
      <c r="K257" s="5"/>
      <c r="L257" s="5"/>
      <c r="M257" s="28"/>
      <c r="Q257" s="4" t="s">
        <v>413</v>
      </c>
    </row>
    <row r="258" spans="1:48" ht="30" customHeight="1" x14ac:dyDescent="0.3">
      <c r="A258" s="28"/>
      <c r="B258" s="28"/>
      <c r="C258" s="28"/>
      <c r="D258" s="28"/>
      <c r="E258" s="5"/>
      <c r="F258" s="5"/>
      <c r="G258" s="5"/>
      <c r="H258" s="5"/>
      <c r="I258" s="5"/>
      <c r="J258" s="5"/>
      <c r="K258" s="5"/>
      <c r="L258" s="5"/>
      <c r="M258" s="28"/>
      <c r="Q258" s="4" t="s">
        <v>413</v>
      </c>
    </row>
    <row r="259" spans="1:48" ht="30" customHeight="1" x14ac:dyDescent="0.3">
      <c r="A259" s="28"/>
      <c r="B259" s="28"/>
      <c r="C259" s="28"/>
      <c r="D259" s="28"/>
      <c r="E259" s="5"/>
      <c r="F259" s="5"/>
      <c r="G259" s="5"/>
      <c r="H259" s="5"/>
      <c r="I259" s="5"/>
      <c r="J259" s="5"/>
      <c r="K259" s="5"/>
      <c r="L259" s="5"/>
      <c r="M259" s="28"/>
      <c r="Q259" s="4" t="s">
        <v>413</v>
      </c>
    </row>
    <row r="260" spans="1:48" ht="30" customHeight="1" x14ac:dyDescent="0.3">
      <c r="A260" s="28"/>
      <c r="B260" s="28"/>
      <c r="C260" s="28"/>
      <c r="D260" s="28"/>
      <c r="E260" s="5"/>
      <c r="F260" s="5"/>
      <c r="G260" s="5"/>
      <c r="H260" s="5"/>
      <c r="I260" s="5"/>
      <c r="J260" s="5"/>
      <c r="K260" s="5"/>
      <c r="L260" s="5"/>
      <c r="M260" s="28"/>
      <c r="Q260" s="4" t="s">
        <v>413</v>
      </c>
    </row>
    <row r="261" spans="1:48" ht="30" customHeight="1" x14ac:dyDescent="0.3">
      <c r="A261" s="28"/>
      <c r="B261" s="28"/>
      <c r="C261" s="28"/>
      <c r="D261" s="28"/>
      <c r="E261" s="5"/>
      <c r="F261" s="5"/>
      <c r="G261" s="5"/>
      <c r="H261" s="5"/>
      <c r="I261" s="5"/>
      <c r="J261" s="5"/>
      <c r="K261" s="5"/>
      <c r="L261" s="5"/>
      <c r="M261" s="28"/>
      <c r="Q261" s="4" t="s">
        <v>413</v>
      </c>
    </row>
    <row r="262" spans="1:48" ht="30" customHeight="1" x14ac:dyDescent="0.3">
      <c r="A262" s="28"/>
      <c r="B262" s="28"/>
      <c r="C262" s="28"/>
      <c r="D262" s="28"/>
      <c r="E262" s="5"/>
      <c r="F262" s="5"/>
      <c r="G262" s="5"/>
      <c r="H262" s="5"/>
      <c r="I262" s="5"/>
      <c r="J262" s="5"/>
      <c r="K262" s="5"/>
      <c r="L262" s="5"/>
      <c r="M262" s="28"/>
      <c r="Q262" s="4" t="s">
        <v>413</v>
      </c>
    </row>
    <row r="263" spans="1:48" ht="30" customHeight="1" x14ac:dyDescent="0.3">
      <c r="A263" s="28"/>
      <c r="B263" s="28"/>
      <c r="C263" s="28"/>
      <c r="D263" s="28"/>
      <c r="E263" s="5"/>
      <c r="F263" s="5"/>
      <c r="G263" s="5"/>
      <c r="H263" s="5"/>
      <c r="I263" s="5"/>
      <c r="J263" s="5"/>
      <c r="K263" s="5"/>
      <c r="L263" s="5"/>
      <c r="M263" s="28"/>
      <c r="Q263" s="4" t="s">
        <v>413</v>
      </c>
    </row>
    <row r="264" spans="1:48" ht="30" customHeight="1" x14ac:dyDescent="0.3">
      <c r="A264" s="28"/>
      <c r="B264" s="28"/>
      <c r="C264" s="28"/>
      <c r="D264" s="28"/>
      <c r="E264" s="5"/>
      <c r="F264" s="5"/>
      <c r="G264" s="5"/>
      <c r="H264" s="5"/>
      <c r="I264" s="5"/>
      <c r="J264" s="5"/>
      <c r="K264" s="5"/>
      <c r="L264" s="5"/>
      <c r="M264" s="28"/>
      <c r="Q264" s="4" t="s">
        <v>413</v>
      </c>
    </row>
    <row r="265" spans="1:48" ht="30" customHeight="1" x14ac:dyDescent="0.3">
      <c r="A265" s="28"/>
      <c r="B265" s="28"/>
      <c r="C265" s="28"/>
      <c r="D265" s="28"/>
      <c r="E265" s="5"/>
      <c r="F265" s="5"/>
      <c r="G265" s="5"/>
      <c r="H265" s="5"/>
      <c r="I265" s="5"/>
      <c r="J265" s="5"/>
      <c r="K265" s="5"/>
      <c r="L265" s="5"/>
      <c r="M265" s="28"/>
      <c r="Q265" s="4" t="s">
        <v>413</v>
      </c>
    </row>
    <row r="266" spans="1:48" ht="30" customHeight="1" x14ac:dyDescent="0.3">
      <c r="A266" s="28"/>
      <c r="B266" s="28"/>
      <c r="C266" s="28"/>
      <c r="D266" s="28"/>
      <c r="E266" s="5"/>
      <c r="F266" s="5"/>
      <c r="G266" s="5"/>
      <c r="H266" s="5"/>
      <c r="I266" s="5"/>
      <c r="J266" s="5"/>
      <c r="K266" s="5"/>
      <c r="L266" s="5"/>
      <c r="M266" s="28"/>
      <c r="Q266" s="4" t="s">
        <v>413</v>
      </c>
    </row>
    <row r="267" spans="1:48" ht="30" customHeight="1" x14ac:dyDescent="0.3">
      <c r="A267" s="6" t="s">
        <v>80</v>
      </c>
      <c r="B267" s="28"/>
      <c r="C267" s="28"/>
      <c r="D267" s="28"/>
      <c r="E267" s="5"/>
      <c r="F267" s="5">
        <f>SUMIF(Q245:Q266,"010111",F245:F266)</f>
        <v>0</v>
      </c>
      <c r="G267" s="5"/>
      <c r="H267" s="5">
        <f>SUMIF(Q245:Q266,"010111",H245:H266)</f>
        <v>0</v>
      </c>
      <c r="I267" s="5"/>
      <c r="J267" s="5">
        <f>SUMIF(Q245:Q266,"010111",J245:J266)</f>
        <v>0</v>
      </c>
      <c r="K267" s="5"/>
      <c r="L267" s="5">
        <f>SUMIF(Q245:Q266,"010111",L245:L266)</f>
        <v>0</v>
      </c>
      <c r="M267" s="28"/>
      <c r="N267" s="2" t="s">
        <v>81</v>
      </c>
    </row>
    <row r="268" spans="1:48" ht="30" customHeight="1" x14ac:dyDescent="0.3">
      <c r="A268" s="6" t="s">
        <v>437</v>
      </c>
      <c r="B268" s="6" t="s">
        <v>51</v>
      </c>
      <c r="C268" s="28"/>
      <c r="D268" s="28"/>
      <c r="E268" s="5"/>
      <c r="F268" s="5"/>
      <c r="G268" s="5"/>
      <c r="H268" s="5"/>
      <c r="I268" s="5"/>
      <c r="J268" s="5"/>
      <c r="K268" s="5"/>
      <c r="L268" s="5"/>
      <c r="M268" s="28"/>
      <c r="Q268" s="4" t="s">
        <v>438</v>
      </c>
    </row>
    <row r="269" spans="1:48" ht="30" customHeight="1" x14ac:dyDescent="0.3">
      <c r="A269" s="6" t="s">
        <v>2891</v>
      </c>
      <c r="B269" s="6" t="s">
        <v>440</v>
      </c>
      <c r="C269" s="6" t="s">
        <v>71</v>
      </c>
      <c r="D269" s="28">
        <v>148</v>
      </c>
      <c r="E269" s="5">
        <f>TRUNC(일위대가목록!E57,0)</f>
        <v>0</v>
      </c>
      <c r="F269" s="5">
        <f>TRUNC(E269*D269, 0)</f>
        <v>0</v>
      </c>
      <c r="G269" s="5">
        <f>TRUNC(일위대가목록!F57,0)</f>
        <v>0</v>
      </c>
      <c r="H269" s="5">
        <f>TRUNC(G269*D269, 0)</f>
        <v>0</v>
      </c>
      <c r="I269" s="5">
        <f>TRUNC(일위대가목록!G57,0)</f>
        <v>0</v>
      </c>
      <c r="J269" s="5">
        <f>TRUNC(I269*D269, 0)</f>
        <v>0</v>
      </c>
      <c r="K269" s="5">
        <f t="shared" ref="K269:L271" si="32">TRUNC(E269+G269+I269, 0)</f>
        <v>0</v>
      </c>
      <c r="L269" s="5">
        <f t="shared" si="32"/>
        <v>0</v>
      </c>
      <c r="M269" s="6" t="s">
        <v>441</v>
      </c>
      <c r="N269" s="4" t="s">
        <v>442</v>
      </c>
      <c r="O269" s="4" t="s">
        <v>51</v>
      </c>
      <c r="P269" s="4" t="s">
        <v>51</v>
      </c>
      <c r="Q269" s="4" t="s">
        <v>438</v>
      </c>
      <c r="R269" s="4" t="s">
        <v>62</v>
      </c>
      <c r="S269" s="4" t="s">
        <v>63</v>
      </c>
      <c r="T269" s="4" t="s">
        <v>63</v>
      </c>
      <c r="AR269" s="4" t="s">
        <v>51</v>
      </c>
      <c r="AS269" s="4" t="s">
        <v>51</v>
      </c>
      <c r="AU269" s="4" t="s">
        <v>443</v>
      </c>
      <c r="AV269" s="2">
        <v>115</v>
      </c>
    </row>
    <row r="270" spans="1:48" ht="30" customHeight="1" x14ac:dyDescent="0.3">
      <c r="A270" s="6" t="s">
        <v>444</v>
      </c>
      <c r="B270" s="6" t="s">
        <v>445</v>
      </c>
      <c r="C270" s="6" t="s">
        <v>71</v>
      </c>
      <c r="D270" s="28">
        <v>29</v>
      </c>
      <c r="E270" s="5">
        <f>TRUNC(일위대가목록!E58,0)</f>
        <v>0</v>
      </c>
      <c r="F270" s="5">
        <f>TRUNC(E270*D270, 0)</f>
        <v>0</v>
      </c>
      <c r="G270" s="5">
        <f>TRUNC(일위대가목록!F58,0)</f>
        <v>0</v>
      </c>
      <c r="H270" s="5">
        <f>TRUNC(G270*D270, 0)</f>
        <v>0</v>
      </c>
      <c r="I270" s="5">
        <f>TRUNC(일위대가목록!G58,0)</f>
        <v>0</v>
      </c>
      <c r="J270" s="5">
        <f>TRUNC(I270*D270, 0)</f>
        <v>0</v>
      </c>
      <c r="K270" s="5">
        <f t="shared" si="32"/>
        <v>0</v>
      </c>
      <c r="L270" s="5">
        <f t="shared" si="32"/>
        <v>0</v>
      </c>
      <c r="M270" s="6" t="s">
        <v>446</v>
      </c>
      <c r="N270" s="4" t="s">
        <v>447</v>
      </c>
      <c r="O270" s="4" t="s">
        <v>51</v>
      </c>
      <c r="P270" s="4" t="s">
        <v>51</v>
      </c>
      <c r="Q270" s="4" t="s">
        <v>438</v>
      </c>
      <c r="R270" s="4" t="s">
        <v>62</v>
      </c>
      <c r="S270" s="4" t="s">
        <v>63</v>
      </c>
      <c r="T270" s="4" t="s">
        <v>63</v>
      </c>
      <c r="AR270" s="4" t="s">
        <v>51</v>
      </c>
      <c r="AS270" s="4" t="s">
        <v>51</v>
      </c>
      <c r="AU270" s="4" t="s">
        <v>448</v>
      </c>
      <c r="AV270" s="2">
        <v>116</v>
      </c>
    </row>
    <row r="271" spans="1:48" ht="30" customHeight="1" x14ac:dyDescent="0.3">
      <c r="A271" s="6" t="s">
        <v>449</v>
      </c>
      <c r="B271" s="6" t="s">
        <v>450</v>
      </c>
      <c r="C271" s="6" t="s">
        <v>71</v>
      </c>
      <c r="D271" s="28">
        <v>13</v>
      </c>
      <c r="E271" s="5">
        <f>TRUNC(일위대가목록!E59,0)</f>
        <v>0</v>
      </c>
      <c r="F271" s="5">
        <f>TRUNC(E271*D271, 0)</f>
        <v>0</v>
      </c>
      <c r="G271" s="5">
        <f>TRUNC(일위대가목록!F59,0)</f>
        <v>0</v>
      </c>
      <c r="H271" s="5">
        <f>TRUNC(G271*D271, 0)</f>
        <v>0</v>
      </c>
      <c r="I271" s="5">
        <f>TRUNC(일위대가목록!G59,0)</f>
        <v>0</v>
      </c>
      <c r="J271" s="5">
        <f>TRUNC(I271*D271, 0)</f>
        <v>0</v>
      </c>
      <c r="K271" s="5">
        <f t="shared" si="32"/>
        <v>0</v>
      </c>
      <c r="L271" s="5">
        <f t="shared" si="32"/>
        <v>0</v>
      </c>
      <c r="M271" s="6" t="s">
        <v>451</v>
      </c>
      <c r="N271" s="4" t="s">
        <v>452</v>
      </c>
      <c r="O271" s="4" t="s">
        <v>51</v>
      </c>
      <c r="P271" s="4" t="s">
        <v>51</v>
      </c>
      <c r="Q271" s="4" t="s">
        <v>438</v>
      </c>
      <c r="R271" s="4" t="s">
        <v>62</v>
      </c>
      <c r="S271" s="4" t="s">
        <v>63</v>
      </c>
      <c r="T271" s="4" t="s">
        <v>63</v>
      </c>
      <c r="AR271" s="4" t="s">
        <v>51</v>
      </c>
      <c r="AS271" s="4" t="s">
        <v>51</v>
      </c>
      <c r="AU271" s="4" t="s">
        <v>453</v>
      </c>
      <c r="AV271" s="2">
        <v>368</v>
      </c>
    </row>
    <row r="272" spans="1:48" ht="30" customHeight="1" x14ac:dyDescent="0.3">
      <c r="A272" s="28"/>
      <c r="B272" s="28"/>
      <c r="C272" s="28"/>
      <c r="D272" s="28"/>
      <c r="E272" s="5"/>
      <c r="F272" s="5"/>
      <c r="G272" s="5"/>
      <c r="H272" s="5"/>
      <c r="I272" s="5"/>
      <c r="J272" s="5"/>
      <c r="K272" s="5"/>
      <c r="L272" s="5"/>
      <c r="M272" s="28"/>
      <c r="Q272" s="4" t="s">
        <v>438</v>
      </c>
    </row>
    <row r="273" spans="1:17" ht="30" customHeight="1" x14ac:dyDescent="0.3">
      <c r="A273" s="28"/>
      <c r="B273" s="28"/>
      <c r="C273" s="28"/>
      <c r="D273" s="28"/>
      <c r="E273" s="5"/>
      <c r="F273" s="5"/>
      <c r="G273" s="5"/>
      <c r="H273" s="5"/>
      <c r="I273" s="5"/>
      <c r="J273" s="5"/>
      <c r="K273" s="5"/>
      <c r="L273" s="5"/>
      <c r="M273" s="28"/>
      <c r="Q273" s="4" t="s">
        <v>438</v>
      </c>
    </row>
    <row r="274" spans="1:17" ht="30" customHeight="1" x14ac:dyDescent="0.3">
      <c r="A274" s="28"/>
      <c r="B274" s="28"/>
      <c r="C274" s="28"/>
      <c r="D274" s="28"/>
      <c r="E274" s="5"/>
      <c r="F274" s="5"/>
      <c r="G274" s="5"/>
      <c r="H274" s="5"/>
      <c r="I274" s="5"/>
      <c r="J274" s="5"/>
      <c r="K274" s="5"/>
      <c r="L274" s="5"/>
      <c r="M274" s="28"/>
      <c r="Q274" s="4" t="s">
        <v>438</v>
      </c>
    </row>
    <row r="275" spans="1:17" ht="30" customHeight="1" x14ac:dyDescent="0.3">
      <c r="A275" s="28"/>
      <c r="B275" s="28"/>
      <c r="C275" s="28"/>
      <c r="D275" s="28"/>
      <c r="E275" s="5"/>
      <c r="F275" s="5"/>
      <c r="G275" s="5"/>
      <c r="H275" s="5"/>
      <c r="I275" s="5"/>
      <c r="J275" s="5"/>
      <c r="K275" s="5"/>
      <c r="L275" s="5"/>
      <c r="M275" s="28"/>
      <c r="Q275" s="4" t="s">
        <v>438</v>
      </c>
    </row>
    <row r="276" spans="1:17" ht="30" customHeight="1" x14ac:dyDescent="0.3">
      <c r="A276" s="28"/>
      <c r="B276" s="28"/>
      <c r="C276" s="28"/>
      <c r="D276" s="28"/>
      <c r="E276" s="5"/>
      <c r="F276" s="5"/>
      <c r="G276" s="5"/>
      <c r="H276" s="5"/>
      <c r="I276" s="5"/>
      <c r="J276" s="5"/>
      <c r="K276" s="5"/>
      <c r="L276" s="5"/>
      <c r="M276" s="28"/>
      <c r="Q276" s="4" t="s">
        <v>438</v>
      </c>
    </row>
    <row r="277" spans="1:17" ht="30" customHeight="1" x14ac:dyDescent="0.3">
      <c r="A277" s="28"/>
      <c r="B277" s="28"/>
      <c r="C277" s="28"/>
      <c r="D277" s="28"/>
      <c r="E277" s="5"/>
      <c r="F277" s="5"/>
      <c r="G277" s="5"/>
      <c r="H277" s="5"/>
      <c r="I277" s="5"/>
      <c r="J277" s="5"/>
      <c r="K277" s="5"/>
      <c r="L277" s="5"/>
      <c r="M277" s="28"/>
      <c r="Q277" s="4" t="s">
        <v>438</v>
      </c>
    </row>
    <row r="278" spans="1:17" ht="30" customHeight="1" x14ac:dyDescent="0.3">
      <c r="A278" s="28"/>
      <c r="B278" s="28"/>
      <c r="C278" s="28"/>
      <c r="D278" s="28"/>
      <c r="E278" s="5"/>
      <c r="F278" s="5"/>
      <c r="G278" s="5"/>
      <c r="H278" s="5"/>
      <c r="I278" s="5"/>
      <c r="J278" s="5"/>
      <c r="K278" s="5"/>
      <c r="L278" s="5"/>
      <c r="M278" s="28"/>
      <c r="Q278" s="4" t="s">
        <v>438</v>
      </c>
    </row>
    <row r="279" spans="1:17" ht="30" customHeight="1" x14ac:dyDescent="0.3">
      <c r="A279" s="28"/>
      <c r="B279" s="28"/>
      <c r="C279" s="28"/>
      <c r="D279" s="28"/>
      <c r="E279" s="5"/>
      <c r="F279" s="5"/>
      <c r="G279" s="5"/>
      <c r="H279" s="5"/>
      <c r="I279" s="5"/>
      <c r="J279" s="5"/>
      <c r="K279" s="5"/>
      <c r="L279" s="5"/>
      <c r="M279" s="28"/>
      <c r="Q279" s="4" t="s">
        <v>438</v>
      </c>
    </row>
    <row r="280" spans="1:17" ht="30" customHeight="1" x14ac:dyDescent="0.3">
      <c r="A280" s="28"/>
      <c r="B280" s="28"/>
      <c r="C280" s="28"/>
      <c r="D280" s="28"/>
      <c r="E280" s="5"/>
      <c r="F280" s="5"/>
      <c r="G280" s="5"/>
      <c r="H280" s="5"/>
      <c r="I280" s="5"/>
      <c r="J280" s="5"/>
      <c r="K280" s="5"/>
      <c r="L280" s="5"/>
      <c r="M280" s="28"/>
      <c r="Q280" s="4" t="s">
        <v>438</v>
      </c>
    </row>
    <row r="281" spans="1:17" ht="30" customHeight="1" x14ac:dyDescent="0.3">
      <c r="A281" s="28"/>
      <c r="B281" s="28"/>
      <c r="C281" s="28"/>
      <c r="D281" s="28"/>
      <c r="E281" s="5"/>
      <c r="F281" s="5"/>
      <c r="G281" s="5"/>
      <c r="H281" s="5"/>
      <c r="I281" s="5"/>
      <c r="J281" s="5"/>
      <c r="K281" s="5"/>
      <c r="L281" s="5"/>
      <c r="M281" s="28"/>
      <c r="Q281" s="4" t="s">
        <v>438</v>
      </c>
    </row>
    <row r="282" spans="1:17" ht="30" customHeight="1" x14ac:dyDescent="0.3">
      <c r="A282" s="28"/>
      <c r="B282" s="28"/>
      <c r="C282" s="28"/>
      <c r="D282" s="28"/>
      <c r="E282" s="5"/>
      <c r="F282" s="5"/>
      <c r="G282" s="5"/>
      <c r="H282" s="5"/>
      <c r="I282" s="5"/>
      <c r="J282" s="5"/>
      <c r="K282" s="5"/>
      <c r="L282" s="5"/>
      <c r="M282" s="28"/>
      <c r="Q282" s="4" t="s">
        <v>438</v>
      </c>
    </row>
    <row r="283" spans="1:17" ht="30" customHeight="1" x14ac:dyDescent="0.3">
      <c r="A283" s="28"/>
      <c r="B283" s="28"/>
      <c r="C283" s="28"/>
      <c r="D283" s="28"/>
      <c r="E283" s="5"/>
      <c r="F283" s="5"/>
      <c r="G283" s="5"/>
      <c r="H283" s="5"/>
      <c r="I283" s="5"/>
      <c r="J283" s="5"/>
      <c r="K283" s="5"/>
      <c r="L283" s="5"/>
      <c r="M283" s="28"/>
      <c r="Q283" s="4" t="s">
        <v>438</v>
      </c>
    </row>
    <row r="284" spans="1:17" ht="30" customHeight="1" x14ac:dyDescent="0.3">
      <c r="A284" s="28"/>
      <c r="B284" s="28"/>
      <c r="C284" s="28"/>
      <c r="D284" s="28"/>
      <c r="E284" s="5"/>
      <c r="F284" s="5"/>
      <c r="G284" s="5"/>
      <c r="H284" s="5"/>
      <c r="I284" s="5"/>
      <c r="J284" s="5"/>
      <c r="K284" s="5"/>
      <c r="L284" s="5"/>
      <c r="M284" s="28"/>
      <c r="Q284" s="4" t="s">
        <v>438</v>
      </c>
    </row>
    <row r="285" spans="1:17" ht="30" customHeight="1" x14ac:dyDescent="0.3">
      <c r="A285" s="28"/>
      <c r="B285" s="28"/>
      <c r="C285" s="28"/>
      <c r="D285" s="28"/>
      <c r="E285" s="5"/>
      <c r="F285" s="5"/>
      <c r="G285" s="5"/>
      <c r="H285" s="5"/>
      <c r="I285" s="5"/>
      <c r="J285" s="5"/>
      <c r="K285" s="5"/>
      <c r="L285" s="5"/>
      <c r="M285" s="28"/>
      <c r="Q285" s="4" t="s">
        <v>438</v>
      </c>
    </row>
    <row r="286" spans="1:17" ht="30" customHeight="1" x14ac:dyDescent="0.3">
      <c r="A286" s="28"/>
      <c r="B286" s="28"/>
      <c r="C286" s="28"/>
      <c r="D286" s="28"/>
      <c r="E286" s="5"/>
      <c r="F286" s="5"/>
      <c r="G286" s="5"/>
      <c r="H286" s="5"/>
      <c r="I286" s="5"/>
      <c r="J286" s="5"/>
      <c r="K286" s="5"/>
      <c r="L286" s="5"/>
      <c r="M286" s="28"/>
      <c r="Q286" s="4" t="s">
        <v>438</v>
      </c>
    </row>
    <row r="287" spans="1:17" ht="30" customHeight="1" x14ac:dyDescent="0.3">
      <c r="A287" s="28"/>
      <c r="B287" s="28"/>
      <c r="C287" s="28"/>
      <c r="D287" s="28"/>
      <c r="E287" s="5"/>
      <c r="F287" s="5"/>
      <c r="G287" s="5"/>
      <c r="H287" s="5"/>
      <c r="I287" s="5"/>
      <c r="J287" s="5"/>
      <c r="K287" s="5"/>
      <c r="L287" s="5"/>
      <c r="M287" s="28"/>
      <c r="Q287" s="4" t="s">
        <v>438</v>
      </c>
    </row>
    <row r="288" spans="1:17" ht="30" customHeight="1" x14ac:dyDescent="0.3">
      <c r="A288" s="28"/>
      <c r="B288" s="28"/>
      <c r="C288" s="28"/>
      <c r="D288" s="28"/>
      <c r="E288" s="5"/>
      <c r="F288" s="5"/>
      <c r="G288" s="5"/>
      <c r="H288" s="5"/>
      <c r="I288" s="5"/>
      <c r="J288" s="5"/>
      <c r="K288" s="5"/>
      <c r="L288" s="5"/>
      <c r="M288" s="28"/>
      <c r="Q288" s="4" t="s">
        <v>438</v>
      </c>
    </row>
    <row r="289" spans="1:48" ht="30" customHeight="1" x14ac:dyDescent="0.3">
      <c r="A289" s="28"/>
      <c r="B289" s="28"/>
      <c r="C289" s="28"/>
      <c r="D289" s="28"/>
      <c r="E289" s="5"/>
      <c r="F289" s="5"/>
      <c r="G289" s="5"/>
      <c r="H289" s="5"/>
      <c r="I289" s="5"/>
      <c r="J289" s="5"/>
      <c r="K289" s="5"/>
      <c r="L289" s="5"/>
      <c r="M289" s="28"/>
      <c r="Q289" s="4" t="s">
        <v>438</v>
      </c>
    </row>
    <row r="290" spans="1:48" ht="30" customHeight="1" x14ac:dyDescent="0.3">
      <c r="A290" s="28"/>
      <c r="B290" s="28"/>
      <c r="C290" s="28"/>
      <c r="D290" s="28"/>
      <c r="E290" s="5"/>
      <c r="F290" s="5"/>
      <c r="G290" s="5"/>
      <c r="H290" s="5"/>
      <c r="I290" s="5"/>
      <c r="J290" s="5"/>
      <c r="K290" s="5"/>
      <c r="L290" s="5"/>
      <c r="M290" s="28"/>
      <c r="Q290" s="4" t="s">
        <v>438</v>
      </c>
    </row>
    <row r="291" spans="1:48" ht="30" customHeight="1" x14ac:dyDescent="0.3">
      <c r="A291" s="6" t="s">
        <v>80</v>
      </c>
      <c r="B291" s="28"/>
      <c r="C291" s="28"/>
      <c r="D291" s="28"/>
      <c r="E291" s="5"/>
      <c r="F291" s="5">
        <f>SUMIF(Q269:Q290,"010112",F269:F290)</f>
        <v>0</v>
      </c>
      <c r="G291" s="5"/>
      <c r="H291" s="5">
        <f>SUMIF(Q269:Q290,"010112",H269:H290)</f>
        <v>0</v>
      </c>
      <c r="I291" s="5"/>
      <c r="J291" s="5">
        <f>SUMIF(Q269:Q290,"010112",J269:J290)</f>
        <v>0</v>
      </c>
      <c r="K291" s="5"/>
      <c r="L291" s="5">
        <f>SUMIF(Q269:Q290,"010112",L269:L290)</f>
        <v>0</v>
      </c>
      <c r="M291" s="28"/>
      <c r="N291" s="2" t="s">
        <v>81</v>
      </c>
    </row>
    <row r="292" spans="1:48" ht="30" customHeight="1" x14ac:dyDescent="0.3">
      <c r="A292" s="6" t="s">
        <v>454</v>
      </c>
      <c r="B292" s="6" t="s">
        <v>51</v>
      </c>
      <c r="C292" s="28"/>
      <c r="D292" s="28"/>
      <c r="E292" s="5"/>
      <c r="F292" s="5"/>
      <c r="G292" s="5"/>
      <c r="H292" s="5"/>
      <c r="I292" s="5"/>
      <c r="J292" s="5"/>
      <c r="K292" s="5"/>
      <c r="L292" s="5"/>
      <c r="M292" s="28"/>
      <c r="Q292" s="4" t="s">
        <v>455</v>
      </c>
    </row>
    <row r="293" spans="1:48" ht="30" customHeight="1" x14ac:dyDescent="0.3">
      <c r="A293" s="6" t="s">
        <v>456</v>
      </c>
      <c r="B293" s="6" t="s">
        <v>457</v>
      </c>
      <c r="C293" s="6" t="s">
        <v>71</v>
      </c>
      <c r="D293" s="28">
        <v>138</v>
      </c>
      <c r="E293" s="5">
        <f>TRUNC(일위대가목록!E60,0)</f>
        <v>0</v>
      </c>
      <c r="F293" s="5">
        <f t="shared" ref="F293:F303" si="33">TRUNC(E293*D293, 0)</f>
        <v>0</v>
      </c>
      <c r="G293" s="5">
        <f>TRUNC(일위대가목록!F60,0)</f>
        <v>0</v>
      </c>
      <c r="H293" s="5">
        <f t="shared" ref="H293:H303" si="34">TRUNC(G293*D293, 0)</f>
        <v>0</v>
      </c>
      <c r="I293" s="5">
        <f>TRUNC(일위대가목록!G60,0)</f>
        <v>0</v>
      </c>
      <c r="J293" s="5">
        <f t="shared" ref="J293:J303" si="35">TRUNC(I293*D293, 0)</f>
        <v>0</v>
      </c>
      <c r="K293" s="5">
        <f t="shared" ref="K293:K303" si="36">TRUNC(E293+G293+I293, 0)</f>
        <v>0</v>
      </c>
      <c r="L293" s="5">
        <f t="shared" ref="L293:L303" si="37">TRUNC(F293+H293+J293, 0)</f>
        <v>0</v>
      </c>
      <c r="M293" s="6" t="s">
        <v>458</v>
      </c>
      <c r="N293" s="4" t="s">
        <v>459</v>
      </c>
      <c r="O293" s="4" t="s">
        <v>51</v>
      </c>
      <c r="P293" s="4" t="s">
        <v>51</v>
      </c>
      <c r="Q293" s="4" t="s">
        <v>455</v>
      </c>
      <c r="R293" s="4" t="s">
        <v>62</v>
      </c>
      <c r="S293" s="4" t="s">
        <v>63</v>
      </c>
      <c r="T293" s="4" t="s">
        <v>63</v>
      </c>
      <c r="AR293" s="4" t="s">
        <v>51</v>
      </c>
      <c r="AS293" s="4" t="s">
        <v>51</v>
      </c>
      <c r="AU293" s="4" t="s">
        <v>460</v>
      </c>
      <c r="AV293" s="2">
        <v>423</v>
      </c>
    </row>
    <row r="294" spans="1:48" ht="30" customHeight="1" x14ac:dyDescent="0.3">
      <c r="A294" s="6" t="s">
        <v>461</v>
      </c>
      <c r="B294" s="6" t="s">
        <v>462</v>
      </c>
      <c r="C294" s="6" t="s">
        <v>71</v>
      </c>
      <c r="D294" s="28">
        <v>85</v>
      </c>
      <c r="E294" s="5">
        <f>TRUNC(일위대가목록!E61,0)</f>
        <v>0</v>
      </c>
      <c r="F294" s="5">
        <f t="shared" si="33"/>
        <v>0</v>
      </c>
      <c r="G294" s="5">
        <f>TRUNC(일위대가목록!F61,0)</f>
        <v>0</v>
      </c>
      <c r="H294" s="5">
        <f t="shared" si="34"/>
        <v>0</v>
      </c>
      <c r="I294" s="5">
        <f>TRUNC(일위대가목록!G61,0)</f>
        <v>0</v>
      </c>
      <c r="J294" s="5">
        <f t="shared" si="35"/>
        <v>0</v>
      </c>
      <c r="K294" s="5">
        <f t="shared" si="36"/>
        <v>0</v>
      </c>
      <c r="L294" s="5">
        <f t="shared" si="37"/>
        <v>0</v>
      </c>
      <c r="M294" s="6" t="s">
        <v>463</v>
      </c>
      <c r="N294" s="4" t="s">
        <v>464</v>
      </c>
      <c r="O294" s="4" t="s">
        <v>51</v>
      </c>
      <c r="P294" s="4" t="s">
        <v>51</v>
      </c>
      <c r="Q294" s="4" t="s">
        <v>455</v>
      </c>
      <c r="R294" s="4" t="s">
        <v>62</v>
      </c>
      <c r="S294" s="4" t="s">
        <v>63</v>
      </c>
      <c r="T294" s="4" t="s">
        <v>63</v>
      </c>
      <c r="AR294" s="4" t="s">
        <v>51</v>
      </c>
      <c r="AS294" s="4" t="s">
        <v>51</v>
      </c>
      <c r="AU294" s="4" t="s">
        <v>465</v>
      </c>
      <c r="AV294" s="2">
        <v>119</v>
      </c>
    </row>
    <row r="295" spans="1:48" ht="30" customHeight="1" x14ac:dyDescent="0.3">
      <c r="A295" s="6" t="s">
        <v>466</v>
      </c>
      <c r="B295" s="6" t="s">
        <v>467</v>
      </c>
      <c r="C295" s="6" t="s">
        <v>207</v>
      </c>
      <c r="D295" s="28">
        <v>76</v>
      </c>
      <c r="E295" s="5">
        <f>TRUNC(일위대가목록!E62,0)</f>
        <v>0</v>
      </c>
      <c r="F295" s="5">
        <f t="shared" si="33"/>
        <v>0</v>
      </c>
      <c r="G295" s="5">
        <f>TRUNC(일위대가목록!F62,0)</f>
        <v>0</v>
      </c>
      <c r="H295" s="5">
        <f t="shared" si="34"/>
        <v>0</v>
      </c>
      <c r="I295" s="5">
        <f>TRUNC(일위대가목록!G62,0)</f>
        <v>0</v>
      </c>
      <c r="J295" s="5">
        <f t="shared" si="35"/>
        <v>0</v>
      </c>
      <c r="K295" s="5">
        <f t="shared" si="36"/>
        <v>0</v>
      </c>
      <c r="L295" s="5">
        <f t="shared" si="37"/>
        <v>0</v>
      </c>
      <c r="M295" s="6" t="s">
        <v>468</v>
      </c>
      <c r="N295" s="4" t="s">
        <v>469</v>
      </c>
      <c r="O295" s="4" t="s">
        <v>51</v>
      </c>
      <c r="P295" s="4" t="s">
        <v>51</v>
      </c>
      <c r="Q295" s="4" t="s">
        <v>455</v>
      </c>
      <c r="R295" s="4" t="s">
        <v>62</v>
      </c>
      <c r="S295" s="4" t="s">
        <v>63</v>
      </c>
      <c r="T295" s="4" t="s">
        <v>63</v>
      </c>
      <c r="AR295" s="4" t="s">
        <v>51</v>
      </c>
      <c r="AS295" s="4" t="s">
        <v>51</v>
      </c>
      <c r="AU295" s="4" t="s">
        <v>470</v>
      </c>
      <c r="AV295" s="2">
        <v>120</v>
      </c>
    </row>
    <row r="296" spans="1:48" ht="30" customHeight="1" x14ac:dyDescent="0.3">
      <c r="A296" s="6" t="s">
        <v>471</v>
      </c>
      <c r="B296" s="6" t="s">
        <v>472</v>
      </c>
      <c r="C296" s="6" t="s">
        <v>207</v>
      </c>
      <c r="D296" s="28">
        <v>32</v>
      </c>
      <c r="E296" s="5">
        <f>TRUNC(일위대가목록!E63,0)</f>
        <v>0</v>
      </c>
      <c r="F296" s="5">
        <f t="shared" si="33"/>
        <v>0</v>
      </c>
      <c r="G296" s="5">
        <f>TRUNC(일위대가목록!F63,0)</f>
        <v>0</v>
      </c>
      <c r="H296" s="5">
        <f t="shared" si="34"/>
        <v>0</v>
      </c>
      <c r="I296" s="5">
        <f>TRUNC(일위대가목록!G63,0)</f>
        <v>0</v>
      </c>
      <c r="J296" s="5">
        <f t="shared" si="35"/>
        <v>0</v>
      </c>
      <c r="K296" s="5">
        <f t="shared" si="36"/>
        <v>0</v>
      </c>
      <c r="L296" s="5">
        <f t="shared" si="37"/>
        <v>0</v>
      </c>
      <c r="M296" s="6" t="s">
        <v>473</v>
      </c>
      <c r="N296" s="4" t="s">
        <v>474</v>
      </c>
      <c r="O296" s="4" t="s">
        <v>51</v>
      </c>
      <c r="P296" s="4" t="s">
        <v>51</v>
      </c>
      <c r="Q296" s="4" t="s">
        <v>455</v>
      </c>
      <c r="R296" s="4" t="s">
        <v>62</v>
      </c>
      <c r="S296" s="4" t="s">
        <v>63</v>
      </c>
      <c r="T296" s="4" t="s">
        <v>63</v>
      </c>
      <c r="AR296" s="4" t="s">
        <v>51</v>
      </c>
      <c r="AS296" s="4" t="s">
        <v>51</v>
      </c>
      <c r="AU296" s="4" t="s">
        <v>475</v>
      </c>
      <c r="AV296" s="2">
        <v>121</v>
      </c>
    </row>
    <row r="297" spans="1:48" ht="30" customHeight="1" x14ac:dyDescent="0.3">
      <c r="A297" s="6" t="s">
        <v>471</v>
      </c>
      <c r="B297" s="6" t="s">
        <v>476</v>
      </c>
      <c r="C297" s="6" t="s">
        <v>207</v>
      </c>
      <c r="D297" s="28">
        <v>22</v>
      </c>
      <c r="E297" s="5">
        <f>TRUNC(일위대가목록!E64,0)</f>
        <v>0</v>
      </c>
      <c r="F297" s="5">
        <f t="shared" si="33"/>
        <v>0</v>
      </c>
      <c r="G297" s="5">
        <f>TRUNC(일위대가목록!F64,0)</f>
        <v>0</v>
      </c>
      <c r="H297" s="5">
        <f t="shared" si="34"/>
        <v>0</v>
      </c>
      <c r="I297" s="5">
        <f>TRUNC(일위대가목록!G64,0)</f>
        <v>0</v>
      </c>
      <c r="J297" s="5">
        <f t="shared" si="35"/>
        <v>0</v>
      </c>
      <c r="K297" s="5">
        <f t="shared" si="36"/>
        <v>0</v>
      </c>
      <c r="L297" s="5">
        <f t="shared" si="37"/>
        <v>0</v>
      </c>
      <c r="M297" s="6" t="s">
        <v>477</v>
      </c>
      <c r="N297" s="4" t="s">
        <v>478</v>
      </c>
      <c r="O297" s="4" t="s">
        <v>51</v>
      </c>
      <c r="P297" s="4" t="s">
        <v>51</v>
      </c>
      <c r="Q297" s="4" t="s">
        <v>455</v>
      </c>
      <c r="R297" s="4" t="s">
        <v>62</v>
      </c>
      <c r="S297" s="4" t="s">
        <v>63</v>
      </c>
      <c r="T297" s="4" t="s">
        <v>63</v>
      </c>
      <c r="AR297" s="4" t="s">
        <v>51</v>
      </c>
      <c r="AS297" s="4" t="s">
        <v>51</v>
      </c>
      <c r="AU297" s="4" t="s">
        <v>479</v>
      </c>
      <c r="AV297" s="2">
        <v>122</v>
      </c>
    </row>
    <row r="298" spans="1:48" ht="30" customHeight="1" x14ac:dyDescent="0.3">
      <c r="A298" s="6" t="s">
        <v>480</v>
      </c>
      <c r="B298" s="6" t="s">
        <v>481</v>
      </c>
      <c r="C298" s="6" t="s">
        <v>71</v>
      </c>
      <c r="D298" s="28">
        <v>91</v>
      </c>
      <c r="E298" s="5">
        <f>TRUNC(일위대가목록!E65,0)</f>
        <v>0</v>
      </c>
      <c r="F298" s="5">
        <f t="shared" si="33"/>
        <v>0</v>
      </c>
      <c r="G298" s="5">
        <f>TRUNC(일위대가목록!F65,0)</f>
        <v>0</v>
      </c>
      <c r="H298" s="5">
        <f t="shared" si="34"/>
        <v>0</v>
      </c>
      <c r="I298" s="5">
        <f>TRUNC(일위대가목록!G65,0)</f>
        <v>0</v>
      </c>
      <c r="J298" s="5">
        <f t="shared" si="35"/>
        <v>0</v>
      </c>
      <c r="K298" s="5">
        <f t="shared" si="36"/>
        <v>0</v>
      </c>
      <c r="L298" s="5">
        <f t="shared" si="37"/>
        <v>0</v>
      </c>
      <c r="M298" s="6" t="s">
        <v>482</v>
      </c>
      <c r="N298" s="4" t="s">
        <v>483</v>
      </c>
      <c r="O298" s="4" t="s">
        <v>51</v>
      </c>
      <c r="P298" s="4" t="s">
        <v>51</v>
      </c>
      <c r="Q298" s="4" t="s">
        <v>455</v>
      </c>
      <c r="R298" s="4" t="s">
        <v>62</v>
      </c>
      <c r="S298" s="4" t="s">
        <v>63</v>
      </c>
      <c r="T298" s="4" t="s">
        <v>63</v>
      </c>
      <c r="AR298" s="4" t="s">
        <v>51</v>
      </c>
      <c r="AS298" s="4" t="s">
        <v>51</v>
      </c>
      <c r="AU298" s="4" t="s">
        <v>484</v>
      </c>
      <c r="AV298" s="2">
        <v>123</v>
      </c>
    </row>
    <row r="299" spans="1:48" ht="30" customHeight="1" x14ac:dyDescent="0.3">
      <c r="A299" s="6" t="s">
        <v>480</v>
      </c>
      <c r="B299" s="6" t="s">
        <v>485</v>
      </c>
      <c r="C299" s="6" t="s">
        <v>71</v>
      </c>
      <c r="D299" s="28">
        <v>16</v>
      </c>
      <c r="E299" s="5">
        <f>TRUNC(일위대가목록!E66,0)</f>
        <v>0</v>
      </c>
      <c r="F299" s="5">
        <f t="shared" si="33"/>
        <v>0</v>
      </c>
      <c r="G299" s="5">
        <f>TRUNC(일위대가목록!F66,0)</f>
        <v>0</v>
      </c>
      <c r="H299" s="5">
        <f t="shared" si="34"/>
        <v>0</v>
      </c>
      <c r="I299" s="5">
        <f>TRUNC(일위대가목록!G66,0)</f>
        <v>0</v>
      </c>
      <c r="J299" s="5">
        <f t="shared" si="35"/>
        <v>0</v>
      </c>
      <c r="K299" s="5">
        <f t="shared" si="36"/>
        <v>0</v>
      </c>
      <c r="L299" s="5">
        <f t="shared" si="37"/>
        <v>0</v>
      </c>
      <c r="M299" s="6" t="s">
        <v>486</v>
      </c>
      <c r="N299" s="4" t="s">
        <v>487</v>
      </c>
      <c r="O299" s="4" t="s">
        <v>51</v>
      </c>
      <c r="P299" s="4" t="s">
        <v>51</v>
      </c>
      <c r="Q299" s="4" t="s">
        <v>455</v>
      </c>
      <c r="R299" s="4" t="s">
        <v>62</v>
      </c>
      <c r="S299" s="4" t="s">
        <v>63</v>
      </c>
      <c r="T299" s="4" t="s">
        <v>63</v>
      </c>
      <c r="AR299" s="4" t="s">
        <v>51</v>
      </c>
      <c r="AS299" s="4" t="s">
        <v>51</v>
      </c>
      <c r="AU299" s="4" t="s">
        <v>488</v>
      </c>
      <c r="AV299" s="2">
        <v>424</v>
      </c>
    </row>
    <row r="300" spans="1:48" ht="30" customHeight="1" x14ac:dyDescent="0.3">
      <c r="A300" s="6" t="s">
        <v>480</v>
      </c>
      <c r="B300" s="6" t="s">
        <v>489</v>
      </c>
      <c r="C300" s="6" t="s">
        <v>71</v>
      </c>
      <c r="D300" s="28">
        <v>7</v>
      </c>
      <c r="E300" s="5">
        <f>TRUNC(일위대가목록!E67,0)</f>
        <v>0</v>
      </c>
      <c r="F300" s="5">
        <f t="shared" si="33"/>
        <v>0</v>
      </c>
      <c r="G300" s="5">
        <f>TRUNC(일위대가목록!F67,0)</f>
        <v>0</v>
      </c>
      <c r="H300" s="5">
        <f t="shared" si="34"/>
        <v>0</v>
      </c>
      <c r="I300" s="5">
        <f>TRUNC(일위대가목록!G67,0)</f>
        <v>0</v>
      </c>
      <c r="J300" s="5">
        <f t="shared" si="35"/>
        <v>0</v>
      </c>
      <c r="K300" s="5">
        <f t="shared" si="36"/>
        <v>0</v>
      </c>
      <c r="L300" s="5">
        <f t="shared" si="37"/>
        <v>0</v>
      </c>
      <c r="M300" s="6" t="s">
        <v>490</v>
      </c>
      <c r="N300" s="4" t="s">
        <v>491</v>
      </c>
      <c r="O300" s="4" t="s">
        <v>51</v>
      </c>
      <c r="P300" s="4" t="s">
        <v>51</v>
      </c>
      <c r="Q300" s="4" t="s">
        <v>455</v>
      </c>
      <c r="R300" s="4" t="s">
        <v>62</v>
      </c>
      <c r="S300" s="4" t="s">
        <v>63</v>
      </c>
      <c r="T300" s="4" t="s">
        <v>63</v>
      </c>
      <c r="AR300" s="4" t="s">
        <v>51</v>
      </c>
      <c r="AS300" s="4" t="s">
        <v>51</v>
      </c>
      <c r="AU300" s="4" t="s">
        <v>492</v>
      </c>
      <c r="AV300" s="2">
        <v>125</v>
      </c>
    </row>
    <row r="301" spans="1:48" ht="30" customHeight="1" x14ac:dyDescent="0.3">
      <c r="A301" s="6" t="s">
        <v>493</v>
      </c>
      <c r="B301" s="6" t="s">
        <v>494</v>
      </c>
      <c r="C301" s="6" t="s">
        <v>71</v>
      </c>
      <c r="D301" s="28">
        <v>39</v>
      </c>
      <c r="E301" s="5">
        <f>TRUNC(일위대가목록!E68,0)</f>
        <v>0</v>
      </c>
      <c r="F301" s="5">
        <f t="shared" si="33"/>
        <v>0</v>
      </c>
      <c r="G301" s="5">
        <f>TRUNC(일위대가목록!F68,0)</f>
        <v>0</v>
      </c>
      <c r="H301" s="5">
        <f t="shared" si="34"/>
        <v>0</v>
      </c>
      <c r="I301" s="5">
        <f>TRUNC(일위대가목록!G68,0)</f>
        <v>0</v>
      </c>
      <c r="J301" s="5">
        <f t="shared" si="35"/>
        <v>0</v>
      </c>
      <c r="K301" s="5">
        <f t="shared" si="36"/>
        <v>0</v>
      </c>
      <c r="L301" s="5">
        <f t="shared" si="37"/>
        <v>0</v>
      </c>
      <c r="M301" s="6" t="s">
        <v>495</v>
      </c>
      <c r="N301" s="4" t="s">
        <v>496</v>
      </c>
      <c r="O301" s="4" t="s">
        <v>51</v>
      </c>
      <c r="P301" s="4" t="s">
        <v>51</v>
      </c>
      <c r="Q301" s="4" t="s">
        <v>455</v>
      </c>
      <c r="R301" s="4" t="s">
        <v>62</v>
      </c>
      <c r="S301" s="4" t="s">
        <v>63</v>
      </c>
      <c r="T301" s="4" t="s">
        <v>63</v>
      </c>
      <c r="AR301" s="4" t="s">
        <v>51</v>
      </c>
      <c r="AS301" s="4" t="s">
        <v>51</v>
      </c>
      <c r="AU301" s="4" t="s">
        <v>497</v>
      </c>
      <c r="AV301" s="2">
        <v>127</v>
      </c>
    </row>
    <row r="302" spans="1:48" ht="30" customHeight="1" x14ac:dyDescent="0.3">
      <c r="A302" s="6" t="s">
        <v>498</v>
      </c>
      <c r="B302" s="6" t="s">
        <v>499</v>
      </c>
      <c r="C302" s="6" t="s">
        <v>71</v>
      </c>
      <c r="D302" s="28">
        <v>55</v>
      </c>
      <c r="E302" s="5">
        <f>TRUNC(일위대가목록!E69,0)</f>
        <v>0</v>
      </c>
      <c r="F302" s="5">
        <f t="shared" si="33"/>
        <v>0</v>
      </c>
      <c r="G302" s="5">
        <f>TRUNC(일위대가목록!F69,0)</f>
        <v>0</v>
      </c>
      <c r="H302" s="5">
        <f t="shared" si="34"/>
        <v>0</v>
      </c>
      <c r="I302" s="5">
        <f>TRUNC(일위대가목록!G69,0)</f>
        <v>0</v>
      </c>
      <c r="J302" s="5">
        <f t="shared" si="35"/>
        <v>0</v>
      </c>
      <c r="K302" s="5">
        <f t="shared" si="36"/>
        <v>0</v>
      </c>
      <c r="L302" s="5">
        <f t="shared" si="37"/>
        <v>0</v>
      </c>
      <c r="M302" s="6" t="s">
        <v>500</v>
      </c>
      <c r="N302" s="4" t="s">
        <v>501</v>
      </c>
      <c r="O302" s="4" t="s">
        <v>51</v>
      </c>
      <c r="P302" s="4" t="s">
        <v>51</v>
      </c>
      <c r="Q302" s="4" t="s">
        <v>455</v>
      </c>
      <c r="R302" s="4" t="s">
        <v>62</v>
      </c>
      <c r="S302" s="4" t="s">
        <v>63</v>
      </c>
      <c r="T302" s="4" t="s">
        <v>63</v>
      </c>
      <c r="AR302" s="4" t="s">
        <v>51</v>
      </c>
      <c r="AS302" s="4" t="s">
        <v>51</v>
      </c>
      <c r="AU302" s="4" t="s">
        <v>502</v>
      </c>
      <c r="AV302" s="2">
        <v>128</v>
      </c>
    </row>
    <row r="303" spans="1:48" ht="30" customHeight="1" x14ac:dyDescent="0.3">
      <c r="A303" s="6" t="s">
        <v>503</v>
      </c>
      <c r="B303" s="6" t="s">
        <v>504</v>
      </c>
      <c r="C303" s="6" t="s">
        <v>71</v>
      </c>
      <c r="D303" s="28">
        <v>15</v>
      </c>
      <c r="E303" s="5">
        <f>TRUNC(단가대비표!O49,0)</f>
        <v>0</v>
      </c>
      <c r="F303" s="5">
        <f t="shared" si="33"/>
        <v>0</v>
      </c>
      <c r="G303" s="5">
        <f>TRUNC(단가대비표!P49,0)</f>
        <v>0</v>
      </c>
      <c r="H303" s="5">
        <f t="shared" si="34"/>
        <v>0</v>
      </c>
      <c r="I303" s="5">
        <f>TRUNC(단가대비표!V49,0)</f>
        <v>0</v>
      </c>
      <c r="J303" s="5">
        <f t="shared" si="35"/>
        <v>0</v>
      </c>
      <c r="K303" s="5">
        <f t="shared" si="36"/>
        <v>0</v>
      </c>
      <c r="L303" s="5">
        <f t="shared" si="37"/>
        <v>0</v>
      </c>
      <c r="M303" s="6" t="s">
        <v>51</v>
      </c>
      <c r="N303" s="4" t="s">
        <v>505</v>
      </c>
      <c r="O303" s="4" t="s">
        <v>51</v>
      </c>
      <c r="P303" s="4" t="s">
        <v>51</v>
      </c>
      <c r="Q303" s="4" t="s">
        <v>455</v>
      </c>
      <c r="R303" s="4" t="s">
        <v>63</v>
      </c>
      <c r="S303" s="4" t="s">
        <v>63</v>
      </c>
      <c r="T303" s="4" t="s">
        <v>62</v>
      </c>
      <c r="AR303" s="4" t="s">
        <v>51</v>
      </c>
      <c r="AS303" s="4" t="s">
        <v>51</v>
      </c>
      <c r="AU303" s="4" t="s">
        <v>506</v>
      </c>
      <c r="AV303" s="2">
        <v>118</v>
      </c>
    </row>
    <row r="304" spans="1:48" ht="30" customHeight="1" x14ac:dyDescent="0.3">
      <c r="A304" s="28"/>
      <c r="B304" s="28"/>
      <c r="C304" s="28"/>
      <c r="D304" s="28"/>
      <c r="E304" s="5"/>
      <c r="F304" s="5"/>
      <c r="G304" s="5"/>
      <c r="H304" s="5"/>
      <c r="I304" s="5"/>
      <c r="J304" s="5"/>
      <c r="K304" s="5"/>
      <c r="L304" s="5"/>
      <c r="M304" s="28"/>
      <c r="Q304" s="4" t="s">
        <v>455</v>
      </c>
    </row>
    <row r="305" spans="1:48" ht="30" customHeight="1" x14ac:dyDescent="0.3">
      <c r="A305" s="28"/>
      <c r="B305" s="28"/>
      <c r="C305" s="28"/>
      <c r="D305" s="28"/>
      <c r="E305" s="5"/>
      <c r="F305" s="5"/>
      <c r="G305" s="5"/>
      <c r="H305" s="5"/>
      <c r="I305" s="5"/>
      <c r="J305" s="5"/>
      <c r="K305" s="5"/>
      <c r="L305" s="5"/>
      <c r="M305" s="28"/>
      <c r="Q305" s="4" t="s">
        <v>455</v>
      </c>
    </row>
    <row r="306" spans="1:48" ht="30" customHeight="1" x14ac:dyDescent="0.3">
      <c r="A306" s="28"/>
      <c r="B306" s="28"/>
      <c r="C306" s="28"/>
      <c r="D306" s="28"/>
      <c r="E306" s="5"/>
      <c r="F306" s="5"/>
      <c r="G306" s="5"/>
      <c r="H306" s="5"/>
      <c r="I306" s="5"/>
      <c r="J306" s="5"/>
      <c r="K306" s="5"/>
      <c r="L306" s="5"/>
      <c r="M306" s="28"/>
      <c r="Q306" s="4" t="s">
        <v>455</v>
      </c>
    </row>
    <row r="307" spans="1:48" ht="30" customHeight="1" x14ac:dyDescent="0.3">
      <c r="A307" s="28"/>
      <c r="B307" s="28"/>
      <c r="C307" s="28"/>
      <c r="D307" s="28"/>
      <c r="E307" s="5"/>
      <c r="F307" s="5"/>
      <c r="G307" s="5"/>
      <c r="H307" s="5"/>
      <c r="I307" s="5"/>
      <c r="J307" s="5"/>
      <c r="K307" s="5"/>
      <c r="L307" s="5"/>
      <c r="M307" s="28"/>
      <c r="Q307" s="4" t="s">
        <v>455</v>
      </c>
    </row>
    <row r="308" spans="1:48" ht="30" customHeight="1" x14ac:dyDescent="0.3">
      <c r="A308" s="28"/>
      <c r="B308" s="28"/>
      <c r="C308" s="28"/>
      <c r="D308" s="28"/>
      <c r="E308" s="5"/>
      <c r="F308" s="5"/>
      <c r="G308" s="5"/>
      <c r="H308" s="5"/>
      <c r="I308" s="5"/>
      <c r="J308" s="5"/>
      <c r="K308" s="5"/>
      <c r="L308" s="5"/>
      <c r="M308" s="28"/>
      <c r="Q308" s="4" t="s">
        <v>455</v>
      </c>
    </row>
    <row r="309" spans="1:48" ht="30" customHeight="1" x14ac:dyDescent="0.3">
      <c r="A309" s="28"/>
      <c r="B309" s="28"/>
      <c r="C309" s="28"/>
      <c r="D309" s="28"/>
      <c r="E309" s="5"/>
      <c r="F309" s="5"/>
      <c r="G309" s="5"/>
      <c r="H309" s="5"/>
      <c r="I309" s="5"/>
      <c r="J309" s="5"/>
      <c r="K309" s="5"/>
      <c r="L309" s="5"/>
      <c r="M309" s="28"/>
      <c r="Q309" s="4" t="s">
        <v>455</v>
      </c>
    </row>
    <row r="310" spans="1:48" ht="30" customHeight="1" x14ac:dyDescent="0.3">
      <c r="A310" s="28"/>
      <c r="B310" s="28"/>
      <c r="C310" s="28"/>
      <c r="D310" s="28"/>
      <c r="E310" s="5"/>
      <c r="F310" s="5"/>
      <c r="G310" s="5"/>
      <c r="H310" s="5"/>
      <c r="I310" s="5"/>
      <c r="J310" s="5"/>
      <c r="K310" s="5"/>
      <c r="L310" s="5"/>
      <c r="M310" s="28"/>
      <c r="Q310" s="4" t="s">
        <v>455</v>
      </c>
    </row>
    <row r="311" spans="1:48" ht="30" customHeight="1" x14ac:dyDescent="0.3">
      <c r="A311" s="28"/>
      <c r="B311" s="28"/>
      <c r="C311" s="28"/>
      <c r="D311" s="28"/>
      <c r="E311" s="5"/>
      <c r="F311" s="5"/>
      <c r="G311" s="5"/>
      <c r="H311" s="5"/>
      <c r="I311" s="5"/>
      <c r="J311" s="5"/>
      <c r="K311" s="5"/>
      <c r="L311" s="5"/>
      <c r="M311" s="28"/>
      <c r="Q311" s="4" t="s">
        <v>455</v>
      </c>
    </row>
    <row r="312" spans="1:48" ht="30" customHeight="1" x14ac:dyDescent="0.3">
      <c r="A312" s="28"/>
      <c r="B312" s="28"/>
      <c r="C312" s="28"/>
      <c r="D312" s="28"/>
      <c r="E312" s="5"/>
      <c r="F312" s="5"/>
      <c r="G312" s="5"/>
      <c r="H312" s="5"/>
      <c r="I312" s="5"/>
      <c r="J312" s="5"/>
      <c r="K312" s="5"/>
      <c r="L312" s="5"/>
      <c r="M312" s="28"/>
      <c r="Q312" s="4" t="s">
        <v>455</v>
      </c>
    </row>
    <row r="313" spans="1:48" ht="30" customHeight="1" x14ac:dyDescent="0.3">
      <c r="A313" s="28"/>
      <c r="B313" s="28"/>
      <c r="C313" s="28"/>
      <c r="D313" s="28"/>
      <c r="E313" s="5"/>
      <c r="F313" s="5"/>
      <c r="G313" s="5"/>
      <c r="H313" s="5"/>
      <c r="I313" s="5"/>
      <c r="J313" s="5"/>
      <c r="K313" s="5"/>
      <c r="L313" s="5"/>
      <c r="M313" s="28"/>
      <c r="Q313" s="4" t="s">
        <v>455</v>
      </c>
    </row>
    <row r="314" spans="1:48" ht="30" customHeight="1" x14ac:dyDescent="0.3">
      <c r="A314" s="28"/>
      <c r="B314" s="28"/>
      <c r="C314" s="28"/>
      <c r="D314" s="28"/>
      <c r="E314" s="5"/>
      <c r="F314" s="5"/>
      <c r="G314" s="5"/>
      <c r="H314" s="5"/>
      <c r="I314" s="5"/>
      <c r="J314" s="5"/>
      <c r="K314" s="5"/>
      <c r="L314" s="5"/>
      <c r="M314" s="28"/>
      <c r="Q314" s="4" t="s">
        <v>455</v>
      </c>
    </row>
    <row r="315" spans="1:48" ht="30" customHeight="1" x14ac:dyDescent="0.3">
      <c r="A315" s="6" t="s">
        <v>80</v>
      </c>
      <c r="B315" s="28"/>
      <c r="C315" s="28"/>
      <c r="D315" s="28"/>
      <c r="E315" s="5"/>
      <c r="F315" s="5">
        <f>SUMIF(Q293:Q314,"010113",F293:F314)</f>
        <v>0</v>
      </c>
      <c r="G315" s="5"/>
      <c r="H315" s="5">
        <f>SUMIF(Q293:Q314,"010113",H293:H314)</f>
        <v>0</v>
      </c>
      <c r="I315" s="5"/>
      <c r="J315" s="5">
        <f>SUMIF(Q293:Q314,"010113",J293:J314)</f>
        <v>0</v>
      </c>
      <c r="K315" s="5"/>
      <c r="L315" s="5">
        <f>SUMIF(Q293:Q314,"010113",L293:L314)</f>
        <v>0</v>
      </c>
      <c r="M315" s="28"/>
      <c r="N315" s="2" t="s">
        <v>81</v>
      </c>
    </row>
    <row r="316" spans="1:48" ht="30" customHeight="1" x14ac:dyDescent="0.3">
      <c r="A316" s="6" t="s">
        <v>507</v>
      </c>
      <c r="B316" s="6" t="s">
        <v>51</v>
      </c>
      <c r="C316" s="28"/>
      <c r="D316" s="28"/>
      <c r="E316" s="5"/>
      <c r="F316" s="5"/>
      <c r="G316" s="5"/>
      <c r="H316" s="5"/>
      <c r="I316" s="5"/>
      <c r="J316" s="5"/>
      <c r="K316" s="5"/>
      <c r="L316" s="5"/>
      <c r="M316" s="28"/>
      <c r="Q316" s="4" t="s">
        <v>508</v>
      </c>
    </row>
    <row r="317" spans="1:48" ht="30" customHeight="1" x14ac:dyDescent="0.3">
      <c r="A317" s="6" t="s">
        <v>509</v>
      </c>
      <c r="B317" s="6" t="s">
        <v>510</v>
      </c>
      <c r="C317" s="6" t="s">
        <v>71</v>
      </c>
      <c r="D317" s="28">
        <v>1</v>
      </c>
      <c r="E317" s="5">
        <f>TRUNC(일위대가목록!E70,0)</f>
        <v>0</v>
      </c>
      <c r="F317" s="5">
        <f>TRUNC(E317*D317, 0)</f>
        <v>0</v>
      </c>
      <c r="G317" s="5">
        <f>TRUNC(일위대가목록!F70,0)</f>
        <v>0</v>
      </c>
      <c r="H317" s="5">
        <f>TRUNC(G317*D317, 0)</f>
        <v>0</v>
      </c>
      <c r="I317" s="5">
        <f>TRUNC(일위대가목록!G70,0)</f>
        <v>0</v>
      </c>
      <c r="J317" s="5">
        <f>TRUNC(I317*D317, 0)</f>
        <v>0</v>
      </c>
      <c r="K317" s="5">
        <f>TRUNC(E317+G317+I317, 0)</f>
        <v>0</v>
      </c>
      <c r="L317" s="5">
        <f>TRUNC(F317+H317+J317, 0)</f>
        <v>0</v>
      </c>
      <c r="M317" s="6" t="s">
        <v>511</v>
      </c>
      <c r="N317" s="4" t="s">
        <v>512</v>
      </c>
      <c r="O317" s="4" t="s">
        <v>51</v>
      </c>
      <c r="P317" s="4" t="s">
        <v>51</v>
      </c>
      <c r="Q317" s="4" t="s">
        <v>508</v>
      </c>
      <c r="R317" s="4" t="s">
        <v>62</v>
      </c>
      <c r="S317" s="4" t="s">
        <v>63</v>
      </c>
      <c r="T317" s="4" t="s">
        <v>63</v>
      </c>
      <c r="AR317" s="4" t="s">
        <v>51</v>
      </c>
      <c r="AS317" s="4" t="s">
        <v>51</v>
      </c>
      <c r="AU317" s="4" t="s">
        <v>513</v>
      </c>
      <c r="AV317" s="2">
        <v>418</v>
      </c>
    </row>
    <row r="318" spans="1:48" ht="30" customHeight="1" x14ac:dyDescent="0.3">
      <c r="A318" s="6" t="s">
        <v>514</v>
      </c>
      <c r="B318" s="6" t="s">
        <v>515</v>
      </c>
      <c r="C318" s="6" t="s">
        <v>97</v>
      </c>
      <c r="D318" s="28">
        <v>0.18099999999999999</v>
      </c>
      <c r="E318" s="5">
        <f>TRUNC(일위대가목록!E71,0)</f>
        <v>0</v>
      </c>
      <c r="F318" s="5">
        <f>TRUNC(E318*D318, 0)</f>
        <v>0</v>
      </c>
      <c r="G318" s="5">
        <f>TRUNC(일위대가목록!F71,0)</f>
        <v>0</v>
      </c>
      <c r="H318" s="5">
        <f>TRUNC(G318*D318, 0)</f>
        <v>0</v>
      </c>
      <c r="I318" s="5">
        <f>TRUNC(일위대가목록!G71,0)</f>
        <v>0</v>
      </c>
      <c r="J318" s="5">
        <f>TRUNC(I318*D318, 0)</f>
        <v>0</v>
      </c>
      <c r="K318" s="5">
        <f>TRUNC(E318+G318+I318, 0)</f>
        <v>0</v>
      </c>
      <c r="L318" s="5">
        <f>TRUNC(F318+H318+J318, 0)</f>
        <v>0</v>
      </c>
      <c r="M318" s="6" t="s">
        <v>516</v>
      </c>
      <c r="N318" s="4" t="s">
        <v>517</v>
      </c>
      <c r="O318" s="4" t="s">
        <v>51</v>
      </c>
      <c r="P318" s="4" t="s">
        <v>51</v>
      </c>
      <c r="Q318" s="4" t="s">
        <v>508</v>
      </c>
      <c r="R318" s="4" t="s">
        <v>62</v>
      </c>
      <c r="S318" s="4" t="s">
        <v>63</v>
      </c>
      <c r="T318" s="4" t="s">
        <v>63</v>
      </c>
      <c r="AR318" s="4" t="s">
        <v>51</v>
      </c>
      <c r="AS318" s="4" t="s">
        <v>51</v>
      </c>
      <c r="AU318" s="4" t="s">
        <v>518</v>
      </c>
      <c r="AV318" s="2">
        <v>131</v>
      </c>
    </row>
    <row r="319" spans="1:48" ht="30" customHeight="1" x14ac:dyDescent="0.3">
      <c r="A319" s="28"/>
      <c r="B319" s="28"/>
      <c r="C319" s="28"/>
      <c r="D319" s="28"/>
      <c r="E319" s="5"/>
      <c r="F319" s="5"/>
      <c r="G319" s="5"/>
      <c r="H319" s="5"/>
      <c r="I319" s="5"/>
      <c r="J319" s="5"/>
      <c r="K319" s="5"/>
      <c r="L319" s="5"/>
      <c r="M319" s="28"/>
      <c r="Q319" s="4" t="s">
        <v>508</v>
      </c>
    </row>
    <row r="320" spans="1:48" ht="30" customHeight="1" x14ac:dyDescent="0.3">
      <c r="A320" s="28"/>
      <c r="B320" s="28"/>
      <c r="C320" s="28"/>
      <c r="D320" s="28"/>
      <c r="E320" s="5"/>
      <c r="F320" s="5"/>
      <c r="G320" s="5"/>
      <c r="H320" s="5"/>
      <c r="I320" s="5"/>
      <c r="J320" s="5"/>
      <c r="K320" s="5"/>
      <c r="L320" s="5"/>
      <c r="M320" s="28"/>
      <c r="Q320" s="4" t="s">
        <v>508</v>
      </c>
    </row>
    <row r="321" spans="1:17" ht="30" customHeight="1" x14ac:dyDescent="0.3">
      <c r="A321" s="28"/>
      <c r="B321" s="28"/>
      <c r="C321" s="28"/>
      <c r="D321" s="28"/>
      <c r="E321" s="5"/>
      <c r="F321" s="5"/>
      <c r="G321" s="5"/>
      <c r="H321" s="5"/>
      <c r="I321" s="5"/>
      <c r="J321" s="5"/>
      <c r="K321" s="5"/>
      <c r="L321" s="5"/>
      <c r="M321" s="28"/>
      <c r="Q321" s="4" t="s">
        <v>508</v>
      </c>
    </row>
    <row r="322" spans="1:17" ht="30" customHeight="1" x14ac:dyDescent="0.3">
      <c r="A322" s="28"/>
      <c r="B322" s="28"/>
      <c r="C322" s="28"/>
      <c r="D322" s="28"/>
      <c r="E322" s="5"/>
      <c r="F322" s="5"/>
      <c r="G322" s="5"/>
      <c r="H322" s="5"/>
      <c r="I322" s="5"/>
      <c r="J322" s="5"/>
      <c r="K322" s="5"/>
      <c r="L322" s="5"/>
      <c r="M322" s="28"/>
      <c r="Q322" s="4" t="s">
        <v>508</v>
      </c>
    </row>
    <row r="323" spans="1:17" ht="30" customHeight="1" x14ac:dyDescent="0.3">
      <c r="A323" s="28"/>
      <c r="B323" s="28"/>
      <c r="C323" s="28"/>
      <c r="D323" s="28"/>
      <c r="E323" s="5"/>
      <c r="F323" s="5"/>
      <c r="G323" s="5"/>
      <c r="H323" s="5"/>
      <c r="I323" s="5"/>
      <c r="J323" s="5"/>
      <c r="K323" s="5"/>
      <c r="L323" s="5"/>
      <c r="M323" s="28"/>
      <c r="Q323" s="4" t="s">
        <v>508</v>
      </c>
    </row>
    <row r="324" spans="1:17" ht="30" customHeight="1" x14ac:dyDescent="0.3">
      <c r="A324" s="28"/>
      <c r="B324" s="28"/>
      <c r="C324" s="28"/>
      <c r="D324" s="28"/>
      <c r="E324" s="5"/>
      <c r="F324" s="5"/>
      <c r="G324" s="5"/>
      <c r="H324" s="5"/>
      <c r="I324" s="5"/>
      <c r="J324" s="5"/>
      <c r="K324" s="5"/>
      <c r="L324" s="5"/>
      <c r="M324" s="28"/>
      <c r="Q324" s="4" t="s">
        <v>508</v>
      </c>
    </row>
    <row r="325" spans="1:17" ht="30" customHeight="1" x14ac:dyDescent="0.3">
      <c r="A325" s="28"/>
      <c r="B325" s="28"/>
      <c r="C325" s="28"/>
      <c r="D325" s="28"/>
      <c r="E325" s="5"/>
      <c r="F325" s="5"/>
      <c r="G325" s="5"/>
      <c r="H325" s="5"/>
      <c r="I325" s="5"/>
      <c r="J325" s="5"/>
      <c r="K325" s="5"/>
      <c r="L325" s="5"/>
      <c r="M325" s="28"/>
      <c r="Q325" s="4" t="s">
        <v>508</v>
      </c>
    </row>
    <row r="326" spans="1:17" ht="30" customHeight="1" x14ac:dyDescent="0.3">
      <c r="A326" s="28"/>
      <c r="B326" s="28"/>
      <c r="C326" s="28"/>
      <c r="D326" s="28"/>
      <c r="E326" s="5"/>
      <c r="F326" s="5"/>
      <c r="G326" s="5"/>
      <c r="H326" s="5"/>
      <c r="I326" s="5"/>
      <c r="J326" s="5"/>
      <c r="K326" s="5"/>
      <c r="L326" s="5"/>
      <c r="M326" s="28"/>
      <c r="Q326" s="4" t="s">
        <v>508</v>
      </c>
    </row>
    <row r="327" spans="1:17" ht="30" customHeight="1" x14ac:dyDescent="0.3">
      <c r="A327" s="28"/>
      <c r="B327" s="28"/>
      <c r="C327" s="28"/>
      <c r="D327" s="28"/>
      <c r="E327" s="5"/>
      <c r="F327" s="5"/>
      <c r="G327" s="5"/>
      <c r="H327" s="5"/>
      <c r="I327" s="5"/>
      <c r="J327" s="5"/>
      <c r="K327" s="5"/>
      <c r="L327" s="5"/>
      <c r="M327" s="28"/>
      <c r="Q327" s="4" t="s">
        <v>508</v>
      </c>
    </row>
    <row r="328" spans="1:17" ht="30" customHeight="1" x14ac:dyDescent="0.3">
      <c r="A328" s="28"/>
      <c r="B328" s="28"/>
      <c r="C328" s="28"/>
      <c r="D328" s="28"/>
      <c r="E328" s="5"/>
      <c r="F328" s="5"/>
      <c r="G328" s="5"/>
      <c r="H328" s="5"/>
      <c r="I328" s="5"/>
      <c r="J328" s="5"/>
      <c r="K328" s="5"/>
      <c r="L328" s="5"/>
      <c r="M328" s="28"/>
      <c r="Q328" s="4" t="s">
        <v>508</v>
      </c>
    </row>
    <row r="329" spans="1:17" ht="30" customHeight="1" x14ac:dyDescent="0.3">
      <c r="A329" s="28"/>
      <c r="B329" s="28"/>
      <c r="C329" s="28"/>
      <c r="D329" s="28"/>
      <c r="E329" s="5"/>
      <c r="F329" s="5"/>
      <c r="G329" s="5"/>
      <c r="H329" s="5"/>
      <c r="I329" s="5"/>
      <c r="J329" s="5"/>
      <c r="K329" s="5"/>
      <c r="L329" s="5"/>
      <c r="M329" s="28"/>
      <c r="Q329" s="4" t="s">
        <v>508</v>
      </c>
    </row>
    <row r="330" spans="1:17" ht="30" customHeight="1" x14ac:dyDescent="0.3">
      <c r="A330" s="28"/>
      <c r="B330" s="28"/>
      <c r="C330" s="28"/>
      <c r="D330" s="28"/>
      <c r="E330" s="5"/>
      <c r="F330" s="5"/>
      <c r="G330" s="5"/>
      <c r="H330" s="5"/>
      <c r="I330" s="5"/>
      <c r="J330" s="5"/>
      <c r="K330" s="5"/>
      <c r="L330" s="5"/>
      <c r="M330" s="28"/>
      <c r="Q330" s="4" t="s">
        <v>508</v>
      </c>
    </row>
    <row r="331" spans="1:17" ht="30" customHeight="1" x14ac:dyDescent="0.3">
      <c r="A331" s="28"/>
      <c r="B331" s="28"/>
      <c r="C331" s="28"/>
      <c r="D331" s="28"/>
      <c r="E331" s="5"/>
      <c r="F331" s="5"/>
      <c r="G331" s="5"/>
      <c r="H331" s="5"/>
      <c r="I331" s="5"/>
      <c r="J331" s="5"/>
      <c r="K331" s="5"/>
      <c r="L331" s="5"/>
      <c r="M331" s="28"/>
      <c r="Q331" s="4" t="s">
        <v>508</v>
      </c>
    </row>
    <row r="332" spans="1:17" ht="30" customHeight="1" x14ac:dyDescent="0.3">
      <c r="A332" s="28"/>
      <c r="B332" s="28"/>
      <c r="C332" s="28"/>
      <c r="D332" s="28"/>
      <c r="E332" s="5"/>
      <c r="F332" s="5"/>
      <c r="G332" s="5"/>
      <c r="H332" s="5"/>
      <c r="I332" s="5"/>
      <c r="J332" s="5"/>
      <c r="K332" s="5"/>
      <c r="L332" s="5"/>
      <c r="M332" s="28"/>
      <c r="Q332" s="4" t="s">
        <v>508</v>
      </c>
    </row>
    <row r="333" spans="1:17" ht="30" customHeight="1" x14ac:dyDescent="0.3">
      <c r="A333" s="28"/>
      <c r="B333" s="28"/>
      <c r="C333" s="28"/>
      <c r="D333" s="28"/>
      <c r="E333" s="5"/>
      <c r="F333" s="5"/>
      <c r="G333" s="5"/>
      <c r="H333" s="5"/>
      <c r="I333" s="5"/>
      <c r="J333" s="5"/>
      <c r="K333" s="5"/>
      <c r="L333" s="5"/>
      <c r="M333" s="28"/>
      <c r="Q333" s="4" t="s">
        <v>508</v>
      </c>
    </row>
    <row r="334" spans="1:17" ht="30" customHeight="1" x14ac:dyDescent="0.3">
      <c r="A334" s="28"/>
      <c r="B334" s="28"/>
      <c r="C334" s="28"/>
      <c r="D334" s="28"/>
      <c r="E334" s="5"/>
      <c r="F334" s="5"/>
      <c r="G334" s="5"/>
      <c r="H334" s="5"/>
      <c r="I334" s="5"/>
      <c r="J334" s="5"/>
      <c r="K334" s="5"/>
      <c r="L334" s="5"/>
      <c r="M334" s="28"/>
      <c r="Q334" s="4" t="s">
        <v>508</v>
      </c>
    </row>
    <row r="335" spans="1:17" ht="30" customHeight="1" x14ac:dyDescent="0.3">
      <c r="A335" s="28"/>
      <c r="B335" s="28"/>
      <c r="C335" s="28"/>
      <c r="D335" s="28"/>
      <c r="E335" s="5"/>
      <c r="F335" s="5"/>
      <c r="G335" s="5"/>
      <c r="H335" s="5"/>
      <c r="I335" s="5"/>
      <c r="J335" s="5"/>
      <c r="K335" s="5"/>
      <c r="L335" s="5"/>
      <c r="M335" s="28"/>
      <c r="Q335" s="4" t="s">
        <v>508</v>
      </c>
    </row>
    <row r="336" spans="1:17" ht="30" customHeight="1" x14ac:dyDescent="0.3">
      <c r="A336" s="28"/>
      <c r="B336" s="28"/>
      <c r="C336" s="28"/>
      <c r="D336" s="28"/>
      <c r="E336" s="5"/>
      <c r="F336" s="5"/>
      <c r="G336" s="5"/>
      <c r="H336" s="5"/>
      <c r="I336" s="5"/>
      <c r="J336" s="5"/>
      <c r="K336" s="5"/>
      <c r="L336" s="5"/>
      <c r="M336" s="28"/>
      <c r="Q336" s="4" t="s">
        <v>508</v>
      </c>
    </row>
    <row r="337" spans="1:48" ht="30" customHeight="1" x14ac:dyDescent="0.3">
      <c r="A337" s="28"/>
      <c r="B337" s="28"/>
      <c r="C337" s="28"/>
      <c r="D337" s="28"/>
      <c r="E337" s="5"/>
      <c r="F337" s="5"/>
      <c r="G337" s="5"/>
      <c r="H337" s="5"/>
      <c r="I337" s="5"/>
      <c r="J337" s="5"/>
      <c r="K337" s="5"/>
      <c r="L337" s="5"/>
      <c r="M337" s="28"/>
      <c r="Q337" s="4" t="s">
        <v>508</v>
      </c>
    </row>
    <row r="338" spans="1:48" ht="30" customHeight="1" x14ac:dyDescent="0.3">
      <c r="A338" s="28"/>
      <c r="B338" s="28"/>
      <c r="C338" s="28"/>
      <c r="D338" s="28"/>
      <c r="E338" s="5"/>
      <c r="F338" s="5"/>
      <c r="G338" s="5"/>
      <c r="H338" s="5"/>
      <c r="I338" s="5"/>
      <c r="J338" s="5"/>
      <c r="K338" s="5"/>
      <c r="L338" s="5"/>
      <c r="M338" s="28"/>
      <c r="Q338" s="4" t="s">
        <v>508</v>
      </c>
    </row>
    <row r="339" spans="1:48" ht="30" customHeight="1" x14ac:dyDescent="0.3">
      <c r="A339" s="6" t="s">
        <v>80</v>
      </c>
      <c r="B339" s="28"/>
      <c r="C339" s="28"/>
      <c r="D339" s="28"/>
      <c r="E339" s="5"/>
      <c r="F339" s="5">
        <f>SUMIF(Q317:Q338,"010114",F317:F338)</f>
        <v>0</v>
      </c>
      <c r="G339" s="5"/>
      <c r="H339" s="5">
        <f>SUMIF(Q317:Q338,"010114",H317:H338)</f>
        <v>0</v>
      </c>
      <c r="I339" s="5"/>
      <c r="J339" s="5">
        <f>SUMIF(Q317:Q338,"010114",J317:J338)</f>
        <v>0</v>
      </c>
      <c r="K339" s="5"/>
      <c r="L339" s="5">
        <f>SUMIF(Q317:Q338,"010114",L317:L338)</f>
        <v>0</v>
      </c>
      <c r="M339" s="28"/>
      <c r="N339" s="2" t="s">
        <v>81</v>
      </c>
    </row>
    <row r="340" spans="1:48" ht="30" customHeight="1" x14ac:dyDescent="0.3">
      <c r="A340" s="6" t="s">
        <v>519</v>
      </c>
      <c r="B340" s="6" t="s">
        <v>51</v>
      </c>
      <c r="C340" s="28"/>
      <c r="D340" s="28"/>
      <c r="E340" s="5"/>
      <c r="F340" s="5"/>
      <c r="G340" s="5"/>
      <c r="H340" s="5"/>
      <c r="I340" s="5"/>
      <c r="J340" s="5"/>
      <c r="K340" s="5"/>
      <c r="L340" s="5"/>
      <c r="M340" s="28"/>
      <c r="Q340" s="4" t="s">
        <v>520</v>
      </c>
    </row>
    <row r="341" spans="1:48" ht="30" customHeight="1" x14ac:dyDescent="0.3">
      <c r="A341" s="6" t="s">
        <v>521</v>
      </c>
      <c r="B341" s="6" t="s">
        <v>522</v>
      </c>
      <c r="C341" s="6" t="s">
        <v>523</v>
      </c>
      <c r="D341" s="28">
        <v>327</v>
      </c>
      <c r="E341" s="5">
        <f>TRUNC(단가대비표!O27,0)</f>
        <v>0</v>
      </c>
      <c r="F341" s="5">
        <f>TRUNC(E341*D341, 0)</f>
        <v>0</v>
      </c>
      <c r="G341" s="5">
        <f>TRUNC(단가대비표!P27,0)</f>
        <v>0</v>
      </c>
      <c r="H341" s="5">
        <f>TRUNC(G341*D341, 0)</f>
        <v>0</v>
      </c>
      <c r="I341" s="5">
        <f>TRUNC(단가대비표!V27,0)</f>
        <v>0</v>
      </c>
      <c r="J341" s="5">
        <f>TRUNC(I341*D341, 0)</f>
        <v>0</v>
      </c>
      <c r="K341" s="5">
        <f t="shared" ref="K341:L343" si="38">TRUNC(E341+G341+I341, 0)</f>
        <v>0</v>
      </c>
      <c r="L341" s="5">
        <f t="shared" si="38"/>
        <v>0</v>
      </c>
      <c r="M341" s="6" t="s">
        <v>524</v>
      </c>
      <c r="N341" s="4" t="s">
        <v>525</v>
      </c>
      <c r="O341" s="4" t="s">
        <v>51</v>
      </c>
      <c r="P341" s="4" t="s">
        <v>51</v>
      </c>
      <c r="Q341" s="4" t="s">
        <v>520</v>
      </c>
      <c r="R341" s="4" t="s">
        <v>63</v>
      </c>
      <c r="S341" s="4" t="s">
        <v>63</v>
      </c>
      <c r="T341" s="4" t="s">
        <v>62</v>
      </c>
      <c r="AR341" s="4" t="s">
        <v>51</v>
      </c>
      <c r="AS341" s="4" t="s">
        <v>51</v>
      </c>
      <c r="AU341" s="4" t="s">
        <v>526</v>
      </c>
      <c r="AV341" s="2">
        <v>212</v>
      </c>
    </row>
    <row r="342" spans="1:48" ht="30" customHeight="1" x14ac:dyDescent="0.3">
      <c r="A342" s="6" t="s">
        <v>527</v>
      </c>
      <c r="B342" s="6" t="s">
        <v>528</v>
      </c>
      <c r="C342" s="6" t="s">
        <v>86</v>
      </c>
      <c r="D342" s="28">
        <v>28</v>
      </c>
      <c r="E342" s="5">
        <f>TRUNC(단가대비표!O10,0)</f>
        <v>0</v>
      </c>
      <c r="F342" s="5">
        <f>TRUNC(E342*D342, 0)</f>
        <v>0</v>
      </c>
      <c r="G342" s="5">
        <f>TRUNC(단가대비표!P10,0)</f>
        <v>0</v>
      </c>
      <c r="H342" s="5">
        <f>TRUNC(G342*D342, 0)</f>
        <v>0</v>
      </c>
      <c r="I342" s="5">
        <f>TRUNC(단가대비표!V10,0)</f>
        <v>0</v>
      </c>
      <c r="J342" s="5">
        <f>TRUNC(I342*D342, 0)</f>
        <v>0</v>
      </c>
      <c r="K342" s="5">
        <f t="shared" si="38"/>
        <v>0</v>
      </c>
      <c r="L342" s="5">
        <f t="shared" si="38"/>
        <v>0</v>
      </c>
      <c r="M342" s="6" t="s">
        <v>524</v>
      </c>
      <c r="N342" s="4" t="s">
        <v>529</v>
      </c>
      <c r="O342" s="4" t="s">
        <v>51</v>
      </c>
      <c r="P342" s="4" t="s">
        <v>51</v>
      </c>
      <c r="Q342" s="4" t="s">
        <v>520</v>
      </c>
      <c r="R342" s="4" t="s">
        <v>63</v>
      </c>
      <c r="S342" s="4" t="s">
        <v>63</v>
      </c>
      <c r="T342" s="4" t="s">
        <v>62</v>
      </c>
      <c r="AR342" s="4" t="s">
        <v>51</v>
      </c>
      <c r="AS342" s="4" t="s">
        <v>51</v>
      </c>
      <c r="AU342" s="4" t="s">
        <v>530</v>
      </c>
      <c r="AV342" s="2">
        <v>213</v>
      </c>
    </row>
    <row r="343" spans="1:48" ht="30" customHeight="1" x14ac:dyDescent="0.3">
      <c r="A343" s="6" t="s">
        <v>531</v>
      </c>
      <c r="B343" s="6" t="s">
        <v>532</v>
      </c>
      <c r="C343" s="6" t="s">
        <v>86</v>
      </c>
      <c r="D343" s="28">
        <v>0.2</v>
      </c>
      <c r="E343" s="5">
        <f>TRUNC(단가대비표!O8,0)</f>
        <v>0</v>
      </c>
      <c r="F343" s="5">
        <f>TRUNC(E343*D343, 0)</f>
        <v>0</v>
      </c>
      <c r="G343" s="5">
        <f>TRUNC(단가대비표!P8,0)</f>
        <v>0</v>
      </c>
      <c r="H343" s="5">
        <f>TRUNC(G343*D343, 0)</f>
        <v>0</v>
      </c>
      <c r="I343" s="5">
        <f>TRUNC(단가대비표!V8,0)</f>
        <v>0</v>
      </c>
      <c r="J343" s="5">
        <f>TRUNC(I343*D343, 0)</f>
        <v>0</v>
      </c>
      <c r="K343" s="5">
        <f t="shared" si="38"/>
        <v>0</v>
      </c>
      <c r="L343" s="5">
        <f t="shared" si="38"/>
        <v>0</v>
      </c>
      <c r="M343" s="6" t="s">
        <v>524</v>
      </c>
      <c r="N343" s="4" t="s">
        <v>533</v>
      </c>
      <c r="O343" s="4" t="s">
        <v>51</v>
      </c>
      <c r="P343" s="4" t="s">
        <v>51</v>
      </c>
      <c r="Q343" s="4" t="s">
        <v>520</v>
      </c>
      <c r="R343" s="4" t="s">
        <v>63</v>
      </c>
      <c r="S343" s="4" t="s">
        <v>63</v>
      </c>
      <c r="T343" s="4" t="s">
        <v>62</v>
      </c>
      <c r="AR343" s="4" t="s">
        <v>51</v>
      </c>
      <c r="AS343" s="4" t="s">
        <v>51</v>
      </c>
      <c r="AU343" s="4" t="s">
        <v>534</v>
      </c>
      <c r="AV343" s="2">
        <v>489</v>
      </c>
    </row>
    <row r="344" spans="1:48" ht="30" customHeight="1" x14ac:dyDescent="0.3">
      <c r="A344" s="28"/>
      <c r="B344" s="28"/>
      <c r="C344" s="28"/>
      <c r="D344" s="28"/>
      <c r="E344" s="5"/>
      <c r="F344" s="5"/>
      <c r="G344" s="5"/>
      <c r="H344" s="5"/>
      <c r="I344" s="5"/>
      <c r="J344" s="5"/>
      <c r="K344" s="5"/>
      <c r="L344" s="5"/>
      <c r="M344" s="28"/>
      <c r="Q344" s="4" t="s">
        <v>520</v>
      </c>
    </row>
    <row r="345" spans="1:48" ht="30" customHeight="1" x14ac:dyDescent="0.3">
      <c r="A345" s="28"/>
      <c r="B345" s="28"/>
      <c r="C345" s="28"/>
      <c r="D345" s="28"/>
      <c r="E345" s="5"/>
      <c r="F345" s="5"/>
      <c r="G345" s="5"/>
      <c r="H345" s="5"/>
      <c r="I345" s="5"/>
      <c r="J345" s="5"/>
      <c r="K345" s="5"/>
      <c r="L345" s="5"/>
      <c r="M345" s="28"/>
      <c r="Q345" s="4" t="s">
        <v>520</v>
      </c>
    </row>
    <row r="346" spans="1:48" ht="30" customHeight="1" x14ac:dyDescent="0.3">
      <c r="A346" s="28"/>
      <c r="B346" s="28"/>
      <c r="C346" s="28"/>
      <c r="D346" s="28"/>
      <c r="E346" s="5"/>
      <c r="F346" s="5"/>
      <c r="G346" s="5"/>
      <c r="H346" s="5"/>
      <c r="I346" s="5"/>
      <c r="J346" s="5"/>
      <c r="K346" s="5"/>
      <c r="L346" s="5"/>
      <c r="M346" s="28"/>
      <c r="Q346" s="4" t="s">
        <v>520</v>
      </c>
    </row>
    <row r="347" spans="1:48" ht="30" customHeight="1" x14ac:dyDescent="0.3">
      <c r="A347" s="28"/>
      <c r="B347" s="28"/>
      <c r="C347" s="28"/>
      <c r="D347" s="28"/>
      <c r="E347" s="5"/>
      <c r="F347" s="5"/>
      <c r="G347" s="5"/>
      <c r="H347" s="5"/>
      <c r="I347" s="5"/>
      <c r="J347" s="5"/>
      <c r="K347" s="5"/>
      <c r="L347" s="5"/>
      <c r="M347" s="28"/>
      <c r="Q347" s="4" t="s">
        <v>520</v>
      </c>
    </row>
    <row r="348" spans="1:48" ht="30" customHeight="1" x14ac:dyDescent="0.3">
      <c r="A348" s="28"/>
      <c r="B348" s="28"/>
      <c r="C348" s="28"/>
      <c r="D348" s="28"/>
      <c r="E348" s="5"/>
      <c r="F348" s="5"/>
      <c r="G348" s="5"/>
      <c r="H348" s="5"/>
      <c r="I348" s="5"/>
      <c r="J348" s="5"/>
      <c r="K348" s="5"/>
      <c r="L348" s="5"/>
      <c r="M348" s="28"/>
      <c r="Q348" s="4" t="s">
        <v>520</v>
      </c>
    </row>
    <row r="349" spans="1:48" ht="30" customHeight="1" x14ac:dyDescent="0.3">
      <c r="A349" s="28"/>
      <c r="B349" s="28"/>
      <c r="C349" s="28"/>
      <c r="D349" s="28"/>
      <c r="E349" s="5"/>
      <c r="F349" s="5"/>
      <c r="G349" s="5"/>
      <c r="H349" s="5"/>
      <c r="I349" s="5"/>
      <c r="J349" s="5"/>
      <c r="K349" s="5"/>
      <c r="L349" s="5"/>
      <c r="M349" s="28"/>
      <c r="Q349" s="4" t="s">
        <v>520</v>
      </c>
    </row>
    <row r="350" spans="1:48" ht="30" customHeight="1" x14ac:dyDescent="0.3">
      <c r="A350" s="28"/>
      <c r="B350" s="28"/>
      <c r="C350" s="28"/>
      <c r="D350" s="28"/>
      <c r="E350" s="5"/>
      <c r="F350" s="5"/>
      <c r="G350" s="5"/>
      <c r="H350" s="5"/>
      <c r="I350" s="5"/>
      <c r="J350" s="5"/>
      <c r="K350" s="5"/>
      <c r="L350" s="5"/>
      <c r="M350" s="28"/>
      <c r="Q350" s="4" t="s">
        <v>520</v>
      </c>
    </row>
    <row r="351" spans="1:48" ht="30" customHeight="1" x14ac:dyDescent="0.3">
      <c r="A351" s="28"/>
      <c r="B351" s="28"/>
      <c r="C351" s="28"/>
      <c r="D351" s="28"/>
      <c r="E351" s="5"/>
      <c r="F351" s="5"/>
      <c r="G351" s="5"/>
      <c r="H351" s="5"/>
      <c r="I351" s="5"/>
      <c r="J351" s="5"/>
      <c r="K351" s="5"/>
      <c r="L351" s="5"/>
      <c r="M351" s="28"/>
      <c r="Q351" s="4" t="s">
        <v>520</v>
      </c>
    </row>
    <row r="352" spans="1:48" ht="30" customHeight="1" x14ac:dyDescent="0.3">
      <c r="A352" s="28"/>
      <c r="B352" s="28"/>
      <c r="C352" s="28"/>
      <c r="D352" s="28"/>
      <c r="E352" s="5"/>
      <c r="F352" s="5"/>
      <c r="G352" s="5"/>
      <c r="H352" s="5"/>
      <c r="I352" s="5"/>
      <c r="J352" s="5"/>
      <c r="K352" s="5"/>
      <c r="L352" s="5"/>
      <c r="M352" s="28"/>
      <c r="Q352" s="4" t="s">
        <v>520</v>
      </c>
    </row>
    <row r="353" spans="1:48" ht="30" customHeight="1" x14ac:dyDescent="0.3">
      <c r="A353" s="28"/>
      <c r="B353" s="28"/>
      <c r="C353" s="28"/>
      <c r="D353" s="28"/>
      <c r="E353" s="5"/>
      <c r="F353" s="5"/>
      <c r="G353" s="5"/>
      <c r="H353" s="5"/>
      <c r="I353" s="5"/>
      <c r="J353" s="5"/>
      <c r="K353" s="5"/>
      <c r="L353" s="5"/>
      <c r="M353" s="28"/>
      <c r="Q353" s="4" t="s">
        <v>520</v>
      </c>
    </row>
    <row r="354" spans="1:48" ht="30" customHeight="1" x14ac:dyDescent="0.3">
      <c r="A354" s="28"/>
      <c r="B354" s="28"/>
      <c r="C354" s="28"/>
      <c r="D354" s="28"/>
      <c r="E354" s="5"/>
      <c r="F354" s="5"/>
      <c r="G354" s="5"/>
      <c r="H354" s="5"/>
      <c r="I354" s="5"/>
      <c r="J354" s="5"/>
      <c r="K354" s="5"/>
      <c r="L354" s="5"/>
      <c r="M354" s="28"/>
      <c r="Q354" s="4" t="s">
        <v>520</v>
      </c>
    </row>
    <row r="355" spans="1:48" ht="30" customHeight="1" x14ac:dyDescent="0.3">
      <c r="A355" s="28"/>
      <c r="B355" s="28"/>
      <c r="C355" s="28"/>
      <c r="D355" s="28"/>
      <c r="E355" s="5"/>
      <c r="F355" s="5"/>
      <c r="G355" s="5"/>
      <c r="H355" s="5"/>
      <c r="I355" s="5"/>
      <c r="J355" s="5"/>
      <c r="K355" s="5"/>
      <c r="L355" s="5"/>
      <c r="M355" s="28"/>
      <c r="Q355" s="4" t="s">
        <v>520</v>
      </c>
    </row>
    <row r="356" spans="1:48" ht="30" customHeight="1" x14ac:dyDescent="0.3">
      <c r="A356" s="28"/>
      <c r="B356" s="28"/>
      <c r="C356" s="28"/>
      <c r="D356" s="28"/>
      <c r="E356" s="5"/>
      <c r="F356" s="5"/>
      <c r="G356" s="5"/>
      <c r="H356" s="5"/>
      <c r="I356" s="5"/>
      <c r="J356" s="5"/>
      <c r="K356" s="5"/>
      <c r="L356" s="5"/>
      <c r="M356" s="28"/>
      <c r="Q356" s="4" t="s">
        <v>520</v>
      </c>
    </row>
    <row r="357" spans="1:48" ht="30" customHeight="1" x14ac:dyDescent="0.3">
      <c r="A357" s="28"/>
      <c r="B357" s="28"/>
      <c r="C357" s="28"/>
      <c r="D357" s="28"/>
      <c r="E357" s="5"/>
      <c r="F357" s="5"/>
      <c r="G357" s="5"/>
      <c r="H357" s="5"/>
      <c r="I357" s="5"/>
      <c r="J357" s="5"/>
      <c r="K357" s="5"/>
      <c r="L357" s="5"/>
      <c r="M357" s="28"/>
      <c r="Q357" s="4" t="s">
        <v>520</v>
      </c>
    </row>
    <row r="358" spans="1:48" ht="30" customHeight="1" x14ac:dyDescent="0.3">
      <c r="A358" s="28"/>
      <c r="B358" s="28"/>
      <c r="C358" s="28"/>
      <c r="D358" s="28"/>
      <c r="E358" s="5"/>
      <c r="F358" s="5"/>
      <c r="G358" s="5"/>
      <c r="H358" s="5"/>
      <c r="I358" s="5"/>
      <c r="J358" s="5"/>
      <c r="K358" s="5"/>
      <c r="L358" s="5"/>
      <c r="M358" s="28"/>
      <c r="Q358" s="4" t="s">
        <v>520</v>
      </c>
    </row>
    <row r="359" spans="1:48" ht="30" customHeight="1" x14ac:dyDescent="0.3">
      <c r="A359" s="28"/>
      <c r="B359" s="28"/>
      <c r="C359" s="28"/>
      <c r="D359" s="28"/>
      <c r="E359" s="5"/>
      <c r="F359" s="5"/>
      <c r="G359" s="5"/>
      <c r="H359" s="5"/>
      <c r="I359" s="5"/>
      <c r="J359" s="5"/>
      <c r="K359" s="5"/>
      <c r="L359" s="5"/>
      <c r="M359" s="28"/>
      <c r="Q359" s="4" t="s">
        <v>520</v>
      </c>
    </row>
    <row r="360" spans="1:48" ht="30" customHeight="1" x14ac:dyDescent="0.3">
      <c r="A360" s="28"/>
      <c r="B360" s="28"/>
      <c r="C360" s="28"/>
      <c r="D360" s="28"/>
      <c r="E360" s="5"/>
      <c r="F360" s="5"/>
      <c r="G360" s="5"/>
      <c r="H360" s="5"/>
      <c r="I360" s="5"/>
      <c r="J360" s="5"/>
      <c r="K360" s="5"/>
      <c r="L360" s="5"/>
      <c r="M360" s="28"/>
      <c r="Q360" s="4" t="s">
        <v>520</v>
      </c>
    </row>
    <row r="361" spans="1:48" ht="30" customHeight="1" x14ac:dyDescent="0.3">
      <c r="A361" s="28"/>
      <c r="B361" s="28"/>
      <c r="C361" s="28"/>
      <c r="D361" s="28"/>
      <c r="E361" s="5"/>
      <c r="F361" s="5"/>
      <c r="G361" s="5"/>
      <c r="H361" s="5"/>
      <c r="I361" s="5"/>
      <c r="J361" s="5"/>
      <c r="K361" s="5"/>
      <c r="L361" s="5"/>
      <c r="M361" s="28"/>
      <c r="Q361" s="4" t="s">
        <v>520</v>
      </c>
    </row>
    <row r="362" spans="1:48" ht="30" customHeight="1" x14ac:dyDescent="0.3">
      <c r="A362" s="28"/>
      <c r="B362" s="28"/>
      <c r="C362" s="28"/>
      <c r="D362" s="28"/>
      <c r="E362" s="5"/>
      <c r="F362" s="5"/>
      <c r="G362" s="5"/>
      <c r="H362" s="5"/>
      <c r="I362" s="5"/>
      <c r="J362" s="5"/>
      <c r="K362" s="5"/>
      <c r="L362" s="5"/>
      <c r="M362" s="28"/>
      <c r="Q362" s="4" t="s">
        <v>520</v>
      </c>
    </row>
    <row r="363" spans="1:48" ht="30" customHeight="1" x14ac:dyDescent="0.3">
      <c r="A363" s="6" t="s">
        <v>80</v>
      </c>
      <c r="B363" s="28"/>
      <c r="C363" s="28"/>
      <c r="D363" s="28"/>
      <c r="E363" s="5"/>
      <c r="F363" s="5">
        <f>SUMIF(Q341:Q362,"010115",F341:F362)</f>
        <v>0</v>
      </c>
      <c r="G363" s="5"/>
      <c r="H363" s="5">
        <f>SUMIF(Q341:Q362,"010115",H341:H362)</f>
        <v>0</v>
      </c>
      <c r="I363" s="5"/>
      <c r="J363" s="5">
        <f>SUMIF(Q341:Q362,"010115",J341:J362)</f>
        <v>0</v>
      </c>
      <c r="K363" s="5"/>
      <c r="L363" s="5">
        <f>SUMIF(Q341:Q362,"010115",L341:L362)</f>
        <v>0</v>
      </c>
      <c r="M363" s="28"/>
      <c r="N363" s="2" t="s">
        <v>81</v>
      </c>
    </row>
    <row r="364" spans="1:48" ht="30" customHeight="1" x14ac:dyDescent="0.3">
      <c r="A364" s="6" t="s">
        <v>535</v>
      </c>
      <c r="B364" s="6" t="s">
        <v>51</v>
      </c>
      <c r="C364" s="28"/>
      <c r="D364" s="28"/>
      <c r="E364" s="5"/>
      <c r="F364" s="5"/>
      <c r="G364" s="5"/>
      <c r="H364" s="5"/>
      <c r="I364" s="5"/>
      <c r="J364" s="5"/>
      <c r="K364" s="5"/>
      <c r="L364" s="5"/>
      <c r="M364" s="28"/>
      <c r="Q364" s="4" t="s">
        <v>536</v>
      </c>
    </row>
    <row r="365" spans="1:48" ht="30" customHeight="1" x14ac:dyDescent="0.3">
      <c r="A365" s="6" t="s">
        <v>538</v>
      </c>
      <c r="B365" s="6" t="s">
        <v>539</v>
      </c>
      <c r="C365" s="6" t="s">
        <v>97</v>
      </c>
      <c r="D365" s="28">
        <v>0.18099999999999999</v>
      </c>
      <c r="E365" s="5">
        <f>TRUNC(단가대비표!O141,0)</f>
        <v>0</v>
      </c>
      <c r="F365" s="5">
        <f>TRUNC(E365*D365, 0)</f>
        <v>0</v>
      </c>
      <c r="G365" s="5">
        <f>TRUNC(단가대비표!P141,0)</f>
        <v>0</v>
      </c>
      <c r="H365" s="5">
        <f>TRUNC(G365*D365, 0)</f>
        <v>0</v>
      </c>
      <c r="I365" s="5">
        <f>TRUNC(단가대비표!V141,0)</f>
        <v>0</v>
      </c>
      <c r="J365" s="5">
        <f>TRUNC(I365*D365, 0)</f>
        <v>0</v>
      </c>
      <c r="K365" s="5">
        <f>TRUNC(E365+G365+I365, 0)</f>
        <v>0</v>
      </c>
      <c r="L365" s="5">
        <f>TRUNC(F365+H365+J365, 0)</f>
        <v>0</v>
      </c>
      <c r="M365" s="6" t="s">
        <v>51</v>
      </c>
      <c r="N365" s="4" t="s">
        <v>540</v>
      </c>
      <c r="O365" s="4" t="s">
        <v>51</v>
      </c>
      <c r="P365" s="4" t="s">
        <v>51</v>
      </c>
      <c r="Q365" s="4" t="s">
        <v>536</v>
      </c>
      <c r="R365" s="4" t="s">
        <v>63</v>
      </c>
      <c r="S365" s="4" t="s">
        <v>63</v>
      </c>
      <c r="T365" s="4" t="s">
        <v>62</v>
      </c>
      <c r="AR365" s="4" t="s">
        <v>51</v>
      </c>
      <c r="AS365" s="4" t="s">
        <v>51</v>
      </c>
      <c r="AU365" s="4" t="s">
        <v>541</v>
      </c>
      <c r="AV365" s="2">
        <v>421</v>
      </c>
    </row>
    <row r="366" spans="1:48" ht="30" customHeight="1" x14ac:dyDescent="0.3">
      <c r="A366" s="6" t="s">
        <v>542</v>
      </c>
      <c r="B366" s="6" t="s">
        <v>543</v>
      </c>
      <c r="C366" s="6" t="s">
        <v>97</v>
      </c>
      <c r="D366" s="28">
        <v>0.18099999999999999</v>
      </c>
      <c r="E366" s="5">
        <f>TRUNC(단가대비표!O142,0)</f>
        <v>0</v>
      </c>
      <c r="F366" s="5">
        <f>TRUNC(E366*D366, 0)</f>
        <v>0</v>
      </c>
      <c r="G366" s="5">
        <f>TRUNC(단가대비표!P142,0)</f>
        <v>0</v>
      </c>
      <c r="H366" s="5">
        <f>TRUNC(G366*D366, 0)</f>
        <v>0</v>
      </c>
      <c r="I366" s="5">
        <f>TRUNC(단가대비표!V142,0)</f>
        <v>0</v>
      </c>
      <c r="J366" s="5">
        <f>TRUNC(I366*D366, 0)</f>
        <v>0</v>
      </c>
      <c r="K366" s="5">
        <f>TRUNC(E366+G366+I366, 0)</f>
        <v>0</v>
      </c>
      <c r="L366" s="5">
        <f>TRUNC(F366+H366+J366, 0)</f>
        <v>0</v>
      </c>
      <c r="M366" s="6" t="s">
        <v>51</v>
      </c>
      <c r="N366" s="4" t="s">
        <v>544</v>
      </c>
      <c r="O366" s="4" t="s">
        <v>51</v>
      </c>
      <c r="P366" s="4" t="s">
        <v>51</v>
      </c>
      <c r="Q366" s="4" t="s">
        <v>536</v>
      </c>
      <c r="R366" s="4" t="s">
        <v>63</v>
      </c>
      <c r="S366" s="4" t="s">
        <v>63</v>
      </c>
      <c r="T366" s="4" t="s">
        <v>62</v>
      </c>
      <c r="AR366" s="4" t="s">
        <v>51</v>
      </c>
      <c r="AS366" s="4" t="s">
        <v>51</v>
      </c>
      <c r="AU366" s="4" t="s">
        <v>545</v>
      </c>
      <c r="AV366" s="2">
        <v>422</v>
      </c>
    </row>
    <row r="367" spans="1:48" ht="30" customHeight="1" x14ac:dyDescent="0.3">
      <c r="A367" s="28"/>
      <c r="B367" s="28"/>
      <c r="C367" s="28"/>
      <c r="D367" s="28"/>
      <c r="E367" s="5"/>
      <c r="F367" s="5"/>
      <c r="G367" s="5"/>
      <c r="H367" s="5"/>
      <c r="I367" s="5"/>
      <c r="J367" s="5"/>
      <c r="K367" s="5"/>
      <c r="L367" s="5"/>
      <c r="M367" s="28"/>
      <c r="Q367" s="4" t="s">
        <v>536</v>
      </c>
    </row>
    <row r="368" spans="1:48" ht="30" customHeight="1" x14ac:dyDescent="0.3">
      <c r="A368" s="28"/>
      <c r="B368" s="28"/>
      <c r="C368" s="28"/>
      <c r="D368" s="28"/>
      <c r="E368" s="5"/>
      <c r="F368" s="5"/>
      <c r="G368" s="5"/>
      <c r="H368" s="5"/>
      <c r="I368" s="5"/>
      <c r="J368" s="5"/>
      <c r="K368" s="5"/>
      <c r="L368" s="5"/>
      <c r="M368" s="28"/>
      <c r="Q368" s="4" t="s">
        <v>536</v>
      </c>
    </row>
    <row r="369" spans="1:17" ht="30" customHeight="1" x14ac:dyDescent="0.3">
      <c r="A369" s="28"/>
      <c r="B369" s="28"/>
      <c r="C369" s="28"/>
      <c r="D369" s="28"/>
      <c r="E369" s="5"/>
      <c r="F369" s="5"/>
      <c r="G369" s="5"/>
      <c r="H369" s="5"/>
      <c r="I369" s="5"/>
      <c r="J369" s="5"/>
      <c r="K369" s="5"/>
      <c r="L369" s="5"/>
      <c r="M369" s="28"/>
      <c r="Q369" s="4" t="s">
        <v>536</v>
      </c>
    </row>
    <row r="370" spans="1:17" ht="30" customHeight="1" x14ac:dyDescent="0.3">
      <c r="A370" s="28"/>
      <c r="B370" s="28"/>
      <c r="C370" s="28"/>
      <c r="D370" s="28"/>
      <c r="E370" s="5"/>
      <c r="F370" s="5"/>
      <c r="G370" s="5"/>
      <c r="H370" s="5"/>
      <c r="I370" s="5"/>
      <c r="J370" s="5"/>
      <c r="K370" s="5"/>
      <c r="L370" s="5"/>
      <c r="M370" s="28"/>
      <c r="Q370" s="4" t="s">
        <v>536</v>
      </c>
    </row>
    <row r="371" spans="1:17" ht="30" customHeight="1" x14ac:dyDescent="0.3">
      <c r="A371" s="28"/>
      <c r="B371" s="28"/>
      <c r="C371" s="28"/>
      <c r="D371" s="28"/>
      <c r="E371" s="5"/>
      <c r="F371" s="5"/>
      <c r="G371" s="5"/>
      <c r="H371" s="5"/>
      <c r="I371" s="5"/>
      <c r="J371" s="5"/>
      <c r="K371" s="5"/>
      <c r="L371" s="5"/>
      <c r="M371" s="28"/>
      <c r="Q371" s="4" t="s">
        <v>536</v>
      </c>
    </row>
    <row r="372" spans="1:17" ht="30" customHeight="1" x14ac:dyDescent="0.3">
      <c r="A372" s="28"/>
      <c r="B372" s="28"/>
      <c r="C372" s="28"/>
      <c r="D372" s="28"/>
      <c r="E372" s="5"/>
      <c r="F372" s="5"/>
      <c r="G372" s="5"/>
      <c r="H372" s="5"/>
      <c r="I372" s="5"/>
      <c r="J372" s="5"/>
      <c r="K372" s="5"/>
      <c r="L372" s="5"/>
      <c r="M372" s="28"/>
      <c r="Q372" s="4" t="s">
        <v>536</v>
      </c>
    </row>
    <row r="373" spans="1:17" ht="30" customHeight="1" x14ac:dyDescent="0.3">
      <c r="A373" s="28"/>
      <c r="B373" s="28"/>
      <c r="C373" s="28"/>
      <c r="D373" s="28"/>
      <c r="E373" s="5"/>
      <c r="F373" s="5"/>
      <c r="G373" s="5"/>
      <c r="H373" s="5"/>
      <c r="I373" s="5"/>
      <c r="J373" s="5"/>
      <c r="K373" s="5"/>
      <c r="L373" s="5"/>
      <c r="M373" s="28"/>
      <c r="Q373" s="4" t="s">
        <v>536</v>
      </c>
    </row>
    <row r="374" spans="1:17" ht="30" customHeight="1" x14ac:dyDescent="0.3">
      <c r="A374" s="28"/>
      <c r="B374" s="28"/>
      <c r="C374" s="28"/>
      <c r="D374" s="28"/>
      <c r="E374" s="5"/>
      <c r="F374" s="5"/>
      <c r="G374" s="5"/>
      <c r="H374" s="5"/>
      <c r="I374" s="5"/>
      <c r="J374" s="5"/>
      <c r="K374" s="5"/>
      <c r="L374" s="5"/>
      <c r="M374" s="28"/>
      <c r="Q374" s="4" t="s">
        <v>536</v>
      </c>
    </row>
    <row r="375" spans="1:17" ht="30" customHeight="1" x14ac:dyDescent="0.3">
      <c r="A375" s="28"/>
      <c r="B375" s="28"/>
      <c r="C375" s="28"/>
      <c r="D375" s="28"/>
      <c r="E375" s="5"/>
      <c r="F375" s="5"/>
      <c r="G375" s="5"/>
      <c r="H375" s="5"/>
      <c r="I375" s="5"/>
      <c r="J375" s="5"/>
      <c r="K375" s="5"/>
      <c r="L375" s="5"/>
      <c r="M375" s="28"/>
      <c r="Q375" s="4" t="s">
        <v>536</v>
      </c>
    </row>
    <row r="376" spans="1:17" ht="30" customHeight="1" x14ac:dyDescent="0.3">
      <c r="A376" s="28"/>
      <c r="B376" s="28"/>
      <c r="C376" s="28"/>
      <c r="D376" s="28"/>
      <c r="E376" s="5"/>
      <c r="F376" s="5"/>
      <c r="G376" s="5"/>
      <c r="H376" s="5"/>
      <c r="I376" s="5"/>
      <c r="J376" s="5"/>
      <c r="K376" s="5"/>
      <c r="L376" s="5"/>
      <c r="M376" s="28"/>
      <c r="Q376" s="4" t="s">
        <v>536</v>
      </c>
    </row>
    <row r="377" spans="1:17" ht="30" customHeight="1" x14ac:dyDescent="0.3">
      <c r="A377" s="28"/>
      <c r="B377" s="28"/>
      <c r="C377" s="28"/>
      <c r="D377" s="28"/>
      <c r="E377" s="5"/>
      <c r="F377" s="5"/>
      <c r="G377" s="5"/>
      <c r="H377" s="5"/>
      <c r="I377" s="5"/>
      <c r="J377" s="5"/>
      <c r="K377" s="5"/>
      <c r="L377" s="5"/>
      <c r="M377" s="28"/>
      <c r="Q377" s="4" t="s">
        <v>536</v>
      </c>
    </row>
    <row r="378" spans="1:17" ht="30" customHeight="1" x14ac:dyDescent="0.3">
      <c r="A378" s="28"/>
      <c r="B378" s="28"/>
      <c r="C378" s="28"/>
      <c r="D378" s="28"/>
      <c r="E378" s="5"/>
      <c r="F378" s="5"/>
      <c r="G378" s="5"/>
      <c r="H378" s="5"/>
      <c r="I378" s="5"/>
      <c r="J378" s="5"/>
      <c r="K378" s="5"/>
      <c r="L378" s="5"/>
      <c r="M378" s="28"/>
      <c r="Q378" s="4" t="s">
        <v>536</v>
      </c>
    </row>
    <row r="379" spans="1:17" ht="30" customHeight="1" x14ac:dyDescent="0.3">
      <c r="A379" s="28"/>
      <c r="B379" s="28"/>
      <c r="C379" s="28"/>
      <c r="D379" s="28"/>
      <c r="E379" s="5"/>
      <c r="F379" s="5"/>
      <c r="G379" s="5"/>
      <c r="H379" s="5"/>
      <c r="I379" s="5"/>
      <c r="J379" s="5"/>
      <c r="K379" s="5"/>
      <c r="L379" s="5"/>
      <c r="M379" s="28"/>
      <c r="Q379" s="4" t="s">
        <v>536</v>
      </c>
    </row>
    <row r="380" spans="1:17" ht="30" customHeight="1" x14ac:dyDescent="0.3">
      <c r="A380" s="28"/>
      <c r="B380" s="28"/>
      <c r="C380" s="28"/>
      <c r="D380" s="28"/>
      <c r="E380" s="5"/>
      <c r="F380" s="5"/>
      <c r="G380" s="5"/>
      <c r="H380" s="5"/>
      <c r="I380" s="5"/>
      <c r="J380" s="5"/>
      <c r="K380" s="5"/>
      <c r="L380" s="5"/>
      <c r="M380" s="28"/>
      <c r="Q380" s="4" t="s">
        <v>536</v>
      </c>
    </row>
    <row r="381" spans="1:17" ht="30" customHeight="1" x14ac:dyDescent="0.3">
      <c r="A381" s="28"/>
      <c r="B381" s="28"/>
      <c r="C381" s="28"/>
      <c r="D381" s="28"/>
      <c r="E381" s="5"/>
      <c r="F381" s="5"/>
      <c r="G381" s="5"/>
      <c r="H381" s="5"/>
      <c r="I381" s="5"/>
      <c r="J381" s="5"/>
      <c r="K381" s="5"/>
      <c r="L381" s="5"/>
      <c r="M381" s="28"/>
      <c r="Q381" s="4" t="s">
        <v>536</v>
      </c>
    </row>
    <row r="382" spans="1:17" ht="30" customHeight="1" x14ac:dyDescent="0.3">
      <c r="A382" s="28"/>
      <c r="B382" s="28"/>
      <c r="C382" s="28"/>
      <c r="D382" s="28"/>
      <c r="E382" s="5"/>
      <c r="F382" s="5"/>
      <c r="G382" s="5"/>
      <c r="H382" s="5"/>
      <c r="I382" s="5"/>
      <c r="J382" s="5"/>
      <c r="K382" s="5"/>
      <c r="L382" s="5"/>
      <c r="M382" s="28"/>
      <c r="Q382" s="4" t="s">
        <v>536</v>
      </c>
    </row>
    <row r="383" spans="1:17" ht="30" customHeight="1" x14ac:dyDescent="0.3">
      <c r="A383" s="28"/>
      <c r="B383" s="28"/>
      <c r="C383" s="28"/>
      <c r="D383" s="28"/>
      <c r="E383" s="5"/>
      <c r="F383" s="5"/>
      <c r="G383" s="5"/>
      <c r="H383" s="5"/>
      <c r="I383" s="5"/>
      <c r="J383" s="5"/>
      <c r="K383" s="5"/>
      <c r="L383" s="5"/>
      <c r="M383" s="28"/>
      <c r="Q383" s="4" t="s">
        <v>536</v>
      </c>
    </row>
    <row r="384" spans="1:17" ht="30" customHeight="1" x14ac:dyDescent="0.3">
      <c r="A384" s="28"/>
      <c r="B384" s="28"/>
      <c r="C384" s="28"/>
      <c r="D384" s="28"/>
      <c r="E384" s="5"/>
      <c r="F384" s="5"/>
      <c r="G384" s="5"/>
      <c r="H384" s="5"/>
      <c r="I384" s="5"/>
      <c r="J384" s="5"/>
      <c r="K384" s="5"/>
      <c r="L384" s="5"/>
      <c r="M384" s="28"/>
      <c r="Q384" s="4" t="s">
        <v>536</v>
      </c>
    </row>
    <row r="385" spans="1:48" ht="30" customHeight="1" x14ac:dyDescent="0.3">
      <c r="A385" s="28"/>
      <c r="B385" s="28"/>
      <c r="C385" s="28"/>
      <c r="D385" s="28"/>
      <c r="E385" s="5"/>
      <c r="F385" s="5"/>
      <c r="G385" s="5"/>
      <c r="H385" s="5"/>
      <c r="I385" s="5"/>
      <c r="J385" s="5"/>
      <c r="K385" s="5"/>
      <c r="L385" s="5"/>
      <c r="M385" s="28"/>
      <c r="Q385" s="4" t="s">
        <v>536</v>
      </c>
    </row>
    <row r="386" spans="1:48" ht="30" customHeight="1" x14ac:dyDescent="0.3">
      <c r="A386" s="28"/>
      <c r="B386" s="28"/>
      <c r="C386" s="28"/>
      <c r="D386" s="28"/>
      <c r="E386" s="5"/>
      <c r="F386" s="5"/>
      <c r="G386" s="5"/>
      <c r="H386" s="5"/>
      <c r="I386" s="5"/>
      <c r="J386" s="5"/>
      <c r="K386" s="5"/>
      <c r="L386" s="5"/>
      <c r="M386" s="28"/>
      <c r="Q386" s="4" t="s">
        <v>536</v>
      </c>
    </row>
    <row r="387" spans="1:48" ht="30" customHeight="1" x14ac:dyDescent="0.3">
      <c r="A387" s="6" t="s">
        <v>80</v>
      </c>
      <c r="B387" s="28"/>
      <c r="C387" s="28"/>
      <c r="D387" s="28"/>
      <c r="E387" s="5"/>
      <c r="F387" s="5">
        <f>SUMIF(Q365:Q386,"0102",F365:F386)</f>
        <v>0</v>
      </c>
      <c r="G387" s="5"/>
      <c r="H387" s="5">
        <f>SUMIF(Q365:Q386,"0102",H365:H386)</f>
        <v>0</v>
      </c>
      <c r="I387" s="5"/>
      <c r="J387" s="5">
        <f>SUMIF(Q365:Q386,"0102",J365:J386)</f>
        <v>0</v>
      </c>
      <c r="K387" s="5"/>
      <c r="L387" s="5">
        <f>SUMIF(Q365:Q386,"0102",L365:L386)</f>
        <v>0</v>
      </c>
      <c r="M387" s="28"/>
      <c r="N387" s="2" t="s">
        <v>81</v>
      </c>
    </row>
    <row r="388" spans="1:48" ht="30" customHeight="1" x14ac:dyDescent="0.3">
      <c r="A388" s="6" t="s">
        <v>546</v>
      </c>
      <c r="B388" s="6" t="s">
        <v>51</v>
      </c>
      <c r="C388" s="28"/>
      <c r="D388" s="28"/>
      <c r="E388" s="5"/>
      <c r="F388" s="5"/>
      <c r="G388" s="5"/>
      <c r="H388" s="5"/>
      <c r="I388" s="5"/>
      <c r="J388" s="5"/>
      <c r="K388" s="5"/>
      <c r="L388" s="5"/>
      <c r="M388" s="28"/>
      <c r="Q388" s="4" t="s">
        <v>547</v>
      </c>
    </row>
    <row r="389" spans="1:48" ht="30" customHeight="1" x14ac:dyDescent="0.3">
      <c r="A389" s="6" t="s">
        <v>549</v>
      </c>
      <c r="B389" s="6" t="s">
        <v>550</v>
      </c>
      <c r="C389" s="6" t="s">
        <v>97</v>
      </c>
      <c r="D389" s="28">
        <v>0.18099999999999999</v>
      </c>
      <c r="E389" s="5">
        <f>TRUNC(단가대비표!O140,0)</f>
        <v>0</v>
      </c>
      <c r="F389" s="5">
        <f>TRUNC(E389*D389, 0)</f>
        <v>0</v>
      </c>
      <c r="G389" s="5">
        <f>TRUNC(단가대비표!P140,0)</f>
        <v>0</v>
      </c>
      <c r="H389" s="5">
        <f>TRUNC(G389*D389, 0)</f>
        <v>0</v>
      </c>
      <c r="I389" s="5">
        <f>TRUNC(단가대비표!V140,0)</f>
        <v>0</v>
      </c>
      <c r="J389" s="5">
        <f>TRUNC(I389*D389, 0)</f>
        <v>0</v>
      </c>
      <c r="K389" s="5">
        <f>TRUNC(E389+G389+I389, 0)</f>
        <v>0</v>
      </c>
      <c r="L389" s="5">
        <f>TRUNC(F389+H389+J389, 0)</f>
        <v>0</v>
      </c>
      <c r="M389" s="6" t="s">
        <v>51</v>
      </c>
      <c r="N389" s="4" t="s">
        <v>551</v>
      </c>
      <c r="O389" s="4" t="s">
        <v>51</v>
      </c>
      <c r="P389" s="4" t="s">
        <v>51</v>
      </c>
      <c r="Q389" s="4" t="s">
        <v>547</v>
      </c>
      <c r="R389" s="4" t="s">
        <v>63</v>
      </c>
      <c r="S389" s="4" t="s">
        <v>63</v>
      </c>
      <c r="T389" s="4" t="s">
        <v>62</v>
      </c>
      <c r="AR389" s="4" t="s">
        <v>51</v>
      </c>
      <c r="AS389" s="4" t="s">
        <v>51</v>
      </c>
      <c r="AU389" s="4" t="s">
        <v>552</v>
      </c>
      <c r="AV389" s="2">
        <v>419</v>
      </c>
    </row>
    <row r="390" spans="1:48" ht="30" customHeight="1" x14ac:dyDescent="0.3">
      <c r="A390" s="28"/>
      <c r="B390" s="28"/>
      <c r="C390" s="28"/>
      <c r="D390" s="28"/>
      <c r="E390" s="5"/>
      <c r="F390" s="5"/>
      <c r="G390" s="5"/>
      <c r="H390" s="5"/>
      <c r="I390" s="5"/>
      <c r="J390" s="5"/>
      <c r="K390" s="5"/>
      <c r="L390" s="5"/>
      <c r="M390" s="28"/>
      <c r="Q390" s="4" t="s">
        <v>547</v>
      </c>
    </row>
    <row r="391" spans="1:48" ht="30" customHeight="1" x14ac:dyDescent="0.3">
      <c r="A391" s="28"/>
      <c r="B391" s="28"/>
      <c r="C391" s="28"/>
      <c r="D391" s="28"/>
      <c r="E391" s="5"/>
      <c r="F391" s="5"/>
      <c r="G391" s="5"/>
      <c r="H391" s="5"/>
      <c r="I391" s="5"/>
      <c r="J391" s="5"/>
      <c r="K391" s="5"/>
      <c r="L391" s="5"/>
      <c r="M391" s="28"/>
      <c r="Q391" s="4" t="s">
        <v>547</v>
      </c>
    </row>
    <row r="392" spans="1:48" ht="30" customHeight="1" x14ac:dyDescent="0.3">
      <c r="A392" s="28"/>
      <c r="B392" s="28"/>
      <c r="C392" s="28"/>
      <c r="D392" s="28"/>
      <c r="E392" s="5"/>
      <c r="F392" s="5"/>
      <c r="G392" s="5"/>
      <c r="H392" s="5"/>
      <c r="I392" s="5"/>
      <c r="J392" s="5"/>
      <c r="K392" s="5"/>
      <c r="L392" s="5"/>
      <c r="M392" s="28"/>
      <c r="Q392" s="4" t="s">
        <v>547</v>
      </c>
    </row>
    <row r="393" spans="1:48" ht="30" customHeight="1" x14ac:dyDescent="0.3">
      <c r="A393" s="28"/>
      <c r="B393" s="28"/>
      <c r="C393" s="28"/>
      <c r="D393" s="28"/>
      <c r="E393" s="5"/>
      <c r="F393" s="5"/>
      <c r="G393" s="5"/>
      <c r="H393" s="5"/>
      <c r="I393" s="5"/>
      <c r="J393" s="5"/>
      <c r="K393" s="5"/>
      <c r="L393" s="5"/>
      <c r="M393" s="28"/>
      <c r="Q393" s="4" t="s">
        <v>547</v>
      </c>
    </row>
    <row r="394" spans="1:48" ht="30" customHeight="1" x14ac:dyDescent="0.3">
      <c r="A394" s="28"/>
      <c r="B394" s="28"/>
      <c r="C394" s="28"/>
      <c r="D394" s="28"/>
      <c r="E394" s="5"/>
      <c r="F394" s="5"/>
      <c r="G394" s="5"/>
      <c r="H394" s="5"/>
      <c r="I394" s="5"/>
      <c r="J394" s="5"/>
      <c r="K394" s="5"/>
      <c r="L394" s="5"/>
      <c r="M394" s="28"/>
      <c r="Q394" s="4" t="s">
        <v>547</v>
      </c>
    </row>
    <row r="395" spans="1:48" ht="30" customHeight="1" x14ac:dyDescent="0.3">
      <c r="A395" s="28"/>
      <c r="B395" s="28"/>
      <c r="C395" s="28"/>
      <c r="D395" s="28"/>
      <c r="E395" s="5"/>
      <c r="F395" s="5"/>
      <c r="G395" s="5"/>
      <c r="H395" s="5"/>
      <c r="I395" s="5"/>
      <c r="J395" s="5"/>
      <c r="K395" s="5"/>
      <c r="L395" s="5"/>
      <c r="M395" s="28"/>
      <c r="Q395" s="4" t="s">
        <v>547</v>
      </c>
    </row>
    <row r="396" spans="1:48" ht="30" customHeight="1" x14ac:dyDescent="0.3">
      <c r="A396" s="28"/>
      <c r="B396" s="28"/>
      <c r="C396" s="28"/>
      <c r="D396" s="28"/>
      <c r="E396" s="5"/>
      <c r="F396" s="5"/>
      <c r="G396" s="5"/>
      <c r="H396" s="5"/>
      <c r="I396" s="5"/>
      <c r="J396" s="5"/>
      <c r="K396" s="5"/>
      <c r="L396" s="5"/>
      <c r="M396" s="28"/>
      <c r="Q396" s="4" t="s">
        <v>547</v>
      </c>
    </row>
    <row r="397" spans="1:48" ht="30" customHeight="1" x14ac:dyDescent="0.3">
      <c r="A397" s="28"/>
      <c r="B397" s="28"/>
      <c r="C397" s="28"/>
      <c r="D397" s="28"/>
      <c r="E397" s="5"/>
      <c r="F397" s="5"/>
      <c r="G397" s="5"/>
      <c r="H397" s="5"/>
      <c r="I397" s="5"/>
      <c r="J397" s="5"/>
      <c r="K397" s="5"/>
      <c r="L397" s="5"/>
      <c r="M397" s="28"/>
      <c r="Q397" s="4" t="s">
        <v>547</v>
      </c>
    </row>
    <row r="398" spans="1:48" ht="30" customHeight="1" x14ac:dyDescent="0.3">
      <c r="A398" s="28"/>
      <c r="B398" s="28"/>
      <c r="C398" s="28"/>
      <c r="D398" s="28"/>
      <c r="E398" s="5"/>
      <c r="F398" s="5"/>
      <c r="G398" s="5"/>
      <c r="H398" s="5"/>
      <c r="I398" s="5"/>
      <c r="J398" s="5"/>
      <c r="K398" s="5"/>
      <c r="L398" s="5"/>
      <c r="M398" s="28"/>
      <c r="Q398" s="4" t="s">
        <v>547</v>
      </c>
    </row>
    <row r="399" spans="1:48" ht="30" customHeight="1" x14ac:dyDescent="0.3">
      <c r="A399" s="28"/>
      <c r="B399" s="28"/>
      <c r="C399" s="28"/>
      <c r="D399" s="28"/>
      <c r="E399" s="5"/>
      <c r="F399" s="5"/>
      <c r="G399" s="5"/>
      <c r="H399" s="5"/>
      <c r="I399" s="5"/>
      <c r="J399" s="5"/>
      <c r="K399" s="5"/>
      <c r="L399" s="5"/>
      <c r="M399" s="28"/>
      <c r="Q399" s="4" t="s">
        <v>547</v>
      </c>
    </row>
    <row r="400" spans="1:48" ht="30" customHeight="1" x14ac:dyDescent="0.3">
      <c r="A400" s="28"/>
      <c r="B400" s="28"/>
      <c r="C400" s="28"/>
      <c r="D400" s="28"/>
      <c r="E400" s="5"/>
      <c r="F400" s="5"/>
      <c r="G400" s="5"/>
      <c r="H400" s="5"/>
      <c r="I400" s="5"/>
      <c r="J400" s="5"/>
      <c r="K400" s="5"/>
      <c r="L400" s="5"/>
      <c r="M400" s="28"/>
      <c r="Q400" s="4" t="s">
        <v>547</v>
      </c>
    </row>
    <row r="401" spans="1:48" ht="30" customHeight="1" x14ac:dyDescent="0.3">
      <c r="A401" s="28"/>
      <c r="B401" s="28"/>
      <c r="C401" s="28"/>
      <c r="D401" s="28"/>
      <c r="E401" s="5"/>
      <c r="F401" s="5"/>
      <c r="G401" s="5"/>
      <c r="H401" s="5"/>
      <c r="I401" s="5"/>
      <c r="J401" s="5"/>
      <c r="K401" s="5"/>
      <c r="L401" s="5"/>
      <c r="M401" s="28"/>
      <c r="Q401" s="4" t="s">
        <v>547</v>
      </c>
    </row>
    <row r="402" spans="1:48" ht="30" customHeight="1" x14ac:dyDescent="0.3">
      <c r="A402" s="28"/>
      <c r="B402" s="28"/>
      <c r="C402" s="28"/>
      <c r="D402" s="28"/>
      <c r="E402" s="5"/>
      <c r="F402" s="5"/>
      <c r="G402" s="5"/>
      <c r="H402" s="5"/>
      <c r="I402" s="5"/>
      <c r="J402" s="5"/>
      <c r="K402" s="5"/>
      <c r="L402" s="5"/>
      <c r="M402" s="28"/>
      <c r="Q402" s="4" t="s">
        <v>547</v>
      </c>
    </row>
    <row r="403" spans="1:48" ht="30" customHeight="1" x14ac:dyDescent="0.3">
      <c r="A403" s="28"/>
      <c r="B403" s="28"/>
      <c r="C403" s="28"/>
      <c r="D403" s="28"/>
      <c r="E403" s="5"/>
      <c r="F403" s="5"/>
      <c r="G403" s="5"/>
      <c r="H403" s="5"/>
      <c r="I403" s="5"/>
      <c r="J403" s="5"/>
      <c r="K403" s="5"/>
      <c r="L403" s="5"/>
      <c r="M403" s="28"/>
      <c r="Q403" s="4" t="s">
        <v>547</v>
      </c>
    </row>
    <row r="404" spans="1:48" ht="30" customHeight="1" x14ac:dyDescent="0.3">
      <c r="A404" s="28"/>
      <c r="B404" s="28"/>
      <c r="C404" s="28"/>
      <c r="D404" s="28"/>
      <c r="E404" s="5"/>
      <c r="F404" s="5"/>
      <c r="G404" s="5"/>
      <c r="H404" s="5"/>
      <c r="I404" s="5"/>
      <c r="J404" s="5"/>
      <c r="K404" s="5"/>
      <c r="L404" s="5"/>
      <c r="M404" s="28"/>
      <c r="Q404" s="4" t="s">
        <v>547</v>
      </c>
    </row>
    <row r="405" spans="1:48" ht="30" customHeight="1" x14ac:dyDescent="0.3">
      <c r="A405" s="28"/>
      <c r="B405" s="28"/>
      <c r="C405" s="28"/>
      <c r="D405" s="28"/>
      <c r="E405" s="5"/>
      <c r="F405" s="5"/>
      <c r="G405" s="5"/>
      <c r="H405" s="5"/>
      <c r="I405" s="5"/>
      <c r="J405" s="5"/>
      <c r="K405" s="5"/>
      <c r="L405" s="5"/>
      <c r="M405" s="28"/>
      <c r="Q405" s="4" t="s">
        <v>547</v>
      </c>
    </row>
    <row r="406" spans="1:48" ht="30" customHeight="1" x14ac:dyDescent="0.3">
      <c r="A406" s="28"/>
      <c r="B406" s="28"/>
      <c r="C406" s="28"/>
      <c r="D406" s="28"/>
      <c r="E406" s="5"/>
      <c r="F406" s="5"/>
      <c r="G406" s="5"/>
      <c r="H406" s="5"/>
      <c r="I406" s="5"/>
      <c r="J406" s="5"/>
      <c r="K406" s="5"/>
      <c r="L406" s="5"/>
      <c r="M406" s="28"/>
      <c r="Q406" s="4" t="s">
        <v>547</v>
      </c>
    </row>
    <row r="407" spans="1:48" ht="30" customHeight="1" x14ac:dyDescent="0.3">
      <c r="A407" s="28"/>
      <c r="B407" s="28"/>
      <c r="C407" s="28"/>
      <c r="D407" s="28"/>
      <c r="E407" s="5"/>
      <c r="F407" s="5"/>
      <c r="G407" s="5"/>
      <c r="H407" s="5"/>
      <c r="I407" s="5"/>
      <c r="J407" s="5"/>
      <c r="K407" s="5"/>
      <c r="L407" s="5"/>
      <c r="M407" s="28"/>
      <c r="Q407" s="4" t="s">
        <v>547</v>
      </c>
    </row>
    <row r="408" spans="1:48" ht="30" customHeight="1" x14ac:dyDescent="0.3">
      <c r="A408" s="28"/>
      <c r="B408" s="28"/>
      <c r="C408" s="28"/>
      <c r="D408" s="28"/>
      <c r="E408" s="5"/>
      <c r="F408" s="5"/>
      <c r="G408" s="5"/>
      <c r="H408" s="5"/>
      <c r="I408" s="5"/>
      <c r="J408" s="5"/>
      <c r="K408" s="5"/>
      <c r="L408" s="5"/>
      <c r="M408" s="28"/>
      <c r="Q408" s="4" t="s">
        <v>547</v>
      </c>
    </row>
    <row r="409" spans="1:48" ht="30" customHeight="1" x14ac:dyDescent="0.3">
      <c r="A409" s="28"/>
      <c r="B409" s="28"/>
      <c r="C409" s="28"/>
      <c r="D409" s="28"/>
      <c r="E409" s="5"/>
      <c r="F409" s="5"/>
      <c r="G409" s="5"/>
      <c r="H409" s="5"/>
      <c r="I409" s="5"/>
      <c r="J409" s="5"/>
      <c r="K409" s="5"/>
      <c r="L409" s="5"/>
      <c r="M409" s="28"/>
      <c r="Q409" s="4" t="s">
        <v>547</v>
      </c>
    </row>
    <row r="410" spans="1:48" ht="30" customHeight="1" x14ac:dyDescent="0.3">
      <c r="A410" s="28"/>
      <c r="B410" s="28"/>
      <c r="C410" s="28"/>
      <c r="D410" s="28"/>
      <c r="E410" s="5"/>
      <c r="F410" s="5"/>
      <c r="G410" s="5"/>
      <c r="H410" s="5"/>
      <c r="I410" s="5"/>
      <c r="J410" s="5"/>
      <c r="K410" s="5"/>
      <c r="L410" s="5"/>
      <c r="M410" s="28"/>
      <c r="Q410" s="4" t="s">
        <v>547</v>
      </c>
    </row>
    <row r="411" spans="1:48" ht="30" customHeight="1" x14ac:dyDescent="0.3">
      <c r="A411" s="6" t="s">
        <v>80</v>
      </c>
      <c r="B411" s="28"/>
      <c r="C411" s="28"/>
      <c r="D411" s="28"/>
      <c r="E411" s="5"/>
      <c r="F411" s="5">
        <f>SUMIF(Q389:Q410,"0103",F389:F410)</f>
        <v>0</v>
      </c>
      <c r="G411" s="5"/>
      <c r="H411" s="5">
        <f>SUMIF(Q389:Q410,"0103",H389:H410)</f>
        <v>0</v>
      </c>
      <c r="I411" s="5"/>
      <c r="J411" s="5">
        <f>SUMIF(Q389:Q410,"0103",J389:J410)</f>
        <v>0</v>
      </c>
      <c r="K411" s="5"/>
      <c r="L411" s="5">
        <f>SUMIF(Q389:Q410,"0103",L389:L410)</f>
        <v>0</v>
      </c>
      <c r="M411" s="28"/>
      <c r="N411" s="2" t="s">
        <v>81</v>
      </c>
    </row>
    <row r="412" spans="1:48" ht="30" customHeight="1" x14ac:dyDescent="0.3">
      <c r="A412" s="6" t="s">
        <v>556</v>
      </c>
      <c r="B412" s="6" t="s">
        <v>51</v>
      </c>
      <c r="C412" s="28"/>
      <c r="D412" s="28"/>
      <c r="E412" s="5"/>
      <c r="F412" s="5"/>
      <c r="G412" s="5"/>
      <c r="H412" s="5"/>
      <c r="I412" s="5"/>
      <c r="J412" s="5"/>
      <c r="K412" s="5"/>
      <c r="L412" s="5"/>
      <c r="M412" s="28"/>
      <c r="Q412" s="4" t="s">
        <v>557</v>
      </c>
    </row>
    <row r="413" spans="1:48" ht="30" customHeight="1" x14ac:dyDescent="0.3">
      <c r="A413" s="6" t="s">
        <v>558</v>
      </c>
      <c r="B413" s="6" t="s">
        <v>559</v>
      </c>
      <c r="C413" s="6" t="s">
        <v>71</v>
      </c>
      <c r="D413" s="28">
        <v>103</v>
      </c>
      <c r="E413" s="5">
        <f>TRUNC(단가대비표!O71,0)</f>
        <v>0</v>
      </c>
      <c r="F413" s="5">
        <f>TRUNC(E413*D413, 0)</f>
        <v>0</v>
      </c>
      <c r="G413" s="5">
        <f>TRUNC(단가대비표!P71,0)</f>
        <v>0</v>
      </c>
      <c r="H413" s="5">
        <f>TRUNC(G413*D413, 0)</f>
        <v>0</v>
      </c>
      <c r="I413" s="5">
        <f>TRUNC(단가대비표!V71,0)</f>
        <v>0</v>
      </c>
      <c r="J413" s="5">
        <f>TRUNC(I413*D413, 0)</f>
        <v>0</v>
      </c>
      <c r="K413" s="5">
        <f t="shared" ref="K413:L415" si="39">TRUNC(E413+G413+I413, 0)</f>
        <v>0</v>
      </c>
      <c r="L413" s="5">
        <f t="shared" si="39"/>
        <v>0</v>
      </c>
      <c r="M413" s="6" t="s">
        <v>560</v>
      </c>
      <c r="N413" s="4" t="s">
        <v>561</v>
      </c>
      <c r="O413" s="4" t="s">
        <v>51</v>
      </c>
      <c r="P413" s="4" t="s">
        <v>51</v>
      </c>
      <c r="Q413" s="4" t="s">
        <v>557</v>
      </c>
      <c r="R413" s="4" t="s">
        <v>63</v>
      </c>
      <c r="S413" s="4" t="s">
        <v>63</v>
      </c>
      <c r="T413" s="4" t="s">
        <v>62</v>
      </c>
      <c r="X413" s="2">
        <v>1</v>
      </c>
      <c r="AR413" s="4" t="s">
        <v>51</v>
      </c>
      <c r="AS413" s="4" t="s">
        <v>51</v>
      </c>
      <c r="AU413" s="4" t="s">
        <v>562</v>
      </c>
      <c r="AV413" s="2">
        <v>357</v>
      </c>
    </row>
    <row r="414" spans="1:48" ht="30" customHeight="1" x14ac:dyDescent="0.3">
      <c r="A414" s="6" t="s">
        <v>563</v>
      </c>
      <c r="B414" s="6" t="s">
        <v>564</v>
      </c>
      <c r="C414" s="6" t="s">
        <v>565</v>
      </c>
      <c r="D414" s="28">
        <v>18</v>
      </c>
      <c r="E414" s="5">
        <f>TRUNC(단가대비표!O72,0)</f>
        <v>0</v>
      </c>
      <c r="F414" s="5">
        <f>TRUNC(E414*D414, 0)</f>
        <v>0</v>
      </c>
      <c r="G414" s="5">
        <f>TRUNC(단가대비표!P72,0)</f>
        <v>0</v>
      </c>
      <c r="H414" s="5">
        <f>TRUNC(G414*D414, 0)</f>
        <v>0</v>
      </c>
      <c r="I414" s="5">
        <f>TRUNC(단가대비표!V72,0)</f>
        <v>0</v>
      </c>
      <c r="J414" s="5">
        <f>TRUNC(I414*D414, 0)</f>
        <v>0</v>
      </c>
      <c r="K414" s="5">
        <f t="shared" si="39"/>
        <v>0</v>
      </c>
      <c r="L414" s="5">
        <f t="shared" si="39"/>
        <v>0</v>
      </c>
      <c r="M414" s="6" t="s">
        <v>566</v>
      </c>
      <c r="N414" s="4" t="s">
        <v>567</v>
      </c>
      <c r="O414" s="4" t="s">
        <v>51</v>
      </c>
      <c r="P414" s="4" t="s">
        <v>51</v>
      </c>
      <c r="Q414" s="4" t="s">
        <v>557</v>
      </c>
      <c r="R414" s="4" t="s">
        <v>63</v>
      </c>
      <c r="S414" s="4" t="s">
        <v>63</v>
      </c>
      <c r="T414" s="4" t="s">
        <v>62</v>
      </c>
      <c r="X414" s="2">
        <v>1</v>
      </c>
      <c r="AR414" s="4" t="s">
        <v>51</v>
      </c>
      <c r="AS414" s="4" t="s">
        <v>51</v>
      </c>
      <c r="AU414" s="4" t="s">
        <v>568</v>
      </c>
      <c r="AV414" s="2">
        <v>370</v>
      </c>
    </row>
    <row r="415" spans="1:48" ht="30" customHeight="1" x14ac:dyDescent="0.3">
      <c r="A415" s="6" t="s">
        <v>569</v>
      </c>
      <c r="B415" s="6" t="s">
        <v>570</v>
      </c>
      <c r="C415" s="6" t="s">
        <v>168</v>
      </c>
      <c r="D415" s="28">
        <v>1</v>
      </c>
      <c r="E415" s="5">
        <v>0</v>
      </c>
      <c r="F415" s="5">
        <f>TRUNC(E415*D415, 0)</f>
        <v>0</v>
      </c>
      <c r="G415" s="5">
        <v>0</v>
      </c>
      <c r="H415" s="5">
        <f>TRUNC(G415*D415, 0)</f>
        <v>0</v>
      </c>
      <c r="I415" s="5"/>
      <c r="J415" s="5"/>
      <c r="K415" s="5"/>
      <c r="L415" s="5"/>
      <c r="M415" s="6" t="s">
        <v>51</v>
      </c>
      <c r="N415" s="4" t="s">
        <v>571</v>
      </c>
      <c r="O415" s="4" t="s">
        <v>51</v>
      </c>
      <c r="P415" s="4" t="s">
        <v>51</v>
      </c>
      <c r="Q415" s="4" t="s">
        <v>557</v>
      </c>
      <c r="R415" s="4" t="s">
        <v>63</v>
      </c>
      <c r="S415" s="4" t="s">
        <v>63</v>
      </c>
      <c r="T415" s="4" t="s">
        <v>63</v>
      </c>
      <c r="U415" s="2">
        <v>3</v>
      </c>
      <c r="V415" s="2">
        <v>2</v>
      </c>
      <c r="W415" s="2">
        <v>5.4000000000000003E-3</v>
      </c>
      <c r="AR415" s="4" t="s">
        <v>51</v>
      </c>
      <c r="AS415" s="4" t="s">
        <v>51</v>
      </c>
      <c r="AU415" s="4" t="s">
        <v>572</v>
      </c>
      <c r="AV415" s="2">
        <v>358</v>
      </c>
    </row>
    <row r="416" spans="1:48" ht="30" customHeight="1" x14ac:dyDescent="0.3">
      <c r="A416" s="28"/>
      <c r="B416" s="28"/>
      <c r="C416" s="28"/>
      <c r="D416" s="28"/>
      <c r="E416" s="5"/>
      <c r="F416" s="5"/>
      <c r="G416" s="5"/>
      <c r="H416" s="5"/>
      <c r="I416" s="5"/>
      <c r="J416" s="5"/>
      <c r="K416" s="5"/>
      <c r="L416" s="5"/>
      <c r="M416" s="28"/>
      <c r="Q416" s="4" t="s">
        <v>557</v>
      </c>
    </row>
    <row r="417" spans="1:17" ht="30" customHeight="1" x14ac:dyDescent="0.3">
      <c r="A417" s="28"/>
      <c r="B417" s="28"/>
      <c r="C417" s="28"/>
      <c r="D417" s="28"/>
      <c r="E417" s="5"/>
      <c r="F417" s="5"/>
      <c r="G417" s="5"/>
      <c r="H417" s="5"/>
      <c r="I417" s="5"/>
      <c r="J417" s="5"/>
      <c r="K417" s="5"/>
      <c r="L417" s="5"/>
      <c r="M417" s="28"/>
      <c r="Q417" s="4" t="s">
        <v>557</v>
      </c>
    </row>
    <row r="418" spans="1:17" ht="30" customHeight="1" x14ac:dyDescent="0.3">
      <c r="A418" s="28"/>
      <c r="B418" s="28"/>
      <c r="C418" s="28"/>
      <c r="D418" s="28"/>
      <c r="E418" s="5"/>
      <c r="F418" s="5"/>
      <c r="G418" s="5"/>
      <c r="H418" s="5"/>
      <c r="I418" s="5"/>
      <c r="J418" s="5"/>
      <c r="K418" s="5"/>
      <c r="L418" s="5"/>
      <c r="M418" s="28"/>
      <c r="Q418" s="4" t="s">
        <v>557</v>
      </c>
    </row>
    <row r="419" spans="1:17" ht="30" customHeight="1" x14ac:dyDescent="0.3">
      <c r="A419" s="28"/>
      <c r="B419" s="28"/>
      <c r="C419" s="28"/>
      <c r="D419" s="28"/>
      <c r="E419" s="5"/>
      <c r="F419" s="5"/>
      <c r="G419" s="5"/>
      <c r="H419" s="5"/>
      <c r="I419" s="5"/>
      <c r="J419" s="5"/>
      <c r="K419" s="5"/>
      <c r="L419" s="5"/>
      <c r="M419" s="28"/>
      <c r="Q419" s="4" t="s">
        <v>557</v>
      </c>
    </row>
    <row r="420" spans="1:17" ht="30" customHeight="1" x14ac:dyDescent="0.3">
      <c r="A420" s="28"/>
      <c r="B420" s="28"/>
      <c r="C420" s="28"/>
      <c r="D420" s="28"/>
      <c r="E420" s="5"/>
      <c r="F420" s="5"/>
      <c r="G420" s="5"/>
      <c r="H420" s="5"/>
      <c r="I420" s="5"/>
      <c r="J420" s="5"/>
      <c r="K420" s="5"/>
      <c r="L420" s="5"/>
      <c r="M420" s="28"/>
      <c r="Q420" s="4" t="s">
        <v>557</v>
      </c>
    </row>
    <row r="421" spans="1:17" ht="30" customHeight="1" x14ac:dyDescent="0.3">
      <c r="A421" s="28"/>
      <c r="B421" s="28"/>
      <c r="C421" s="28"/>
      <c r="D421" s="28"/>
      <c r="E421" s="5"/>
      <c r="F421" s="5"/>
      <c r="G421" s="5"/>
      <c r="H421" s="5"/>
      <c r="I421" s="5"/>
      <c r="J421" s="5"/>
      <c r="K421" s="5"/>
      <c r="L421" s="5"/>
      <c r="M421" s="28"/>
      <c r="Q421" s="4" t="s">
        <v>557</v>
      </c>
    </row>
    <row r="422" spans="1:17" ht="30" customHeight="1" x14ac:dyDescent="0.3">
      <c r="A422" s="28"/>
      <c r="B422" s="28"/>
      <c r="C422" s="28"/>
      <c r="D422" s="28"/>
      <c r="E422" s="5"/>
      <c r="F422" s="5"/>
      <c r="G422" s="5"/>
      <c r="H422" s="5"/>
      <c r="I422" s="5"/>
      <c r="J422" s="5"/>
      <c r="K422" s="5"/>
      <c r="L422" s="5"/>
      <c r="M422" s="28"/>
      <c r="Q422" s="4" t="s">
        <v>557</v>
      </c>
    </row>
    <row r="423" spans="1:17" ht="30" customHeight="1" x14ac:dyDescent="0.3">
      <c r="A423" s="28"/>
      <c r="B423" s="28"/>
      <c r="C423" s="28"/>
      <c r="D423" s="28"/>
      <c r="E423" s="5"/>
      <c r="F423" s="5"/>
      <c r="G423" s="5"/>
      <c r="H423" s="5"/>
      <c r="I423" s="5"/>
      <c r="J423" s="5"/>
      <c r="K423" s="5"/>
      <c r="L423" s="5"/>
      <c r="M423" s="28"/>
      <c r="Q423" s="4" t="s">
        <v>557</v>
      </c>
    </row>
    <row r="424" spans="1:17" ht="30" customHeight="1" x14ac:dyDescent="0.3">
      <c r="A424" s="28"/>
      <c r="B424" s="28"/>
      <c r="C424" s="28"/>
      <c r="D424" s="28"/>
      <c r="E424" s="5"/>
      <c r="F424" s="5"/>
      <c r="G424" s="5"/>
      <c r="H424" s="5"/>
      <c r="I424" s="5"/>
      <c r="J424" s="5"/>
      <c r="K424" s="5"/>
      <c r="L424" s="5"/>
      <c r="M424" s="28"/>
      <c r="Q424" s="4" t="s">
        <v>557</v>
      </c>
    </row>
    <row r="425" spans="1:17" ht="30" customHeight="1" x14ac:dyDescent="0.3">
      <c r="A425" s="28"/>
      <c r="B425" s="28"/>
      <c r="C425" s="28"/>
      <c r="D425" s="28"/>
      <c r="E425" s="5"/>
      <c r="F425" s="5"/>
      <c r="G425" s="5"/>
      <c r="H425" s="5"/>
      <c r="I425" s="5"/>
      <c r="J425" s="5"/>
      <c r="K425" s="5"/>
      <c r="L425" s="5"/>
      <c r="M425" s="28"/>
      <c r="Q425" s="4" t="s">
        <v>557</v>
      </c>
    </row>
    <row r="426" spans="1:17" ht="30" customHeight="1" x14ac:dyDescent="0.3">
      <c r="A426" s="28"/>
      <c r="B426" s="28"/>
      <c r="C426" s="28"/>
      <c r="D426" s="28"/>
      <c r="E426" s="5"/>
      <c r="F426" s="5"/>
      <c r="G426" s="5"/>
      <c r="H426" s="5"/>
      <c r="I426" s="5"/>
      <c r="J426" s="5"/>
      <c r="K426" s="5"/>
      <c r="L426" s="5"/>
      <c r="M426" s="28"/>
      <c r="Q426" s="4" t="s">
        <v>557</v>
      </c>
    </row>
    <row r="427" spans="1:17" ht="30" customHeight="1" x14ac:dyDescent="0.3">
      <c r="A427" s="28"/>
      <c r="B427" s="28"/>
      <c r="C427" s="28"/>
      <c r="D427" s="28"/>
      <c r="E427" s="5"/>
      <c r="F427" s="5"/>
      <c r="G427" s="5"/>
      <c r="H427" s="5"/>
      <c r="I427" s="5"/>
      <c r="J427" s="5"/>
      <c r="K427" s="5"/>
      <c r="L427" s="5"/>
      <c r="M427" s="28"/>
      <c r="Q427" s="4" t="s">
        <v>557</v>
      </c>
    </row>
    <row r="428" spans="1:17" ht="30" customHeight="1" x14ac:dyDescent="0.3">
      <c r="A428" s="28"/>
      <c r="B428" s="28"/>
      <c r="C428" s="28"/>
      <c r="D428" s="28"/>
      <c r="E428" s="5"/>
      <c r="F428" s="5"/>
      <c r="G428" s="5"/>
      <c r="H428" s="5"/>
      <c r="I428" s="5"/>
      <c r="J428" s="5"/>
      <c r="K428" s="5"/>
      <c r="L428" s="5"/>
      <c r="M428" s="28"/>
      <c r="Q428" s="4" t="s">
        <v>557</v>
      </c>
    </row>
    <row r="429" spans="1:17" ht="30" customHeight="1" x14ac:dyDescent="0.3">
      <c r="A429" s="28"/>
      <c r="B429" s="28"/>
      <c r="C429" s="28"/>
      <c r="D429" s="28"/>
      <c r="E429" s="5"/>
      <c r="F429" s="5"/>
      <c r="G429" s="5"/>
      <c r="H429" s="5"/>
      <c r="I429" s="5"/>
      <c r="J429" s="5"/>
      <c r="K429" s="5"/>
      <c r="L429" s="5"/>
      <c r="M429" s="28"/>
      <c r="Q429" s="4" t="s">
        <v>557</v>
      </c>
    </row>
    <row r="430" spans="1:17" ht="30" customHeight="1" x14ac:dyDescent="0.3">
      <c r="A430" s="28"/>
      <c r="B430" s="28"/>
      <c r="C430" s="28"/>
      <c r="D430" s="28"/>
      <c r="E430" s="5"/>
      <c r="F430" s="5"/>
      <c r="G430" s="5"/>
      <c r="H430" s="5"/>
      <c r="I430" s="5"/>
      <c r="J430" s="5"/>
      <c r="K430" s="5"/>
      <c r="L430" s="5"/>
      <c r="M430" s="28"/>
      <c r="Q430" s="4" t="s">
        <v>557</v>
      </c>
    </row>
    <row r="431" spans="1:17" ht="30" customHeight="1" x14ac:dyDescent="0.3">
      <c r="A431" s="28"/>
      <c r="B431" s="28"/>
      <c r="C431" s="28"/>
      <c r="D431" s="28"/>
      <c r="E431" s="5"/>
      <c r="F431" s="5"/>
      <c r="G431" s="5"/>
      <c r="H431" s="5"/>
      <c r="I431" s="5"/>
      <c r="J431" s="5"/>
      <c r="K431" s="5"/>
      <c r="L431" s="5"/>
      <c r="M431" s="28"/>
      <c r="Q431" s="4" t="s">
        <v>557</v>
      </c>
    </row>
    <row r="432" spans="1:17" ht="30" customHeight="1" x14ac:dyDescent="0.3">
      <c r="A432" s="28"/>
      <c r="B432" s="28"/>
      <c r="C432" s="28"/>
      <c r="D432" s="28"/>
      <c r="E432" s="5"/>
      <c r="F432" s="5"/>
      <c r="G432" s="5"/>
      <c r="H432" s="5"/>
      <c r="I432" s="5"/>
      <c r="J432" s="5"/>
      <c r="K432" s="5"/>
      <c r="L432" s="5"/>
      <c r="M432" s="28"/>
      <c r="Q432" s="4" t="s">
        <v>557</v>
      </c>
    </row>
    <row r="433" spans="1:48" ht="30" customHeight="1" x14ac:dyDescent="0.3">
      <c r="A433" s="28"/>
      <c r="B433" s="28"/>
      <c r="C433" s="28"/>
      <c r="D433" s="28"/>
      <c r="E433" s="5"/>
      <c r="F433" s="5"/>
      <c r="G433" s="5"/>
      <c r="H433" s="5"/>
      <c r="I433" s="5"/>
      <c r="J433" s="5"/>
      <c r="K433" s="5"/>
      <c r="L433" s="5"/>
      <c r="M433" s="28"/>
      <c r="Q433" s="4" t="s">
        <v>557</v>
      </c>
    </row>
    <row r="434" spans="1:48" ht="30" customHeight="1" x14ac:dyDescent="0.3">
      <c r="A434" s="28"/>
      <c r="B434" s="28"/>
      <c r="C434" s="28"/>
      <c r="D434" s="28"/>
      <c r="E434" s="5"/>
      <c r="F434" s="5"/>
      <c r="G434" s="5"/>
      <c r="H434" s="5"/>
      <c r="I434" s="5"/>
      <c r="J434" s="5"/>
      <c r="K434" s="5"/>
      <c r="L434" s="5"/>
      <c r="M434" s="28"/>
      <c r="Q434" s="4" t="s">
        <v>557</v>
      </c>
    </row>
    <row r="435" spans="1:48" ht="30" customHeight="1" x14ac:dyDescent="0.3">
      <c r="A435" s="6" t="s">
        <v>80</v>
      </c>
      <c r="B435" s="28"/>
      <c r="C435" s="28"/>
      <c r="D435" s="28"/>
      <c r="E435" s="5"/>
      <c r="F435" s="5">
        <f>SUMIF(Q413:Q434,"010401",F413:F434)</f>
        <v>0</v>
      </c>
      <c r="G435" s="5"/>
      <c r="H435" s="5">
        <f>SUMIF(Q413:Q434,"010401",H413:H434)</f>
        <v>0</v>
      </c>
      <c r="I435" s="5"/>
      <c r="J435" s="5">
        <f>SUMIF(Q413:Q434,"010401",J413:J434)</f>
        <v>0</v>
      </c>
      <c r="K435" s="5"/>
      <c r="L435" s="5">
        <f>SUMIF(Q413:Q434,"010401",L413:L434)</f>
        <v>0</v>
      </c>
      <c r="M435" s="28"/>
      <c r="N435" s="2" t="s">
        <v>81</v>
      </c>
    </row>
    <row r="436" spans="1:48" ht="30" customHeight="1" x14ac:dyDescent="0.3">
      <c r="A436" s="6" t="s">
        <v>576</v>
      </c>
      <c r="B436" s="6" t="s">
        <v>51</v>
      </c>
      <c r="C436" s="28"/>
      <c r="D436" s="28"/>
      <c r="E436" s="5"/>
      <c r="F436" s="5"/>
      <c r="G436" s="5"/>
      <c r="H436" s="5"/>
      <c r="I436" s="5"/>
      <c r="J436" s="5"/>
      <c r="K436" s="5"/>
      <c r="L436" s="5"/>
      <c r="M436" s="28"/>
      <c r="Q436" s="4" t="s">
        <v>577</v>
      </c>
    </row>
    <row r="437" spans="1:48" ht="30" customHeight="1" x14ac:dyDescent="0.3">
      <c r="A437" s="6" t="s">
        <v>578</v>
      </c>
      <c r="B437" s="6" t="s">
        <v>579</v>
      </c>
      <c r="C437" s="6" t="s">
        <v>580</v>
      </c>
      <c r="D437" s="28">
        <v>1096.52</v>
      </c>
      <c r="E437" s="5">
        <f>TRUNC(단가대비표!O73,0)</f>
        <v>0</v>
      </c>
      <c r="F437" s="5">
        <f t="shared" ref="F437:F443" si="40">TRUNC(E437*D437, 0)</f>
        <v>0</v>
      </c>
      <c r="G437" s="5">
        <f>TRUNC(단가대비표!P73,0)</f>
        <v>0</v>
      </c>
      <c r="H437" s="5">
        <f t="shared" ref="H437:H443" si="41">TRUNC(G437*D437, 0)</f>
        <v>0</v>
      </c>
      <c r="I437" s="5">
        <f>TRUNC(단가대비표!V73,0)</f>
        <v>0</v>
      </c>
      <c r="J437" s="5">
        <f t="shared" ref="J437:J443" si="42">TRUNC(I437*D437, 0)</f>
        <v>0</v>
      </c>
      <c r="K437" s="5">
        <f t="shared" ref="K437:L443" si="43">TRUNC(E437+G437+I437, 0)</f>
        <v>0</v>
      </c>
      <c r="L437" s="5">
        <f t="shared" si="43"/>
        <v>0</v>
      </c>
      <c r="M437" s="6" t="s">
        <v>581</v>
      </c>
      <c r="N437" s="4" t="s">
        <v>582</v>
      </c>
      <c r="O437" s="4" t="s">
        <v>51</v>
      </c>
      <c r="P437" s="4" t="s">
        <v>51</v>
      </c>
      <c r="Q437" s="4" t="s">
        <v>577</v>
      </c>
      <c r="R437" s="4" t="s">
        <v>63</v>
      </c>
      <c r="S437" s="4" t="s">
        <v>63</v>
      </c>
      <c r="T437" s="4" t="s">
        <v>62</v>
      </c>
      <c r="X437" s="2">
        <v>1</v>
      </c>
      <c r="AR437" s="4" t="s">
        <v>51</v>
      </c>
      <c r="AS437" s="4" t="s">
        <v>51</v>
      </c>
      <c r="AU437" s="4" t="s">
        <v>583</v>
      </c>
      <c r="AV437" s="2">
        <v>504</v>
      </c>
    </row>
    <row r="438" spans="1:48" ht="30" customHeight="1" x14ac:dyDescent="0.3">
      <c r="A438" s="6" t="s">
        <v>584</v>
      </c>
      <c r="B438" s="6" t="s">
        <v>585</v>
      </c>
      <c r="C438" s="6" t="s">
        <v>580</v>
      </c>
      <c r="D438" s="28">
        <v>62.4</v>
      </c>
      <c r="E438" s="5">
        <f>TRUNC(단가대비표!O74,0)</f>
        <v>0</v>
      </c>
      <c r="F438" s="5">
        <f t="shared" si="40"/>
        <v>0</v>
      </c>
      <c r="G438" s="5">
        <f>TRUNC(단가대비표!P74,0)</f>
        <v>0</v>
      </c>
      <c r="H438" s="5">
        <f t="shared" si="41"/>
        <v>0</v>
      </c>
      <c r="I438" s="5">
        <f>TRUNC(단가대비표!V74,0)</f>
        <v>0</v>
      </c>
      <c r="J438" s="5">
        <f t="shared" si="42"/>
        <v>0</v>
      </c>
      <c r="K438" s="5">
        <f t="shared" si="43"/>
        <v>0</v>
      </c>
      <c r="L438" s="5">
        <f t="shared" si="43"/>
        <v>0</v>
      </c>
      <c r="M438" s="6" t="s">
        <v>586</v>
      </c>
      <c r="N438" s="4" t="s">
        <v>587</v>
      </c>
      <c r="O438" s="4" t="s">
        <v>51</v>
      </c>
      <c r="P438" s="4" t="s">
        <v>51</v>
      </c>
      <c r="Q438" s="4" t="s">
        <v>577</v>
      </c>
      <c r="R438" s="4" t="s">
        <v>63</v>
      </c>
      <c r="S438" s="4" t="s">
        <v>63</v>
      </c>
      <c r="T438" s="4" t="s">
        <v>62</v>
      </c>
      <c r="X438" s="2">
        <v>1</v>
      </c>
      <c r="AR438" s="4" t="s">
        <v>51</v>
      </c>
      <c r="AS438" s="4" t="s">
        <v>51</v>
      </c>
      <c r="AU438" s="4" t="s">
        <v>588</v>
      </c>
      <c r="AV438" s="2">
        <v>505</v>
      </c>
    </row>
    <row r="439" spans="1:48" ht="30" customHeight="1" x14ac:dyDescent="0.3">
      <c r="A439" s="6" t="s">
        <v>589</v>
      </c>
      <c r="B439" s="6" t="s">
        <v>590</v>
      </c>
      <c r="C439" s="6" t="s">
        <v>580</v>
      </c>
      <c r="D439" s="28">
        <v>50.13</v>
      </c>
      <c r="E439" s="5">
        <f>TRUNC(단가대비표!O75,0)</f>
        <v>0</v>
      </c>
      <c r="F439" s="5">
        <f t="shared" si="40"/>
        <v>0</v>
      </c>
      <c r="G439" s="5">
        <f>TRUNC(단가대비표!P75,0)</f>
        <v>0</v>
      </c>
      <c r="H439" s="5">
        <f t="shared" si="41"/>
        <v>0</v>
      </c>
      <c r="I439" s="5">
        <f>TRUNC(단가대비표!V75,0)</f>
        <v>0</v>
      </c>
      <c r="J439" s="5">
        <f t="shared" si="42"/>
        <v>0</v>
      </c>
      <c r="K439" s="5">
        <f t="shared" si="43"/>
        <v>0</v>
      </c>
      <c r="L439" s="5">
        <f t="shared" si="43"/>
        <v>0</v>
      </c>
      <c r="M439" s="6" t="s">
        <v>591</v>
      </c>
      <c r="N439" s="4" t="s">
        <v>592</v>
      </c>
      <c r="O439" s="4" t="s">
        <v>51</v>
      </c>
      <c r="P439" s="4" t="s">
        <v>51</v>
      </c>
      <c r="Q439" s="4" t="s">
        <v>577</v>
      </c>
      <c r="R439" s="4" t="s">
        <v>63</v>
      </c>
      <c r="S439" s="4" t="s">
        <v>63</v>
      </c>
      <c r="T439" s="4" t="s">
        <v>62</v>
      </c>
      <c r="X439" s="2">
        <v>1</v>
      </c>
      <c r="AR439" s="4" t="s">
        <v>51</v>
      </c>
      <c r="AS439" s="4" t="s">
        <v>51</v>
      </c>
      <c r="AU439" s="4" t="s">
        <v>593</v>
      </c>
      <c r="AV439" s="2">
        <v>506</v>
      </c>
    </row>
    <row r="440" spans="1:48" ht="30" customHeight="1" x14ac:dyDescent="0.3">
      <c r="A440" s="6" t="s">
        <v>594</v>
      </c>
      <c r="B440" s="6" t="s">
        <v>595</v>
      </c>
      <c r="C440" s="6" t="s">
        <v>580</v>
      </c>
      <c r="D440" s="28">
        <v>7.97</v>
      </c>
      <c r="E440" s="5">
        <f>TRUNC(단가대비표!O76,0)</f>
        <v>0</v>
      </c>
      <c r="F440" s="5">
        <f t="shared" si="40"/>
        <v>0</v>
      </c>
      <c r="G440" s="5">
        <f>TRUNC(단가대비표!P76,0)</f>
        <v>0</v>
      </c>
      <c r="H440" s="5">
        <f t="shared" si="41"/>
        <v>0</v>
      </c>
      <c r="I440" s="5">
        <f>TRUNC(단가대비표!V76,0)</f>
        <v>0</v>
      </c>
      <c r="J440" s="5">
        <f t="shared" si="42"/>
        <v>0</v>
      </c>
      <c r="K440" s="5">
        <f t="shared" si="43"/>
        <v>0</v>
      </c>
      <c r="L440" s="5">
        <f t="shared" si="43"/>
        <v>0</v>
      </c>
      <c r="M440" s="6" t="s">
        <v>596</v>
      </c>
      <c r="N440" s="4" t="s">
        <v>597</v>
      </c>
      <c r="O440" s="4" t="s">
        <v>51</v>
      </c>
      <c r="P440" s="4" t="s">
        <v>51</v>
      </c>
      <c r="Q440" s="4" t="s">
        <v>577</v>
      </c>
      <c r="R440" s="4" t="s">
        <v>63</v>
      </c>
      <c r="S440" s="4" t="s">
        <v>63</v>
      </c>
      <c r="T440" s="4" t="s">
        <v>62</v>
      </c>
      <c r="X440" s="2">
        <v>1</v>
      </c>
      <c r="AR440" s="4" t="s">
        <v>51</v>
      </c>
      <c r="AS440" s="4" t="s">
        <v>51</v>
      </c>
      <c r="AU440" s="4" t="s">
        <v>598</v>
      </c>
      <c r="AV440" s="2">
        <v>507</v>
      </c>
    </row>
    <row r="441" spans="1:48" ht="30" customHeight="1" x14ac:dyDescent="0.3">
      <c r="A441" s="6" t="s">
        <v>599</v>
      </c>
      <c r="B441" s="6" t="s">
        <v>600</v>
      </c>
      <c r="C441" s="6" t="s">
        <v>580</v>
      </c>
      <c r="D441" s="28">
        <v>1.83</v>
      </c>
      <c r="E441" s="5">
        <f>TRUNC(단가대비표!O77,0)</f>
        <v>0</v>
      </c>
      <c r="F441" s="5">
        <f t="shared" si="40"/>
        <v>0</v>
      </c>
      <c r="G441" s="5">
        <f>TRUNC(단가대비표!P77,0)</f>
        <v>0</v>
      </c>
      <c r="H441" s="5">
        <f t="shared" si="41"/>
        <v>0</v>
      </c>
      <c r="I441" s="5">
        <f>TRUNC(단가대비표!V77,0)</f>
        <v>0</v>
      </c>
      <c r="J441" s="5">
        <f t="shared" si="42"/>
        <v>0</v>
      </c>
      <c r="K441" s="5">
        <f t="shared" si="43"/>
        <v>0</v>
      </c>
      <c r="L441" s="5">
        <f t="shared" si="43"/>
        <v>0</v>
      </c>
      <c r="M441" s="6" t="s">
        <v>601</v>
      </c>
      <c r="N441" s="4" t="s">
        <v>602</v>
      </c>
      <c r="O441" s="4" t="s">
        <v>51</v>
      </c>
      <c r="P441" s="4" t="s">
        <v>51</v>
      </c>
      <c r="Q441" s="4" t="s">
        <v>577</v>
      </c>
      <c r="R441" s="4" t="s">
        <v>63</v>
      </c>
      <c r="S441" s="4" t="s">
        <v>63</v>
      </c>
      <c r="T441" s="4" t="s">
        <v>62</v>
      </c>
      <c r="X441" s="2">
        <v>1</v>
      </c>
      <c r="AR441" s="4" t="s">
        <v>51</v>
      </c>
      <c r="AS441" s="4" t="s">
        <v>51</v>
      </c>
      <c r="AU441" s="4" t="s">
        <v>603</v>
      </c>
      <c r="AV441" s="2">
        <v>522</v>
      </c>
    </row>
    <row r="442" spans="1:48" ht="30" customHeight="1" x14ac:dyDescent="0.3">
      <c r="A442" s="6" t="s">
        <v>604</v>
      </c>
      <c r="B442" s="6" t="s">
        <v>605</v>
      </c>
      <c r="C442" s="6" t="s">
        <v>580</v>
      </c>
      <c r="D442" s="28">
        <v>4.9800000000000004</v>
      </c>
      <c r="E442" s="5">
        <f>TRUNC(단가대비표!O78,0)</f>
        <v>0</v>
      </c>
      <c r="F442" s="5">
        <f t="shared" si="40"/>
        <v>0</v>
      </c>
      <c r="G442" s="5">
        <f>TRUNC(단가대비표!P78,0)</f>
        <v>0</v>
      </c>
      <c r="H442" s="5">
        <f t="shared" si="41"/>
        <v>0</v>
      </c>
      <c r="I442" s="5">
        <f>TRUNC(단가대비표!V78,0)</f>
        <v>0</v>
      </c>
      <c r="J442" s="5">
        <f t="shared" si="42"/>
        <v>0</v>
      </c>
      <c r="K442" s="5">
        <f t="shared" si="43"/>
        <v>0</v>
      </c>
      <c r="L442" s="5">
        <f t="shared" si="43"/>
        <v>0</v>
      </c>
      <c r="M442" s="6" t="s">
        <v>606</v>
      </c>
      <c r="N442" s="4" t="s">
        <v>607</v>
      </c>
      <c r="O442" s="4" t="s">
        <v>51</v>
      </c>
      <c r="P442" s="4" t="s">
        <v>51</v>
      </c>
      <c r="Q442" s="4" t="s">
        <v>577</v>
      </c>
      <c r="R442" s="4" t="s">
        <v>63</v>
      </c>
      <c r="S442" s="4" t="s">
        <v>63</v>
      </c>
      <c r="T442" s="4" t="s">
        <v>62</v>
      </c>
      <c r="X442" s="2">
        <v>1</v>
      </c>
      <c r="AR442" s="4" t="s">
        <v>51</v>
      </c>
      <c r="AS442" s="4" t="s">
        <v>51</v>
      </c>
      <c r="AU442" s="4" t="s">
        <v>608</v>
      </c>
      <c r="AV442" s="2">
        <v>523</v>
      </c>
    </row>
    <row r="443" spans="1:48" ht="30" customHeight="1" x14ac:dyDescent="0.3">
      <c r="A443" s="6" t="s">
        <v>609</v>
      </c>
      <c r="B443" s="6" t="s">
        <v>570</v>
      </c>
      <c r="C443" s="6" t="s">
        <v>168</v>
      </c>
      <c r="D443" s="28">
        <v>1</v>
      </c>
      <c r="E443" s="5">
        <v>0</v>
      </c>
      <c r="F443" s="5">
        <f t="shared" si="40"/>
        <v>0</v>
      </c>
      <c r="G443" s="5">
        <v>0</v>
      </c>
      <c r="H443" s="5">
        <f t="shared" si="41"/>
        <v>0</v>
      </c>
      <c r="I443" s="5"/>
      <c r="J443" s="5"/>
      <c r="K443" s="5"/>
      <c r="L443" s="5"/>
      <c r="M443" s="6" t="s">
        <v>51</v>
      </c>
      <c r="N443" s="4" t="s">
        <v>571</v>
      </c>
      <c r="O443" s="4" t="s">
        <v>51</v>
      </c>
      <c r="P443" s="4" t="s">
        <v>51</v>
      </c>
      <c r="Q443" s="4" t="s">
        <v>577</v>
      </c>
      <c r="R443" s="4" t="s">
        <v>63</v>
      </c>
      <c r="S443" s="4" t="s">
        <v>63</v>
      </c>
      <c r="T443" s="4" t="s">
        <v>63</v>
      </c>
      <c r="U443" s="2">
        <v>3</v>
      </c>
      <c r="V443" s="2">
        <v>2</v>
      </c>
      <c r="W443" s="2">
        <v>5.4000000000000003E-3</v>
      </c>
      <c r="AR443" s="4" t="s">
        <v>51</v>
      </c>
      <c r="AS443" s="4" t="s">
        <v>51</v>
      </c>
      <c r="AU443" s="4" t="s">
        <v>610</v>
      </c>
      <c r="AV443" s="2">
        <v>508</v>
      </c>
    </row>
    <row r="444" spans="1:48" ht="30" customHeight="1" x14ac:dyDescent="0.3">
      <c r="A444" s="28"/>
      <c r="B444" s="28"/>
      <c r="C444" s="28"/>
      <c r="D444" s="28"/>
      <c r="E444" s="5"/>
      <c r="F444" s="5"/>
      <c r="G444" s="5"/>
      <c r="H444" s="5"/>
      <c r="I444" s="5"/>
      <c r="J444" s="5"/>
      <c r="K444" s="5"/>
      <c r="L444" s="5"/>
      <c r="M444" s="28"/>
      <c r="Q444" s="4" t="s">
        <v>577</v>
      </c>
    </row>
    <row r="445" spans="1:48" ht="30" customHeight="1" x14ac:dyDescent="0.3">
      <c r="A445" s="28"/>
      <c r="B445" s="28"/>
      <c r="C445" s="28"/>
      <c r="D445" s="28"/>
      <c r="E445" s="5"/>
      <c r="F445" s="5"/>
      <c r="G445" s="5"/>
      <c r="H445" s="5"/>
      <c r="I445" s="5"/>
      <c r="J445" s="5"/>
      <c r="K445" s="5"/>
      <c r="L445" s="5"/>
      <c r="M445" s="28"/>
      <c r="Q445" s="4" t="s">
        <v>577</v>
      </c>
    </row>
    <row r="446" spans="1:48" ht="30" customHeight="1" x14ac:dyDescent="0.3">
      <c r="A446" s="28"/>
      <c r="B446" s="28"/>
      <c r="C446" s="28"/>
      <c r="D446" s="28"/>
      <c r="E446" s="5"/>
      <c r="F446" s="5"/>
      <c r="G446" s="5"/>
      <c r="H446" s="5"/>
      <c r="I446" s="5"/>
      <c r="J446" s="5"/>
      <c r="K446" s="5"/>
      <c r="L446" s="5"/>
      <c r="M446" s="28"/>
      <c r="Q446" s="4" t="s">
        <v>577</v>
      </c>
    </row>
    <row r="447" spans="1:48" ht="30" customHeight="1" x14ac:dyDescent="0.3">
      <c r="A447" s="28"/>
      <c r="B447" s="28"/>
      <c r="C447" s="28"/>
      <c r="D447" s="28"/>
      <c r="E447" s="5"/>
      <c r="F447" s="5"/>
      <c r="G447" s="5"/>
      <c r="H447" s="5"/>
      <c r="I447" s="5"/>
      <c r="J447" s="5"/>
      <c r="K447" s="5"/>
      <c r="L447" s="5"/>
      <c r="M447" s="28"/>
      <c r="Q447" s="4" t="s">
        <v>577</v>
      </c>
    </row>
    <row r="448" spans="1:48" ht="30" customHeight="1" x14ac:dyDescent="0.3">
      <c r="A448" s="28"/>
      <c r="B448" s="28"/>
      <c r="C448" s="28"/>
      <c r="D448" s="28"/>
      <c r="E448" s="5"/>
      <c r="F448" s="5"/>
      <c r="G448" s="5"/>
      <c r="H448" s="5"/>
      <c r="I448" s="5"/>
      <c r="J448" s="5"/>
      <c r="K448" s="5"/>
      <c r="L448" s="5"/>
      <c r="M448" s="28"/>
      <c r="Q448" s="4" t="s">
        <v>577</v>
      </c>
    </row>
    <row r="449" spans="1:48" ht="30" customHeight="1" x14ac:dyDescent="0.3">
      <c r="A449" s="28"/>
      <c r="B449" s="28"/>
      <c r="C449" s="28"/>
      <c r="D449" s="28"/>
      <c r="E449" s="5"/>
      <c r="F449" s="5"/>
      <c r="G449" s="5"/>
      <c r="H449" s="5"/>
      <c r="I449" s="5"/>
      <c r="J449" s="5"/>
      <c r="K449" s="5"/>
      <c r="L449" s="5"/>
      <c r="M449" s="28"/>
      <c r="Q449" s="4" t="s">
        <v>577</v>
      </c>
    </row>
    <row r="450" spans="1:48" ht="30" customHeight="1" x14ac:dyDescent="0.3">
      <c r="A450" s="28"/>
      <c r="B450" s="28"/>
      <c r="C450" s="28"/>
      <c r="D450" s="28"/>
      <c r="E450" s="5"/>
      <c r="F450" s="5"/>
      <c r="G450" s="5"/>
      <c r="H450" s="5"/>
      <c r="I450" s="5"/>
      <c r="J450" s="5"/>
      <c r="K450" s="5"/>
      <c r="L450" s="5"/>
      <c r="M450" s="28"/>
      <c r="Q450" s="4" t="s">
        <v>577</v>
      </c>
    </row>
    <row r="451" spans="1:48" ht="30" customHeight="1" x14ac:dyDescent="0.3">
      <c r="A451" s="28"/>
      <c r="B451" s="28"/>
      <c r="C451" s="28"/>
      <c r="D451" s="28"/>
      <c r="E451" s="5"/>
      <c r="F451" s="5"/>
      <c r="G451" s="5"/>
      <c r="H451" s="5"/>
      <c r="I451" s="5"/>
      <c r="J451" s="5"/>
      <c r="K451" s="5"/>
      <c r="L451" s="5"/>
      <c r="M451" s="28"/>
      <c r="Q451" s="4" t="s">
        <v>577</v>
      </c>
    </row>
    <row r="452" spans="1:48" ht="30" customHeight="1" x14ac:dyDescent="0.3">
      <c r="A452" s="28"/>
      <c r="B452" s="28"/>
      <c r="C452" s="28"/>
      <c r="D452" s="28"/>
      <c r="E452" s="5"/>
      <c r="F452" s="5"/>
      <c r="G452" s="5"/>
      <c r="H452" s="5"/>
      <c r="I452" s="5"/>
      <c r="J452" s="5"/>
      <c r="K452" s="5"/>
      <c r="L452" s="5"/>
      <c r="M452" s="28"/>
      <c r="Q452" s="4" t="s">
        <v>577</v>
      </c>
    </row>
    <row r="453" spans="1:48" ht="30" customHeight="1" x14ac:dyDescent="0.3">
      <c r="A453" s="28"/>
      <c r="B453" s="28"/>
      <c r="C453" s="28"/>
      <c r="D453" s="28"/>
      <c r="E453" s="5"/>
      <c r="F453" s="5"/>
      <c r="G453" s="5"/>
      <c r="H453" s="5"/>
      <c r="I453" s="5"/>
      <c r="J453" s="5"/>
      <c r="K453" s="5"/>
      <c r="L453" s="5"/>
      <c r="M453" s="28"/>
      <c r="Q453" s="4" t="s">
        <v>577</v>
      </c>
    </row>
    <row r="454" spans="1:48" ht="30" customHeight="1" x14ac:dyDescent="0.3">
      <c r="A454" s="28"/>
      <c r="B454" s="28"/>
      <c r="C454" s="28"/>
      <c r="D454" s="28"/>
      <c r="E454" s="5"/>
      <c r="F454" s="5"/>
      <c r="G454" s="5"/>
      <c r="H454" s="5"/>
      <c r="I454" s="5"/>
      <c r="J454" s="5"/>
      <c r="K454" s="5"/>
      <c r="L454" s="5"/>
      <c r="M454" s="28"/>
      <c r="Q454" s="4" t="s">
        <v>577</v>
      </c>
    </row>
    <row r="455" spans="1:48" ht="30" customHeight="1" x14ac:dyDescent="0.3">
      <c r="A455" s="28"/>
      <c r="B455" s="28"/>
      <c r="C455" s="28"/>
      <c r="D455" s="28"/>
      <c r="E455" s="5"/>
      <c r="F455" s="5"/>
      <c r="G455" s="5"/>
      <c r="H455" s="5"/>
      <c r="I455" s="5"/>
      <c r="J455" s="5"/>
      <c r="K455" s="5"/>
      <c r="L455" s="5"/>
      <c r="M455" s="28"/>
      <c r="Q455" s="4" t="s">
        <v>577</v>
      </c>
    </row>
    <row r="456" spans="1:48" ht="30" customHeight="1" x14ac:dyDescent="0.3">
      <c r="A456" s="28"/>
      <c r="B456" s="28"/>
      <c r="C456" s="28"/>
      <c r="D456" s="28"/>
      <c r="E456" s="5"/>
      <c r="F456" s="5"/>
      <c r="G456" s="5"/>
      <c r="H456" s="5"/>
      <c r="I456" s="5"/>
      <c r="J456" s="5"/>
      <c r="K456" s="5"/>
      <c r="L456" s="5"/>
      <c r="M456" s="28"/>
      <c r="Q456" s="4" t="s">
        <v>577</v>
      </c>
    </row>
    <row r="457" spans="1:48" ht="30" customHeight="1" x14ac:dyDescent="0.3">
      <c r="A457" s="28"/>
      <c r="B457" s="28"/>
      <c r="C457" s="28"/>
      <c r="D457" s="28"/>
      <c r="E457" s="5"/>
      <c r="F457" s="5"/>
      <c r="G457" s="5"/>
      <c r="H457" s="5"/>
      <c r="I457" s="5"/>
      <c r="J457" s="5"/>
      <c r="K457" s="5"/>
      <c r="L457" s="5"/>
      <c r="M457" s="28"/>
      <c r="Q457" s="4" t="s">
        <v>577</v>
      </c>
    </row>
    <row r="458" spans="1:48" ht="30" customHeight="1" x14ac:dyDescent="0.3">
      <c r="A458" s="28"/>
      <c r="B458" s="28"/>
      <c r="C458" s="28"/>
      <c r="D458" s="28"/>
      <c r="E458" s="5"/>
      <c r="F458" s="5"/>
      <c r="G458" s="5"/>
      <c r="H458" s="5"/>
      <c r="I458" s="5"/>
      <c r="J458" s="5"/>
      <c r="K458" s="5"/>
      <c r="L458" s="5"/>
      <c r="M458" s="28"/>
      <c r="Q458" s="4" t="s">
        <v>577</v>
      </c>
    </row>
    <row r="459" spans="1:48" ht="30" customHeight="1" x14ac:dyDescent="0.3">
      <c r="A459" s="6" t="s">
        <v>80</v>
      </c>
      <c r="B459" s="28"/>
      <c r="C459" s="28"/>
      <c r="D459" s="28"/>
      <c r="E459" s="5"/>
      <c r="F459" s="5">
        <f>SUMIF(Q437:Q458,"010501",F437:F458)</f>
        <v>0</v>
      </c>
      <c r="G459" s="5"/>
      <c r="H459" s="5">
        <f>SUMIF(Q437:Q458,"010501",H437:H458)</f>
        <v>0</v>
      </c>
      <c r="I459" s="5"/>
      <c r="J459" s="5">
        <f>SUMIF(Q437:Q458,"010501",J437:J458)</f>
        <v>0</v>
      </c>
      <c r="K459" s="5"/>
      <c r="L459" s="5">
        <f>SUMIF(Q437:Q458,"010501",L437:L458)</f>
        <v>0</v>
      </c>
      <c r="M459" s="28"/>
      <c r="N459" s="2" t="s">
        <v>81</v>
      </c>
    </row>
    <row r="460" spans="1:48" ht="30" customHeight="1" x14ac:dyDescent="0.3">
      <c r="A460" s="6" t="s">
        <v>611</v>
      </c>
      <c r="B460" s="6" t="s">
        <v>51</v>
      </c>
      <c r="C460" s="28"/>
      <c r="D460" s="28"/>
      <c r="E460" s="5"/>
      <c r="F460" s="5"/>
      <c r="G460" s="5"/>
      <c r="H460" s="5"/>
      <c r="I460" s="5"/>
      <c r="J460" s="5"/>
      <c r="K460" s="5"/>
      <c r="L460" s="5"/>
      <c r="M460" s="28"/>
      <c r="Q460" s="4" t="s">
        <v>612</v>
      </c>
    </row>
    <row r="461" spans="1:48" ht="30" customHeight="1" x14ac:dyDescent="0.3">
      <c r="A461" s="6" t="s">
        <v>614</v>
      </c>
      <c r="B461" s="6" t="s">
        <v>51</v>
      </c>
      <c r="C461" s="6" t="s">
        <v>51</v>
      </c>
      <c r="D461" s="28"/>
      <c r="E461" s="5">
        <v>0</v>
      </c>
      <c r="F461" s="5">
        <f t="shared" ref="F461:F492" si="44">TRUNC(E461*D461, 0)</f>
        <v>0</v>
      </c>
      <c r="G461" s="5">
        <v>0</v>
      </c>
      <c r="H461" s="5">
        <f t="shared" ref="H461:H492" si="45">TRUNC(G461*D461, 0)</f>
        <v>0</v>
      </c>
      <c r="I461" s="5">
        <v>0</v>
      </c>
      <c r="J461" s="5">
        <f t="shared" ref="J461:J492" si="46">TRUNC(I461*D461, 0)</f>
        <v>0</v>
      </c>
      <c r="K461" s="5">
        <f t="shared" ref="K461:K492" si="47">TRUNC(E461+G461+I461, 0)</f>
        <v>0</v>
      </c>
      <c r="L461" s="5">
        <f t="shared" ref="L461:L492" si="48">TRUNC(F461+H461+J461, 0)</f>
        <v>0</v>
      </c>
      <c r="M461" s="6" t="s">
        <v>51</v>
      </c>
      <c r="N461" s="4" t="s">
        <v>51</v>
      </c>
      <c r="O461" s="4" t="s">
        <v>51</v>
      </c>
      <c r="P461" s="4" t="s">
        <v>51</v>
      </c>
      <c r="Q461" s="4" t="s">
        <v>612</v>
      </c>
      <c r="R461" s="4" t="s">
        <v>63</v>
      </c>
      <c r="S461" s="4" t="s">
        <v>63</v>
      </c>
      <c r="T461" s="4" t="s">
        <v>63</v>
      </c>
      <c r="AR461" s="4" t="s">
        <v>51</v>
      </c>
      <c r="AS461" s="4" t="s">
        <v>51</v>
      </c>
      <c r="AU461" s="4" t="s">
        <v>612</v>
      </c>
      <c r="AV461" s="2">
        <v>231</v>
      </c>
    </row>
    <row r="462" spans="1:48" ht="30" customHeight="1" x14ac:dyDescent="0.3">
      <c r="A462" s="6" t="s">
        <v>615</v>
      </c>
      <c r="B462" s="6" t="s">
        <v>616</v>
      </c>
      <c r="C462" s="6" t="s">
        <v>617</v>
      </c>
      <c r="D462" s="28">
        <v>1</v>
      </c>
      <c r="E462" s="5">
        <f>TRUNC(일위대가목록!E72,0)</f>
        <v>0</v>
      </c>
      <c r="F462" s="5">
        <f t="shared" si="44"/>
        <v>0</v>
      </c>
      <c r="G462" s="5">
        <f>TRUNC(일위대가목록!F72,0)</f>
        <v>0</v>
      </c>
      <c r="H462" s="5">
        <f t="shared" si="45"/>
        <v>0</v>
      </c>
      <c r="I462" s="5">
        <f>TRUNC(일위대가목록!G72,0)</f>
        <v>0</v>
      </c>
      <c r="J462" s="5">
        <f t="shared" si="46"/>
        <v>0</v>
      </c>
      <c r="K462" s="5">
        <f t="shared" si="47"/>
        <v>0</v>
      </c>
      <c r="L462" s="5">
        <f t="shared" si="48"/>
        <v>0</v>
      </c>
      <c r="M462" s="6" t="s">
        <v>618</v>
      </c>
      <c r="N462" s="4" t="s">
        <v>619</v>
      </c>
      <c r="O462" s="4" t="s">
        <v>51</v>
      </c>
      <c r="P462" s="4" t="s">
        <v>51</v>
      </c>
      <c r="Q462" s="4" t="s">
        <v>612</v>
      </c>
      <c r="R462" s="4" t="s">
        <v>62</v>
      </c>
      <c r="S462" s="4" t="s">
        <v>63</v>
      </c>
      <c r="T462" s="4" t="s">
        <v>63</v>
      </c>
      <c r="X462" s="2">
        <v>1</v>
      </c>
      <c r="Y462" s="2">
        <v>2</v>
      </c>
      <c r="Z462" s="2">
        <v>3</v>
      </c>
      <c r="AA462" s="2">
        <v>4</v>
      </c>
      <c r="AR462" s="4" t="s">
        <v>51</v>
      </c>
      <c r="AS462" s="4" t="s">
        <v>51</v>
      </c>
      <c r="AU462" s="4" t="s">
        <v>620</v>
      </c>
      <c r="AV462" s="2">
        <v>425</v>
      </c>
    </row>
    <row r="463" spans="1:48" ht="30" customHeight="1" x14ac:dyDescent="0.3">
      <c r="A463" s="6" t="s">
        <v>615</v>
      </c>
      <c r="B463" s="6" t="s">
        <v>621</v>
      </c>
      <c r="C463" s="6" t="s">
        <v>617</v>
      </c>
      <c r="D463" s="28">
        <v>1</v>
      </c>
      <c r="E463" s="5">
        <f>TRUNC(일위대가목록!E73,0)</f>
        <v>0</v>
      </c>
      <c r="F463" s="5">
        <f t="shared" si="44"/>
        <v>0</v>
      </c>
      <c r="G463" s="5">
        <f>TRUNC(일위대가목록!F73,0)</f>
        <v>0</v>
      </c>
      <c r="H463" s="5">
        <f t="shared" si="45"/>
        <v>0</v>
      </c>
      <c r="I463" s="5">
        <f>TRUNC(일위대가목록!G73,0)</f>
        <v>0</v>
      </c>
      <c r="J463" s="5">
        <f t="shared" si="46"/>
        <v>0</v>
      </c>
      <c r="K463" s="5">
        <f t="shared" si="47"/>
        <v>0</v>
      </c>
      <c r="L463" s="5">
        <f t="shared" si="48"/>
        <v>0</v>
      </c>
      <c r="M463" s="6" t="s">
        <v>622</v>
      </c>
      <c r="N463" s="4" t="s">
        <v>623</v>
      </c>
      <c r="O463" s="4" t="s">
        <v>51</v>
      </c>
      <c r="P463" s="4" t="s">
        <v>51</v>
      </c>
      <c r="Q463" s="4" t="s">
        <v>612</v>
      </c>
      <c r="R463" s="4" t="s">
        <v>62</v>
      </c>
      <c r="S463" s="4" t="s">
        <v>63</v>
      </c>
      <c r="T463" s="4" t="s">
        <v>63</v>
      </c>
      <c r="X463" s="2">
        <v>1</v>
      </c>
      <c r="Y463" s="2">
        <v>2</v>
      </c>
      <c r="Z463" s="2">
        <v>3</v>
      </c>
      <c r="AA463" s="2">
        <v>4</v>
      </c>
      <c r="AR463" s="4" t="s">
        <v>51</v>
      </c>
      <c r="AS463" s="4" t="s">
        <v>51</v>
      </c>
      <c r="AU463" s="4" t="s">
        <v>624</v>
      </c>
      <c r="AV463" s="2">
        <v>426</v>
      </c>
    </row>
    <row r="464" spans="1:48" ht="30" customHeight="1" x14ac:dyDescent="0.3">
      <c r="A464" s="6" t="s">
        <v>615</v>
      </c>
      <c r="B464" s="6" t="s">
        <v>625</v>
      </c>
      <c r="C464" s="6" t="s">
        <v>617</v>
      </c>
      <c r="D464" s="28">
        <v>1</v>
      </c>
      <c r="E464" s="5">
        <f>TRUNC(일위대가목록!E74,0)</f>
        <v>0</v>
      </c>
      <c r="F464" s="5">
        <f t="shared" si="44"/>
        <v>0</v>
      </c>
      <c r="G464" s="5">
        <f>TRUNC(일위대가목록!F74,0)</f>
        <v>0</v>
      </c>
      <c r="H464" s="5">
        <f t="shared" si="45"/>
        <v>0</v>
      </c>
      <c r="I464" s="5">
        <f>TRUNC(일위대가목록!G74,0)</f>
        <v>0</v>
      </c>
      <c r="J464" s="5">
        <f t="shared" si="46"/>
        <v>0</v>
      </c>
      <c r="K464" s="5">
        <f t="shared" si="47"/>
        <v>0</v>
      </c>
      <c r="L464" s="5">
        <f t="shared" si="48"/>
        <v>0</v>
      </c>
      <c r="M464" s="6" t="s">
        <v>626</v>
      </c>
      <c r="N464" s="4" t="s">
        <v>627</v>
      </c>
      <c r="O464" s="4" t="s">
        <v>51</v>
      </c>
      <c r="P464" s="4" t="s">
        <v>51</v>
      </c>
      <c r="Q464" s="4" t="s">
        <v>612</v>
      </c>
      <c r="R464" s="4" t="s">
        <v>62</v>
      </c>
      <c r="S464" s="4" t="s">
        <v>63</v>
      </c>
      <c r="T464" s="4" t="s">
        <v>63</v>
      </c>
      <c r="X464" s="2">
        <v>1</v>
      </c>
      <c r="Y464" s="2">
        <v>2</v>
      </c>
      <c r="Z464" s="2">
        <v>3</v>
      </c>
      <c r="AA464" s="2">
        <v>4</v>
      </c>
      <c r="AR464" s="4" t="s">
        <v>51</v>
      </c>
      <c r="AS464" s="4" t="s">
        <v>51</v>
      </c>
      <c r="AU464" s="4" t="s">
        <v>628</v>
      </c>
      <c r="AV464" s="2">
        <v>427</v>
      </c>
    </row>
    <row r="465" spans="1:48" ht="30" customHeight="1" x14ac:dyDescent="0.3">
      <c r="A465" s="6" t="s">
        <v>615</v>
      </c>
      <c r="B465" s="6" t="s">
        <v>629</v>
      </c>
      <c r="C465" s="6" t="s">
        <v>617</v>
      </c>
      <c r="D465" s="28">
        <v>1</v>
      </c>
      <c r="E465" s="5">
        <f>TRUNC(일위대가목록!E75,0)</f>
        <v>0</v>
      </c>
      <c r="F465" s="5">
        <f t="shared" si="44"/>
        <v>0</v>
      </c>
      <c r="G465" s="5">
        <f>TRUNC(일위대가목록!F75,0)</f>
        <v>0</v>
      </c>
      <c r="H465" s="5">
        <f t="shared" si="45"/>
        <v>0</v>
      </c>
      <c r="I465" s="5">
        <f>TRUNC(일위대가목록!G75,0)</f>
        <v>0</v>
      </c>
      <c r="J465" s="5">
        <f t="shared" si="46"/>
        <v>0</v>
      </c>
      <c r="K465" s="5">
        <f t="shared" si="47"/>
        <v>0</v>
      </c>
      <c r="L465" s="5">
        <f t="shared" si="48"/>
        <v>0</v>
      </c>
      <c r="M465" s="6" t="s">
        <v>630</v>
      </c>
      <c r="N465" s="4" t="s">
        <v>631</v>
      </c>
      <c r="O465" s="4" t="s">
        <v>51</v>
      </c>
      <c r="P465" s="4" t="s">
        <v>51</v>
      </c>
      <c r="Q465" s="4" t="s">
        <v>612</v>
      </c>
      <c r="R465" s="4" t="s">
        <v>62</v>
      </c>
      <c r="S465" s="4" t="s">
        <v>63</v>
      </c>
      <c r="T465" s="4" t="s">
        <v>63</v>
      </c>
      <c r="X465" s="2">
        <v>1</v>
      </c>
      <c r="Y465" s="2">
        <v>2</v>
      </c>
      <c r="Z465" s="2">
        <v>3</v>
      </c>
      <c r="AA465" s="2">
        <v>4</v>
      </c>
      <c r="AR465" s="4" t="s">
        <v>51</v>
      </c>
      <c r="AS465" s="4" t="s">
        <v>51</v>
      </c>
      <c r="AU465" s="4" t="s">
        <v>632</v>
      </c>
      <c r="AV465" s="2">
        <v>428</v>
      </c>
    </row>
    <row r="466" spans="1:48" ht="30" customHeight="1" x14ac:dyDescent="0.3">
      <c r="A466" s="6" t="s">
        <v>633</v>
      </c>
      <c r="B466" s="6" t="s">
        <v>634</v>
      </c>
      <c r="C466" s="6" t="s">
        <v>617</v>
      </c>
      <c r="D466" s="28">
        <v>2</v>
      </c>
      <c r="E466" s="5">
        <f>TRUNC(일위대가목록!E76,0)</f>
        <v>0</v>
      </c>
      <c r="F466" s="5">
        <f t="shared" si="44"/>
        <v>0</v>
      </c>
      <c r="G466" s="5">
        <f>TRUNC(일위대가목록!F76,0)</f>
        <v>0</v>
      </c>
      <c r="H466" s="5">
        <f t="shared" si="45"/>
        <v>0</v>
      </c>
      <c r="I466" s="5">
        <f>TRUNC(일위대가목록!G76,0)</f>
        <v>0</v>
      </c>
      <c r="J466" s="5">
        <f t="shared" si="46"/>
        <v>0</v>
      </c>
      <c r="K466" s="5">
        <f t="shared" si="47"/>
        <v>0</v>
      </c>
      <c r="L466" s="5">
        <f t="shared" si="48"/>
        <v>0</v>
      </c>
      <c r="M466" s="6" t="s">
        <v>635</v>
      </c>
      <c r="N466" s="4" t="s">
        <v>636</v>
      </c>
      <c r="O466" s="4" t="s">
        <v>51</v>
      </c>
      <c r="P466" s="4" t="s">
        <v>51</v>
      </c>
      <c r="Q466" s="4" t="s">
        <v>612</v>
      </c>
      <c r="R466" s="4" t="s">
        <v>62</v>
      </c>
      <c r="S466" s="4" t="s">
        <v>63</v>
      </c>
      <c r="T466" s="4" t="s">
        <v>63</v>
      </c>
      <c r="X466" s="2">
        <v>1</v>
      </c>
      <c r="Y466" s="2">
        <v>2</v>
      </c>
      <c r="Z466" s="2">
        <v>3</v>
      </c>
      <c r="AA466" s="2">
        <v>4</v>
      </c>
      <c r="AR466" s="4" t="s">
        <v>51</v>
      </c>
      <c r="AS466" s="4" t="s">
        <v>51</v>
      </c>
      <c r="AU466" s="4" t="s">
        <v>637</v>
      </c>
      <c r="AV466" s="2">
        <v>429</v>
      </c>
    </row>
    <row r="467" spans="1:48" ht="30" customHeight="1" x14ac:dyDescent="0.3">
      <c r="A467" s="6" t="s">
        <v>633</v>
      </c>
      <c r="B467" s="6" t="s">
        <v>638</v>
      </c>
      <c r="C467" s="6" t="s">
        <v>617</v>
      </c>
      <c r="D467" s="28">
        <v>2</v>
      </c>
      <c r="E467" s="5">
        <f>TRUNC(일위대가목록!E77,0)</f>
        <v>0</v>
      </c>
      <c r="F467" s="5">
        <f t="shared" si="44"/>
        <v>0</v>
      </c>
      <c r="G467" s="5">
        <f>TRUNC(일위대가목록!F77,0)</f>
        <v>0</v>
      </c>
      <c r="H467" s="5">
        <f t="shared" si="45"/>
        <v>0</v>
      </c>
      <c r="I467" s="5">
        <f>TRUNC(일위대가목록!G77,0)</f>
        <v>0</v>
      </c>
      <c r="J467" s="5">
        <f t="shared" si="46"/>
        <v>0</v>
      </c>
      <c r="K467" s="5">
        <f t="shared" si="47"/>
        <v>0</v>
      </c>
      <c r="L467" s="5">
        <f t="shared" si="48"/>
        <v>0</v>
      </c>
      <c r="M467" s="6" t="s">
        <v>639</v>
      </c>
      <c r="N467" s="4" t="s">
        <v>640</v>
      </c>
      <c r="O467" s="4" t="s">
        <v>51</v>
      </c>
      <c r="P467" s="4" t="s">
        <v>51</v>
      </c>
      <c r="Q467" s="4" t="s">
        <v>612</v>
      </c>
      <c r="R467" s="4" t="s">
        <v>62</v>
      </c>
      <c r="S467" s="4" t="s">
        <v>63</v>
      </c>
      <c r="T467" s="4" t="s">
        <v>63</v>
      </c>
      <c r="X467" s="2">
        <v>1</v>
      </c>
      <c r="Y467" s="2">
        <v>2</v>
      </c>
      <c r="Z467" s="2">
        <v>3</v>
      </c>
      <c r="AA467" s="2">
        <v>4</v>
      </c>
      <c r="AR467" s="4" t="s">
        <v>51</v>
      </c>
      <c r="AS467" s="4" t="s">
        <v>51</v>
      </c>
      <c r="AU467" s="4" t="s">
        <v>641</v>
      </c>
      <c r="AV467" s="2">
        <v>430</v>
      </c>
    </row>
    <row r="468" spans="1:48" ht="30" customHeight="1" x14ac:dyDescent="0.3">
      <c r="A468" s="6" t="s">
        <v>642</v>
      </c>
      <c r="B468" s="6" t="s">
        <v>643</v>
      </c>
      <c r="C468" s="6" t="s">
        <v>617</v>
      </c>
      <c r="D468" s="28">
        <v>1</v>
      </c>
      <c r="E468" s="5">
        <f>TRUNC(일위대가목록!E78,0)</f>
        <v>0</v>
      </c>
      <c r="F468" s="5">
        <f t="shared" si="44"/>
        <v>0</v>
      </c>
      <c r="G468" s="5">
        <f>TRUNC(일위대가목록!F78,0)</f>
        <v>0</v>
      </c>
      <c r="H468" s="5">
        <f t="shared" si="45"/>
        <v>0</v>
      </c>
      <c r="I468" s="5">
        <f>TRUNC(일위대가목록!G78,0)</f>
        <v>0</v>
      </c>
      <c r="J468" s="5">
        <f t="shared" si="46"/>
        <v>0</v>
      </c>
      <c r="K468" s="5">
        <f t="shared" si="47"/>
        <v>0</v>
      </c>
      <c r="L468" s="5">
        <f t="shared" si="48"/>
        <v>0</v>
      </c>
      <c r="M468" s="6" t="s">
        <v>644</v>
      </c>
      <c r="N468" s="4" t="s">
        <v>645</v>
      </c>
      <c r="O468" s="4" t="s">
        <v>51</v>
      </c>
      <c r="P468" s="4" t="s">
        <v>51</v>
      </c>
      <c r="Q468" s="4" t="s">
        <v>612</v>
      </c>
      <c r="R468" s="4" t="s">
        <v>62</v>
      </c>
      <c r="S468" s="4" t="s">
        <v>63</v>
      </c>
      <c r="T468" s="4" t="s">
        <v>63</v>
      </c>
      <c r="X468" s="2">
        <v>1</v>
      </c>
      <c r="Y468" s="2">
        <v>2</v>
      </c>
      <c r="Z468" s="2">
        <v>3</v>
      </c>
      <c r="AA468" s="2">
        <v>4</v>
      </c>
      <c r="AR468" s="4" t="s">
        <v>51</v>
      </c>
      <c r="AS468" s="4" t="s">
        <v>51</v>
      </c>
      <c r="AU468" s="4" t="s">
        <v>646</v>
      </c>
      <c r="AV468" s="2">
        <v>431</v>
      </c>
    </row>
    <row r="469" spans="1:48" ht="30" customHeight="1" x14ac:dyDescent="0.3">
      <c r="A469" s="6" t="s">
        <v>642</v>
      </c>
      <c r="B469" s="6" t="s">
        <v>647</v>
      </c>
      <c r="C469" s="6" t="s">
        <v>617</v>
      </c>
      <c r="D469" s="28">
        <v>1</v>
      </c>
      <c r="E469" s="5">
        <f>TRUNC(일위대가목록!E79,0)</f>
        <v>0</v>
      </c>
      <c r="F469" s="5">
        <f t="shared" si="44"/>
        <v>0</v>
      </c>
      <c r="G469" s="5">
        <f>TRUNC(일위대가목록!F79,0)</f>
        <v>0</v>
      </c>
      <c r="H469" s="5">
        <f t="shared" si="45"/>
        <v>0</v>
      </c>
      <c r="I469" s="5">
        <f>TRUNC(일위대가목록!G79,0)</f>
        <v>0</v>
      </c>
      <c r="J469" s="5">
        <f t="shared" si="46"/>
        <v>0</v>
      </c>
      <c r="K469" s="5">
        <f t="shared" si="47"/>
        <v>0</v>
      </c>
      <c r="L469" s="5">
        <f t="shared" si="48"/>
        <v>0</v>
      </c>
      <c r="M469" s="6" t="s">
        <v>648</v>
      </c>
      <c r="N469" s="4" t="s">
        <v>649</v>
      </c>
      <c r="O469" s="4" t="s">
        <v>51</v>
      </c>
      <c r="P469" s="4" t="s">
        <v>51</v>
      </c>
      <c r="Q469" s="4" t="s">
        <v>612</v>
      </c>
      <c r="R469" s="4" t="s">
        <v>62</v>
      </c>
      <c r="S469" s="4" t="s">
        <v>63</v>
      </c>
      <c r="T469" s="4" t="s">
        <v>63</v>
      </c>
      <c r="X469" s="2">
        <v>1</v>
      </c>
      <c r="Y469" s="2">
        <v>2</v>
      </c>
      <c r="Z469" s="2">
        <v>3</v>
      </c>
      <c r="AA469" s="2">
        <v>4</v>
      </c>
      <c r="AR469" s="4" t="s">
        <v>51</v>
      </c>
      <c r="AS469" s="4" t="s">
        <v>51</v>
      </c>
      <c r="AU469" s="4" t="s">
        <v>650</v>
      </c>
      <c r="AV469" s="2">
        <v>432</v>
      </c>
    </row>
    <row r="470" spans="1:48" ht="30" customHeight="1" x14ac:dyDescent="0.3">
      <c r="A470" s="6" t="s">
        <v>642</v>
      </c>
      <c r="B470" s="6" t="s">
        <v>651</v>
      </c>
      <c r="C470" s="6" t="s">
        <v>617</v>
      </c>
      <c r="D470" s="28">
        <v>1</v>
      </c>
      <c r="E470" s="5">
        <f>TRUNC(일위대가목록!E80,0)</f>
        <v>0</v>
      </c>
      <c r="F470" s="5">
        <f t="shared" si="44"/>
        <v>0</v>
      </c>
      <c r="G470" s="5">
        <f>TRUNC(일위대가목록!F80,0)</f>
        <v>0</v>
      </c>
      <c r="H470" s="5">
        <f t="shared" si="45"/>
        <v>0</v>
      </c>
      <c r="I470" s="5">
        <f>TRUNC(일위대가목록!G80,0)</f>
        <v>0</v>
      </c>
      <c r="J470" s="5">
        <f t="shared" si="46"/>
        <v>0</v>
      </c>
      <c r="K470" s="5">
        <f t="shared" si="47"/>
        <v>0</v>
      </c>
      <c r="L470" s="5">
        <f t="shared" si="48"/>
        <v>0</v>
      </c>
      <c r="M470" s="6" t="s">
        <v>652</v>
      </c>
      <c r="N470" s="4" t="s">
        <v>653</v>
      </c>
      <c r="O470" s="4" t="s">
        <v>51</v>
      </c>
      <c r="P470" s="4" t="s">
        <v>51</v>
      </c>
      <c r="Q470" s="4" t="s">
        <v>612</v>
      </c>
      <c r="R470" s="4" t="s">
        <v>62</v>
      </c>
      <c r="S470" s="4" t="s">
        <v>63</v>
      </c>
      <c r="T470" s="4" t="s">
        <v>63</v>
      </c>
      <c r="X470" s="2">
        <v>1</v>
      </c>
      <c r="Y470" s="2">
        <v>2</v>
      </c>
      <c r="Z470" s="2">
        <v>3</v>
      </c>
      <c r="AA470" s="2">
        <v>4</v>
      </c>
      <c r="AR470" s="4" t="s">
        <v>51</v>
      </c>
      <c r="AS470" s="4" t="s">
        <v>51</v>
      </c>
      <c r="AU470" s="4" t="s">
        <v>654</v>
      </c>
      <c r="AV470" s="2">
        <v>433</v>
      </c>
    </row>
    <row r="471" spans="1:48" ht="30" customHeight="1" x14ac:dyDescent="0.3">
      <c r="A471" s="6" t="s">
        <v>642</v>
      </c>
      <c r="B471" s="6" t="s">
        <v>655</v>
      </c>
      <c r="C471" s="6" t="s">
        <v>617</v>
      </c>
      <c r="D471" s="28">
        <v>1</v>
      </c>
      <c r="E471" s="5">
        <f>TRUNC(일위대가목록!E81,0)</f>
        <v>0</v>
      </c>
      <c r="F471" s="5">
        <f t="shared" si="44"/>
        <v>0</v>
      </c>
      <c r="G471" s="5">
        <f>TRUNC(일위대가목록!F81,0)</f>
        <v>0</v>
      </c>
      <c r="H471" s="5">
        <f t="shared" si="45"/>
        <v>0</v>
      </c>
      <c r="I471" s="5">
        <f>TRUNC(일위대가목록!G81,0)</f>
        <v>0</v>
      </c>
      <c r="J471" s="5">
        <f t="shared" si="46"/>
        <v>0</v>
      </c>
      <c r="K471" s="5">
        <f t="shared" si="47"/>
        <v>0</v>
      </c>
      <c r="L471" s="5">
        <f t="shared" si="48"/>
        <v>0</v>
      </c>
      <c r="M471" s="6" t="s">
        <v>656</v>
      </c>
      <c r="N471" s="4" t="s">
        <v>657</v>
      </c>
      <c r="O471" s="4" t="s">
        <v>51</v>
      </c>
      <c r="P471" s="4" t="s">
        <v>51</v>
      </c>
      <c r="Q471" s="4" t="s">
        <v>612</v>
      </c>
      <c r="R471" s="4" t="s">
        <v>62</v>
      </c>
      <c r="S471" s="4" t="s">
        <v>63</v>
      </c>
      <c r="T471" s="4" t="s">
        <v>63</v>
      </c>
      <c r="X471" s="2">
        <v>1</v>
      </c>
      <c r="Y471" s="2">
        <v>2</v>
      </c>
      <c r="Z471" s="2">
        <v>3</v>
      </c>
      <c r="AA471" s="2">
        <v>4</v>
      </c>
      <c r="AR471" s="4" t="s">
        <v>51</v>
      </c>
      <c r="AS471" s="4" t="s">
        <v>51</v>
      </c>
      <c r="AU471" s="4" t="s">
        <v>658</v>
      </c>
      <c r="AV471" s="2">
        <v>434</v>
      </c>
    </row>
    <row r="472" spans="1:48" ht="30" customHeight="1" x14ac:dyDescent="0.3">
      <c r="A472" s="6" t="s">
        <v>642</v>
      </c>
      <c r="B472" s="6" t="s">
        <v>659</v>
      </c>
      <c r="C472" s="6" t="s">
        <v>617</v>
      </c>
      <c r="D472" s="28">
        <v>1</v>
      </c>
      <c r="E472" s="5">
        <f>TRUNC(일위대가목록!E82,0)</f>
        <v>0</v>
      </c>
      <c r="F472" s="5">
        <f t="shared" si="44"/>
        <v>0</v>
      </c>
      <c r="G472" s="5">
        <f>TRUNC(일위대가목록!F82,0)</f>
        <v>0</v>
      </c>
      <c r="H472" s="5">
        <f t="shared" si="45"/>
        <v>0</v>
      </c>
      <c r="I472" s="5">
        <f>TRUNC(일위대가목록!G82,0)</f>
        <v>0</v>
      </c>
      <c r="J472" s="5">
        <f t="shared" si="46"/>
        <v>0</v>
      </c>
      <c r="K472" s="5">
        <f t="shared" si="47"/>
        <v>0</v>
      </c>
      <c r="L472" s="5">
        <f t="shared" si="48"/>
        <v>0</v>
      </c>
      <c r="M472" s="6" t="s">
        <v>660</v>
      </c>
      <c r="N472" s="4" t="s">
        <v>661</v>
      </c>
      <c r="O472" s="4" t="s">
        <v>51</v>
      </c>
      <c r="P472" s="4" t="s">
        <v>51</v>
      </c>
      <c r="Q472" s="4" t="s">
        <v>612</v>
      </c>
      <c r="R472" s="4" t="s">
        <v>62</v>
      </c>
      <c r="S472" s="4" t="s">
        <v>63</v>
      </c>
      <c r="T472" s="4" t="s">
        <v>63</v>
      </c>
      <c r="X472" s="2">
        <v>1</v>
      </c>
      <c r="Y472" s="2">
        <v>2</v>
      </c>
      <c r="Z472" s="2">
        <v>3</v>
      </c>
      <c r="AA472" s="2">
        <v>4</v>
      </c>
      <c r="AR472" s="4" t="s">
        <v>51</v>
      </c>
      <c r="AS472" s="4" t="s">
        <v>51</v>
      </c>
      <c r="AU472" s="4" t="s">
        <v>662</v>
      </c>
      <c r="AV472" s="2">
        <v>435</v>
      </c>
    </row>
    <row r="473" spans="1:48" ht="30" customHeight="1" x14ac:dyDescent="0.3">
      <c r="A473" s="6" t="s">
        <v>642</v>
      </c>
      <c r="B473" s="6" t="s">
        <v>663</v>
      </c>
      <c r="C473" s="6" t="s">
        <v>617</v>
      </c>
      <c r="D473" s="28">
        <v>1</v>
      </c>
      <c r="E473" s="5">
        <f>TRUNC(일위대가목록!E83,0)</f>
        <v>0</v>
      </c>
      <c r="F473" s="5">
        <f t="shared" si="44"/>
        <v>0</v>
      </c>
      <c r="G473" s="5">
        <f>TRUNC(일위대가목록!F83,0)</f>
        <v>0</v>
      </c>
      <c r="H473" s="5">
        <f t="shared" si="45"/>
        <v>0</v>
      </c>
      <c r="I473" s="5">
        <f>TRUNC(일위대가목록!G83,0)</f>
        <v>0</v>
      </c>
      <c r="J473" s="5">
        <f t="shared" si="46"/>
        <v>0</v>
      </c>
      <c r="K473" s="5">
        <f t="shared" si="47"/>
        <v>0</v>
      </c>
      <c r="L473" s="5">
        <f t="shared" si="48"/>
        <v>0</v>
      </c>
      <c r="M473" s="6" t="s">
        <v>664</v>
      </c>
      <c r="N473" s="4" t="s">
        <v>665</v>
      </c>
      <c r="O473" s="4" t="s">
        <v>51</v>
      </c>
      <c r="P473" s="4" t="s">
        <v>51</v>
      </c>
      <c r="Q473" s="4" t="s">
        <v>612</v>
      </c>
      <c r="R473" s="4" t="s">
        <v>62</v>
      </c>
      <c r="S473" s="4" t="s">
        <v>63</v>
      </c>
      <c r="T473" s="4" t="s">
        <v>63</v>
      </c>
      <c r="X473" s="2">
        <v>1</v>
      </c>
      <c r="Y473" s="2">
        <v>2</v>
      </c>
      <c r="Z473" s="2">
        <v>3</v>
      </c>
      <c r="AA473" s="2">
        <v>4</v>
      </c>
      <c r="AR473" s="4" t="s">
        <v>51</v>
      </c>
      <c r="AS473" s="4" t="s">
        <v>51</v>
      </c>
      <c r="AU473" s="4" t="s">
        <v>666</v>
      </c>
      <c r="AV473" s="2">
        <v>436</v>
      </c>
    </row>
    <row r="474" spans="1:48" ht="30" customHeight="1" x14ac:dyDescent="0.3">
      <c r="A474" s="6" t="s">
        <v>642</v>
      </c>
      <c r="B474" s="6" t="s">
        <v>667</v>
      </c>
      <c r="C474" s="6" t="s">
        <v>617</v>
      </c>
      <c r="D474" s="28">
        <v>1</v>
      </c>
      <c r="E474" s="5">
        <f>TRUNC(일위대가목록!E84,0)</f>
        <v>0</v>
      </c>
      <c r="F474" s="5">
        <f t="shared" si="44"/>
        <v>0</v>
      </c>
      <c r="G474" s="5">
        <f>TRUNC(일위대가목록!F84,0)</f>
        <v>0</v>
      </c>
      <c r="H474" s="5">
        <f t="shared" si="45"/>
        <v>0</v>
      </c>
      <c r="I474" s="5">
        <f>TRUNC(일위대가목록!G84,0)</f>
        <v>0</v>
      </c>
      <c r="J474" s="5">
        <f t="shared" si="46"/>
        <v>0</v>
      </c>
      <c r="K474" s="5">
        <f t="shared" si="47"/>
        <v>0</v>
      </c>
      <c r="L474" s="5">
        <f t="shared" si="48"/>
        <v>0</v>
      </c>
      <c r="M474" s="6" t="s">
        <v>668</v>
      </c>
      <c r="N474" s="4" t="s">
        <v>669</v>
      </c>
      <c r="O474" s="4" t="s">
        <v>51</v>
      </c>
      <c r="P474" s="4" t="s">
        <v>51</v>
      </c>
      <c r="Q474" s="4" t="s">
        <v>612</v>
      </c>
      <c r="R474" s="4" t="s">
        <v>62</v>
      </c>
      <c r="S474" s="4" t="s">
        <v>63</v>
      </c>
      <c r="T474" s="4" t="s">
        <v>63</v>
      </c>
      <c r="X474" s="2">
        <v>1</v>
      </c>
      <c r="Y474" s="2">
        <v>2</v>
      </c>
      <c r="Z474" s="2">
        <v>3</v>
      </c>
      <c r="AA474" s="2">
        <v>4</v>
      </c>
      <c r="AR474" s="4" t="s">
        <v>51</v>
      </c>
      <c r="AS474" s="4" t="s">
        <v>51</v>
      </c>
      <c r="AU474" s="4" t="s">
        <v>670</v>
      </c>
      <c r="AV474" s="2">
        <v>437</v>
      </c>
    </row>
    <row r="475" spans="1:48" ht="30" customHeight="1" x14ac:dyDescent="0.3">
      <c r="A475" s="6" t="s">
        <v>642</v>
      </c>
      <c r="B475" s="6" t="s">
        <v>671</v>
      </c>
      <c r="C475" s="6" t="s">
        <v>617</v>
      </c>
      <c r="D475" s="28">
        <v>1</v>
      </c>
      <c r="E475" s="5">
        <f>TRUNC(일위대가목록!E85,0)</f>
        <v>0</v>
      </c>
      <c r="F475" s="5">
        <f t="shared" si="44"/>
        <v>0</v>
      </c>
      <c r="G475" s="5">
        <f>TRUNC(일위대가목록!F85,0)</f>
        <v>0</v>
      </c>
      <c r="H475" s="5">
        <f t="shared" si="45"/>
        <v>0</v>
      </c>
      <c r="I475" s="5">
        <f>TRUNC(일위대가목록!G85,0)</f>
        <v>0</v>
      </c>
      <c r="J475" s="5">
        <f t="shared" si="46"/>
        <v>0</v>
      </c>
      <c r="K475" s="5">
        <f t="shared" si="47"/>
        <v>0</v>
      </c>
      <c r="L475" s="5">
        <f t="shared" si="48"/>
        <v>0</v>
      </c>
      <c r="M475" s="6" t="s">
        <v>672</v>
      </c>
      <c r="N475" s="4" t="s">
        <v>673</v>
      </c>
      <c r="O475" s="4" t="s">
        <v>51</v>
      </c>
      <c r="P475" s="4" t="s">
        <v>51</v>
      </c>
      <c r="Q475" s="4" t="s">
        <v>612</v>
      </c>
      <c r="R475" s="4" t="s">
        <v>62</v>
      </c>
      <c r="S475" s="4" t="s">
        <v>63</v>
      </c>
      <c r="T475" s="4" t="s">
        <v>63</v>
      </c>
      <c r="X475" s="2">
        <v>1</v>
      </c>
      <c r="Y475" s="2">
        <v>2</v>
      </c>
      <c r="Z475" s="2">
        <v>3</v>
      </c>
      <c r="AA475" s="2">
        <v>4</v>
      </c>
      <c r="AR475" s="4" t="s">
        <v>51</v>
      </c>
      <c r="AS475" s="4" t="s">
        <v>51</v>
      </c>
      <c r="AU475" s="4" t="s">
        <v>674</v>
      </c>
      <c r="AV475" s="2">
        <v>438</v>
      </c>
    </row>
    <row r="476" spans="1:48" ht="30" customHeight="1" x14ac:dyDescent="0.3">
      <c r="A476" s="6" t="s">
        <v>642</v>
      </c>
      <c r="B476" s="6" t="s">
        <v>675</v>
      </c>
      <c r="C476" s="6" t="s">
        <v>617</v>
      </c>
      <c r="D476" s="28">
        <v>1</v>
      </c>
      <c r="E476" s="5">
        <f>TRUNC(일위대가목록!E86,0)</f>
        <v>0</v>
      </c>
      <c r="F476" s="5">
        <f t="shared" si="44"/>
        <v>0</v>
      </c>
      <c r="G476" s="5">
        <f>TRUNC(일위대가목록!F86,0)</f>
        <v>0</v>
      </c>
      <c r="H476" s="5">
        <f t="shared" si="45"/>
        <v>0</v>
      </c>
      <c r="I476" s="5">
        <f>TRUNC(일위대가목록!G86,0)</f>
        <v>0</v>
      </c>
      <c r="J476" s="5">
        <f t="shared" si="46"/>
        <v>0</v>
      </c>
      <c r="K476" s="5">
        <f t="shared" si="47"/>
        <v>0</v>
      </c>
      <c r="L476" s="5">
        <f t="shared" si="48"/>
        <v>0</v>
      </c>
      <c r="M476" s="6" t="s">
        <v>676</v>
      </c>
      <c r="N476" s="4" t="s">
        <v>677</v>
      </c>
      <c r="O476" s="4" t="s">
        <v>51</v>
      </c>
      <c r="P476" s="4" t="s">
        <v>51</v>
      </c>
      <c r="Q476" s="4" t="s">
        <v>612</v>
      </c>
      <c r="R476" s="4" t="s">
        <v>62</v>
      </c>
      <c r="S476" s="4" t="s">
        <v>63</v>
      </c>
      <c r="T476" s="4" t="s">
        <v>63</v>
      </c>
      <c r="X476" s="2">
        <v>1</v>
      </c>
      <c r="Y476" s="2">
        <v>2</v>
      </c>
      <c r="Z476" s="2">
        <v>3</v>
      </c>
      <c r="AA476" s="2">
        <v>4</v>
      </c>
      <c r="AR476" s="4" t="s">
        <v>51</v>
      </c>
      <c r="AS476" s="4" t="s">
        <v>51</v>
      </c>
      <c r="AU476" s="4" t="s">
        <v>678</v>
      </c>
      <c r="AV476" s="2">
        <v>439</v>
      </c>
    </row>
    <row r="477" spans="1:48" ht="30" customHeight="1" x14ac:dyDescent="0.3">
      <c r="A477" s="6" t="s">
        <v>642</v>
      </c>
      <c r="B477" s="6" t="s">
        <v>679</v>
      </c>
      <c r="C477" s="6" t="s">
        <v>617</v>
      </c>
      <c r="D477" s="28">
        <v>1</v>
      </c>
      <c r="E477" s="5">
        <f>TRUNC(일위대가목록!E87,0)</f>
        <v>0</v>
      </c>
      <c r="F477" s="5">
        <f t="shared" si="44"/>
        <v>0</v>
      </c>
      <c r="G477" s="5">
        <f>TRUNC(일위대가목록!F87,0)</f>
        <v>0</v>
      </c>
      <c r="H477" s="5">
        <f t="shared" si="45"/>
        <v>0</v>
      </c>
      <c r="I477" s="5">
        <f>TRUNC(일위대가목록!G87,0)</f>
        <v>0</v>
      </c>
      <c r="J477" s="5">
        <f t="shared" si="46"/>
        <v>0</v>
      </c>
      <c r="K477" s="5">
        <f t="shared" si="47"/>
        <v>0</v>
      </c>
      <c r="L477" s="5">
        <f t="shared" si="48"/>
        <v>0</v>
      </c>
      <c r="M477" s="6" t="s">
        <v>680</v>
      </c>
      <c r="N477" s="4" t="s">
        <v>681</v>
      </c>
      <c r="O477" s="4" t="s">
        <v>51</v>
      </c>
      <c r="P477" s="4" t="s">
        <v>51</v>
      </c>
      <c r="Q477" s="4" t="s">
        <v>612</v>
      </c>
      <c r="R477" s="4" t="s">
        <v>62</v>
      </c>
      <c r="S477" s="4" t="s">
        <v>63</v>
      </c>
      <c r="T477" s="4" t="s">
        <v>63</v>
      </c>
      <c r="X477" s="2">
        <v>1</v>
      </c>
      <c r="Y477" s="2">
        <v>2</v>
      </c>
      <c r="Z477" s="2">
        <v>3</v>
      </c>
      <c r="AA477" s="2">
        <v>4</v>
      </c>
      <c r="AR477" s="4" t="s">
        <v>51</v>
      </c>
      <c r="AS477" s="4" t="s">
        <v>51</v>
      </c>
      <c r="AU477" s="4" t="s">
        <v>682</v>
      </c>
      <c r="AV477" s="2">
        <v>440</v>
      </c>
    </row>
    <row r="478" spans="1:48" ht="30" customHeight="1" x14ac:dyDescent="0.3">
      <c r="A478" s="6" t="s">
        <v>683</v>
      </c>
      <c r="B478" s="6" t="s">
        <v>684</v>
      </c>
      <c r="C478" s="6" t="s">
        <v>617</v>
      </c>
      <c r="D478" s="28">
        <v>1</v>
      </c>
      <c r="E478" s="5">
        <f>TRUNC(일위대가목록!E88,0)</f>
        <v>0</v>
      </c>
      <c r="F478" s="5">
        <f t="shared" si="44"/>
        <v>0</v>
      </c>
      <c r="G478" s="5">
        <f>TRUNC(일위대가목록!F88,0)</f>
        <v>0</v>
      </c>
      <c r="H478" s="5">
        <f t="shared" si="45"/>
        <v>0</v>
      </c>
      <c r="I478" s="5">
        <f>TRUNC(일위대가목록!G88,0)</f>
        <v>0</v>
      </c>
      <c r="J478" s="5">
        <f t="shared" si="46"/>
        <v>0</v>
      </c>
      <c r="K478" s="5">
        <f t="shared" si="47"/>
        <v>0</v>
      </c>
      <c r="L478" s="5">
        <f t="shared" si="48"/>
        <v>0</v>
      </c>
      <c r="M478" s="6" t="s">
        <v>685</v>
      </c>
      <c r="N478" s="4" t="s">
        <v>686</v>
      </c>
      <c r="O478" s="4" t="s">
        <v>51</v>
      </c>
      <c r="P478" s="4" t="s">
        <v>51</v>
      </c>
      <c r="Q478" s="4" t="s">
        <v>612</v>
      </c>
      <c r="R478" s="4" t="s">
        <v>62</v>
      </c>
      <c r="S478" s="4" t="s">
        <v>63</v>
      </c>
      <c r="T478" s="4" t="s">
        <v>63</v>
      </c>
      <c r="X478" s="2">
        <v>1</v>
      </c>
      <c r="Y478" s="2">
        <v>2</v>
      </c>
      <c r="Z478" s="2">
        <v>3</v>
      </c>
      <c r="AA478" s="2">
        <v>4</v>
      </c>
      <c r="AR478" s="4" t="s">
        <v>51</v>
      </c>
      <c r="AS478" s="4" t="s">
        <v>51</v>
      </c>
      <c r="AU478" s="4" t="s">
        <v>687</v>
      </c>
      <c r="AV478" s="2">
        <v>441</v>
      </c>
    </row>
    <row r="479" spans="1:48" ht="30" customHeight="1" x14ac:dyDescent="0.3">
      <c r="A479" s="6" t="s">
        <v>683</v>
      </c>
      <c r="B479" s="6" t="s">
        <v>688</v>
      </c>
      <c r="C479" s="6" t="s">
        <v>617</v>
      </c>
      <c r="D479" s="28">
        <v>1</v>
      </c>
      <c r="E479" s="5">
        <f>TRUNC(일위대가목록!E89,0)</f>
        <v>0</v>
      </c>
      <c r="F479" s="5">
        <f t="shared" si="44"/>
        <v>0</v>
      </c>
      <c r="G479" s="5">
        <f>TRUNC(일위대가목록!F89,0)</f>
        <v>0</v>
      </c>
      <c r="H479" s="5">
        <f t="shared" si="45"/>
        <v>0</v>
      </c>
      <c r="I479" s="5">
        <f>TRUNC(일위대가목록!G89,0)</f>
        <v>0</v>
      </c>
      <c r="J479" s="5">
        <f t="shared" si="46"/>
        <v>0</v>
      </c>
      <c r="K479" s="5">
        <f t="shared" si="47"/>
        <v>0</v>
      </c>
      <c r="L479" s="5">
        <f t="shared" si="48"/>
        <v>0</v>
      </c>
      <c r="M479" s="6" t="s">
        <v>689</v>
      </c>
      <c r="N479" s="4" t="s">
        <v>690</v>
      </c>
      <c r="O479" s="4" t="s">
        <v>51</v>
      </c>
      <c r="P479" s="4" t="s">
        <v>51</v>
      </c>
      <c r="Q479" s="4" t="s">
        <v>612</v>
      </c>
      <c r="R479" s="4" t="s">
        <v>62</v>
      </c>
      <c r="S479" s="4" t="s">
        <v>63</v>
      </c>
      <c r="T479" s="4" t="s">
        <v>63</v>
      </c>
      <c r="X479" s="2">
        <v>1</v>
      </c>
      <c r="Y479" s="2">
        <v>2</v>
      </c>
      <c r="Z479" s="2">
        <v>3</v>
      </c>
      <c r="AA479" s="2">
        <v>4</v>
      </c>
      <c r="AR479" s="4" t="s">
        <v>51</v>
      </c>
      <c r="AS479" s="4" t="s">
        <v>51</v>
      </c>
      <c r="AU479" s="4" t="s">
        <v>691</v>
      </c>
      <c r="AV479" s="2">
        <v>442</v>
      </c>
    </row>
    <row r="480" spans="1:48" ht="30" customHeight="1" x14ac:dyDescent="0.3">
      <c r="A480" s="6" t="s">
        <v>683</v>
      </c>
      <c r="B480" s="6" t="s">
        <v>692</v>
      </c>
      <c r="C480" s="6" t="s">
        <v>617</v>
      </c>
      <c r="D480" s="28">
        <v>1</v>
      </c>
      <c r="E480" s="5">
        <f>TRUNC(일위대가목록!E90,0)</f>
        <v>0</v>
      </c>
      <c r="F480" s="5">
        <f t="shared" si="44"/>
        <v>0</v>
      </c>
      <c r="G480" s="5">
        <f>TRUNC(일위대가목록!F90,0)</f>
        <v>0</v>
      </c>
      <c r="H480" s="5">
        <f t="shared" si="45"/>
        <v>0</v>
      </c>
      <c r="I480" s="5">
        <f>TRUNC(일위대가목록!G90,0)</f>
        <v>0</v>
      </c>
      <c r="J480" s="5">
        <f t="shared" si="46"/>
        <v>0</v>
      </c>
      <c r="K480" s="5">
        <f t="shared" si="47"/>
        <v>0</v>
      </c>
      <c r="L480" s="5">
        <f t="shared" si="48"/>
        <v>0</v>
      </c>
      <c r="M480" s="6" t="s">
        <v>693</v>
      </c>
      <c r="N480" s="4" t="s">
        <v>694</v>
      </c>
      <c r="O480" s="4" t="s">
        <v>51</v>
      </c>
      <c r="P480" s="4" t="s">
        <v>51</v>
      </c>
      <c r="Q480" s="4" t="s">
        <v>612</v>
      </c>
      <c r="R480" s="4" t="s">
        <v>62</v>
      </c>
      <c r="S480" s="4" t="s">
        <v>63</v>
      </c>
      <c r="T480" s="4" t="s">
        <v>63</v>
      </c>
      <c r="X480" s="2">
        <v>1</v>
      </c>
      <c r="Y480" s="2">
        <v>2</v>
      </c>
      <c r="Z480" s="2">
        <v>3</v>
      </c>
      <c r="AA480" s="2">
        <v>4</v>
      </c>
      <c r="AR480" s="4" t="s">
        <v>51</v>
      </c>
      <c r="AS480" s="4" t="s">
        <v>51</v>
      </c>
      <c r="AU480" s="4" t="s">
        <v>695</v>
      </c>
      <c r="AV480" s="2">
        <v>443</v>
      </c>
    </row>
    <row r="481" spans="1:48" ht="30" customHeight="1" x14ac:dyDescent="0.3">
      <c r="A481" s="6" t="s">
        <v>683</v>
      </c>
      <c r="B481" s="6" t="s">
        <v>696</v>
      </c>
      <c r="C481" s="6" t="s">
        <v>617</v>
      </c>
      <c r="D481" s="28">
        <v>1</v>
      </c>
      <c r="E481" s="5">
        <f>TRUNC(일위대가목록!E91,0)</f>
        <v>0</v>
      </c>
      <c r="F481" s="5">
        <f t="shared" si="44"/>
        <v>0</v>
      </c>
      <c r="G481" s="5">
        <f>TRUNC(일위대가목록!F91,0)</f>
        <v>0</v>
      </c>
      <c r="H481" s="5">
        <f t="shared" si="45"/>
        <v>0</v>
      </c>
      <c r="I481" s="5">
        <f>TRUNC(일위대가목록!G91,0)</f>
        <v>0</v>
      </c>
      <c r="J481" s="5">
        <f t="shared" si="46"/>
        <v>0</v>
      </c>
      <c r="K481" s="5">
        <f t="shared" si="47"/>
        <v>0</v>
      </c>
      <c r="L481" s="5">
        <f t="shared" si="48"/>
        <v>0</v>
      </c>
      <c r="M481" s="6" t="s">
        <v>697</v>
      </c>
      <c r="N481" s="4" t="s">
        <v>698</v>
      </c>
      <c r="O481" s="4" t="s">
        <v>51</v>
      </c>
      <c r="P481" s="4" t="s">
        <v>51</v>
      </c>
      <c r="Q481" s="4" t="s">
        <v>612</v>
      </c>
      <c r="R481" s="4" t="s">
        <v>62</v>
      </c>
      <c r="S481" s="4" t="s">
        <v>63</v>
      </c>
      <c r="T481" s="4" t="s">
        <v>63</v>
      </c>
      <c r="X481" s="2">
        <v>1</v>
      </c>
      <c r="Y481" s="2">
        <v>2</v>
      </c>
      <c r="Z481" s="2">
        <v>3</v>
      </c>
      <c r="AA481" s="2">
        <v>4</v>
      </c>
      <c r="AR481" s="4" t="s">
        <v>51</v>
      </c>
      <c r="AS481" s="4" t="s">
        <v>51</v>
      </c>
      <c r="AU481" s="4" t="s">
        <v>699</v>
      </c>
      <c r="AV481" s="2">
        <v>444</v>
      </c>
    </row>
    <row r="482" spans="1:48" ht="30" customHeight="1" x14ac:dyDescent="0.3">
      <c r="A482" s="6" t="s">
        <v>683</v>
      </c>
      <c r="B482" s="6" t="s">
        <v>700</v>
      </c>
      <c r="C482" s="6" t="s">
        <v>617</v>
      </c>
      <c r="D482" s="28">
        <v>1</v>
      </c>
      <c r="E482" s="5">
        <f>TRUNC(일위대가목록!E92,0)</f>
        <v>0</v>
      </c>
      <c r="F482" s="5">
        <f t="shared" si="44"/>
        <v>0</v>
      </c>
      <c r="G482" s="5">
        <f>TRUNC(일위대가목록!F92,0)</f>
        <v>0</v>
      </c>
      <c r="H482" s="5">
        <f t="shared" si="45"/>
        <v>0</v>
      </c>
      <c r="I482" s="5">
        <f>TRUNC(일위대가목록!G92,0)</f>
        <v>0</v>
      </c>
      <c r="J482" s="5">
        <f t="shared" si="46"/>
        <v>0</v>
      </c>
      <c r="K482" s="5">
        <f t="shared" si="47"/>
        <v>0</v>
      </c>
      <c r="L482" s="5">
        <f t="shared" si="48"/>
        <v>0</v>
      </c>
      <c r="M482" s="6" t="s">
        <v>701</v>
      </c>
      <c r="N482" s="4" t="s">
        <v>702</v>
      </c>
      <c r="O482" s="4" t="s">
        <v>51</v>
      </c>
      <c r="P482" s="4" t="s">
        <v>51</v>
      </c>
      <c r="Q482" s="4" t="s">
        <v>612</v>
      </c>
      <c r="R482" s="4" t="s">
        <v>62</v>
      </c>
      <c r="S482" s="4" t="s">
        <v>63</v>
      </c>
      <c r="T482" s="4" t="s">
        <v>63</v>
      </c>
      <c r="X482" s="2">
        <v>1</v>
      </c>
      <c r="Y482" s="2">
        <v>2</v>
      </c>
      <c r="Z482" s="2">
        <v>3</v>
      </c>
      <c r="AA482" s="2">
        <v>4</v>
      </c>
      <c r="AR482" s="4" t="s">
        <v>51</v>
      </c>
      <c r="AS482" s="4" t="s">
        <v>51</v>
      </c>
      <c r="AU482" s="4" t="s">
        <v>703</v>
      </c>
      <c r="AV482" s="2">
        <v>445</v>
      </c>
    </row>
    <row r="483" spans="1:48" ht="30" customHeight="1" x14ac:dyDescent="0.3">
      <c r="A483" s="6" t="s">
        <v>683</v>
      </c>
      <c r="B483" s="6" t="s">
        <v>704</v>
      </c>
      <c r="C483" s="6" t="s">
        <v>617</v>
      </c>
      <c r="D483" s="28">
        <v>1</v>
      </c>
      <c r="E483" s="5">
        <f>TRUNC(일위대가목록!E93,0)</f>
        <v>0</v>
      </c>
      <c r="F483" s="5">
        <f t="shared" si="44"/>
        <v>0</v>
      </c>
      <c r="G483" s="5">
        <f>TRUNC(일위대가목록!F93,0)</f>
        <v>0</v>
      </c>
      <c r="H483" s="5">
        <f t="shared" si="45"/>
        <v>0</v>
      </c>
      <c r="I483" s="5">
        <f>TRUNC(일위대가목록!G93,0)</f>
        <v>0</v>
      </c>
      <c r="J483" s="5">
        <f t="shared" si="46"/>
        <v>0</v>
      </c>
      <c r="K483" s="5">
        <f t="shared" si="47"/>
        <v>0</v>
      </c>
      <c r="L483" s="5">
        <f t="shared" si="48"/>
        <v>0</v>
      </c>
      <c r="M483" s="6" t="s">
        <v>705</v>
      </c>
      <c r="N483" s="4" t="s">
        <v>706</v>
      </c>
      <c r="O483" s="4" t="s">
        <v>51</v>
      </c>
      <c r="P483" s="4" t="s">
        <v>51</v>
      </c>
      <c r="Q483" s="4" t="s">
        <v>612</v>
      </c>
      <c r="R483" s="4" t="s">
        <v>62</v>
      </c>
      <c r="S483" s="4" t="s">
        <v>63</v>
      </c>
      <c r="T483" s="4" t="s">
        <v>63</v>
      </c>
      <c r="X483" s="2">
        <v>1</v>
      </c>
      <c r="Y483" s="2">
        <v>2</v>
      </c>
      <c r="Z483" s="2">
        <v>3</v>
      </c>
      <c r="AA483" s="2">
        <v>4</v>
      </c>
      <c r="AR483" s="4" t="s">
        <v>51</v>
      </c>
      <c r="AS483" s="4" t="s">
        <v>51</v>
      </c>
      <c r="AU483" s="4" t="s">
        <v>707</v>
      </c>
      <c r="AV483" s="2">
        <v>446</v>
      </c>
    </row>
    <row r="484" spans="1:48" ht="30" customHeight="1" x14ac:dyDescent="0.3">
      <c r="A484" s="6" t="s">
        <v>683</v>
      </c>
      <c r="B484" s="6" t="s">
        <v>708</v>
      </c>
      <c r="C484" s="6" t="s">
        <v>617</v>
      </c>
      <c r="D484" s="28">
        <v>1</v>
      </c>
      <c r="E484" s="5">
        <f>TRUNC(일위대가목록!E94,0)</f>
        <v>0</v>
      </c>
      <c r="F484" s="5">
        <f t="shared" si="44"/>
        <v>0</v>
      </c>
      <c r="G484" s="5">
        <f>TRUNC(일위대가목록!F94,0)</f>
        <v>0</v>
      </c>
      <c r="H484" s="5">
        <f t="shared" si="45"/>
        <v>0</v>
      </c>
      <c r="I484" s="5">
        <f>TRUNC(일위대가목록!G94,0)</f>
        <v>0</v>
      </c>
      <c r="J484" s="5">
        <f t="shared" si="46"/>
        <v>0</v>
      </c>
      <c r="K484" s="5">
        <f t="shared" si="47"/>
        <v>0</v>
      </c>
      <c r="L484" s="5">
        <f t="shared" si="48"/>
        <v>0</v>
      </c>
      <c r="M484" s="6" t="s">
        <v>709</v>
      </c>
      <c r="N484" s="4" t="s">
        <v>710</v>
      </c>
      <c r="O484" s="4" t="s">
        <v>51</v>
      </c>
      <c r="P484" s="4" t="s">
        <v>51</v>
      </c>
      <c r="Q484" s="4" t="s">
        <v>612</v>
      </c>
      <c r="R484" s="4" t="s">
        <v>62</v>
      </c>
      <c r="S484" s="4" t="s">
        <v>63</v>
      </c>
      <c r="T484" s="4" t="s">
        <v>63</v>
      </c>
      <c r="X484" s="2">
        <v>1</v>
      </c>
      <c r="Y484" s="2">
        <v>2</v>
      </c>
      <c r="Z484" s="2">
        <v>3</v>
      </c>
      <c r="AA484" s="2">
        <v>4</v>
      </c>
      <c r="AR484" s="4" t="s">
        <v>51</v>
      </c>
      <c r="AS484" s="4" t="s">
        <v>51</v>
      </c>
      <c r="AU484" s="4" t="s">
        <v>711</v>
      </c>
      <c r="AV484" s="2">
        <v>447</v>
      </c>
    </row>
    <row r="485" spans="1:48" ht="30" customHeight="1" x14ac:dyDescent="0.3">
      <c r="A485" s="6" t="s">
        <v>683</v>
      </c>
      <c r="B485" s="6" t="s">
        <v>712</v>
      </c>
      <c r="C485" s="6" t="s">
        <v>617</v>
      </c>
      <c r="D485" s="28">
        <v>1</v>
      </c>
      <c r="E485" s="5">
        <f>TRUNC(일위대가목록!E95,0)</f>
        <v>0</v>
      </c>
      <c r="F485" s="5">
        <f t="shared" si="44"/>
        <v>0</v>
      </c>
      <c r="G485" s="5">
        <f>TRUNC(일위대가목록!F95,0)</f>
        <v>0</v>
      </c>
      <c r="H485" s="5">
        <f t="shared" si="45"/>
        <v>0</v>
      </c>
      <c r="I485" s="5">
        <f>TRUNC(일위대가목록!G95,0)</f>
        <v>0</v>
      </c>
      <c r="J485" s="5">
        <f t="shared" si="46"/>
        <v>0</v>
      </c>
      <c r="K485" s="5">
        <f t="shared" si="47"/>
        <v>0</v>
      </c>
      <c r="L485" s="5">
        <f t="shared" si="48"/>
        <v>0</v>
      </c>
      <c r="M485" s="6" t="s">
        <v>713</v>
      </c>
      <c r="N485" s="4" t="s">
        <v>714</v>
      </c>
      <c r="O485" s="4" t="s">
        <v>51</v>
      </c>
      <c r="P485" s="4" t="s">
        <v>51</v>
      </c>
      <c r="Q485" s="4" t="s">
        <v>612</v>
      </c>
      <c r="R485" s="4" t="s">
        <v>62</v>
      </c>
      <c r="S485" s="4" t="s">
        <v>63</v>
      </c>
      <c r="T485" s="4" t="s">
        <v>63</v>
      </c>
      <c r="X485" s="2">
        <v>1</v>
      </c>
      <c r="Y485" s="2">
        <v>2</v>
      </c>
      <c r="Z485" s="2">
        <v>3</v>
      </c>
      <c r="AA485" s="2">
        <v>4</v>
      </c>
      <c r="AR485" s="4" t="s">
        <v>51</v>
      </c>
      <c r="AS485" s="4" t="s">
        <v>51</v>
      </c>
      <c r="AU485" s="4" t="s">
        <v>715</v>
      </c>
      <c r="AV485" s="2">
        <v>448</v>
      </c>
    </row>
    <row r="486" spans="1:48" ht="30" customHeight="1" x14ac:dyDescent="0.3">
      <c r="A486" s="6" t="s">
        <v>683</v>
      </c>
      <c r="B486" s="6" t="s">
        <v>716</v>
      </c>
      <c r="C486" s="6" t="s">
        <v>617</v>
      </c>
      <c r="D486" s="28">
        <v>1</v>
      </c>
      <c r="E486" s="5">
        <f>TRUNC(일위대가목록!E96,0)</f>
        <v>0</v>
      </c>
      <c r="F486" s="5">
        <f t="shared" si="44"/>
        <v>0</v>
      </c>
      <c r="G486" s="5">
        <f>TRUNC(일위대가목록!F96,0)</f>
        <v>0</v>
      </c>
      <c r="H486" s="5">
        <f t="shared" si="45"/>
        <v>0</v>
      </c>
      <c r="I486" s="5">
        <f>TRUNC(일위대가목록!G96,0)</f>
        <v>0</v>
      </c>
      <c r="J486" s="5">
        <f t="shared" si="46"/>
        <v>0</v>
      </c>
      <c r="K486" s="5">
        <f t="shared" si="47"/>
        <v>0</v>
      </c>
      <c r="L486" s="5">
        <f t="shared" si="48"/>
        <v>0</v>
      </c>
      <c r="M486" s="6" t="s">
        <v>717</v>
      </c>
      <c r="N486" s="4" t="s">
        <v>718</v>
      </c>
      <c r="O486" s="4" t="s">
        <v>51</v>
      </c>
      <c r="P486" s="4" t="s">
        <v>51</v>
      </c>
      <c r="Q486" s="4" t="s">
        <v>612</v>
      </c>
      <c r="R486" s="4" t="s">
        <v>62</v>
      </c>
      <c r="S486" s="4" t="s">
        <v>63</v>
      </c>
      <c r="T486" s="4" t="s">
        <v>63</v>
      </c>
      <c r="X486" s="2">
        <v>1</v>
      </c>
      <c r="Y486" s="2">
        <v>2</v>
      </c>
      <c r="Z486" s="2">
        <v>3</v>
      </c>
      <c r="AA486" s="2">
        <v>4</v>
      </c>
      <c r="AR486" s="4" t="s">
        <v>51</v>
      </c>
      <c r="AS486" s="4" t="s">
        <v>51</v>
      </c>
      <c r="AU486" s="4" t="s">
        <v>719</v>
      </c>
      <c r="AV486" s="2">
        <v>449</v>
      </c>
    </row>
    <row r="487" spans="1:48" ht="30" customHeight="1" x14ac:dyDescent="0.3">
      <c r="A487" s="6" t="s">
        <v>720</v>
      </c>
      <c r="B487" s="6" t="s">
        <v>721</v>
      </c>
      <c r="C487" s="6" t="s">
        <v>617</v>
      </c>
      <c r="D487" s="28">
        <v>1</v>
      </c>
      <c r="E487" s="5">
        <f>TRUNC(일위대가목록!E97,0)</f>
        <v>0</v>
      </c>
      <c r="F487" s="5">
        <f t="shared" si="44"/>
        <v>0</v>
      </c>
      <c r="G487" s="5">
        <f>TRUNC(일위대가목록!F97,0)</f>
        <v>0</v>
      </c>
      <c r="H487" s="5">
        <f t="shared" si="45"/>
        <v>0</v>
      </c>
      <c r="I487" s="5">
        <f>TRUNC(일위대가목록!G97,0)</f>
        <v>0</v>
      </c>
      <c r="J487" s="5">
        <f t="shared" si="46"/>
        <v>0</v>
      </c>
      <c r="K487" s="5">
        <f t="shared" si="47"/>
        <v>0</v>
      </c>
      <c r="L487" s="5">
        <f t="shared" si="48"/>
        <v>0</v>
      </c>
      <c r="M487" s="6" t="s">
        <v>722</v>
      </c>
      <c r="N487" s="4" t="s">
        <v>723</v>
      </c>
      <c r="O487" s="4" t="s">
        <v>51</v>
      </c>
      <c r="P487" s="4" t="s">
        <v>51</v>
      </c>
      <c r="Q487" s="4" t="s">
        <v>612</v>
      </c>
      <c r="R487" s="4" t="s">
        <v>62</v>
      </c>
      <c r="S487" s="4" t="s">
        <v>63</v>
      </c>
      <c r="T487" s="4" t="s">
        <v>63</v>
      </c>
      <c r="X487" s="2">
        <v>1</v>
      </c>
      <c r="Y487" s="2">
        <v>2</v>
      </c>
      <c r="Z487" s="2">
        <v>3</v>
      </c>
      <c r="AA487" s="2">
        <v>4</v>
      </c>
      <c r="AR487" s="4" t="s">
        <v>51</v>
      </c>
      <c r="AS487" s="4" t="s">
        <v>51</v>
      </c>
      <c r="AU487" s="4" t="s">
        <v>724</v>
      </c>
      <c r="AV487" s="2">
        <v>269</v>
      </c>
    </row>
    <row r="488" spans="1:48" ht="30" customHeight="1" x14ac:dyDescent="0.3">
      <c r="A488" s="6" t="s">
        <v>720</v>
      </c>
      <c r="B488" s="6" t="s">
        <v>725</v>
      </c>
      <c r="C488" s="6" t="s">
        <v>617</v>
      </c>
      <c r="D488" s="28">
        <v>1</v>
      </c>
      <c r="E488" s="5">
        <f>TRUNC(일위대가목록!E98,0)</f>
        <v>0</v>
      </c>
      <c r="F488" s="5">
        <f t="shared" si="44"/>
        <v>0</v>
      </c>
      <c r="G488" s="5">
        <f>TRUNC(일위대가목록!F98,0)</f>
        <v>0</v>
      </c>
      <c r="H488" s="5">
        <f t="shared" si="45"/>
        <v>0</v>
      </c>
      <c r="I488" s="5">
        <f>TRUNC(일위대가목록!G98,0)</f>
        <v>0</v>
      </c>
      <c r="J488" s="5">
        <f t="shared" si="46"/>
        <v>0</v>
      </c>
      <c r="K488" s="5">
        <f t="shared" si="47"/>
        <v>0</v>
      </c>
      <c r="L488" s="5">
        <f t="shared" si="48"/>
        <v>0</v>
      </c>
      <c r="M488" s="6" t="s">
        <v>726</v>
      </c>
      <c r="N488" s="4" t="s">
        <v>727</v>
      </c>
      <c r="O488" s="4" t="s">
        <v>51</v>
      </c>
      <c r="P488" s="4" t="s">
        <v>51</v>
      </c>
      <c r="Q488" s="4" t="s">
        <v>612</v>
      </c>
      <c r="R488" s="4" t="s">
        <v>62</v>
      </c>
      <c r="S488" s="4" t="s">
        <v>63</v>
      </c>
      <c r="T488" s="4" t="s">
        <v>63</v>
      </c>
      <c r="X488" s="2">
        <v>1</v>
      </c>
      <c r="Y488" s="2">
        <v>2</v>
      </c>
      <c r="Z488" s="2">
        <v>3</v>
      </c>
      <c r="AA488" s="2">
        <v>4</v>
      </c>
      <c r="AR488" s="4" t="s">
        <v>51</v>
      </c>
      <c r="AS488" s="4" t="s">
        <v>51</v>
      </c>
      <c r="AU488" s="4" t="s">
        <v>728</v>
      </c>
      <c r="AV488" s="2">
        <v>270</v>
      </c>
    </row>
    <row r="489" spans="1:48" ht="30" customHeight="1" x14ac:dyDescent="0.3">
      <c r="A489" s="6" t="s">
        <v>720</v>
      </c>
      <c r="B489" s="6" t="s">
        <v>729</v>
      </c>
      <c r="C489" s="6" t="s">
        <v>617</v>
      </c>
      <c r="D489" s="28">
        <v>1</v>
      </c>
      <c r="E489" s="5">
        <f>TRUNC(일위대가목록!E99,0)</f>
        <v>0</v>
      </c>
      <c r="F489" s="5">
        <f t="shared" si="44"/>
        <v>0</v>
      </c>
      <c r="G489" s="5">
        <f>TRUNC(일위대가목록!F99,0)</f>
        <v>0</v>
      </c>
      <c r="H489" s="5">
        <f t="shared" si="45"/>
        <v>0</v>
      </c>
      <c r="I489" s="5">
        <f>TRUNC(일위대가목록!G99,0)</f>
        <v>0</v>
      </c>
      <c r="J489" s="5">
        <f t="shared" si="46"/>
        <v>0</v>
      </c>
      <c r="K489" s="5">
        <f t="shared" si="47"/>
        <v>0</v>
      </c>
      <c r="L489" s="5">
        <f t="shared" si="48"/>
        <v>0</v>
      </c>
      <c r="M489" s="6" t="s">
        <v>730</v>
      </c>
      <c r="N489" s="4" t="s">
        <v>731</v>
      </c>
      <c r="O489" s="4" t="s">
        <v>51</v>
      </c>
      <c r="P489" s="4" t="s">
        <v>51</v>
      </c>
      <c r="Q489" s="4" t="s">
        <v>612</v>
      </c>
      <c r="R489" s="4" t="s">
        <v>62</v>
      </c>
      <c r="S489" s="4" t="s">
        <v>63</v>
      </c>
      <c r="T489" s="4" t="s">
        <v>63</v>
      </c>
      <c r="X489" s="2">
        <v>1</v>
      </c>
      <c r="Y489" s="2">
        <v>2</v>
      </c>
      <c r="Z489" s="2">
        <v>3</v>
      </c>
      <c r="AA489" s="2">
        <v>4</v>
      </c>
      <c r="AR489" s="4" t="s">
        <v>51</v>
      </c>
      <c r="AS489" s="4" t="s">
        <v>51</v>
      </c>
      <c r="AU489" s="4" t="s">
        <v>732</v>
      </c>
      <c r="AV489" s="2">
        <v>271</v>
      </c>
    </row>
    <row r="490" spans="1:48" ht="30" customHeight="1" x14ac:dyDescent="0.3">
      <c r="A490" s="6" t="s">
        <v>720</v>
      </c>
      <c r="B490" s="6" t="s">
        <v>733</v>
      </c>
      <c r="C490" s="6" t="s">
        <v>617</v>
      </c>
      <c r="D490" s="28">
        <v>1</v>
      </c>
      <c r="E490" s="5">
        <f>TRUNC(일위대가목록!E100,0)</f>
        <v>0</v>
      </c>
      <c r="F490" s="5">
        <f t="shared" si="44"/>
        <v>0</v>
      </c>
      <c r="G490" s="5">
        <f>TRUNC(일위대가목록!F100,0)</f>
        <v>0</v>
      </c>
      <c r="H490" s="5">
        <f t="shared" si="45"/>
        <v>0</v>
      </c>
      <c r="I490" s="5">
        <f>TRUNC(일위대가목록!G100,0)</f>
        <v>0</v>
      </c>
      <c r="J490" s="5">
        <f t="shared" si="46"/>
        <v>0</v>
      </c>
      <c r="K490" s="5">
        <f t="shared" si="47"/>
        <v>0</v>
      </c>
      <c r="L490" s="5">
        <f t="shared" si="48"/>
        <v>0</v>
      </c>
      <c r="M490" s="6" t="s">
        <v>734</v>
      </c>
      <c r="N490" s="4" t="s">
        <v>735</v>
      </c>
      <c r="O490" s="4" t="s">
        <v>51</v>
      </c>
      <c r="P490" s="4" t="s">
        <v>51</v>
      </c>
      <c r="Q490" s="4" t="s">
        <v>612</v>
      </c>
      <c r="R490" s="4" t="s">
        <v>62</v>
      </c>
      <c r="S490" s="4" t="s">
        <v>63</v>
      </c>
      <c r="T490" s="4" t="s">
        <v>63</v>
      </c>
      <c r="X490" s="2">
        <v>1</v>
      </c>
      <c r="Y490" s="2">
        <v>2</v>
      </c>
      <c r="Z490" s="2">
        <v>3</v>
      </c>
      <c r="AA490" s="2">
        <v>4</v>
      </c>
      <c r="AR490" s="4" t="s">
        <v>51</v>
      </c>
      <c r="AS490" s="4" t="s">
        <v>51</v>
      </c>
      <c r="AU490" s="4" t="s">
        <v>736</v>
      </c>
      <c r="AV490" s="2">
        <v>272</v>
      </c>
    </row>
    <row r="491" spans="1:48" ht="30" customHeight="1" x14ac:dyDescent="0.3">
      <c r="A491" s="6" t="s">
        <v>720</v>
      </c>
      <c r="B491" s="6" t="s">
        <v>737</v>
      </c>
      <c r="C491" s="6" t="s">
        <v>617</v>
      </c>
      <c r="D491" s="28">
        <v>1</v>
      </c>
      <c r="E491" s="5">
        <f>TRUNC(일위대가목록!E101,0)</f>
        <v>0</v>
      </c>
      <c r="F491" s="5">
        <f t="shared" si="44"/>
        <v>0</v>
      </c>
      <c r="G491" s="5">
        <f>TRUNC(일위대가목록!F101,0)</f>
        <v>0</v>
      </c>
      <c r="H491" s="5">
        <f t="shared" si="45"/>
        <v>0</v>
      </c>
      <c r="I491" s="5">
        <f>TRUNC(일위대가목록!G101,0)</f>
        <v>0</v>
      </c>
      <c r="J491" s="5">
        <f t="shared" si="46"/>
        <v>0</v>
      </c>
      <c r="K491" s="5">
        <f t="shared" si="47"/>
        <v>0</v>
      </c>
      <c r="L491" s="5">
        <f t="shared" si="48"/>
        <v>0</v>
      </c>
      <c r="M491" s="6" t="s">
        <v>738</v>
      </c>
      <c r="N491" s="4" t="s">
        <v>739</v>
      </c>
      <c r="O491" s="4" t="s">
        <v>51</v>
      </c>
      <c r="P491" s="4" t="s">
        <v>51</v>
      </c>
      <c r="Q491" s="4" t="s">
        <v>612</v>
      </c>
      <c r="R491" s="4" t="s">
        <v>62</v>
      </c>
      <c r="S491" s="4" t="s">
        <v>63</v>
      </c>
      <c r="T491" s="4" t="s">
        <v>63</v>
      </c>
      <c r="X491" s="2">
        <v>1</v>
      </c>
      <c r="Y491" s="2">
        <v>2</v>
      </c>
      <c r="Z491" s="2">
        <v>3</v>
      </c>
      <c r="AA491" s="2">
        <v>4</v>
      </c>
      <c r="AR491" s="4" t="s">
        <v>51</v>
      </c>
      <c r="AS491" s="4" t="s">
        <v>51</v>
      </c>
      <c r="AU491" s="4" t="s">
        <v>740</v>
      </c>
      <c r="AV491" s="2">
        <v>273</v>
      </c>
    </row>
    <row r="492" spans="1:48" ht="30" customHeight="1" x14ac:dyDescent="0.3">
      <c r="A492" s="6" t="s">
        <v>720</v>
      </c>
      <c r="B492" s="6" t="s">
        <v>741</v>
      </c>
      <c r="C492" s="6" t="s">
        <v>617</v>
      </c>
      <c r="D492" s="28">
        <v>1</v>
      </c>
      <c r="E492" s="5">
        <f>TRUNC(일위대가목록!E102,0)</f>
        <v>0</v>
      </c>
      <c r="F492" s="5">
        <f t="shared" si="44"/>
        <v>0</v>
      </c>
      <c r="G492" s="5">
        <f>TRUNC(일위대가목록!F102,0)</f>
        <v>0</v>
      </c>
      <c r="H492" s="5">
        <f t="shared" si="45"/>
        <v>0</v>
      </c>
      <c r="I492" s="5">
        <f>TRUNC(일위대가목록!G102,0)</f>
        <v>0</v>
      </c>
      <c r="J492" s="5">
        <f t="shared" si="46"/>
        <v>0</v>
      </c>
      <c r="K492" s="5">
        <f t="shared" si="47"/>
        <v>0</v>
      </c>
      <c r="L492" s="5">
        <f t="shared" si="48"/>
        <v>0</v>
      </c>
      <c r="M492" s="6" t="s">
        <v>742</v>
      </c>
      <c r="N492" s="4" t="s">
        <v>743</v>
      </c>
      <c r="O492" s="4" t="s">
        <v>51</v>
      </c>
      <c r="P492" s="4" t="s">
        <v>51</v>
      </c>
      <c r="Q492" s="4" t="s">
        <v>612</v>
      </c>
      <c r="R492" s="4" t="s">
        <v>62</v>
      </c>
      <c r="S492" s="4" t="s">
        <v>63</v>
      </c>
      <c r="T492" s="4" t="s">
        <v>63</v>
      </c>
      <c r="X492" s="2">
        <v>1</v>
      </c>
      <c r="Y492" s="2">
        <v>2</v>
      </c>
      <c r="Z492" s="2">
        <v>3</v>
      </c>
      <c r="AA492" s="2">
        <v>4</v>
      </c>
      <c r="AR492" s="4" t="s">
        <v>51</v>
      </c>
      <c r="AS492" s="4" t="s">
        <v>51</v>
      </c>
      <c r="AU492" s="4" t="s">
        <v>744</v>
      </c>
      <c r="AV492" s="2">
        <v>274</v>
      </c>
    </row>
    <row r="493" spans="1:48" ht="30" customHeight="1" x14ac:dyDescent="0.3">
      <c r="A493" s="6" t="s">
        <v>720</v>
      </c>
      <c r="B493" s="6" t="s">
        <v>745</v>
      </c>
      <c r="C493" s="6" t="s">
        <v>617</v>
      </c>
      <c r="D493" s="28">
        <v>1</v>
      </c>
      <c r="E493" s="5">
        <f>TRUNC(일위대가목록!E103,0)</f>
        <v>0</v>
      </c>
      <c r="F493" s="5">
        <f t="shared" ref="F493:F524" si="49">TRUNC(E493*D493, 0)</f>
        <v>0</v>
      </c>
      <c r="G493" s="5">
        <f>TRUNC(일위대가목록!F103,0)</f>
        <v>0</v>
      </c>
      <c r="H493" s="5">
        <f t="shared" ref="H493:H524" si="50">TRUNC(G493*D493, 0)</f>
        <v>0</v>
      </c>
      <c r="I493" s="5">
        <f>TRUNC(일위대가목록!G103,0)</f>
        <v>0</v>
      </c>
      <c r="J493" s="5">
        <f t="shared" ref="J493:J524" si="51">TRUNC(I493*D493, 0)</f>
        <v>0</v>
      </c>
      <c r="K493" s="5">
        <f t="shared" ref="K493:K529" si="52">TRUNC(E493+G493+I493, 0)</f>
        <v>0</v>
      </c>
      <c r="L493" s="5">
        <f t="shared" ref="L493:L529" si="53">TRUNC(F493+H493+J493, 0)</f>
        <v>0</v>
      </c>
      <c r="M493" s="6" t="s">
        <v>746</v>
      </c>
      <c r="N493" s="4" t="s">
        <v>747</v>
      </c>
      <c r="O493" s="4" t="s">
        <v>51</v>
      </c>
      <c r="P493" s="4" t="s">
        <v>51</v>
      </c>
      <c r="Q493" s="4" t="s">
        <v>612</v>
      </c>
      <c r="R493" s="4" t="s">
        <v>62</v>
      </c>
      <c r="S493" s="4" t="s">
        <v>63</v>
      </c>
      <c r="T493" s="4" t="s">
        <v>63</v>
      </c>
      <c r="X493" s="2">
        <v>1</v>
      </c>
      <c r="Y493" s="2">
        <v>2</v>
      </c>
      <c r="Z493" s="2">
        <v>3</v>
      </c>
      <c r="AA493" s="2">
        <v>4</v>
      </c>
      <c r="AR493" s="4" t="s">
        <v>51</v>
      </c>
      <c r="AS493" s="4" t="s">
        <v>51</v>
      </c>
      <c r="AU493" s="4" t="s">
        <v>748</v>
      </c>
      <c r="AV493" s="2">
        <v>275</v>
      </c>
    </row>
    <row r="494" spans="1:48" ht="30" customHeight="1" x14ac:dyDescent="0.3">
      <c r="A494" s="6" t="s">
        <v>720</v>
      </c>
      <c r="B494" s="6" t="s">
        <v>749</v>
      </c>
      <c r="C494" s="6" t="s">
        <v>617</v>
      </c>
      <c r="D494" s="28">
        <v>1</v>
      </c>
      <c r="E494" s="5">
        <f>TRUNC(일위대가목록!E104,0)</f>
        <v>0</v>
      </c>
      <c r="F494" s="5">
        <f t="shared" si="49"/>
        <v>0</v>
      </c>
      <c r="G494" s="5">
        <f>TRUNC(일위대가목록!F104,0)</f>
        <v>0</v>
      </c>
      <c r="H494" s="5">
        <f t="shared" si="50"/>
        <v>0</v>
      </c>
      <c r="I494" s="5">
        <f>TRUNC(일위대가목록!G104,0)</f>
        <v>0</v>
      </c>
      <c r="J494" s="5">
        <f t="shared" si="51"/>
        <v>0</v>
      </c>
      <c r="K494" s="5">
        <f t="shared" si="52"/>
        <v>0</v>
      </c>
      <c r="L494" s="5">
        <f t="shared" si="53"/>
        <v>0</v>
      </c>
      <c r="M494" s="6" t="s">
        <v>750</v>
      </c>
      <c r="N494" s="4" t="s">
        <v>751</v>
      </c>
      <c r="O494" s="4" t="s">
        <v>51</v>
      </c>
      <c r="P494" s="4" t="s">
        <v>51</v>
      </c>
      <c r="Q494" s="4" t="s">
        <v>612</v>
      </c>
      <c r="R494" s="4" t="s">
        <v>62</v>
      </c>
      <c r="S494" s="4" t="s">
        <v>63</v>
      </c>
      <c r="T494" s="4" t="s">
        <v>63</v>
      </c>
      <c r="X494" s="2">
        <v>1</v>
      </c>
      <c r="Y494" s="2">
        <v>2</v>
      </c>
      <c r="Z494" s="2">
        <v>3</v>
      </c>
      <c r="AA494" s="2">
        <v>4</v>
      </c>
      <c r="AR494" s="4" t="s">
        <v>51</v>
      </c>
      <c r="AS494" s="4" t="s">
        <v>51</v>
      </c>
      <c r="AU494" s="4" t="s">
        <v>752</v>
      </c>
      <c r="AV494" s="2">
        <v>276</v>
      </c>
    </row>
    <row r="495" spans="1:48" ht="30" customHeight="1" x14ac:dyDescent="0.3">
      <c r="A495" s="6" t="s">
        <v>720</v>
      </c>
      <c r="B495" s="6" t="s">
        <v>753</v>
      </c>
      <c r="C495" s="6" t="s">
        <v>617</v>
      </c>
      <c r="D495" s="28">
        <v>1</v>
      </c>
      <c r="E495" s="5">
        <f>TRUNC(일위대가목록!E105,0)</f>
        <v>0</v>
      </c>
      <c r="F495" s="5">
        <f t="shared" si="49"/>
        <v>0</v>
      </c>
      <c r="G495" s="5">
        <f>TRUNC(일위대가목록!F105,0)</f>
        <v>0</v>
      </c>
      <c r="H495" s="5">
        <f t="shared" si="50"/>
        <v>0</v>
      </c>
      <c r="I495" s="5">
        <f>TRUNC(일위대가목록!G105,0)</f>
        <v>0</v>
      </c>
      <c r="J495" s="5">
        <f t="shared" si="51"/>
        <v>0</v>
      </c>
      <c r="K495" s="5">
        <f t="shared" si="52"/>
        <v>0</v>
      </c>
      <c r="L495" s="5">
        <f t="shared" si="53"/>
        <v>0</v>
      </c>
      <c r="M495" s="6" t="s">
        <v>754</v>
      </c>
      <c r="N495" s="4" t="s">
        <v>755</v>
      </c>
      <c r="O495" s="4" t="s">
        <v>51</v>
      </c>
      <c r="P495" s="4" t="s">
        <v>51</v>
      </c>
      <c r="Q495" s="4" t="s">
        <v>612</v>
      </c>
      <c r="R495" s="4" t="s">
        <v>62</v>
      </c>
      <c r="S495" s="4" t="s">
        <v>63</v>
      </c>
      <c r="T495" s="4" t="s">
        <v>63</v>
      </c>
      <c r="X495" s="2">
        <v>1</v>
      </c>
      <c r="Y495" s="2">
        <v>2</v>
      </c>
      <c r="Z495" s="2">
        <v>3</v>
      </c>
      <c r="AA495" s="2">
        <v>4</v>
      </c>
      <c r="AR495" s="4" t="s">
        <v>51</v>
      </c>
      <c r="AS495" s="4" t="s">
        <v>51</v>
      </c>
      <c r="AU495" s="4" t="s">
        <v>756</v>
      </c>
      <c r="AV495" s="2">
        <v>277</v>
      </c>
    </row>
    <row r="496" spans="1:48" ht="30" customHeight="1" x14ac:dyDescent="0.3">
      <c r="A496" s="6" t="s">
        <v>720</v>
      </c>
      <c r="B496" s="6" t="s">
        <v>757</v>
      </c>
      <c r="C496" s="6" t="s">
        <v>617</v>
      </c>
      <c r="D496" s="28">
        <v>1</v>
      </c>
      <c r="E496" s="5">
        <f>TRUNC(일위대가목록!E106,0)</f>
        <v>0</v>
      </c>
      <c r="F496" s="5">
        <f t="shared" si="49"/>
        <v>0</v>
      </c>
      <c r="G496" s="5">
        <f>TRUNC(일위대가목록!F106,0)</f>
        <v>0</v>
      </c>
      <c r="H496" s="5">
        <f t="shared" si="50"/>
        <v>0</v>
      </c>
      <c r="I496" s="5">
        <f>TRUNC(일위대가목록!G106,0)</f>
        <v>0</v>
      </c>
      <c r="J496" s="5">
        <f t="shared" si="51"/>
        <v>0</v>
      </c>
      <c r="K496" s="5">
        <f t="shared" si="52"/>
        <v>0</v>
      </c>
      <c r="L496" s="5">
        <f t="shared" si="53"/>
        <v>0</v>
      </c>
      <c r="M496" s="6" t="s">
        <v>758</v>
      </c>
      <c r="N496" s="4" t="s">
        <v>759</v>
      </c>
      <c r="O496" s="4" t="s">
        <v>51</v>
      </c>
      <c r="P496" s="4" t="s">
        <v>51</v>
      </c>
      <c r="Q496" s="4" t="s">
        <v>612</v>
      </c>
      <c r="R496" s="4" t="s">
        <v>62</v>
      </c>
      <c r="S496" s="4" t="s">
        <v>63</v>
      </c>
      <c r="T496" s="4" t="s">
        <v>63</v>
      </c>
      <c r="X496" s="2">
        <v>1</v>
      </c>
      <c r="Y496" s="2">
        <v>2</v>
      </c>
      <c r="Z496" s="2">
        <v>3</v>
      </c>
      <c r="AA496" s="2">
        <v>4</v>
      </c>
      <c r="AR496" s="4" t="s">
        <v>51</v>
      </c>
      <c r="AS496" s="4" t="s">
        <v>51</v>
      </c>
      <c r="AU496" s="4" t="s">
        <v>760</v>
      </c>
      <c r="AV496" s="2">
        <v>278</v>
      </c>
    </row>
    <row r="497" spans="1:48" ht="30" customHeight="1" x14ac:dyDescent="0.3">
      <c r="A497" s="6" t="s">
        <v>720</v>
      </c>
      <c r="B497" s="6" t="s">
        <v>761</v>
      </c>
      <c r="C497" s="6" t="s">
        <v>617</v>
      </c>
      <c r="D497" s="28">
        <v>1</v>
      </c>
      <c r="E497" s="5">
        <f>TRUNC(일위대가목록!E107,0)</f>
        <v>0</v>
      </c>
      <c r="F497" s="5">
        <f t="shared" si="49"/>
        <v>0</v>
      </c>
      <c r="G497" s="5">
        <f>TRUNC(일위대가목록!F107,0)</f>
        <v>0</v>
      </c>
      <c r="H497" s="5">
        <f t="shared" si="50"/>
        <v>0</v>
      </c>
      <c r="I497" s="5">
        <f>TRUNC(일위대가목록!G107,0)</f>
        <v>0</v>
      </c>
      <c r="J497" s="5">
        <f t="shared" si="51"/>
        <v>0</v>
      </c>
      <c r="K497" s="5">
        <f t="shared" si="52"/>
        <v>0</v>
      </c>
      <c r="L497" s="5">
        <f t="shared" si="53"/>
        <v>0</v>
      </c>
      <c r="M497" s="6" t="s">
        <v>762</v>
      </c>
      <c r="N497" s="4" t="s">
        <v>763</v>
      </c>
      <c r="O497" s="4" t="s">
        <v>51</v>
      </c>
      <c r="P497" s="4" t="s">
        <v>51</v>
      </c>
      <c r="Q497" s="4" t="s">
        <v>612</v>
      </c>
      <c r="R497" s="4" t="s">
        <v>62</v>
      </c>
      <c r="S497" s="4" t="s">
        <v>63</v>
      </c>
      <c r="T497" s="4" t="s">
        <v>63</v>
      </c>
      <c r="X497" s="2">
        <v>1</v>
      </c>
      <c r="Y497" s="2">
        <v>2</v>
      </c>
      <c r="Z497" s="2">
        <v>3</v>
      </c>
      <c r="AA497" s="2">
        <v>4</v>
      </c>
      <c r="AR497" s="4" t="s">
        <v>51</v>
      </c>
      <c r="AS497" s="4" t="s">
        <v>51</v>
      </c>
      <c r="AU497" s="4" t="s">
        <v>764</v>
      </c>
      <c r="AV497" s="2">
        <v>279</v>
      </c>
    </row>
    <row r="498" spans="1:48" ht="30" customHeight="1" x14ac:dyDescent="0.3">
      <c r="A498" s="6" t="s">
        <v>765</v>
      </c>
      <c r="B498" s="6" t="s">
        <v>766</v>
      </c>
      <c r="C498" s="6" t="s">
        <v>617</v>
      </c>
      <c r="D498" s="28">
        <v>3</v>
      </c>
      <c r="E498" s="5">
        <f>TRUNC(일위대가목록!E108,0)</f>
        <v>0</v>
      </c>
      <c r="F498" s="5">
        <f t="shared" si="49"/>
        <v>0</v>
      </c>
      <c r="G498" s="5">
        <f>TRUNC(일위대가목록!F108,0)</f>
        <v>0</v>
      </c>
      <c r="H498" s="5">
        <f t="shared" si="50"/>
        <v>0</v>
      </c>
      <c r="I498" s="5">
        <f>TRUNC(일위대가목록!G108,0)</f>
        <v>0</v>
      </c>
      <c r="J498" s="5">
        <f t="shared" si="51"/>
        <v>0</v>
      </c>
      <c r="K498" s="5">
        <f t="shared" si="52"/>
        <v>0</v>
      </c>
      <c r="L498" s="5">
        <f t="shared" si="53"/>
        <v>0</v>
      </c>
      <c r="M498" s="6" t="s">
        <v>767</v>
      </c>
      <c r="N498" s="4" t="s">
        <v>768</v>
      </c>
      <c r="O498" s="4" t="s">
        <v>51</v>
      </c>
      <c r="P498" s="4" t="s">
        <v>51</v>
      </c>
      <c r="Q498" s="4" t="s">
        <v>612</v>
      </c>
      <c r="R498" s="4" t="s">
        <v>62</v>
      </c>
      <c r="S498" s="4" t="s">
        <v>63</v>
      </c>
      <c r="T498" s="4" t="s">
        <v>63</v>
      </c>
      <c r="X498" s="2">
        <v>1</v>
      </c>
      <c r="Y498" s="2">
        <v>2</v>
      </c>
      <c r="Z498" s="2">
        <v>3</v>
      </c>
      <c r="AA498" s="2">
        <v>4</v>
      </c>
      <c r="AR498" s="4" t="s">
        <v>51</v>
      </c>
      <c r="AS498" s="4" t="s">
        <v>51</v>
      </c>
      <c r="AU498" s="4" t="s">
        <v>769</v>
      </c>
      <c r="AV498" s="2">
        <v>450</v>
      </c>
    </row>
    <row r="499" spans="1:48" ht="30" customHeight="1" x14ac:dyDescent="0.3">
      <c r="A499" s="6" t="s">
        <v>765</v>
      </c>
      <c r="B499" s="6" t="s">
        <v>770</v>
      </c>
      <c r="C499" s="6" t="s">
        <v>617</v>
      </c>
      <c r="D499" s="28">
        <v>3</v>
      </c>
      <c r="E499" s="5">
        <f>TRUNC(일위대가목록!E109,0)</f>
        <v>0</v>
      </c>
      <c r="F499" s="5">
        <f t="shared" si="49"/>
        <v>0</v>
      </c>
      <c r="G499" s="5">
        <f>TRUNC(일위대가목록!F109,0)</f>
        <v>0</v>
      </c>
      <c r="H499" s="5">
        <f t="shared" si="50"/>
        <v>0</v>
      </c>
      <c r="I499" s="5">
        <f>TRUNC(일위대가목록!G109,0)</f>
        <v>0</v>
      </c>
      <c r="J499" s="5">
        <f t="shared" si="51"/>
        <v>0</v>
      </c>
      <c r="K499" s="5">
        <f t="shared" si="52"/>
        <v>0</v>
      </c>
      <c r="L499" s="5">
        <f t="shared" si="53"/>
        <v>0</v>
      </c>
      <c r="M499" s="6" t="s">
        <v>771</v>
      </c>
      <c r="N499" s="4" t="s">
        <v>772</v>
      </c>
      <c r="O499" s="4" t="s">
        <v>51</v>
      </c>
      <c r="P499" s="4" t="s">
        <v>51</v>
      </c>
      <c r="Q499" s="4" t="s">
        <v>612</v>
      </c>
      <c r="R499" s="4" t="s">
        <v>62</v>
      </c>
      <c r="S499" s="4" t="s">
        <v>63</v>
      </c>
      <c r="T499" s="4" t="s">
        <v>63</v>
      </c>
      <c r="X499" s="2">
        <v>1</v>
      </c>
      <c r="Y499" s="2">
        <v>2</v>
      </c>
      <c r="Z499" s="2">
        <v>3</v>
      </c>
      <c r="AA499" s="2">
        <v>4</v>
      </c>
      <c r="AR499" s="4" t="s">
        <v>51</v>
      </c>
      <c r="AS499" s="4" t="s">
        <v>51</v>
      </c>
      <c r="AU499" s="4" t="s">
        <v>773</v>
      </c>
      <c r="AV499" s="2">
        <v>451</v>
      </c>
    </row>
    <row r="500" spans="1:48" ht="30" customHeight="1" x14ac:dyDescent="0.3">
      <c r="A500" s="6" t="s">
        <v>765</v>
      </c>
      <c r="B500" s="6" t="s">
        <v>774</v>
      </c>
      <c r="C500" s="6" t="s">
        <v>617</v>
      </c>
      <c r="D500" s="28">
        <v>3</v>
      </c>
      <c r="E500" s="5">
        <f>TRUNC(일위대가목록!E110,0)</f>
        <v>0</v>
      </c>
      <c r="F500" s="5">
        <f t="shared" si="49"/>
        <v>0</v>
      </c>
      <c r="G500" s="5">
        <f>TRUNC(일위대가목록!F110,0)</f>
        <v>0</v>
      </c>
      <c r="H500" s="5">
        <f t="shared" si="50"/>
        <v>0</v>
      </c>
      <c r="I500" s="5">
        <f>TRUNC(일위대가목록!G110,0)</f>
        <v>0</v>
      </c>
      <c r="J500" s="5">
        <f t="shared" si="51"/>
        <v>0</v>
      </c>
      <c r="K500" s="5">
        <f t="shared" si="52"/>
        <v>0</v>
      </c>
      <c r="L500" s="5">
        <f t="shared" si="53"/>
        <v>0</v>
      </c>
      <c r="M500" s="6" t="s">
        <v>775</v>
      </c>
      <c r="N500" s="4" t="s">
        <v>776</v>
      </c>
      <c r="O500" s="4" t="s">
        <v>51</v>
      </c>
      <c r="P500" s="4" t="s">
        <v>51</v>
      </c>
      <c r="Q500" s="4" t="s">
        <v>612</v>
      </c>
      <c r="R500" s="4" t="s">
        <v>62</v>
      </c>
      <c r="S500" s="4" t="s">
        <v>63</v>
      </c>
      <c r="T500" s="4" t="s">
        <v>63</v>
      </c>
      <c r="X500" s="2">
        <v>1</v>
      </c>
      <c r="Y500" s="2">
        <v>2</v>
      </c>
      <c r="Z500" s="2">
        <v>3</v>
      </c>
      <c r="AA500" s="2">
        <v>4</v>
      </c>
      <c r="AR500" s="4" t="s">
        <v>51</v>
      </c>
      <c r="AS500" s="4" t="s">
        <v>51</v>
      </c>
      <c r="AU500" s="4" t="s">
        <v>777</v>
      </c>
      <c r="AV500" s="2">
        <v>452</v>
      </c>
    </row>
    <row r="501" spans="1:48" ht="30" customHeight="1" x14ac:dyDescent="0.3">
      <c r="A501" s="6" t="s">
        <v>765</v>
      </c>
      <c r="B501" s="6" t="s">
        <v>778</v>
      </c>
      <c r="C501" s="6" t="s">
        <v>617</v>
      </c>
      <c r="D501" s="28">
        <v>3</v>
      </c>
      <c r="E501" s="5">
        <f>TRUNC(일위대가목록!E111,0)</f>
        <v>0</v>
      </c>
      <c r="F501" s="5">
        <f t="shared" si="49"/>
        <v>0</v>
      </c>
      <c r="G501" s="5">
        <f>TRUNC(일위대가목록!F111,0)</f>
        <v>0</v>
      </c>
      <c r="H501" s="5">
        <f t="shared" si="50"/>
        <v>0</v>
      </c>
      <c r="I501" s="5">
        <f>TRUNC(일위대가목록!G111,0)</f>
        <v>0</v>
      </c>
      <c r="J501" s="5">
        <f t="shared" si="51"/>
        <v>0</v>
      </c>
      <c r="K501" s="5">
        <f t="shared" si="52"/>
        <v>0</v>
      </c>
      <c r="L501" s="5">
        <f t="shared" si="53"/>
        <v>0</v>
      </c>
      <c r="M501" s="6" t="s">
        <v>779</v>
      </c>
      <c r="N501" s="4" t="s">
        <v>780</v>
      </c>
      <c r="O501" s="4" t="s">
        <v>51</v>
      </c>
      <c r="P501" s="4" t="s">
        <v>51</v>
      </c>
      <c r="Q501" s="4" t="s">
        <v>612</v>
      </c>
      <c r="R501" s="4" t="s">
        <v>62</v>
      </c>
      <c r="S501" s="4" t="s">
        <v>63</v>
      </c>
      <c r="T501" s="4" t="s">
        <v>63</v>
      </c>
      <c r="X501" s="2">
        <v>1</v>
      </c>
      <c r="Y501" s="2">
        <v>2</v>
      </c>
      <c r="Z501" s="2">
        <v>3</v>
      </c>
      <c r="AA501" s="2">
        <v>4</v>
      </c>
      <c r="AR501" s="4" t="s">
        <v>51</v>
      </c>
      <c r="AS501" s="4" t="s">
        <v>51</v>
      </c>
      <c r="AU501" s="4" t="s">
        <v>781</v>
      </c>
      <c r="AV501" s="2">
        <v>453</v>
      </c>
    </row>
    <row r="502" spans="1:48" ht="30" customHeight="1" x14ac:dyDescent="0.3">
      <c r="A502" s="6" t="s">
        <v>765</v>
      </c>
      <c r="B502" s="6" t="s">
        <v>782</v>
      </c>
      <c r="C502" s="6" t="s">
        <v>617</v>
      </c>
      <c r="D502" s="28">
        <v>3</v>
      </c>
      <c r="E502" s="5">
        <f>TRUNC(일위대가목록!E112,0)</f>
        <v>0</v>
      </c>
      <c r="F502" s="5">
        <f t="shared" si="49"/>
        <v>0</v>
      </c>
      <c r="G502" s="5">
        <f>TRUNC(일위대가목록!F112,0)</f>
        <v>0</v>
      </c>
      <c r="H502" s="5">
        <f t="shared" si="50"/>
        <v>0</v>
      </c>
      <c r="I502" s="5">
        <f>TRUNC(일위대가목록!G112,0)</f>
        <v>0</v>
      </c>
      <c r="J502" s="5">
        <f t="shared" si="51"/>
        <v>0</v>
      </c>
      <c r="K502" s="5">
        <f t="shared" si="52"/>
        <v>0</v>
      </c>
      <c r="L502" s="5">
        <f t="shared" si="53"/>
        <v>0</v>
      </c>
      <c r="M502" s="6" t="s">
        <v>783</v>
      </c>
      <c r="N502" s="4" t="s">
        <v>784</v>
      </c>
      <c r="O502" s="4" t="s">
        <v>51</v>
      </c>
      <c r="P502" s="4" t="s">
        <v>51</v>
      </c>
      <c r="Q502" s="4" t="s">
        <v>612</v>
      </c>
      <c r="R502" s="4" t="s">
        <v>62</v>
      </c>
      <c r="S502" s="4" t="s">
        <v>63</v>
      </c>
      <c r="T502" s="4" t="s">
        <v>63</v>
      </c>
      <c r="X502" s="2">
        <v>1</v>
      </c>
      <c r="Y502" s="2">
        <v>2</v>
      </c>
      <c r="Z502" s="2">
        <v>3</v>
      </c>
      <c r="AA502" s="2">
        <v>4</v>
      </c>
      <c r="AR502" s="4" t="s">
        <v>51</v>
      </c>
      <c r="AS502" s="4" t="s">
        <v>51</v>
      </c>
      <c r="AU502" s="4" t="s">
        <v>785</v>
      </c>
      <c r="AV502" s="2">
        <v>454</v>
      </c>
    </row>
    <row r="503" spans="1:48" ht="30" customHeight="1" x14ac:dyDescent="0.3">
      <c r="A503" s="6" t="s">
        <v>765</v>
      </c>
      <c r="B503" s="6" t="s">
        <v>786</v>
      </c>
      <c r="C503" s="6" t="s">
        <v>617</v>
      </c>
      <c r="D503" s="28">
        <v>3</v>
      </c>
      <c r="E503" s="5">
        <f>TRUNC(일위대가목록!E113,0)</f>
        <v>0</v>
      </c>
      <c r="F503" s="5">
        <f t="shared" si="49"/>
        <v>0</v>
      </c>
      <c r="G503" s="5">
        <f>TRUNC(일위대가목록!F113,0)</f>
        <v>0</v>
      </c>
      <c r="H503" s="5">
        <f t="shared" si="50"/>
        <v>0</v>
      </c>
      <c r="I503" s="5">
        <f>TRUNC(일위대가목록!G113,0)</f>
        <v>0</v>
      </c>
      <c r="J503" s="5">
        <f t="shared" si="51"/>
        <v>0</v>
      </c>
      <c r="K503" s="5">
        <f t="shared" si="52"/>
        <v>0</v>
      </c>
      <c r="L503" s="5">
        <f t="shared" si="53"/>
        <v>0</v>
      </c>
      <c r="M503" s="6" t="s">
        <v>787</v>
      </c>
      <c r="N503" s="4" t="s">
        <v>788</v>
      </c>
      <c r="O503" s="4" t="s">
        <v>51</v>
      </c>
      <c r="P503" s="4" t="s">
        <v>51</v>
      </c>
      <c r="Q503" s="4" t="s">
        <v>612</v>
      </c>
      <c r="R503" s="4" t="s">
        <v>62</v>
      </c>
      <c r="S503" s="4" t="s">
        <v>63</v>
      </c>
      <c r="T503" s="4" t="s">
        <v>63</v>
      </c>
      <c r="X503" s="2">
        <v>1</v>
      </c>
      <c r="Y503" s="2">
        <v>2</v>
      </c>
      <c r="Z503" s="2">
        <v>3</v>
      </c>
      <c r="AA503" s="2">
        <v>4</v>
      </c>
      <c r="AR503" s="4" t="s">
        <v>51</v>
      </c>
      <c r="AS503" s="4" t="s">
        <v>51</v>
      </c>
      <c r="AU503" s="4" t="s">
        <v>789</v>
      </c>
      <c r="AV503" s="2">
        <v>455</v>
      </c>
    </row>
    <row r="504" spans="1:48" ht="30" customHeight="1" x14ac:dyDescent="0.3">
      <c r="A504" s="6" t="s">
        <v>790</v>
      </c>
      <c r="B504" s="6" t="s">
        <v>791</v>
      </c>
      <c r="C504" s="6" t="s">
        <v>617</v>
      </c>
      <c r="D504" s="28">
        <v>1</v>
      </c>
      <c r="E504" s="5">
        <f>TRUNC(일위대가목록!E114,0)</f>
        <v>0</v>
      </c>
      <c r="F504" s="5">
        <f t="shared" si="49"/>
        <v>0</v>
      </c>
      <c r="G504" s="5">
        <f>TRUNC(일위대가목록!F114,0)</f>
        <v>0</v>
      </c>
      <c r="H504" s="5">
        <f t="shared" si="50"/>
        <v>0</v>
      </c>
      <c r="I504" s="5">
        <f>TRUNC(일위대가목록!G114,0)</f>
        <v>0</v>
      </c>
      <c r="J504" s="5">
        <f t="shared" si="51"/>
        <v>0</v>
      </c>
      <c r="K504" s="5">
        <f t="shared" si="52"/>
        <v>0</v>
      </c>
      <c r="L504" s="5">
        <f t="shared" si="53"/>
        <v>0</v>
      </c>
      <c r="M504" s="6" t="s">
        <v>792</v>
      </c>
      <c r="N504" s="4" t="s">
        <v>793</v>
      </c>
      <c r="O504" s="4" t="s">
        <v>51</v>
      </c>
      <c r="P504" s="4" t="s">
        <v>51</v>
      </c>
      <c r="Q504" s="4" t="s">
        <v>612</v>
      </c>
      <c r="R504" s="4" t="s">
        <v>62</v>
      </c>
      <c r="S504" s="4" t="s">
        <v>63</v>
      </c>
      <c r="T504" s="4" t="s">
        <v>63</v>
      </c>
      <c r="X504" s="2">
        <v>1</v>
      </c>
      <c r="Y504" s="2">
        <v>2</v>
      </c>
      <c r="Z504" s="2">
        <v>3</v>
      </c>
      <c r="AA504" s="2">
        <v>4</v>
      </c>
      <c r="AR504" s="4" t="s">
        <v>51</v>
      </c>
      <c r="AS504" s="4" t="s">
        <v>51</v>
      </c>
      <c r="AU504" s="4" t="s">
        <v>794</v>
      </c>
      <c r="AV504" s="2">
        <v>456</v>
      </c>
    </row>
    <row r="505" spans="1:48" ht="30" customHeight="1" x14ac:dyDescent="0.3">
      <c r="A505" s="6" t="s">
        <v>790</v>
      </c>
      <c r="B505" s="6" t="s">
        <v>795</v>
      </c>
      <c r="C505" s="6" t="s">
        <v>617</v>
      </c>
      <c r="D505" s="28">
        <v>1</v>
      </c>
      <c r="E505" s="5">
        <f>TRUNC(일위대가목록!E115,0)</f>
        <v>0</v>
      </c>
      <c r="F505" s="5">
        <f t="shared" si="49"/>
        <v>0</v>
      </c>
      <c r="G505" s="5">
        <f>TRUNC(일위대가목록!F115,0)</f>
        <v>0</v>
      </c>
      <c r="H505" s="5">
        <f t="shared" si="50"/>
        <v>0</v>
      </c>
      <c r="I505" s="5">
        <f>TRUNC(일위대가목록!G115,0)</f>
        <v>0</v>
      </c>
      <c r="J505" s="5">
        <f t="shared" si="51"/>
        <v>0</v>
      </c>
      <c r="K505" s="5">
        <f t="shared" si="52"/>
        <v>0</v>
      </c>
      <c r="L505" s="5">
        <f t="shared" si="53"/>
        <v>0</v>
      </c>
      <c r="M505" s="6" t="s">
        <v>796</v>
      </c>
      <c r="N505" s="4" t="s">
        <v>797</v>
      </c>
      <c r="O505" s="4" t="s">
        <v>51</v>
      </c>
      <c r="P505" s="4" t="s">
        <v>51</v>
      </c>
      <c r="Q505" s="4" t="s">
        <v>612</v>
      </c>
      <c r="R505" s="4" t="s">
        <v>62</v>
      </c>
      <c r="S505" s="4" t="s">
        <v>63</v>
      </c>
      <c r="T505" s="4" t="s">
        <v>63</v>
      </c>
      <c r="X505" s="2">
        <v>1</v>
      </c>
      <c r="Y505" s="2">
        <v>2</v>
      </c>
      <c r="Z505" s="2">
        <v>3</v>
      </c>
      <c r="AA505" s="2">
        <v>4</v>
      </c>
      <c r="AR505" s="4" t="s">
        <v>51</v>
      </c>
      <c r="AS505" s="4" t="s">
        <v>51</v>
      </c>
      <c r="AU505" s="4" t="s">
        <v>798</v>
      </c>
      <c r="AV505" s="2">
        <v>457</v>
      </c>
    </row>
    <row r="506" spans="1:48" ht="30" customHeight="1" x14ac:dyDescent="0.3">
      <c r="A506" s="6" t="s">
        <v>790</v>
      </c>
      <c r="B506" s="6" t="s">
        <v>799</v>
      </c>
      <c r="C506" s="6" t="s">
        <v>617</v>
      </c>
      <c r="D506" s="28">
        <v>1</v>
      </c>
      <c r="E506" s="5">
        <f>TRUNC(일위대가목록!E116,0)</f>
        <v>0</v>
      </c>
      <c r="F506" s="5">
        <f t="shared" si="49"/>
        <v>0</v>
      </c>
      <c r="G506" s="5">
        <f>TRUNC(일위대가목록!F116,0)</f>
        <v>0</v>
      </c>
      <c r="H506" s="5">
        <f t="shared" si="50"/>
        <v>0</v>
      </c>
      <c r="I506" s="5">
        <f>TRUNC(일위대가목록!G116,0)</f>
        <v>0</v>
      </c>
      <c r="J506" s="5">
        <f t="shared" si="51"/>
        <v>0</v>
      </c>
      <c r="K506" s="5">
        <f t="shared" si="52"/>
        <v>0</v>
      </c>
      <c r="L506" s="5">
        <f t="shared" si="53"/>
        <v>0</v>
      </c>
      <c r="M506" s="6" t="s">
        <v>800</v>
      </c>
      <c r="N506" s="4" t="s">
        <v>801</v>
      </c>
      <c r="O506" s="4" t="s">
        <v>51</v>
      </c>
      <c r="P506" s="4" t="s">
        <v>51</v>
      </c>
      <c r="Q506" s="4" t="s">
        <v>612</v>
      </c>
      <c r="R506" s="4" t="s">
        <v>62</v>
      </c>
      <c r="S506" s="4" t="s">
        <v>63</v>
      </c>
      <c r="T506" s="4" t="s">
        <v>63</v>
      </c>
      <c r="X506" s="2">
        <v>1</v>
      </c>
      <c r="Y506" s="2">
        <v>2</v>
      </c>
      <c r="Z506" s="2">
        <v>3</v>
      </c>
      <c r="AA506" s="2">
        <v>4</v>
      </c>
      <c r="AR506" s="4" t="s">
        <v>51</v>
      </c>
      <c r="AS506" s="4" t="s">
        <v>51</v>
      </c>
      <c r="AU506" s="4" t="s">
        <v>802</v>
      </c>
      <c r="AV506" s="2">
        <v>458</v>
      </c>
    </row>
    <row r="507" spans="1:48" ht="30" customHeight="1" x14ac:dyDescent="0.3">
      <c r="A507" s="6" t="s">
        <v>790</v>
      </c>
      <c r="B507" s="6" t="s">
        <v>803</v>
      </c>
      <c r="C507" s="6" t="s">
        <v>617</v>
      </c>
      <c r="D507" s="28">
        <v>1</v>
      </c>
      <c r="E507" s="5">
        <f>TRUNC(일위대가목록!E117,0)</f>
        <v>0</v>
      </c>
      <c r="F507" s="5">
        <f t="shared" si="49"/>
        <v>0</v>
      </c>
      <c r="G507" s="5">
        <f>TRUNC(일위대가목록!F117,0)</f>
        <v>0</v>
      </c>
      <c r="H507" s="5">
        <f t="shared" si="50"/>
        <v>0</v>
      </c>
      <c r="I507" s="5">
        <f>TRUNC(일위대가목록!G117,0)</f>
        <v>0</v>
      </c>
      <c r="J507" s="5">
        <f t="shared" si="51"/>
        <v>0</v>
      </c>
      <c r="K507" s="5">
        <f t="shared" si="52"/>
        <v>0</v>
      </c>
      <c r="L507" s="5">
        <f t="shared" si="53"/>
        <v>0</v>
      </c>
      <c r="M507" s="6" t="s">
        <v>804</v>
      </c>
      <c r="N507" s="4" t="s">
        <v>805</v>
      </c>
      <c r="O507" s="4" t="s">
        <v>51</v>
      </c>
      <c r="P507" s="4" t="s">
        <v>51</v>
      </c>
      <c r="Q507" s="4" t="s">
        <v>612</v>
      </c>
      <c r="R507" s="4" t="s">
        <v>62</v>
      </c>
      <c r="S507" s="4" t="s">
        <v>63</v>
      </c>
      <c r="T507" s="4" t="s">
        <v>63</v>
      </c>
      <c r="X507" s="2">
        <v>1</v>
      </c>
      <c r="Y507" s="2">
        <v>2</v>
      </c>
      <c r="Z507" s="2">
        <v>3</v>
      </c>
      <c r="AA507" s="2">
        <v>4</v>
      </c>
      <c r="AR507" s="4" t="s">
        <v>51</v>
      </c>
      <c r="AS507" s="4" t="s">
        <v>51</v>
      </c>
      <c r="AU507" s="4" t="s">
        <v>806</v>
      </c>
      <c r="AV507" s="2">
        <v>459</v>
      </c>
    </row>
    <row r="508" spans="1:48" ht="30" customHeight="1" x14ac:dyDescent="0.3">
      <c r="A508" s="6" t="s">
        <v>790</v>
      </c>
      <c r="B508" s="6" t="s">
        <v>807</v>
      </c>
      <c r="C508" s="6" t="s">
        <v>617</v>
      </c>
      <c r="D508" s="28">
        <v>1</v>
      </c>
      <c r="E508" s="5">
        <f>TRUNC(일위대가목록!E118,0)</f>
        <v>0</v>
      </c>
      <c r="F508" s="5">
        <f t="shared" si="49"/>
        <v>0</v>
      </c>
      <c r="G508" s="5">
        <f>TRUNC(일위대가목록!F118,0)</f>
        <v>0</v>
      </c>
      <c r="H508" s="5">
        <f t="shared" si="50"/>
        <v>0</v>
      </c>
      <c r="I508" s="5">
        <f>TRUNC(일위대가목록!G118,0)</f>
        <v>0</v>
      </c>
      <c r="J508" s="5">
        <f t="shared" si="51"/>
        <v>0</v>
      </c>
      <c r="K508" s="5">
        <f t="shared" si="52"/>
        <v>0</v>
      </c>
      <c r="L508" s="5">
        <f t="shared" si="53"/>
        <v>0</v>
      </c>
      <c r="M508" s="6" t="s">
        <v>808</v>
      </c>
      <c r="N508" s="4" t="s">
        <v>809</v>
      </c>
      <c r="O508" s="4" t="s">
        <v>51</v>
      </c>
      <c r="P508" s="4" t="s">
        <v>51</v>
      </c>
      <c r="Q508" s="4" t="s">
        <v>612</v>
      </c>
      <c r="R508" s="4" t="s">
        <v>62</v>
      </c>
      <c r="S508" s="4" t="s">
        <v>63</v>
      </c>
      <c r="T508" s="4" t="s">
        <v>63</v>
      </c>
      <c r="X508" s="2">
        <v>1</v>
      </c>
      <c r="Y508" s="2">
        <v>2</v>
      </c>
      <c r="Z508" s="2">
        <v>3</v>
      </c>
      <c r="AA508" s="2">
        <v>4</v>
      </c>
      <c r="AR508" s="4" t="s">
        <v>51</v>
      </c>
      <c r="AS508" s="4" t="s">
        <v>51</v>
      </c>
      <c r="AU508" s="4" t="s">
        <v>810</v>
      </c>
      <c r="AV508" s="2">
        <v>460</v>
      </c>
    </row>
    <row r="509" spans="1:48" ht="30" customHeight="1" x14ac:dyDescent="0.3">
      <c r="A509" s="6" t="s">
        <v>790</v>
      </c>
      <c r="B509" s="6" t="s">
        <v>811</v>
      </c>
      <c r="C509" s="6" t="s">
        <v>617</v>
      </c>
      <c r="D509" s="28">
        <v>1</v>
      </c>
      <c r="E509" s="5">
        <f>TRUNC(일위대가목록!E119,0)</f>
        <v>0</v>
      </c>
      <c r="F509" s="5">
        <f t="shared" si="49"/>
        <v>0</v>
      </c>
      <c r="G509" s="5">
        <f>TRUNC(일위대가목록!F119,0)</f>
        <v>0</v>
      </c>
      <c r="H509" s="5">
        <f t="shared" si="50"/>
        <v>0</v>
      </c>
      <c r="I509" s="5">
        <f>TRUNC(일위대가목록!G119,0)</f>
        <v>0</v>
      </c>
      <c r="J509" s="5">
        <f t="shared" si="51"/>
        <v>0</v>
      </c>
      <c r="K509" s="5">
        <f t="shared" si="52"/>
        <v>0</v>
      </c>
      <c r="L509" s="5">
        <f t="shared" si="53"/>
        <v>0</v>
      </c>
      <c r="M509" s="6" t="s">
        <v>812</v>
      </c>
      <c r="N509" s="4" t="s">
        <v>813</v>
      </c>
      <c r="O509" s="4" t="s">
        <v>51</v>
      </c>
      <c r="P509" s="4" t="s">
        <v>51</v>
      </c>
      <c r="Q509" s="4" t="s">
        <v>612</v>
      </c>
      <c r="R509" s="4" t="s">
        <v>62</v>
      </c>
      <c r="S509" s="4" t="s">
        <v>63</v>
      </c>
      <c r="T509" s="4" t="s">
        <v>63</v>
      </c>
      <c r="X509" s="2">
        <v>1</v>
      </c>
      <c r="Y509" s="2">
        <v>2</v>
      </c>
      <c r="Z509" s="2">
        <v>3</v>
      </c>
      <c r="AA509" s="2">
        <v>4</v>
      </c>
      <c r="AR509" s="4" t="s">
        <v>51</v>
      </c>
      <c r="AS509" s="4" t="s">
        <v>51</v>
      </c>
      <c r="AU509" s="4" t="s">
        <v>814</v>
      </c>
      <c r="AV509" s="2">
        <v>461</v>
      </c>
    </row>
    <row r="510" spans="1:48" ht="30" customHeight="1" x14ac:dyDescent="0.3">
      <c r="A510" s="6" t="s">
        <v>790</v>
      </c>
      <c r="B510" s="6" t="s">
        <v>815</v>
      </c>
      <c r="C510" s="6" t="s">
        <v>617</v>
      </c>
      <c r="D510" s="28">
        <v>1</v>
      </c>
      <c r="E510" s="5">
        <f>TRUNC(일위대가목록!E120,0)</f>
        <v>0</v>
      </c>
      <c r="F510" s="5">
        <f t="shared" si="49"/>
        <v>0</v>
      </c>
      <c r="G510" s="5">
        <f>TRUNC(일위대가목록!F120,0)</f>
        <v>0</v>
      </c>
      <c r="H510" s="5">
        <f t="shared" si="50"/>
        <v>0</v>
      </c>
      <c r="I510" s="5">
        <f>TRUNC(일위대가목록!G120,0)</f>
        <v>0</v>
      </c>
      <c r="J510" s="5">
        <f t="shared" si="51"/>
        <v>0</v>
      </c>
      <c r="K510" s="5">
        <f t="shared" si="52"/>
        <v>0</v>
      </c>
      <c r="L510" s="5">
        <f t="shared" si="53"/>
        <v>0</v>
      </c>
      <c r="M510" s="6" t="s">
        <v>816</v>
      </c>
      <c r="N510" s="4" t="s">
        <v>817</v>
      </c>
      <c r="O510" s="4" t="s">
        <v>51</v>
      </c>
      <c r="P510" s="4" t="s">
        <v>51</v>
      </c>
      <c r="Q510" s="4" t="s">
        <v>612</v>
      </c>
      <c r="R510" s="4" t="s">
        <v>62</v>
      </c>
      <c r="S510" s="4" t="s">
        <v>63</v>
      </c>
      <c r="T510" s="4" t="s">
        <v>63</v>
      </c>
      <c r="X510" s="2">
        <v>1</v>
      </c>
      <c r="Y510" s="2">
        <v>2</v>
      </c>
      <c r="Z510" s="2">
        <v>3</v>
      </c>
      <c r="AA510" s="2">
        <v>4</v>
      </c>
      <c r="AR510" s="4" t="s">
        <v>51</v>
      </c>
      <c r="AS510" s="4" t="s">
        <v>51</v>
      </c>
      <c r="AU510" s="4" t="s">
        <v>818</v>
      </c>
      <c r="AV510" s="2">
        <v>462</v>
      </c>
    </row>
    <row r="511" spans="1:48" ht="30" customHeight="1" x14ac:dyDescent="0.3">
      <c r="A511" s="6" t="s">
        <v>790</v>
      </c>
      <c r="B511" s="6" t="s">
        <v>819</v>
      </c>
      <c r="C511" s="6" t="s">
        <v>617</v>
      </c>
      <c r="D511" s="28">
        <v>1</v>
      </c>
      <c r="E511" s="5">
        <f>TRUNC(일위대가목록!E121,0)</f>
        <v>0</v>
      </c>
      <c r="F511" s="5">
        <f t="shared" si="49"/>
        <v>0</v>
      </c>
      <c r="G511" s="5">
        <f>TRUNC(일위대가목록!F121,0)</f>
        <v>0</v>
      </c>
      <c r="H511" s="5">
        <f t="shared" si="50"/>
        <v>0</v>
      </c>
      <c r="I511" s="5">
        <f>TRUNC(일위대가목록!G121,0)</f>
        <v>0</v>
      </c>
      <c r="J511" s="5">
        <f t="shared" si="51"/>
        <v>0</v>
      </c>
      <c r="K511" s="5">
        <f t="shared" si="52"/>
        <v>0</v>
      </c>
      <c r="L511" s="5">
        <f t="shared" si="53"/>
        <v>0</v>
      </c>
      <c r="M511" s="6" t="s">
        <v>820</v>
      </c>
      <c r="N511" s="4" t="s">
        <v>821</v>
      </c>
      <c r="O511" s="4" t="s">
        <v>51</v>
      </c>
      <c r="P511" s="4" t="s">
        <v>51</v>
      </c>
      <c r="Q511" s="4" t="s">
        <v>612</v>
      </c>
      <c r="R511" s="4" t="s">
        <v>62</v>
      </c>
      <c r="S511" s="4" t="s">
        <v>63</v>
      </c>
      <c r="T511" s="4" t="s">
        <v>63</v>
      </c>
      <c r="X511" s="2">
        <v>1</v>
      </c>
      <c r="Y511" s="2">
        <v>2</v>
      </c>
      <c r="Z511" s="2">
        <v>3</v>
      </c>
      <c r="AA511" s="2">
        <v>4</v>
      </c>
      <c r="AR511" s="4" t="s">
        <v>51</v>
      </c>
      <c r="AS511" s="4" t="s">
        <v>51</v>
      </c>
      <c r="AU511" s="4" t="s">
        <v>822</v>
      </c>
      <c r="AV511" s="2">
        <v>463</v>
      </c>
    </row>
    <row r="512" spans="1:48" ht="30" customHeight="1" x14ac:dyDescent="0.3">
      <c r="A512" s="6" t="s">
        <v>790</v>
      </c>
      <c r="B512" s="6" t="s">
        <v>823</v>
      </c>
      <c r="C512" s="6" t="s">
        <v>617</v>
      </c>
      <c r="D512" s="28">
        <v>1</v>
      </c>
      <c r="E512" s="5">
        <f>TRUNC(일위대가목록!E122,0)</f>
        <v>0</v>
      </c>
      <c r="F512" s="5">
        <f t="shared" si="49"/>
        <v>0</v>
      </c>
      <c r="G512" s="5">
        <f>TRUNC(일위대가목록!F122,0)</f>
        <v>0</v>
      </c>
      <c r="H512" s="5">
        <f t="shared" si="50"/>
        <v>0</v>
      </c>
      <c r="I512" s="5">
        <f>TRUNC(일위대가목록!G122,0)</f>
        <v>0</v>
      </c>
      <c r="J512" s="5">
        <f t="shared" si="51"/>
        <v>0</v>
      </c>
      <c r="K512" s="5">
        <f t="shared" si="52"/>
        <v>0</v>
      </c>
      <c r="L512" s="5">
        <f t="shared" si="53"/>
        <v>0</v>
      </c>
      <c r="M512" s="6" t="s">
        <v>824</v>
      </c>
      <c r="N512" s="4" t="s">
        <v>825</v>
      </c>
      <c r="O512" s="4" t="s">
        <v>51</v>
      </c>
      <c r="P512" s="4" t="s">
        <v>51</v>
      </c>
      <c r="Q512" s="4" t="s">
        <v>612</v>
      </c>
      <c r="R512" s="4" t="s">
        <v>62</v>
      </c>
      <c r="S512" s="4" t="s">
        <v>63</v>
      </c>
      <c r="T512" s="4" t="s">
        <v>63</v>
      </c>
      <c r="X512" s="2">
        <v>1</v>
      </c>
      <c r="Y512" s="2">
        <v>2</v>
      </c>
      <c r="Z512" s="2">
        <v>3</v>
      </c>
      <c r="AA512" s="2">
        <v>4</v>
      </c>
      <c r="AR512" s="4" t="s">
        <v>51</v>
      </c>
      <c r="AS512" s="4" t="s">
        <v>51</v>
      </c>
      <c r="AU512" s="4" t="s">
        <v>826</v>
      </c>
      <c r="AV512" s="2">
        <v>464</v>
      </c>
    </row>
    <row r="513" spans="1:48" ht="30" customHeight="1" x14ac:dyDescent="0.3">
      <c r="A513" s="6" t="s">
        <v>790</v>
      </c>
      <c r="B513" s="6" t="s">
        <v>827</v>
      </c>
      <c r="C513" s="6" t="s">
        <v>617</v>
      </c>
      <c r="D513" s="28">
        <v>1</v>
      </c>
      <c r="E513" s="5">
        <f>TRUNC(일위대가목록!E123,0)</f>
        <v>0</v>
      </c>
      <c r="F513" s="5">
        <f t="shared" si="49"/>
        <v>0</v>
      </c>
      <c r="G513" s="5">
        <f>TRUNC(일위대가목록!F123,0)</f>
        <v>0</v>
      </c>
      <c r="H513" s="5">
        <f t="shared" si="50"/>
        <v>0</v>
      </c>
      <c r="I513" s="5">
        <f>TRUNC(일위대가목록!G123,0)</f>
        <v>0</v>
      </c>
      <c r="J513" s="5">
        <f t="shared" si="51"/>
        <v>0</v>
      </c>
      <c r="K513" s="5">
        <f t="shared" si="52"/>
        <v>0</v>
      </c>
      <c r="L513" s="5">
        <f t="shared" si="53"/>
        <v>0</v>
      </c>
      <c r="M513" s="6" t="s">
        <v>828</v>
      </c>
      <c r="N513" s="4" t="s">
        <v>829</v>
      </c>
      <c r="O513" s="4" t="s">
        <v>51</v>
      </c>
      <c r="P513" s="4" t="s">
        <v>51</v>
      </c>
      <c r="Q513" s="4" t="s">
        <v>612</v>
      </c>
      <c r="R513" s="4" t="s">
        <v>62</v>
      </c>
      <c r="S513" s="4" t="s">
        <v>63</v>
      </c>
      <c r="T513" s="4" t="s">
        <v>63</v>
      </c>
      <c r="X513" s="2">
        <v>1</v>
      </c>
      <c r="Y513" s="2">
        <v>2</v>
      </c>
      <c r="Z513" s="2">
        <v>3</v>
      </c>
      <c r="AA513" s="2">
        <v>4</v>
      </c>
      <c r="AR513" s="4" t="s">
        <v>51</v>
      </c>
      <c r="AS513" s="4" t="s">
        <v>51</v>
      </c>
      <c r="AU513" s="4" t="s">
        <v>830</v>
      </c>
      <c r="AV513" s="2">
        <v>465</v>
      </c>
    </row>
    <row r="514" spans="1:48" ht="30" customHeight="1" x14ac:dyDescent="0.3">
      <c r="A514" s="6" t="s">
        <v>790</v>
      </c>
      <c r="B514" s="6" t="s">
        <v>831</v>
      </c>
      <c r="C514" s="6" t="s">
        <v>617</v>
      </c>
      <c r="D514" s="28">
        <v>1</v>
      </c>
      <c r="E514" s="5">
        <f>TRUNC(일위대가목록!E124,0)</f>
        <v>0</v>
      </c>
      <c r="F514" s="5">
        <f t="shared" si="49"/>
        <v>0</v>
      </c>
      <c r="G514" s="5">
        <f>TRUNC(일위대가목록!F124,0)</f>
        <v>0</v>
      </c>
      <c r="H514" s="5">
        <f t="shared" si="50"/>
        <v>0</v>
      </c>
      <c r="I514" s="5">
        <f>TRUNC(일위대가목록!G124,0)</f>
        <v>0</v>
      </c>
      <c r="J514" s="5">
        <f t="shared" si="51"/>
        <v>0</v>
      </c>
      <c r="K514" s="5">
        <f t="shared" si="52"/>
        <v>0</v>
      </c>
      <c r="L514" s="5">
        <f t="shared" si="53"/>
        <v>0</v>
      </c>
      <c r="M514" s="6" t="s">
        <v>832</v>
      </c>
      <c r="N514" s="4" t="s">
        <v>833</v>
      </c>
      <c r="O514" s="4" t="s">
        <v>51</v>
      </c>
      <c r="P514" s="4" t="s">
        <v>51</v>
      </c>
      <c r="Q514" s="4" t="s">
        <v>612</v>
      </c>
      <c r="R514" s="4" t="s">
        <v>62</v>
      </c>
      <c r="S514" s="4" t="s">
        <v>63</v>
      </c>
      <c r="T514" s="4" t="s">
        <v>63</v>
      </c>
      <c r="X514" s="2">
        <v>1</v>
      </c>
      <c r="Y514" s="2">
        <v>2</v>
      </c>
      <c r="Z514" s="2">
        <v>3</v>
      </c>
      <c r="AA514" s="2">
        <v>4</v>
      </c>
      <c r="AR514" s="4" t="s">
        <v>51</v>
      </c>
      <c r="AS514" s="4" t="s">
        <v>51</v>
      </c>
      <c r="AU514" s="4" t="s">
        <v>834</v>
      </c>
      <c r="AV514" s="2">
        <v>466</v>
      </c>
    </row>
    <row r="515" spans="1:48" ht="30" customHeight="1" x14ac:dyDescent="0.3">
      <c r="A515" s="6" t="s">
        <v>790</v>
      </c>
      <c r="B515" s="6" t="s">
        <v>835</v>
      </c>
      <c r="C515" s="6" t="s">
        <v>617</v>
      </c>
      <c r="D515" s="28">
        <v>1</v>
      </c>
      <c r="E515" s="5">
        <f>TRUNC(일위대가목록!E125,0)</f>
        <v>0</v>
      </c>
      <c r="F515" s="5">
        <f t="shared" si="49"/>
        <v>0</v>
      </c>
      <c r="G515" s="5">
        <f>TRUNC(일위대가목록!F125,0)</f>
        <v>0</v>
      </c>
      <c r="H515" s="5">
        <f t="shared" si="50"/>
        <v>0</v>
      </c>
      <c r="I515" s="5">
        <f>TRUNC(일위대가목록!G125,0)</f>
        <v>0</v>
      </c>
      <c r="J515" s="5">
        <f t="shared" si="51"/>
        <v>0</v>
      </c>
      <c r="K515" s="5">
        <f t="shared" si="52"/>
        <v>0</v>
      </c>
      <c r="L515" s="5">
        <f t="shared" si="53"/>
        <v>0</v>
      </c>
      <c r="M515" s="6" t="s">
        <v>836</v>
      </c>
      <c r="N515" s="4" t="s">
        <v>837</v>
      </c>
      <c r="O515" s="4" t="s">
        <v>51</v>
      </c>
      <c r="P515" s="4" t="s">
        <v>51</v>
      </c>
      <c r="Q515" s="4" t="s">
        <v>612</v>
      </c>
      <c r="R515" s="4" t="s">
        <v>62</v>
      </c>
      <c r="S515" s="4" t="s">
        <v>63</v>
      </c>
      <c r="T515" s="4" t="s">
        <v>63</v>
      </c>
      <c r="X515" s="2">
        <v>1</v>
      </c>
      <c r="Y515" s="2">
        <v>2</v>
      </c>
      <c r="Z515" s="2">
        <v>3</v>
      </c>
      <c r="AA515" s="2">
        <v>4</v>
      </c>
      <c r="AR515" s="4" t="s">
        <v>51</v>
      </c>
      <c r="AS515" s="4" t="s">
        <v>51</v>
      </c>
      <c r="AU515" s="4" t="s">
        <v>838</v>
      </c>
      <c r="AV515" s="2">
        <v>467</v>
      </c>
    </row>
    <row r="516" spans="1:48" ht="30" customHeight="1" x14ac:dyDescent="0.3">
      <c r="A516" s="6" t="s">
        <v>790</v>
      </c>
      <c r="B516" s="6" t="s">
        <v>839</v>
      </c>
      <c r="C516" s="6" t="s">
        <v>617</v>
      </c>
      <c r="D516" s="28">
        <v>1</v>
      </c>
      <c r="E516" s="5">
        <f>TRUNC(일위대가목록!E126,0)</f>
        <v>0</v>
      </c>
      <c r="F516" s="5">
        <f t="shared" si="49"/>
        <v>0</v>
      </c>
      <c r="G516" s="5">
        <f>TRUNC(일위대가목록!F126,0)</f>
        <v>0</v>
      </c>
      <c r="H516" s="5">
        <f t="shared" si="50"/>
        <v>0</v>
      </c>
      <c r="I516" s="5">
        <f>TRUNC(일위대가목록!G126,0)</f>
        <v>0</v>
      </c>
      <c r="J516" s="5">
        <f t="shared" si="51"/>
        <v>0</v>
      </c>
      <c r="K516" s="5">
        <f t="shared" si="52"/>
        <v>0</v>
      </c>
      <c r="L516" s="5">
        <f t="shared" si="53"/>
        <v>0</v>
      </c>
      <c r="M516" s="6" t="s">
        <v>840</v>
      </c>
      <c r="N516" s="4" t="s">
        <v>841</v>
      </c>
      <c r="O516" s="4" t="s">
        <v>51</v>
      </c>
      <c r="P516" s="4" t="s">
        <v>51</v>
      </c>
      <c r="Q516" s="4" t="s">
        <v>612</v>
      </c>
      <c r="R516" s="4" t="s">
        <v>62</v>
      </c>
      <c r="S516" s="4" t="s">
        <v>63</v>
      </c>
      <c r="T516" s="4" t="s">
        <v>63</v>
      </c>
      <c r="X516" s="2">
        <v>1</v>
      </c>
      <c r="Y516" s="2">
        <v>2</v>
      </c>
      <c r="Z516" s="2">
        <v>3</v>
      </c>
      <c r="AA516" s="2">
        <v>4</v>
      </c>
      <c r="AR516" s="4" t="s">
        <v>51</v>
      </c>
      <c r="AS516" s="4" t="s">
        <v>51</v>
      </c>
      <c r="AU516" s="4" t="s">
        <v>842</v>
      </c>
      <c r="AV516" s="2">
        <v>468</v>
      </c>
    </row>
    <row r="517" spans="1:48" ht="30" customHeight="1" x14ac:dyDescent="0.3">
      <c r="A517" s="6" t="s">
        <v>790</v>
      </c>
      <c r="B517" s="6" t="s">
        <v>843</v>
      </c>
      <c r="C517" s="6" t="s">
        <v>617</v>
      </c>
      <c r="D517" s="28">
        <v>1</v>
      </c>
      <c r="E517" s="5">
        <f>TRUNC(일위대가목록!E127,0)</f>
        <v>0</v>
      </c>
      <c r="F517" s="5">
        <f t="shared" si="49"/>
        <v>0</v>
      </c>
      <c r="G517" s="5">
        <f>TRUNC(일위대가목록!F127,0)</f>
        <v>0</v>
      </c>
      <c r="H517" s="5">
        <f t="shared" si="50"/>
        <v>0</v>
      </c>
      <c r="I517" s="5">
        <f>TRUNC(일위대가목록!G127,0)</f>
        <v>0</v>
      </c>
      <c r="J517" s="5">
        <f t="shared" si="51"/>
        <v>0</v>
      </c>
      <c r="K517" s="5">
        <f t="shared" si="52"/>
        <v>0</v>
      </c>
      <c r="L517" s="5">
        <f t="shared" si="53"/>
        <v>0</v>
      </c>
      <c r="M517" s="6" t="s">
        <v>844</v>
      </c>
      <c r="N517" s="4" t="s">
        <v>845</v>
      </c>
      <c r="O517" s="4" t="s">
        <v>51</v>
      </c>
      <c r="P517" s="4" t="s">
        <v>51</v>
      </c>
      <c r="Q517" s="4" t="s">
        <v>612</v>
      </c>
      <c r="R517" s="4" t="s">
        <v>62</v>
      </c>
      <c r="S517" s="4" t="s">
        <v>63</v>
      </c>
      <c r="T517" s="4" t="s">
        <v>63</v>
      </c>
      <c r="X517" s="2">
        <v>1</v>
      </c>
      <c r="Y517" s="2">
        <v>2</v>
      </c>
      <c r="Z517" s="2">
        <v>3</v>
      </c>
      <c r="AA517" s="2">
        <v>4</v>
      </c>
      <c r="AR517" s="4" t="s">
        <v>51</v>
      </c>
      <c r="AS517" s="4" t="s">
        <v>51</v>
      </c>
      <c r="AU517" s="4" t="s">
        <v>846</v>
      </c>
      <c r="AV517" s="2">
        <v>469</v>
      </c>
    </row>
    <row r="518" spans="1:48" ht="30" customHeight="1" x14ac:dyDescent="0.3">
      <c r="A518" s="6" t="s">
        <v>790</v>
      </c>
      <c r="B518" s="6" t="s">
        <v>847</v>
      </c>
      <c r="C518" s="6" t="s">
        <v>617</v>
      </c>
      <c r="D518" s="28">
        <v>1</v>
      </c>
      <c r="E518" s="5">
        <f>TRUNC(일위대가목록!E128,0)</f>
        <v>0</v>
      </c>
      <c r="F518" s="5">
        <f t="shared" si="49"/>
        <v>0</v>
      </c>
      <c r="G518" s="5">
        <f>TRUNC(일위대가목록!F128,0)</f>
        <v>0</v>
      </c>
      <c r="H518" s="5">
        <f t="shared" si="50"/>
        <v>0</v>
      </c>
      <c r="I518" s="5">
        <f>TRUNC(일위대가목록!G128,0)</f>
        <v>0</v>
      </c>
      <c r="J518" s="5">
        <f t="shared" si="51"/>
        <v>0</v>
      </c>
      <c r="K518" s="5">
        <f t="shared" si="52"/>
        <v>0</v>
      </c>
      <c r="L518" s="5">
        <f t="shared" si="53"/>
        <v>0</v>
      </c>
      <c r="M518" s="6" t="s">
        <v>848</v>
      </c>
      <c r="N518" s="4" t="s">
        <v>849</v>
      </c>
      <c r="O518" s="4" t="s">
        <v>51</v>
      </c>
      <c r="P518" s="4" t="s">
        <v>51</v>
      </c>
      <c r="Q518" s="4" t="s">
        <v>612</v>
      </c>
      <c r="R518" s="4" t="s">
        <v>62</v>
      </c>
      <c r="S518" s="4" t="s">
        <v>63</v>
      </c>
      <c r="T518" s="4" t="s">
        <v>63</v>
      </c>
      <c r="X518" s="2">
        <v>1</v>
      </c>
      <c r="Y518" s="2">
        <v>2</v>
      </c>
      <c r="Z518" s="2">
        <v>3</v>
      </c>
      <c r="AA518" s="2">
        <v>4</v>
      </c>
      <c r="AR518" s="4" t="s">
        <v>51</v>
      </c>
      <c r="AS518" s="4" t="s">
        <v>51</v>
      </c>
      <c r="AU518" s="4" t="s">
        <v>850</v>
      </c>
      <c r="AV518" s="2">
        <v>470</v>
      </c>
    </row>
    <row r="519" spans="1:48" ht="30" customHeight="1" x14ac:dyDescent="0.3">
      <c r="A519" s="6" t="s">
        <v>790</v>
      </c>
      <c r="B519" s="6" t="s">
        <v>851</v>
      </c>
      <c r="C519" s="6" t="s">
        <v>617</v>
      </c>
      <c r="D519" s="28">
        <v>1</v>
      </c>
      <c r="E519" s="5">
        <f>TRUNC(일위대가목록!E129,0)</f>
        <v>0</v>
      </c>
      <c r="F519" s="5">
        <f t="shared" si="49"/>
        <v>0</v>
      </c>
      <c r="G519" s="5">
        <f>TRUNC(일위대가목록!F129,0)</f>
        <v>0</v>
      </c>
      <c r="H519" s="5">
        <f t="shared" si="50"/>
        <v>0</v>
      </c>
      <c r="I519" s="5">
        <f>TRUNC(일위대가목록!G129,0)</f>
        <v>0</v>
      </c>
      <c r="J519" s="5">
        <f t="shared" si="51"/>
        <v>0</v>
      </c>
      <c r="K519" s="5">
        <f t="shared" si="52"/>
        <v>0</v>
      </c>
      <c r="L519" s="5">
        <f t="shared" si="53"/>
        <v>0</v>
      </c>
      <c r="M519" s="6" t="s">
        <v>852</v>
      </c>
      <c r="N519" s="4" t="s">
        <v>853</v>
      </c>
      <c r="O519" s="4" t="s">
        <v>51</v>
      </c>
      <c r="P519" s="4" t="s">
        <v>51</v>
      </c>
      <c r="Q519" s="4" t="s">
        <v>612</v>
      </c>
      <c r="R519" s="4" t="s">
        <v>62</v>
      </c>
      <c r="S519" s="4" t="s">
        <v>63</v>
      </c>
      <c r="T519" s="4" t="s">
        <v>63</v>
      </c>
      <c r="X519" s="2">
        <v>1</v>
      </c>
      <c r="Y519" s="2">
        <v>2</v>
      </c>
      <c r="Z519" s="2">
        <v>3</v>
      </c>
      <c r="AA519" s="2">
        <v>4</v>
      </c>
      <c r="AR519" s="4" t="s">
        <v>51</v>
      </c>
      <c r="AS519" s="4" t="s">
        <v>51</v>
      </c>
      <c r="AU519" s="4" t="s">
        <v>854</v>
      </c>
      <c r="AV519" s="2">
        <v>471</v>
      </c>
    </row>
    <row r="520" spans="1:48" ht="30" customHeight="1" x14ac:dyDescent="0.3">
      <c r="A520" s="6" t="s">
        <v>790</v>
      </c>
      <c r="B520" s="6" t="s">
        <v>855</v>
      </c>
      <c r="C520" s="6" t="s">
        <v>617</v>
      </c>
      <c r="D520" s="28">
        <v>1</v>
      </c>
      <c r="E520" s="5">
        <f>TRUNC(일위대가목록!E130,0)</f>
        <v>0</v>
      </c>
      <c r="F520" s="5">
        <f t="shared" si="49"/>
        <v>0</v>
      </c>
      <c r="G520" s="5">
        <f>TRUNC(일위대가목록!F130,0)</f>
        <v>0</v>
      </c>
      <c r="H520" s="5">
        <f t="shared" si="50"/>
        <v>0</v>
      </c>
      <c r="I520" s="5">
        <f>TRUNC(일위대가목록!G130,0)</f>
        <v>0</v>
      </c>
      <c r="J520" s="5">
        <f t="shared" si="51"/>
        <v>0</v>
      </c>
      <c r="K520" s="5">
        <f t="shared" si="52"/>
        <v>0</v>
      </c>
      <c r="L520" s="5">
        <f t="shared" si="53"/>
        <v>0</v>
      </c>
      <c r="M520" s="6" t="s">
        <v>856</v>
      </c>
      <c r="N520" s="4" t="s">
        <v>857</v>
      </c>
      <c r="O520" s="4" t="s">
        <v>51</v>
      </c>
      <c r="P520" s="4" t="s">
        <v>51</v>
      </c>
      <c r="Q520" s="4" t="s">
        <v>612</v>
      </c>
      <c r="R520" s="4" t="s">
        <v>62</v>
      </c>
      <c r="S520" s="4" t="s">
        <v>63</v>
      </c>
      <c r="T520" s="4" t="s">
        <v>63</v>
      </c>
      <c r="X520" s="2">
        <v>1</v>
      </c>
      <c r="Y520" s="2">
        <v>2</v>
      </c>
      <c r="Z520" s="2">
        <v>3</v>
      </c>
      <c r="AA520" s="2">
        <v>4</v>
      </c>
      <c r="AR520" s="4" t="s">
        <v>51</v>
      </c>
      <c r="AS520" s="4" t="s">
        <v>51</v>
      </c>
      <c r="AU520" s="4" t="s">
        <v>858</v>
      </c>
      <c r="AV520" s="2">
        <v>472</v>
      </c>
    </row>
    <row r="521" spans="1:48" ht="30" customHeight="1" x14ac:dyDescent="0.3">
      <c r="A521" s="6" t="s">
        <v>859</v>
      </c>
      <c r="B521" s="6" t="s">
        <v>860</v>
      </c>
      <c r="C521" s="6" t="s">
        <v>617</v>
      </c>
      <c r="D521" s="28">
        <v>1</v>
      </c>
      <c r="E521" s="5">
        <f>TRUNC(일위대가목록!E131,0)</f>
        <v>0</v>
      </c>
      <c r="F521" s="5">
        <f t="shared" si="49"/>
        <v>0</v>
      </c>
      <c r="G521" s="5">
        <f>TRUNC(일위대가목록!F131,0)</f>
        <v>0</v>
      </c>
      <c r="H521" s="5">
        <f t="shared" si="50"/>
        <v>0</v>
      </c>
      <c r="I521" s="5">
        <f>TRUNC(일위대가목록!G131,0)</f>
        <v>0</v>
      </c>
      <c r="J521" s="5">
        <f t="shared" si="51"/>
        <v>0</v>
      </c>
      <c r="K521" s="5">
        <f t="shared" si="52"/>
        <v>0</v>
      </c>
      <c r="L521" s="5">
        <f t="shared" si="53"/>
        <v>0</v>
      </c>
      <c r="M521" s="6" t="s">
        <v>861</v>
      </c>
      <c r="N521" s="4" t="s">
        <v>862</v>
      </c>
      <c r="O521" s="4" t="s">
        <v>51</v>
      </c>
      <c r="P521" s="4" t="s">
        <v>51</v>
      </c>
      <c r="Q521" s="4" t="s">
        <v>612</v>
      </c>
      <c r="R521" s="4" t="s">
        <v>62</v>
      </c>
      <c r="S521" s="4" t="s">
        <v>63</v>
      </c>
      <c r="T521" s="4" t="s">
        <v>63</v>
      </c>
      <c r="X521" s="2">
        <v>1</v>
      </c>
      <c r="Y521" s="2">
        <v>2</v>
      </c>
      <c r="Z521" s="2">
        <v>3</v>
      </c>
      <c r="AA521" s="2">
        <v>4</v>
      </c>
      <c r="AR521" s="4" t="s">
        <v>51</v>
      </c>
      <c r="AS521" s="4" t="s">
        <v>51</v>
      </c>
      <c r="AU521" s="4" t="s">
        <v>863</v>
      </c>
      <c r="AV521" s="2">
        <v>473</v>
      </c>
    </row>
    <row r="522" spans="1:48" ht="30" customHeight="1" x14ac:dyDescent="0.3">
      <c r="A522" s="6" t="s">
        <v>859</v>
      </c>
      <c r="B522" s="6" t="s">
        <v>864</v>
      </c>
      <c r="C522" s="6" t="s">
        <v>617</v>
      </c>
      <c r="D522" s="28">
        <v>1</v>
      </c>
      <c r="E522" s="5">
        <f>TRUNC(일위대가목록!E132,0)</f>
        <v>0</v>
      </c>
      <c r="F522" s="5">
        <f t="shared" si="49"/>
        <v>0</v>
      </c>
      <c r="G522" s="5">
        <f>TRUNC(일위대가목록!F132,0)</f>
        <v>0</v>
      </c>
      <c r="H522" s="5">
        <f t="shared" si="50"/>
        <v>0</v>
      </c>
      <c r="I522" s="5">
        <f>TRUNC(일위대가목록!G132,0)</f>
        <v>0</v>
      </c>
      <c r="J522" s="5">
        <f t="shared" si="51"/>
        <v>0</v>
      </c>
      <c r="K522" s="5">
        <f t="shared" si="52"/>
        <v>0</v>
      </c>
      <c r="L522" s="5">
        <f t="shared" si="53"/>
        <v>0</v>
      </c>
      <c r="M522" s="6" t="s">
        <v>865</v>
      </c>
      <c r="N522" s="4" t="s">
        <v>866</v>
      </c>
      <c r="O522" s="4" t="s">
        <v>51</v>
      </c>
      <c r="P522" s="4" t="s">
        <v>51</v>
      </c>
      <c r="Q522" s="4" t="s">
        <v>612</v>
      </c>
      <c r="R522" s="4" t="s">
        <v>62</v>
      </c>
      <c r="S522" s="4" t="s">
        <v>63</v>
      </c>
      <c r="T522" s="4" t="s">
        <v>63</v>
      </c>
      <c r="X522" s="2">
        <v>1</v>
      </c>
      <c r="Y522" s="2">
        <v>2</v>
      </c>
      <c r="Z522" s="2">
        <v>3</v>
      </c>
      <c r="AA522" s="2">
        <v>4</v>
      </c>
      <c r="AR522" s="4" t="s">
        <v>51</v>
      </c>
      <c r="AS522" s="4" t="s">
        <v>51</v>
      </c>
      <c r="AU522" s="4" t="s">
        <v>867</v>
      </c>
      <c r="AV522" s="2">
        <v>474</v>
      </c>
    </row>
    <row r="523" spans="1:48" ht="30" customHeight="1" x14ac:dyDescent="0.3">
      <c r="A523" s="6" t="s">
        <v>859</v>
      </c>
      <c r="B523" s="6" t="s">
        <v>868</v>
      </c>
      <c r="C523" s="6" t="s">
        <v>617</v>
      </c>
      <c r="D523" s="28">
        <v>1</v>
      </c>
      <c r="E523" s="5">
        <f>TRUNC(일위대가목록!E133,0)</f>
        <v>0</v>
      </c>
      <c r="F523" s="5">
        <f t="shared" si="49"/>
        <v>0</v>
      </c>
      <c r="G523" s="5">
        <f>TRUNC(일위대가목록!F133,0)</f>
        <v>0</v>
      </c>
      <c r="H523" s="5">
        <f t="shared" si="50"/>
        <v>0</v>
      </c>
      <c r="I523" s="5">
        <f>TRUNC(일위대가목록!G133,0)</f>
        <v>0</v>
      </c>
      <c r="J523" s="5">
        <f t="shared" si="51"/>
        <v>0</v>
      </c>
      <c r="K523" s="5">
        <f t="shared" si="52"/>
        <v>0</v>
      </c>
      <c r="L523" s="5">
        <f t="shared" si="53"/>
        <v>0</v>
      </c>
      <c r="M523" s="6" t="s">
        <v>869</v>
      </c>
      <c r="N523" s="4" t="s">
        <v>870</v>
      </c>
      <c r="O523" s="4" t="s">
        <v>51</v>
      </c>
      <c r="P523" s="4" t="s">
        <v>51</v>
      </c>
      <c r="Q523" s="4" t="s">
        <v>612</v>
      </c>
      <c r="R523" s="4" t="s">
        <v>62</v>
      </c>
      <c r="S523" s="4" t="s">
        <v>63</v>
      </c>
      <c r="T523" s="4" t="s">
        <v>63</v>
      </c>
      <c r="X523" s="2">
        <v>1</v>
      </c>
      <c r="Y523" s="2">
        <v>2</v>
      </c>
      <c r="Z523" s="2">
        <v>3</v>
      </c>
      <c r="AA523" s="2">
        <v>4</v>
      </c>
      <c r="AR523" s="4" t="s">
        <v>51</v>
      </c>
      <c r="AS523" s="4" t="s">
        <v>51</v>
      </c>
      <c r="AU523" s="4" t="s">
        <v>871</v>
      </c>
      <c r="AV523" s="2">
        <v>475</v>
      </c>
    </row>
    <row r="524" spans="1:48" ht="30" customHeight="1" x14ac:dyDescent="0.3">
      <c r="A524" s="6" t="s">
        <v>859</v>
      </c>
      <c r="B524" s="6" t="s">
        <v>872</v>
      </c>
      <c r="C524" s="6" t="s">
        <v>617</v>
      </c>
      <c r="D524" s="28">
        <v>1</v>
      </c>
      <c r="E524" s="5">
        <f>TRUNC(일위대가목록!E134,0)</f>
        <v>0</v>
      </c>
      <c r="F524" s="5">
        <f t="shared" si="49"/>
        <v>0</v>
      </c>
      <c r="G524" s="5">
        <f>TRUNC(일위대가목록!F134,0)</f>
        <v>0</v>
      </c>
      <c r="H524" s="5">
        <f t="shared" si="50"/>
        <v>0</v>
      </c>
      <c r="I524" s="5">
        <f>TRUNC(일위대가목록!G134,0)</f>
        <v>0</v>
      </c>
      <c r="J524" s="5">
        <f t="shared" si="51"/>
        <v>0</v>
      </c>
      <c r="K524" s="5">
        <f t="shared" si="52"/>
        <v>0</v>
      </c>
      <c r="L524" s="5">
        <f t="shared" si="53"/>
        <v>0</v>
      </c>
      <c r="M524" s="6" t="s">
        <v>873</v>
      </c>
      <c r="N524" s="4" t="s">
        <v>874</v>
      </c>
      <c r="O524" s="4" t="s">
        <v>51</v>
      </c>
      <c r="P524" s="4" t="s">
        <v>51</v>
      </c>
      <c r="Q524" s="4" t="s">
        <v>612</v>
      </c>
      <c r="R524" s="4" t="s">
        <v>62</v>
      </c>
      <c r="S524" s="4" t="s">
        <v>63</v>
      </c>
      <c r="T524" s="4" t="s">
        <v>63</v>
      </c>
      <c r="X524" s="2">
        <v>1</v>
      </c>
      <c r="Y524" s="2">
        <v>2</v>
      </c>
      <c r="Z524" s="2">
        <v>3</v>
      </c>
      <c r="AA524" s="2">
        <v>4</v>
      </c>
      <c r="AR524" s="4" t="s">
        <v>51</v>
      </c>
      <c r="AS524" s="4" t="s">
        <v>51</v>
      </c>
      <c r="AU524" s="4" t="s">
        <v>875</v>
      </c>
      <c r="AV524" s="2">
        <v>476</v>
      </c>
    </row>
    <row r="525" spans="1:48" ht="30" customHeight="1" x14ac:dyDescent="0.3">
      <c r="A525" s="6" t="s">
        <v>859</v>
      </c>
      <c r="B525" s="6" t="s">
        <v>876</v>
      </c>
      <c r="C525" s="6" t="s">
        <v>617</v>
      </c>
      <c r="D525" s="28">
        <v>1</v>
      </c>
      <c r="E525" s="5">
        <f>TRUNC(일위대가목록!E135,0)</f>
        <v>0</v>
      </c>
      <c r="F525" s="5">
        <f t="shared" ref="F525:F529" si="54">TRUNC(E525*D525, 0)</f>
        <v>0</v>
      </c>
      <c r="G525" s="5">
        <f>TRUNC(일위대가목록!F135,0)</f>
        <v>0</v>
      </c>
      <c r="H525" s="5">
        <f t="shared" ref="H525:H529" si="55">TRUNC(G525*D525, 0)</f>
        <v>0</v>
      </c>
      <c r="I525" s="5">
        <f>TRUNC(일위대가목록!G135,0)</f>
        <v>0</v>
      </c>
      <c r="J525" s="5">
        <f t="shared" ref="J525:J529" si="56">TRUNC(I525*D525, 0)</f>
        <v>0</v>
      </c>
      <c r="K525" s="5">
        <f t="shared" si="52"/>
        <v>0</v>
      </c>
      <c r="L525" s="5">
        <f t="shared" si="53"/>
        <v>0</v>
      </c>
      <c r="M525" s="6" t="s">
        <v>877</v>
      </c>
      <c r="N525" s="4" t="s">
        <v>878</v>
      </c>
      <c r="O525" s="4" t="s">
        <v>51</v>
      </c>
      <c r="P525" s="4" t="s">
        <v>51</v>
      </c>
      <c r="Q525" s="4" t="s">
        <v>612</v>
      </c>
      <c r="R525" s="4" t="s">
        <v>62</v>
      </c>
      <c r="S525" s="4" t="s">
        <v>63</v>
      </c>
      <c r="T525" s="4" t="s">
        <v>63</v>
      </c>
      <c r="X525" s="2">
        <v>1</v>
      </c>
      <c r="Y525" s="2">
        <v>2</v>
      </c>
      <c r="Z525" s="2">
        <v>3</v>
      </c>
      <c r="AA525" s="2">
        <v>4</v>
      </c>
      <c r="AR525" s="4" t="s">
        <v>51</v>
      </c>
      <c r="AS525" s="4" t="s">
        <v>51</v>
      </c>
      <c r="AU525" s="4" t="s">
        <v>879</v>
      </c>
      <c r="AV525" s="2">
        <v>477</v>
      </c>
    </row>
    <row r="526" spans="1:48" ht="30" customHeight="1" x14ac:dyDescent="0.3">
      <c r="A526" s="6" t="s">
        <v>859</v>
      </c>
      <c r="B526" s="6" t="s">
        <v>880</v>
      </c>
      <c r="C526" s="6" t="s">
        <v>617</v>
      </c>
      <c r="D526" s="28">
        <v>1</v>
      </c>
      <c r="E526" s="5">
        <f>TRUNC(일위대가목록!E136,0)</f>
        <v>0</v>
      </c>
      <c r="F526" s="5">
        <f t="shared" si="54"/>
        <v>0</v>
      </c>
      <c r="G526" s="5">
        <f>TRUNC(일위대가목록!F136,0)</f>
        <v>0</v>
      </c>
      <c r="H526" s="5">
        <f t="shared" si="55"/>
        <v>0</v>
      </c>
      <c r="I526" s="5">
        <f>TRUNC(일위대가목록!G136,0)</f>
        <v>0</v>
      </c>
      <c r="J526" s="5">
        <f t="shared" si="56"/>
        <v>0</v>
      </c>
      <c r="K526" s="5">
        <f t="shared" si="52"/>
        <v>0</v>
      </c>
      <c r="L526" s="5">
        <f t="shared" si="53"/>
        <v>0</v>
      </c>
      <c r="M526" s="6" t="s">
        <v>881</v>
      </c>
      <c r="N526" s="4" t="s">
        <v>882</v>
      </c>
      <c r="O526" s="4" t="s">
        <v>51</v>
      </c>
      <c r="P526" s="4" t="s">
        <v>51</v>
      </c>
      <c r="Q526" s="4" t="s">
        <v>612</v>
      </c>
      <c r="R526" s="4" t="s">
        <v>62</v>
      </c>
      <c r="S526" s="4" t="s">
        <v>63</v>
      </c>
      <c r="T526" s="4" t="s">
        <v>63</v>
      </c>
      <c r="X526" s="2">
        <v>1</v>
      </c>
      <c r="Y526" s="2">
        <v>2</v>
      </c>
      <c r="Z526" s="2">
        <v>3</v>
      </c>
      <c r="AA526" s="2">
        <v>4</v>
      </c>
      <c r="AR526" s="4" t="s">
        <v>51</v>
      </c>
      <c r="AS526" s="4" t="s">
        <v>51</v>
      </c>
      <c r="AU526" s="4" t="s">
        <v>883</v>
      </c>
      <c r="AV526" s="2">
        <v>478</v>
      </c>
    </row>
    <row r="527" spans="1:48" ht="30" customHeight="1" x14ac:dyDescent="0.3">
      <c r="A527" s="6" t="s">
        <v>884</v>
      </c>
      <c r="B527" s="6" t="s">
        <v>885</v>
      </c>
      <c r="C527" s="6" t="s">
        <v>168</v>
      </c>
      <c r="D527" s="28">
        <v>1</v>
      </c>
      <c r="E527" s="5">
        <v>0</v>
      </c>
      <c r="F527" s="5">
        <f t="shared" si="54"/>
        <v>0</v>
      </c>
      <c r="G527" s="5">
        <v>0</v>
      </c>
      <c r="H527" s="5">
        <f t="shared" si="55"/>
        <v>0</v>
      </c>
      <c r="I527" s="5">
        <f>ROUNDDOWN(SUMIF(X461:X537, RIGHTB(N527, 1), L461:L537)*W527, 0)</f>
        <v>0</v>
      </c>
      <c r="J527" s="5">
        <f t="shared" si="56"/>
        <v>0</v>
      </c>
      <c r="K527" s="5">
        <f t="shared" si="52"/>
        <v>0</v>
      </c>
      <c r="L527" s="5">
        <f t="shared" si="53"/>
        <v>0</v>
      </c>
      <c r="M527" s="6" t="s">
        <v>51</v>
      </c>
      <c r="N527" s="4" t="s">
        <v>571</v>
      </c>
      <c r="O527" s="4" t="s">
        <v>51</v>
      </c>
      <c r="P527" s="4" t="s">
        <v>51</v>
      </c>
      <c r="Q527" s="4" t="s">
        <v>612</v>
      </c>
      <c r="R527" s="4" t="s">
        <v>63</v>
      </c>
      <c r="S527" s="4" t="s">
        <v>63</v>
      </c>
      <c r="T527" s="4" t="s">
        <v>63</v>
      </c>
      <c r="U527" s="2">
        <v>3</v>
      </c>
      <c r="V527" s="2">
        <v>2</v>
      </c>
      <c r="W527" s="2">
        <v>0.01</v>
      </c>
      <c r="AA527" s="2">
        <v>4</v>
      </c>
      <c r="AR527" s="4" t="s">
        <v>51</v>
      </c>
      <c r="AS527" s="4" t="s">
        <v>51</v>
      </c>
      <c r="AU527" s="4" t="s">
        <v>886</v>
      </c>
      <c r="AV527" s="2">
        <v>347</v>
      </c>
    </row>
    <row r="528" spans="1:48" ht="30" customHeight="1" x14ac:dyDescent="0.3">
      <c r="A528" s="6" t="s">
        <v>887</v>
      </c>
      <c r="B528" s="6" t="s">
        <v>888</v>
      </c>
      <c r="C528" s="6" t="s">
        <v>168</v>
      </c>
      <c r="D528" s="28">
        <v>1</v>
      </c>
      <c r="E528" s="5">
        <v>0</v>
      </c>
      <c r="F528" s="5">
        <f t="shared" si="54"/>
        <v>0</v>
      </c>
      <c r="G528" s="5">
        <v>0</v>
      </c>
      <c r="H528" s="5">
        <f t="shared" si="55"/>
        <v>0</v>
      </c>
      <c r="I528" s="5">
        <f>ROUNDDOWN(SUMIF(Y461:Y537, RIGHTB(N528, 1), L461:L537)*W528, 0)</f>
        <v>0</v>
      </c>
      <c r="J528" s="5">
        <f t="shared" si="56"/>
        <v>0</v>
      </c>
      <c r="K528" s="5">
        <f t="shared" si="52"/>
        <v>0</v>
      </c>
      <c r="L528" s="5">
        <f t="shared" si="53"/>
        <v>0</v>
      </c>
      <c r="M528" s="6" t="s">
        <v>51</v>
      </c>
      <c r="N528" s="4" t="s">
        <v>889</v>
      </c>
      <c r="O528" s="4" t="s">
        <v>51</v>
      </c>
      <c r="P528" s="4" t="s">
        <v>51</v>
      </c>
      <c r="Q528" s="4" t="s">
        <v>612</v>
      </c>
      <c r="R528" s="4" t="s">
        <v>63</v>
      </c>
      <c r="S528" s="4" t="s">
        <v>63</v>
      </c>
      <c r="T528" s="4" t="s">
        <v>63</v>
      </c>
      <c r="U528" s="2">
        <v>3</v>
      </c>
      <c r="V528" s="2">
        <v>2</v>
      </c>
      <c r="W528" s="2">
        <v>0.01</v>
      </c>
      <c r="AA528" s="2">
        <v>4</v>
      </c>
      <c r="AR528" s="4" t="s">
        <v>51</v>
      </c>
      <c r="AS528" s="4" t="s">
        <v>51</v>
      </c>
      <c r="AU528" s="4" t="s">
        <v>890</v>
      </c>
      <c r="AV528" s="2">
        <v>348</v>
      </c>
    </row>
    <row r="529" spans="1:48" ht="30" customHeight="1" x14ac:dyDescent="0.3">
      <c r="A529" s="6" t="s">
        <v>891</v>
      </c>
      <c r="B529" s="6" t="s">
        <v>892</v>
      </c>
      <c r="C529" s="6" t="s">
        <v>168</v>
      </c>
      <c r="D529" s="28">
        <v>1</v>
      </c>
      <c r="E529" s="5">
        <v>0</v>
      </c>
      <c r="F529" s="5">
        <f t="shared" si="54"/>
        <v>0</v>
      </c>
      <c r="G529" s="5">
        <v>0</v>
      </c>
      <c r="H529" s="5">
        <f t="shared" si="55"/>
        <v>0</v>
      </c>
      <c r="I529" s="5">
        <f>ROUNDDOWN(SUMIF(Z461:Z537, RIGHTB(N529, 1), L461:L537)*W529, 0)</f>
        <v>0</v>
      </c>
      <c r="J529" s="5">
        <f t="shared" si="56"/>
        <v>0</v>
      </c>
      <c r="K529" s="5">
        <f t="shared" si="52"/>
        <v>0</v>
      </c>
      <c r="L529" s="5">
        <f t="shared" si="53"/>
        <v>0</v>
      </c>
      <c r="M529" s="6" t="s">
        <v>51</v>
      </c>
      <c r="N529" s="4" t="s">
        <v>893</v>
      </c>
      <c r="O529" s="4" t="s">
        <v>51</v>
      </c>
      <c r="P529" s="4" t="s">
        <v>51</v>
      </c>
      <c r="Q529" s="4" t="s">
        <v>612</v>
      </c>
      <c r="R529" s="4" t="s">
        <v>63</v>
      </c>
      <c r="S529" s="4" t="s">
        <v>63</v>
      </c>
      <c r="T529" s="4" t="s">
        <v>63</v>
      </c>
      <c r="U529" s="2">
        <v>3</v>
      </c>
      <c r="V529" s="2">
        <v>2</v>
      </c>
      <c r="W529" s="2">
        <v>0.03</v>
      </c>
      <c r="AA529" s="2">
        <v>4</v>
      </c>
      <c r="AR529" s="4" t="s">
        <v>51</v>
      </c>
      <c r="AS529" s="4" t="s">
        <v>51</v>
      </c>
      <c r="AU529" s="4" t="s">
        <v>894</v>
      </c>
      <c r="AV529" s="2">
        <v>349</v>
      </c>
    </row>
    <row r="530" spans="1:48" ht="30" customHeight="1" x14ac:dyDescent="0.3">
      <c r="A530" s="6" t="s">
        <v>895</v>
      </c>
      <c r="B530" s="6" t="s">
        <v>51</v>
      </c>
      <c r="C530" s="6" t="s">
        <v>51</v>
      </c>
      <c r="D530" s="28"/>
      <c r="E530" s="5">
        <v>0</v>
      </c>
      <c r="F530" s="5">
        <f>SUM(F461:F529)</f>
        <v>0</v>
      </c>
      <c r="G530" s="5">
        <v>0</v>
      </c>
      <c r="H530" s="5">
        <f>SUM(H461:H529)</f>
        <v>0</v>
      </c>
      <c r="I530" s="5">
        <v>0</v>
      </c>
      <c r="J530" s="5">
        <f>SUM(J461:J529)</f>
        <v>0</v>
      </c>
      <c r="K530" s="5"/>
      <c r="L530" s="5">
        <f>SUM(L461:L529)</f>
        <v>0</v>
      </c>
      <c r="M530" s="6" t="s">
        <v>51</v>
      </c>
      <c r="N530" s="4" t="s">
        <v>896</v>
      </c>
      <c r="O530" s="4" t="s">
        <v>51</v>
      </c>
      <c r="P530" s="4" t="s">
        <v>51</v>
      </c>
      <c r="Q530" s="4" t="s">
        <v>51</v>
      </c>
      <c r="R530" s="4" t="s">
        <v>63</v>
      </c>
      <c r="S530" s="4" t="s">
        <v>63</v>
      </c>
      <c r="T530" s="4" t="s">
        <v>63</v>
      </c>
      <c r="AR530" s="4" t="s">
        <v>51</v>
      </c>
      <c r="AS530" s="4" t="s">
        <v>51</v>
      </c>
      <c r="AU530" s="4" t="s">
        <v>897</v>
      </c>
      <c r="AV530" s="2">
        <v>350</v>
      </c>
    </row>
    <row r="531" spans="1:48" ht="30" customHeight="1" x14ac:dyDescent="0.3">
      <c r="A531" s="6" t="s">
        <v>898</v>
      </c>
      <c r="B531" s="6" t="s">
        <v>51</v>
      </c>
      <c r="C531" s="6" t="s">
        <v>51</v>
      </c>
      <c r="D531" s="28"/>
      <c r="E531" s="5">
        <v>0</v>
      </c>
      <c r="F531" s="5">
        <f t="shared" ref="F531:F536" si="57">TRUNC(E531*D531, 0)</f>
        <v>0</v>
      </c>
      <c r="G531" s="5">
        <v>0</v>
      </c>
      <c r="H531" s="5">
        <f t="shared" ref="H531:H536" si="58">TRUNC(G531*D531, 0)</f>
        <v>0</v>
      </c>
      <c r="I531" s="5">
        <v>0</v>
      </c>
      <c r="J531" s="5">
        <f t="shared" ref="J531:J536" si="59">TRUNC(I531*D531, 0)</f>
        <v>0</v>
      </c>
      <c r="K531" s="5">
        <f t="shared" ref="K531:L536" si="60">TRUNC(E531+G531+I531, 0)</f>
        <v>0</v>
      </c>
      <c r="L531" s="5">
        <f t="shared" si="60"/>
        <v>0</v>
      </c>
      <c r="M531" s="6" t="s">
        <v>51</v>
      </c>
      <c r="N531" s="4" t="s">
        <v>51</v>
      </c>
      <c r="O531" s="4" t="s">
        <v>51</v>
      </c>
      <c r="P531" s="4" t="s">
        <v>51</v>
      </c>
      <c r="Q531" s="4" t="s">
        <v>612</v>
      </c>
      <c r="R531" s="4" t="s">
        <v>63</v>
      </c>
      <c r="S531" s="4" t="s">
        <v>63</v>
      </c>
      <c r="T531" s="4" t="s">
        <v>63</v>
      </c>
      <c r="AR531" s="4" t="s">
        <v>51</v>
      </c>
      <c r="AS531" s="4" t="s">
        <v>51</v>
      </c>
      <c r="AU531" s="4" t="s">
        <v>612</v>
      </c>
      <c r="AV531" s="2">
        <v>232</v>
      </c>
    </row>
    <row r="532" spans="1:48" ht="30" customHeight="1" x14ac:dyDescent="0.3">
      <c r="A532" s="6" t="s">
        <v>899</v>
      </c>
      <c r="B532" s="6" t="s">
        <v>900</v>
      </c>
      <c r="C532" s="6" t="s">
        <v>51</v>
      </c>
      <c r="D532" s="28"/>
      <c r="E532" s="5">
        <v>0</v>
      </c>
      <c r="F532" s="5">
        <f t="shared" si="57"/>
        <v>0</v>
      </c>
      <c r="G532" s="5">
        <v>0</v>
      </c>
      <c r="H532" s="5">
        <f t="shared" si="58"/>
        <v>0</v>
      </c>
      <c r="I532" s="5">
        <v>0</v>
      </c>
      <c r="J532" s="5">
        <f t="shared" si="59"/>
        <v>0</v>
      </c>
      <c r="K532" s="5">
        <f t="shared" si="60"/>
        <v>0</v>
      </c>
      <c r="L532" s="5">
        <f t="shared" si="60"/>
        <v>0</v>
      </c>
      <c r="M532" s="6" t="s">
        <v>51</v>
      </c>
      <c r="N532" s="4" t="s">
        <v>51</v>
      </c>
      <c r="O532" s="4" t="s">
        <v>51</v>
      </c>
      <c r="P532" s="4" t="s">
        <v>51</v>
      </c>
      <c r="Q532" s="4" t="s">
        <v>612</v>
      </c>
      <c r="R532" s="4" t="s">
        <v>63</v>
      </c>
      <c r="S532" s="4" t="s">
        <v>63</v>
      </c>
      <c r="T532" s="4" t="s">
        <v>63</v>
      </c>
      <c r="AR532" s="4" t="s">
        <v>51</v>
      </c>
      <c r="AS532" s="4" t="s">
        <v>51</v>
      </c>
      <c r="AU532" s="4" t="s">
        <v>612</v>
      </c>
      <c r="AV532" s="2">
        <v>233</v>
      </c>
    </row>
    <row r="533" spans="1:48" ht="30" customHeight="1" x14ac:dyDescent="0.3">
      <c r="A533" s="6" t="s">
        <v>901</v>
      </c>
      <c r="B533" s="6" t="s">
        <v>902</v>
      </c>
      <c r="C533" s="6" t="s">
        <v>168</v>
      </c>
      <c r="D533" s="28">
        <v>1</v>
      </c>
      <c r="E533" s="5">
        <f>TRUNC(일위대가목록!E137,0)</f>
        <v>0</v>
      </c>
      <c r="F533" s="5">
        <f t="shared" si="57"/>
        <v>0</v>
      </c>
      <c r="G533" s="5">
        <f>TRUNC(일위대가목록!F137,0)</f>
        <v>0</v>
      </c>
      <c r="H533" s="5">
        <f t="shared" si="58"/>
        <v>0</v>
      </c>
      <c r="I533" s="5">
        <f>TRUNC(일위대가목록!G137,0)</f>
        <v>0</v>
      </c>
      <c r="J533" s="5">
        <f t="shared" si="59"/>
        <v>0</v>
      </c>
      <c r="K533" s="5">
        <f t="shared" si="60"/>
        <v>0</v>
      </c>
      <c r="L533" s="5">
        <f t="shared" si="60"/>
        <v>0</v>
      </c>
      <c r="M533" s="6" t="s">
        <v>903</v>
      </c>
      <c r="N533" s="4" t="s">
        <v>904</v>
      </c>
      <c r="O533" s="4" t="s">
        <v>51</v>
      </c>
      <c r="P533" s="4" t="s">
        <v>51</v>
      </c>
      <c r="Q533" s="4" t="s">
        <v>612</v>
      </c>
      <c r="R533" s="4" t="s">
        <v>62</v>
      </c>
      <c r="S533" s="4" t="s">
        <v>63</v>
      </c>
      <c r="T533" s="4" t="s">
        <v>63</v>
      </c>
      <c r="AB533" s="2">
        <v>5</v>
      </c>
      <c r="AR533" s="4" t="s">
        <v>51</v>
      </c>
      <c r="AS533" s="4" t="s">
        <v>51</v>
      </c>
      <c r="AU533" s="4" t="s">
        <v>905</v>
      </c>
      <c r="AV533" s="2">
        <v>351</v>
      </c>
    </row>
    <row r="534" spans="1:48" ht="30" customHeight="1" x14ac:dyDescent="0.3">
      <c r="A534" s="6" t="s">
        <v>906</v>
      </c>
      <c r="B534" s="6" t="s">
        <v>902</v>
      </c>
      <c r="C534" s="6" t="s">
        <v>168</v>
      </c>
      <c r="D534" s="28">
        <v>1</v>
      </c>
      <c r="E534" s="5">
        <f>TRUNC(일위대가목록!E138,0)</f>
        <v>0</v>
      </c>
      <c r="F534" s="5">
        <f t="shared" si="57"/>
        <v>0</v>
      </c>
      <c r="G534" s="5">
        <f>TRUNC(일위대가목록!F138,0)</f>
        <v>0</v>
      </c>
      <c r="H534" s="5">
        <f t="shared" si="58"/>
        <v>0</v>
      </c>
      <c r="I534" s="5">
        <f>TRUNC(일위대가목록!G138,0)</f>
        <v>0</v>
      </c>
      <c r="J534" s="5">
        <f t="shared" si="59"/>
        <v>0</v>
      </c>
      <c r="K534" s="5">
        <f t="shared" si="60"/>
        <v>0</v>
      </c>
      <c r="L534" s="5">
        <f t="shared" si="60"/>
        <v>0</v>
      </c>
      <c r="M534" s="6" t="s">
        <v>907</v>
      </c>
      <c r="N534" s="4" t="s">
        <v>908</v>
      </c>
      <c r="O534" s="4" t="s">
        <v>51</v>
      </c>
      <c r="P534" s="4" t="s">
        <v>51</v>
      </c>
      <c r="Q534" s="4" t="s">
        <v>612</v>
      </c>
      <c r="R534" s="4" t="s">
        <v>62</v>
      </c>
      <c r="S534" s="4" t="s">
        <v>63</v>
      </c>
      <c r="T534" s="4" t="s">
        <v>63</v>
      </c>
      <c r="AB534" s="2">
        <v>5</v>
      </c>
      <c r="AR534" s="4" t="s">
        <v>51</v>
      </c>
      <c r="AS534" s="4" t="s">
        <v>51</v>
      </c>
      <c r="AU534" s="4" t="s">
        <v>909</v>
      </c>
      <c r="AV534" s="2">
        <v>352</v>
      </c>
    </row>
    <row r="535" spans="1:48" ht="30" customHeight="1" x14ac:dyDescent="0.3">
      <c r="A535" s="6" t="s">
        <v>910</v>
      </c>
      <c r="B535" s="6" t="s">
        <v>911</v>
      </c>
      <c r="C535" s="6" t="s">
        <v>168</v>
      </c>
      <c r="D535" s="28">
        <v>1</v>
      </c>
      <c r="E535" s="5">
        <v>0</v>
      </c>
      <c r="F535" s="5">
        <f t="shared" si="57"/>
        <v>0</v>
      </c>
      <c r="G535" s="5">
        <v>0</v>
      </c>
      <c r="H535" s="5">
        <f t="shared" si="58"/>
        <v>0</v>
      </c>
      <c r="I535" s="5">
        <f>ROUNDDOWN(SUMIF(AA461:AA537, RIGHTB(N535, 1), L461:L537)*W535, 0)</f>
        <v>0</v>
      </c>
      <c r="J535" s="5">
        <f t="shared" si="59"/>
        <v>0</v>
      </c>
      <c r="K535" s="5">
        <f t="shared" si="60"/>
        <v>0</v>
      </c>
      <c r="L535" s="5">
        <f t="shared" si="60"/>
        <v>0</v>
      </c>
      <c r="M535" s="6" t="s">
        <v>51</v>
      </c>
      <c r="N535" s="4" t="s">
        <v>912</v>
      </c>
      <c r="O535" s="4" t="s">
        <v>51</v>
      </c>
      <c r="P535" s="4" t="s">
        <v>51</v>
      </c>
      <c r="Q535" s="4" t="s">
        <v>612</v>
      </c>
      <c r="R535" s="4" t="s">
        <v>63</v>
      </c>
      <c r="S535" s="4" t="s">
        <v>63</v>
      </c>
      <c r="T535" s="4" t="s">
        <v>63</v>
      </c>
      <c r="U535" s="2">
        <v>3</v>
      </c>
      <c r="V535" s="2">
        <v>2</v>
      </c>
      <c r="W535" s="2">
        <v>0.01</v>
      </c>
      <c r="AB535" s="2">
        <v>5</v>
      </c>
      <c r="AR535" s="4" t="s">
        <v>51</v>
      </c>
      <c r="AS535" s="4" t="s">
        <v>51</v>
      </c>
      <c r="AU535" s="4" t="s">
        <v>913</v>
      </c>
      <c r="AV535" s="2">
        <v>353</v>
      </c>
    </row>
    <row r="536" spans="1:48" ht="30" customHeight="1" x14ac:dyDescent="0.3">
      <c r="A536" s="6" t="s">
        <v>914</v>
      </c>
      <c r="B536" s="6" t="s">
        <v>915</v>
      </c>
      <c r="C536" s="6" t="s">
        <v>168</v>
      </c>
      <c r="D536" s="28">
        <v>1</v>
      </c>
      <c r="E536" s="5">
        <v>0</v>
      </c>
      <c r="F536" s="5">
        <f t="shared" si="57"/>
        <v>0</v>
      </c>
      <c r="G536" s="5">
        <v>0</v>
      </c>
      <c r="H536" s="5">
        <f t="shared" si="58"/>
        <v>0</v>
      </c>
      <c r="I536" s="5">
        <f>ROUNDDOWN(SUMIF(AB461:AB537, RIGHTB(N536, 1), L461:L537)*W536, 0)</f>
        <v>0</v>
      </c>
      <c r="J536" s="5">
        <f t="shared" si="59"/>
        <v>0</v>
      </c>
      <c r="K536" s="5">
        <f t="shared" si="60"/>
        <v>0</v>
      </c>
      <c r="L536" s="5">
        <f t="shared" si="60"/>
        <v>0</v>
      </c>
      <c r="M536" s="6" t="s">
        <v>51</v>
      </c>
      <c r="N536" s="4" t="s">
        <v>916</v>
      </c>
      <c r="O536" s="4" t="s">
        <v>51</v>
      </c>
      <c r="P536" s="4" t="s">
        <v>51</v>
      </c>
      <c r="Q536" s="4" t="s">
        <v>612</v>
      </c>
      <c r="R536" s="4" t="s">
        <v>63</v>
      </c>
      <c r="S536" s="4" t="s">
        <v>63</v>
      </c>
      <c r="T536" s="4" t="s">
        <v>63</v>
      </c>
      <c r="U536" s="2">
        <v>3</v>
      </c>
      <c r="V536" s="2">
        <v>2</v>
      </c>
      <c r="W536" s="2">
        <v>0.01</v>
      </c>
      <c r="AR536" s="4" t="s">
        <v>51</v>
      </c>
      <c r="AS536" s="4" t="s">
        <v>51</v>
      </c>
      <c r="AU536" s="4" t="s">
        <v>917</v>
      </c>
      <c r="AV536" s="2">
        <v>354</v>
      </c>
    </row>
    <row r="537" spans="1:48" ht="30" customHeight="1" x14ac:dyDescent="0.3">
      <c r="A537" s="6" t="s">
        <v>895</v>
      </c>
      <c r="B537" s="6" t="s">
        <v>51</v>
      </c>
      <c r="C537" s="6" t="s">
        <v>51</v>
      </c>
      <c r="D537" s="28"/>
      <c r="E537" s="5">
        <v>0</v>
      </c>
      <c r="F537" s="5">
        <f>SUM(F531:F536)</f>
        <v>0</v>
      </c>
      <c r="G537" s="5">
        <v>0</v>
      </c>
      <c r="H537" s="5">
        <f>SUM(H531:H536)</f>
        <v>0</v>
      </c>
      <c r="I537" s="5">
        <v>0</v>
      </c>
      <c r="J537" s="5">
        <f>SUM(J531:J536)</f>
        <v>0</v>
      </c>
      <c r="K537" s="5"/>
      <c r="L537" s="5">
        <f>SUM(L531:L536)</f>
        <v>0</v>
      </c>
      <c r="M537" s="6" t="s">
        <v>51</v>
      </c>
      <c r="N537" s="4" t="s">
        <v>896</v>
      </c>
      <c r="O537" s="4" t="s">
        <v>51</v>
      </c>
      <c r="P537" s="4" t="s">
        <v>51</v>
      </c>
      <c r="Q537" s="4" t="s">
        <v>51</v>
      </c>
      <c r="R537" s="4" t="s">
        <v>63</v>
      </c>
      <c r="S537" s="4" t="s">
        <v>63</v>
      </c>
      <c r="T537" s="4" t="s">
        <v>63</v>
      </c>
      <c r="AR537" s="4" t="s">
        <v>51</v>
      </c>
      <c r="AS537" s="4" t="s">
        <v>51</v>
      </c>
      <c r="AU537" s="4" t="s">
        <v>897</v>
      </c>
      <c r="AV537" s="2">
        <v>355</v>
      </c>
    </row>
    <row r="538" spans="1:48" ht="30" customHeight="1" x14ac:dyDescent="0.3">
      <c r="A538" s="28"/>
      <c r="B538" s="28"/>
      <c r="C538" s="28"/>
      <c r="D538" s="28"/>
      <c r="E538" s="5"/>
      <c r="F538" s="5"/>
      <c r="G538" s="5"/>
      <c r="H538" s="5"/>
      <c r="I538" s="5"/>
      <c r="J538" s="5"/>
      <c r="K538" s="5"/>
      <c r="L538" s="5"/>
      <c r="M538" s="28"/>
      <c r="Q538" s="4" t="s">
        <v>612</v>
      </c>
    </row>
    <row r="539" spans="1:48" ht="30" customHeight="1" x14ac:dyDescent="0.3">
      <c r="A539" s="28"/>
      <c r="B539" s="28"/>
      <c r="C539" s="28"/>
      <c r="D539" s="28"/>
      <c r="E539" s="5"/>
      <c r="F539" s="5"/>
      <c r="G539" s="5"/>
      <c r="H539" s="5"/>
      <c r="I539" s="5"/>
      <c r="J539" s="5"/>
      <c r="K539" s="5"/>
      <c r="L539" s="5"/>
      <c r="M539" s="28"/>
      <c r="Q539" s="4" t="s">
        <v>612</v>
      </c>
    </row>
    <row r="540" spans="1:48" ht="30" customHeight="1" x14ac:dyDescent="0.3">
      <c r="A540" s="28"/>
      <c r="B540" s="28"/>
      <c r="C540" s="28"/>
      <c r="D540" s="28"/>
      <c r="E540" s="5"/>
      <c r="F540" s="5"/>
      <c r="G540" s="5"/>
      <c r="H540" s="5"/>
      <c r="I540" s="5"/>
      <c r="J540" s="5"/>
      <c r="K540" s="5"/>
      <c r="L540" s="5"/>
      <c r="M540" s="28"/>
      <c r="Q540" s="4" t="s">
        <v>612</v>
      </c>
    </row>
    <row r="541" spans="1:48" ht="30" customHeight="1" x14ac:dyDescent="0.3">
      <c r="A541" s="28"/>
      <c r="B541" s="28"/>
      <c r="C541" s="28"/>
      <c r="D541" s="28"/>
      <c r="E541" s="5"/>
      <c r="F541" s="5"/>
      <c r="G541" s="5"/>
      <c r="H541" s="5"/>
      <c r="I541" s="5"/>
      <c r="J541" s="5"/>
      <c r="K541" s="5"/>
      <c r="L541" s="5"/>
      <c r="M541" s="28"/>
      <c r="Q541" s="4" t="s">
        <v>612</v>
      </c>
    </row>
    <row r="542" spans="1:48" ht="30" customHeight="1" x14ac:dyDescent="0.3">
      <c r="A542" s="28"/>
      <c r="B542" s="28"/>
      <c r="C542" s="28"/>
      <c r="D542" s="28"/>
      <c r="E542" s="5"/>
      <c r="F542" s="5"/>
      <c r="G542" s="5"/>
      <c r="H542" s="5"/>
      <c r="I542" s="5"/>
      <c r="J542" s="5"/>
      <c r="K542" s="5"/>
      <c r="L542" s="5"/>
      <c r="M542" s="28"/>
      <c r="Q542" s="4" t="s">
        <v>612</v>
      </c>
    </row>
    <row r="543" spans="1:48" ht="30" customHeight="1" x14ac:dyDescent="0.3">
      <c r="A543" s="28"/>
      <c r="B543" s="28"/>
      <c r="C543" s="28"/>
      <c r="D543" s="28"/>
      <c r="E543" s="5"/>
      <c r="F543" s="5"/>
      <c r="G543" s="5"/>
      <c r="H543" s="5"/>
      <c r="I543" s="5"/>
      <c r="J543" s="5"/>
      <c r="K543" s="5"/>
      <c r="L543" s="5"/>
      <c r="M543" s="28"/>
      <c r="Q543" s="4" t="s">
        <v>612</v>
      </c>
    </row>
    <row r="544" spans="1:48" ht="30" customHeight="1" x14ac:dyDescent="0.3">
      <c r="A544" s="28"/>
      <c r="B544" s="28"/>
      <c r="C544" s="28"/>
      <c r="D544" s="28"/>
      <c r="E544" s="5"/>
      <c r="F544" s="5"/>
      <c r="G544" s="5"/>
      <c r="H544" s="5"/>
      <c r="I544" s="5"/>
      <c r="J544" s="5"/>
      <c r="K544" s="5"/>
      <c r="L544" s="5"/>
      <c r="M544" s="28"/>
      <c r="Q544" s="4" t="s">
        <v>612</v>
      </c>
    </row>
    <row r="545" spans="1:17" ht="30" customHeight="1" x14ac:dyDescent="0.3">
      <c r="A545" s="28"/>
      <c r="B545" s="28"/>
      <c r="C545" s="28"/>
      <c r="D545" s="28"/>
      <c r="E545" s="5"/>
      <c r="F545" s="5"/>
      <c r="G545" s="5"/>
      <c r="H545" s="5"/>
      <c r="I545" s="5"/>
      <c r="J545" s="5"/>
      <c r="K545" s="5"/>
      <c r="L545" s="5"/>
      <c r="M545" s="28"/>
      <c r="Q545" s="4" t="s">
        <v>612</v>
      </c>
    </row>
    <row r="546" spans="1:17" ht="30" customHeight="1" x14ac:dyDescent="0.3">
      <c r="A546" s="28"/>
      <c r="B546" s="28"/>
      <c r="C546" s="28"/>
      <c r="D546" s="28"/>
      <c r="E546" s="5"/>
      <c r="F546" s="5"/>
      <c r="G546" s="5"/>
      <c r="H546" s="5"/>
      <c r="I546" s="5"/>
      <c r="J546" s="5"/>
      <c r="K546" s="5"/>
      <c r="L546" s="5"/>
      <c r="M546" s="28"/>
      <c r="Q546" s="4" t="s">
        <v>612</v>
      </c>
    </row>
    <row r="547" spans="1:17" ht="30" customHeight="1" x14ac:dyDescent="0.3">
      <c r="A547" s="28"/>
      <c r="B547" s="28"/>
      <c r="C547" s="28"/>
      <c r="D547" s="28"/>
      <c r="E547" s="5"/>
      <c r="F547" s="5"/>
      <c r="G547" s="5"/>
      <c r="H547" s="5"/>
      <c r="I547" s="5"/>
      <c r="J547" s="5"/>
      <c r="K547" s="5"/>
      <c r="L547" s="5"/>
      <c r="M547" s="28"/>
      <c r="Q547" s="4" t="s">
        <v>612</v>
      </c>
    </row>
    <row r="548" spans="1:17" ht="30" customHeight="1" x14ac:dyDescent="0.3">
      <c r="A548" s="28"/>
      <c r="B548" s="28"/>
      <c r="C548" s="28"/>
      <c r="D548" s="28"/>
      <c r="E548" s="5"/>
      <c r="F548" s="5"/>
      <c r="G548" s="5"/>
      <c r="H548" s="5"/>
      <c r="I548" s="5"/>
      <c r="J548" s="5"/>
      <c r="K548" s="5"/>
      <c r="L548" s="5"/>
      <c r="M548" s="28"/>
      <c r="Q548" s="4" t="s">
        <v>612</v>
      </c>
    </row>
    <row r="549" spans="1:17" ht="30" customHeight="1" x14ac:dyDescent="0.3">
      <c r="A549" s="28"/>
      <c r="B549" s="28"/>
      <c r="C549" s="28"/>
      <c r="D549" s="28"/>
      <c r="E549" s="5"/>
      <c r="F549" s="5"/>
      <c r="G549" s="5"/>
      <c r="H549" s="5"/>
      <c r="I549" s="5"/>
      <c r="J549" s="5"/>
      <c r="K549" s="5"/>
      <c r="L549" s="5"/>
      <c r="M549" s="28"/>
      <c r="Q549" s="4" t="s">
        <v>612</v>
      </c>
    </row>
    <row r="550" spans="1:17" ht="30" customHeight="1" x14ac:dyDescent="0.3">
      <c r="A550" s="28"/>
      <c r="B550" s="28"/>
      <c r="C550" s="28"/>
      <c r="D550" s="28"/>
      <c r="E550" s="5"/>
      <c r="F550" s="5"/>
      <c r="G550" s="5"/>
      <c r="H550" s="5"/>
      <c r="I550" s="5"/>
      <c r="J550" s="5"/>
      <c r="K550" s="5"/>
      <c r="L550" s="5"/>
      <c r="M550" s="28"/>
      <c r="Q550" s="4" t="s">
        <v>612</v>
      </c>
    </row>
    <row r="551" spans="1:17" ht="30" customHeight="1" x14ac:dyDescent="0.3">
      <c r="A551" s="28"/>
      <c r="B551" s="28"/>
      <c r="C551" s="28"/>
      <c r="D551" s="28"/>
      <c r="E551" s="5"/>
      <c r="F551" s="5"/>
      <c r="G551" s="5"/>
      <c r="H551" s="5"/>
      <c r="I551" s="5"/>
      <c r="J551" s="5"/>
      <c r="K551" s="5"/>
      <c r="L551" s="5"/>
      <c r="M551" s="28"/>
      <c r="Q551" s="4" t="s">
        <v>612</v>
      </c>
    </row>
    <row r="552" spans="1:17" ht="30" customHeight="1" x14ac:dyDescent="0.3">
      <c r="A552" s="28"/>
      <c r="B552" s="28"/>
      <c r="C552" s="28"/>
      <c r="D552" s="28"/>
      <c r="E552" s="5"/>
      <c r="F552" s="5"/>
      <c r="G552" s="5"/>
      <c r="H552" s="5"/>
      <c r="I552" s="5"/>
      <c r="J552" s="5"/>
      <c r="K552" s="5"/>
      <c r="L552" s="5"/>
      <c r="M552" s="28"/>
      <c r="Q552" s="4" t="s">
        <v>612</v>
      </c>
    </row>
    <row r="553" spans="1:17" ht="30" customHeight="1" x14ac:dyDescent="0.3">
      <c r="A553" s="28"/>
      <c r="B553" s="28"/>
      <c r="C553" s="28"/>
      <c r="D553" s="28"/>
      <c r="E553" s="5"/>
      <c r="F553" s="5"/>
      <c r="G553" s="5"/>
      <c r="H553" s="5"/>
      <c r="I553" s="5"/>
      <c r="J553" s="5"/>
      <c r="K553" s="5"/>
      <c r="L553" s="5"/>
      <c r="M553" s="28"/>
      <c r="Q553" s="4" t="s">
        <v>612</v>
      </c>
    </row>
    <row r="554" spans="1:17" ht="30" customHeight="1" x14ac:dyDescent="0.3">
      <c r="A554" s="28"/>
      <c r="B554" s="28"/>
      <c r="C554" s="28"/>
      <c r="D554" s="28"/>
      <c r="E554" s="5"/>
      <c r="F554" s="5"/>
      <c r="G554" s="5"/>
      <c r="H554" s="5"/>
      <c r="I554" s="5"/>
      <c r="J554" s="5"/>
      <c r="K554" s="5"/>
      <c r="L554" s="5"/>
      <c r="M554" s="28"/>
      <c r="Q554" s="4" t="s">
        <v>612</v>
      </c>
    </row>
    <row r="555" spans="1:17" ht="30" customHeight="1" x14ac:dyDescent="0.3">
      <c r="A555" s="6" t="s">
        <v>80</v>
      </c>
      <c r="B555" s="28"/>
      <c r="C555" s="28"/>
      <c r="D555" s="28"/>
      <c r="E555" s="5"/>
      <c r="F555" s="5">
        <f>SUMIF(Q461:Q554,"0106",F461:F554)</f>
        <v>0</v>
      </c>
      <c r="G555" s="5"/>
      <c r="H555" s="5">
        <f>SUMIF(Q461:Q554,"0106",H461:H554)</f>
        <v>0</v>
      </c>
      <c r="I555" s="5"/>
      <c r="J555" s="5">
        <f>SUMIF(Q461:Q554,"0106",J461:J554)</f>
        <v>0</v>
      </c>
      <c r="K555" s="5"/>
      <c r="L555" s="5">
        <f>SUMIF(Q461:Q554,"0106",L461:L554)</f>
        <v>0</v>
      </c>
      <c r="M555" s="28"/>
      <c r="N555" s="2" t="s">
        <v>81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20" manualBreakCount="20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5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0"/>
  <sheetViews>
    <sheetView showZeros="0" topLeftCell="B1" zoomScale="85" zoomScaleNormal="85" workbookViewId="0">
      <selection activeCell="B1" sqref="B1"/>
    </sheetView>
  </sheetViews>
  <sheetFormatPr defaultRowHeight="13.5" x14ac:dyDescent="0.3"/>
  <cols>
    <col min="1" max="1" width="11.625" style="2" hidden="1" customWidth="1"/>
    <col min="2" max="3" width="30.625" style="2" customWidth="1"/>
    <col min="4" max="4" width="4.625" style="2" customWidth="1"/>
    <col min="5" max="8" width="13.625" style="2" customWidth="1"/>
    <col min="9" max="9" width="8.625" style="2" customWidth="1"/>
    <col min="10" max="10" width="12.625" style="2" customWidth="1"/>
    <col min="11" max="12" width="2.625" style="2" hidden="1" customWidth="1"/>
    <col min="13" max="13" width="20.625" style="2" hidden="1" customWidth="1"/>
    <col min="14" max="14" width="2.625" style="2" hidden="1" customWidth="1"/>
    <col min="15" max="16384" width="9" style="2"/>
  </cols>
  <sheetData>
    <row r="1" spans="1:14" ht="30" customHeight="1" x14ac:dyDescent="0.3">
      <c r="A1" s="23"/>
      <c r="B1" s="24" t="s">
        <v>918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 ht="30" customHeight="1" x14ac:dyDescent="0.3">
      <c r="A2" s="25"/>
      <c r="B2" s="26" t="s">
        <v>2886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3"/>
    </row>
    <row r="3" spans="1:14" ht="30" customHeight="1" x14ac:dyDescent="0.3">
      <c r="A3" s="7" t="s">
        <v>919</v>
      </c>
      <c r="B3" s="7" t="s">
        <v>1</v>
      </c>
      <c r="C3" s="7" t="s">
        <v>2</v>
      </c>
      <c r="D3" s="7" t="s">
        <v>3</v>
      </c>
      <c r="E3" s="7" t="s">
        <v>920</v>
      </c>
      <c r="F3" s="7" t="s">
        <v>921</v>
      </c>
      <c r="G3" s="7" t="s">
        <v>922</v>
      </c>
      <c r="H3" s="7" t="s">
        <v>923</v>
      </c>
      <c r="I3" s="7" t="s">
        <v>924</v>
      </c>
      <c r="J3" s="7" t="s">
        <v>925</v>
      </c>
      <c r="K3" s="7" t="s">
        <v>926</v>
      </c>
      <c r="L3" s="7" t="s">
        <v>927</v>
      </c>
      <c r="M3" s="7" t="s">
        <v>928</v>
      </c>
      <c r="N3" s="4" t="s">
        <v>929</v>
      </c>
    </row>
    <row r="4" spans="1:14" ht="30" customHeight="1" x14ac:dyDescent="0.3">
      <c r="A4" s="6" t="s">
        <v>61</v>
      </c>
      <c r="B4" s="6" t="s">
        <v>57</v>
      </c>
      <c r="C4" s="6" t="s">
        <v>58</v>
      </c>
      <c r="D4" s="6" t="s">
        <v>59</v>
      </c>
      <c r="E4" s="27">
        <f>일위대가!F15</f>
        <v>0</v>
      </c>
      <c r="F4" s="27">
        <f>일위대가!H15</f>
        <v>0</v>
      </c>
      <c r="G4" s="27">
        <f>일위대가!J15</f>
        <v>0</v>
      </c>
      <c r="H4" s="27">
        <f t="shared" ref="H4:H35" si="0">E4+F4+G4</f>
        <v>0</v>
      </c>
      <c r="I4" s="6" t="s">
        <v>60</v>
      </c>
      <c r="J4" s="6" t="s">
        <v>51</v>
      </c>
      <c r="K4" s="6" t="s">
        <v>51</v>
      </c>
      <c r="L4" s="6" t="s">
        <v>51</v>
      </c>
      <c r="M4" s="6" t="s">
        <v>51</v>
      </c>
      <c r="N4" s="4" t="s">
        <v>51</v>
      </c>
    </row>
    <row r="5" spans="1:14" ht="30" customHeight="1" x14ac:dyDescent="0.3">
      <c r="A5" s="6" t="s">
        <v>67</v>
      </c>
      <c r="B5" s="6" t="s">
        <v>57</v>
      </c>
      <c r="C5" s="6" t="s">
        <v>65</v>
      </c>
      <c r="D5" s="6" t="s">
        <v>59</v>
      </c>
      <c r="E5" s="27">
        <f>일위대가!F29</f>
        <v>0</v>
      </c>
      <c r="F5" s="27">
        <f>일위대가!H29</f>
        <v>0</v>
      </c>
      <c r="G5" s="27">
        <f>일위대가!J29</f>
        <v>0</v>
      </c>
      <c r="H5" s="27">
        <f t="shared" si="0"/>
        <v>0</v>
      </c>
      <c r="I5" s="6" t="s">
        <v>66</v>
      </c>
      <c r="J5" s="6" t="s">
        <v>51</v>
      </c>
      <c r="K5" s="6" t="s">
        <v>51</v>
      </c>
      <c r="L5" s="6" t="s">
        <v>51</v>
      </c>
      <c r="M5" s="6" t="s">
        <v>51</v>
      </c>
      <c r="N5" s="4" t="s">
        <v>51</v>
      </c>
    </row>
    <row r="6" spans="1:14" ht="30" customHeight="1" x14ac:dyDescent="0.3">
      <c r="A6" s="6" t="s">
        <v>73</v>
      </c>
      <c r="B6" s="6" t="s">
        <v>69</v>
      </c>
      <c r="C6" s="6" t="s">
        <v>70</v>
      </c>
      <c r="D6" s="6" t="s">
        <v>71</v>
      </c>
      <c r="E6" s="27">
        <f>일위대가!F35</f>
        <v>0</v>
      </c>
      <c r="F6" s="27">
        <f>일위대가!H35</f>
        <v>0</v>
      </c>
      <c r="G6" s="27">
        <f>일위대가!J35</f>
        <v>0</v>
      </c>
      <c r="H6" s="27">
        <f t="shared" si="0"/>
        <v>0</v>
      </c>
      <c r="I6" s="6" t="s">
        <v>72</v>
      </c>
      <c r="J6" s="6" t="s">
        <v>51</v>
      </c>
      <c r="K6" s="6" t="s">
        <v>51</v>
      </c>
      <c r="L6" s="6" t="s">
        <v>51</v>
      </c>
      <c r="M6" s="6" t="s">
        <v>51</v>
      </c>
      <c r="N6" s="4" t="s">
        <v>51</v>
      </c>
    </row>
    <row r="7" spans="1:14" ht="30" customHeight="1" x14ac:dyDescent="0.3">
      <c r="A7" s="6" t="s">
        <v>78</v>
      </c>
      <c r="B7" s="6" t="s">
        <v>75</v>
      </c>
      <c r="C7" s="6" t="s">
        <v>76</v>
      </c>
      <c r="D7" s="6" t="s">
        <v>71</v>
      </c>
      <c r="E7" s="27">
        <f>일위대가!F39</f>
        <v>0</v>
      </c>
      <c r="F7" s="27">
        <f>일위대가!H39</f>
        <v>0</v>
      </c>
      <c r="G7" s="27">
        <f>일위대가!J39</f>
        <v>0</v>
      </c>
      <c r="H7" s="27">
        <f t="shared" si="0"/>
        <v>0</v>
      </c>
      <c r="I7" s="6" t="s">
        <v>77</v>
      </c>
      <c r="J7" s="6" t="s">
        <v>51</v>
      </c>
      <c r="K7" s="6" t="s">
        <v>51</v>
      </c>
      <c r="L7" s="6" t="s">
        <v>51</v>
      </c>
      <c r="M7" s="6" t="s">
        <v>51</v>
      </c>
      <c r="N7" s="4" t="s">
        <v>51</v>
      </c>
    </row>
    <row r="8" spans="1:14" ht="30" customHeight="1" x14ac:dyDescent="0.3">
      <c r="A8" s="6" t="s">
        <v>88</v>
      </c>
      <c r="B8" s="6" t="s">
        <v>84</v>
      </c>
      <c r="C8" s="6" t="s">
        <v>85</v>
      </c>
      <c r="D8" s="6" t="s">
        <v>86</v>
      </c>
      <c r="E8" s="27">
        <f>일위대가!F45</f>
        <v>0</v>
      </c>
      <c r="F8" s="27">
        <f>일위대가!H45</f>
        <v>0</v>
      </c>
      <c r="G8" s="27">
        <f>일위대가!J45</f>
        <v>0</v>
      </c>
      <c r="H8" s="27">
        <f t="shared" si="0"/>
        <v>0</v>
      </c>
      <c r="I8" s="6" t="s">
        <v>87</v>
      </c>
      <c r="J8" s="6" t="s">
        <v>51</v>
      </c>
      <c r="K8" s="6" t="s">
        <v>51</v>
      </c>
      <c r="L8" s="6" t="s">
        <v>51</v>
      </c>
      <c r="M8" s="6" t="s">
        <v>51</v>
      </c>
      <c r="N8" s="4" t="s">
        <v>51</v>
      </c>
    </row>
    <row r="9" spans="1:14" ht="30" customHeight="1" x14ac:dyDescent="0.3">
      <c r="A9" s="6" t="s">
        <v>93</v>
      </c>
      <c r="B9" s="6" t="s">
        <v>90</v>
      </c>
      <c r="C9" s="6" t="s">
        <v>91</v>
      </c>
      <c r="D9" s="6" t="s">
        <v>71</v>
      </c>
      <c r="E9" s="27">
        <f>일위대가!F50</f>
        <v>0</v>
      </c>
      <c r="F9" s="27">
        <f>일위대가!H50</f>
        <v>0</v>
      </c>
      <c r="G9" s="27">
        <f>일위대가!J50</f>
        <v>0</v>
      </c>
      <c r="H9" s="27">
        <f t="shared" si="0"/>
        <v>0</v>
      </c>
      <c r="I9" s="6" t="s">
        <v>92</v>
      </c>
      <c r="J9" s="6" t="s">
        <v>51</v>
      </c>
      <c r="K9" s="6" t="s">
        <v>51</v>
      </c>
      <c r="L9" s="6" t="s">
        <v>51</v>
      </c>
      <c r="M9" s="6" t="s">
        <v>51</v>
      </c>
      <c r="N9" s="4" t="s">
        <v>51</v>
      </c>
    </row>
    <row r="10" spans="1:14" ht="30" customHeight="1" x14ac:dyDescent="0.3">
      <c r="A10" s="6" t="s">
        <v>103</v>
      </c>
      <c r="B10" s="6" t="s">
        <v>100</v>
      </c>
      <c r="C10" s="6" t="s">
        <v>101</v>
      </c>
      <c r="D10" s="6" t="s">
        <v>97</v>
      </c>
      <c r="E10" s="27">
        <f>일위대가!F55</f>
        <v>0</v>
      </c>
      <c r="F10" s="27">
        <f>일위대가!H55</f>
        <v>0</v>
      </c>
      <c r="G10" s="27">
        <f>일위대가!J55</f>
        <v>0</v>
      </c>
      <c r="H10" s="27">
        <f t="shared" si="0"/>
        <v>0</v>
      </c>
      <c r="I10" s="6" t="s">
        <v>102</v>
      </c>
      <c r="J10" s="6" t="s">
        <v>51</v>
      </c>
      <c r="K10" s="6" t="s">
        <v>51</v>
      </c>
      <c r="L10" s="6" t="s">
        <v>51</v>
      </c>
      <c r="M10" s="6" t="s">
        <v>51</v>
      </c>
      <c r="N10" s="4" t="s">
        <v>51</v>
      </c>
    </row>
    <row r="11" spans="1:14" ht="30" customHeight="1" x14ac:dyDescent="0.3">
      <c r="A11" s="6" t="s">
        <v>113</v>
      </c>
      <c r="B11" s="6" t="s">
        <v>109</v>
      </c>
      <c r="C11" s="6" t="s">
        <v>110</v>
      </c>
      <c r="D11" s="6" t="s">
        <v>111</v>
      </c>
      <c r="E11" s="27">
        <f>일위대가!F66</f>
        <v>0</v>
      </c>
      <c r="F11" s="27">
        <f>일위대가!H66</f>
        <v>0</v>
      </c>
      <c r="G11" s="27">
        <f>일위대가!J66</f>
        <v>0</v>
      </c>
      <c r="H11" s="27">
        <f t="shared" si="0"/>
        <v>0</v>
      </c>
      <c r="I11" s="6" t="s">
        <v>112</v>
      </c>
      <c r="J11" s="6" t="s">
        <v>51</v>
      </c>
      <c r="K11" s="6" t="s">
        <v>51</v>
      </c>
      <c r="L11" s="6" t="s">
        <v>51</v>
      </c>
      <c r="M11" s="6" t="s">
        <v>51</v>
      </c>
      <c r="N11" s="4" t="s">
        <v>51</v>
      </c>
    </row>
    <row r="12" spans="1:14" ht="30" customHeight="1" x14ac:dyDescent="0.3">
      <c r="A12" s="6" t="s">
        <v>118</v>
      </c>
      <c r="B12" s="6" t="s">
        <v>115</v>
      </c>
      <c r="C12" s="6" t="s">
        <v>116</v>
      </c>
      <c r="D12" s="6" t="s">
        <v>71</v>
      </c>
      <c r="E12" s="27">
        <f>일위대가!F72</f>
        <v>0</v>
      </c>
      <c r="F12" s="27">
        <f>일위대가!H72</f>
        <v>0</v>
      </c>
      <c r="G12" s="27">
        <f>일위대가!J72</f>
        <v>0</v>
      </c>
      <c r="H12" s="27">
        <f t="shared" si="0"/>
        <v>0</v>
      </c>
      <c r="I12" s="6" t="s">
        <v>117</v>
      </c>
      <c r="J12" s="6" t="s">
        <v>51</v>
      </c>
      <c r="K12" s="6" t="s">
        <v>51</v>
      </c>
      <c r="L12" s="6" t="s">
        <v>51</v>
      </c>
      <c r="M12" s="6" t="s">
        <v>51</v>
      </c>
      <c r="N12" s="4" t="s">
        <v>51</v>
      </c>
    </row>
    <row r="13" spans="1:14" ht="30" customHeight="1" x14ac:dyDescent="0.3">
      <c r="A13" s="6" t="s">
        <v>134</v>
      </c>
      <c r="B13" s="6" t="s">
        <v>131</v>
      </c>
      <c r="C13" s="6" t="s">
        <v>132</v>
      </c>
      <c r="D13" s="6" t="s">
        <v>97</v>
      </c>
      <c r="E13" s="27">
        <f>일위대가!F78</f>
        <v>0</v>
      </c>
      <c r="F13" s="27">
        <f>일위대가!H78</f>
        <v>0</v>
      </c>
      <c r="G13" s="27">
        <f>일위대가!J78</f>
        <v>0</v>
      </c>
      <c r="H13" s="27">
        <f t="shared" si="0"/>
        <v>0</v>
      </c>
      <c r="I13" s="6" t="s">
        <v>133</v>
      </c>
      <c r="J13" s="6" t="s">
        <v>51</v>
      </c>
      <c r="K13" s="6" t="s">
        <v>51</v>
      </c>
      <c r="L13" s="6" t="s">
        <v>51</v>
      </c>
      <c r="M13" s="6" t="s">
        <v>51</v>
      </c>
      <c r="N13" s="4" t="s">
        <v>51</v>
      </c>
    </row>
    <row r="14" spans="1:14" ht="30" customHeight="1" x14ac:dyDescent="0.3">
      <c r="A14" s="6" t="s">
        <v>139</v>
      </c>
      <c r="B14" s="6" t="s">
        <v>136</v>
      </c>
      <c r="C14" s="6" t="s">
        <v>137</v>
      </c>
      <c r="D14" s="6" t="s">
        <v>97</v>
      </c>
      <c r="E14" s="27">
        <f>일위대가!F83</f>
        <v>0</v>
      </c>
      <c r="F14" s="27">
        <f>일위대가!H83</f>
        <v>0</v>
      </c>
      <c r="G14" s="27">
        <f>일위대가!J83</f>
        <v>0</v>
      </c>
      <c r="H14" s="27">
        <f t="shared" si="0"/>
        <v>0</v>
      </c>
      <c r="I14" s="6" t="s">
        <v>138</v>
      </c>
      <c r="J14" s="6" t="s">
        <v>51</v>
      </c>
      <c r="K14" s="6" t="s">
        <v>51</v>
      </c>
      <c r="L14" s="6" t="s">
        <v>51</v>
      </c>
      <c r="M14" s="6" t="s">
        <v>51</v>
      </c>
      <c r="N14" s="4" t="s">
        <v>51</v>
      </c>
    </row>
    <row r="15" spans="1:14" ht="30" customHeight="1" x14ac:dyDescent="0.3">
      <c r="A15" s="6" t="s">
        <v>144</v>
      </c>
      <c r="B15" s="6" t="s">
        <v>141</v>
      </c>
      <c r="C15" s="6" t="s">
        <v>142</v>
      </c>
      <c r="D15" s="6" t="s">
        <v>97</v>
      </c>
      <c r="E15" s="27">
        <f>일위대가!F89</f>
        <v>0</v>
      </c>
      <c r="F15" s="27">
        <f>일위대가!H89</f>
        <v>0</v>
      </c>
      <c r="G15" s="27">
        <f>일위대가!J89</f>
        <v>0</v>
      </c>
      <c r="H15" s="27">
        <f t="shared" si="0"/>
        <v>0</v>
      </c>
      <c r="I15" s="6" t="s">
        <v>143</v>
      </c>
      <c r="J15" s="6" t="s">
        <v>51</v>
      </c>
      <c r="K15" s="6" t="s">
        <v>51</v>
      </c>
      <c r="L15" s="6" t="s">
        <v>51</v>
      </c>
      <c r="M15" s="6" t="s">
        <v>51</v>
      </c>
      <c r="N15" s="4" t="s">
        <v>51</v>
      </c>
    </row>
    <row r="16" spans="1:14" ht="30" customHeight="1" x14ac:dyDescent="0.3">
      <c r="A16" s="6" t="s">
        <v>149</v>
      </c>
      <c r="B16" s="6" t="s">
        <v>146</v>
      </c>
      <c r="C16" s="6" t="s">
        <v>147</v>
      </c>
      <c r="D16" s="6" t="s">
        <v>97</v>
      </c>
      <c r="E16" s="27">
        <f>일위대가!F93</f>
        <v>0</v>
      </c>
      <c r="F16" s="27">
        <f>일위대가!H93</f>
        <v>0</v>
      </c>
      <c r="G16" s="27">
        <f>일위대가!J93</f>
        <v>0</v>
      </c>
      <c r="H16" s="27">
        <f t="shared" si="0"/>
        <v>0</v>
      </c>
      <c r="I16" s="6" t="s">
        <v>148</v>
      </c>
      <c r="J16" s="6" t="s">
        <v>51</v>
      </c>
      <c r="K16" s="6" t="s">
        <v>51</v>
      </c>
      <c r="L16" s="6" t="s">
        <v>51</v>
      </c>
      <c r="M16" s="6" t="s">
        <v>51</v>
      </c>
      <c r="N16" s="4" t="s">
        <v>51</v>
      </c>
    </row>
    <row r="17" spans="1:14" ht="30" customHeight="1" x14ac:dyDescent="0.3">
      <c r="A17" s="6" t="s">
        <v>153</v>
      </c>
      <c r="B17" s="6" t="s">
        <v>109</v>
      </c>
      <c r="C17" s="6" t="s">
        <v>151</v>
      </c>
      <c r="D17" s="6" t="s">
        <v>111</v>
      </c>
      <c r="E17" s="27">
        <f>일위대가!F104</f>
        <v>0</v>
      </c>
      <c r="F17" s="27">
        <f>일위대가!H104</f>
        <v>0</v>
      </c>
      <c r="G17" s="27">
        <f>일위대가!J104</f>
        <v>0</v>
      </c>
      <c r="H17" s="27">
        <f t="shared" si="0"/>
        <v>0</v>
      </c>
      <c r="I17" s="6" t="s">
        <v>152</v>
      </c>
      <c r="J17" s="6" t="s">
        <v>51</v>
      </c>
      <c r="K17" s="6" t="s">
        <v>51</v>
      </c>
      <c r="L17" s="6" t="s">
        <v>51</v>
      </c>
      <c r="M17" s="6" t="s">
        <v>51</v>
      </c>
      <c r="N17" s="4" t="s">
        <v>51</v>
      </c>
    </row>
    <row r="18" spans="1:14" ht="30" customHeight="1" x14ac:dyDescent="0.3">
      <c r="A18" s="6" t="s">
        <v>158</v>
      </c>
      <c r="B18" s="6" t="s">
        <v>155</v>
      </c>
      <c r="C18" s="6" t="s">
        <v>156</v>
      </c>
      <c r="D18" s="6" t="s">
        <v>86</v>
      </c>
      <c r="E18" s="27">
        <f>일위대가!F110</f>
        <v>0</v>
      </c>
      <c r="F18" s="27">
        <f>일위대가!H110</f>
        <v>0</v>
      </c>
      <c r="G18" s="27">
        <f>일위대가!J110</f>
        <v>0</v>
      </c>
      <c r="H18" s="27">
        <f t="shared" si="0"/>
        <v>0</v>
      </c>
      <c r="I18" s="6" t="s">
        <v>157</v>
      </c>
      <c r="J18" s="6" t="s">
        <v>51</v>
      </c>
      <c r="K18" s="6" t="s">
        <v>51</v>
      </c>
      <c r="L18" s="6" t="s">
        <v>51</v>
      </c>
      <c r="M18" s="6" t="s">
        <v>51</v>
      </c>
      <c r="N18" s="4" t="s">
        <v>51</v>
      </c>
    </row>
    <row r="19" spans="1:14" ht="30" customHeight="1" x14ac:dyDescent="0.3">
      <c r="A19" s="6" t="s">
        <v>163</v>
      </c>
      <c r="B19" s="6" t="s">
        <v>160</v>
      </c>
      <c r="C19" s="6" t="s">
        <v>161</v>
      </c>
      <c r="D19" s="6" t="s">
        <v>71</v>
      </c>
      <c r="E19" s="27">
        <f>일위대가!F116</f>
        <v>0</v>
      </c>
      <c r="F19" s="27">
        <f>일위대가!H116</f>
        <v>0</v>
      </c>
      <c r="G19" s="27">
        <f>일위대가!J116</f>
        <v>0</v>
      </c>
      <c r="H19" s="27">
        <f t="shared" si="0"/>
        <v>0</v>
      </c>
      <c r="I19" s="6" t="s">
        <v>162</v>
      </c>
      <c r="J19" s="6" t="s">
        <v>51</v>
      </c>
      <c r="K19" s="6" t="s">
        <v>51</v>
      </c>
      <c r="L19" s="6" t="s">
        <v>51</v>
      </c>
      <c r="M19" s="6" t="s">
        <v>51</v>
      </c>
      <c r="N19" s="4" t="s">
        <v>51</v>
      </c>
    </row>
    <row r="20" spans="1:14" ht="30" customHeight="1" x14ac:dyDescent="0.3">
      <c r="A20" s="6" t="s">
        <v>170</v>
      </c>
      <c r="B20" s="6" t="s">
        <v>166</v>
      </c>
      <c r="C20" s="6" t="s">
        <v>167</v>
      </c>
      <c r="D20" s="6" t="s">
        <v>168</v>
      </c>
      <c r="E20" s="27">
        <f>일위대가!F130</f>
        <v>0</v>
      </c>
      <c r="F20" s="27">
        <f>일위대가!H130</f>
        <v>0</v>
      </c>
      <c r="G20" s="27">
        <f>일위대가!J130</f>
        <v>0</v>
      </c>
      <c r="H20" s="27">
        <f t="shared" si="0"/>
        <v>0</v>
      </c>
      <c r="I20" s="6" t="s">
        <v>169</v>
      </c>
      <c r="J20" s="6" t="s">
        <v>51</v>
      </c>
      <c r="K20" s="6" t="s">
        <v>51</v>
      </c>
      <c r="L20" s="6" t="s">
        <v>51</v>
      </c>
      <c r="M20" s="6" t="s">
        <v>51</v>
      </c>
      <c r="N20" s="4" t="s">
        <v>51</v>
      </c>
    </row>
    <row r="21" spans="1:14" ht="30" customHeight="1" x14ac:dyDescent="0.3">
      <c r="A21" s="6" t="s">
        <v>174</v>
      </c>
      <c r="B21" s="6" t="s">
        <v>166</v>
      </c>
      <c r="C21" s="6" t="s">
        <v>172</v>
      </c>
      <c r="D21" s="6" t="s">
        <v>168</v>
      </c>
      <c r="E21" s="27">
        <f>일위대가!F144</f>
        <v>0</v>
      </c>
      <c r="F21" s="27">
        <f>일위대가!H144</f>
        <v>0</v>
      </c>
      <c r="G21" s="27">
        <f>일위대가!J144</f>
        <v>0</v>
      </c>
      <c r="H21" s="27">
        <f t="shared" si="0"/>
        <v>0</v>
      </c>
      <c r="I21" s="6" t="s">
        <v>173</v>
      </c>
      <c r="J21" s="6" t="s">
        <v>51</v>
      </c>
      <c r="K21" s="6" t="s">
        <v>51</v>
      </c>
      <c r="L21" s="6" t="s">
        <v>51</v>
      </c>
      <c r="M21" s="6" t="s">
        <v>51</v>
      </c>
      <c r="N21" s="4" t="s">
        <v>51</v>
      </c>
    </row>
    <row r="22" spans="1:14" ht="30" customHeight="1" x14ac:dyDescent="0.3">
      <c r="A22" s="6" t="s">
        <v>186</v>
      </c>
      <c r="B22" s="6" t="s">
        <v>183</v>
      </c>
      <c r="C22" s="6" t="s">
        <v>184</v>
      </c>
      <c r="D22" s="6" t="s">
        <v>71</v>
      </c>
      <c r="E22" s="27">
        <f>일위대가!F152</f>
        <v>0</v>
      </c>
      <c r="F22" s="27">
        <f>일위대가!H152</f>
        <v>0</v>
      </c>
      <c r="G22" s="27">
        <f>일위대가!J152</f>
        <v>0</v>
      </c>
      <c r="H22" s="27">
        <f t="shared" si="0"/>
        <v>0</v>
      </c>
      <c r="I22" s="6" t="s">
        <v>185</v>
      </c>
      <c r="J22" s="6" t="s">
        <v>51</v>
      </c>
      <c r="K22" s="6" t="s">
        <v>51</v>
      </c>
      <c r="L22" s="6" t="s">
        <v>51</v>
      </c>
      <c r="M22" s="6" t="s">
        <v>51</v>
      </c>
      <c r="N22" s="4" t="s">
        <v>51</v>
      </c>
    </row>
    <row r="23" spans="1:14" ht="30" customHeight="1" x14ac:dyDescent="0.3">
      <c r="A23" s="6" t="s">
        <v>192</v>
      </c>
      <c r="B23" s="6" t="s">
        <v>188</v>
      </c>
      <c r="C23" s="6" t="s">
        <v>189</v>
      </c>
      <c r="D23" s="6" t="s">
        <v>190</v>
      </c>
      <c r="E23" s="27">
        <f>일위대가!F156</f>
        <v>0</v>
      </c>
      <c r="F23" s="27">
        <f>일위대가!H156</f>
        <v>0</v>
      </c>
      <c r="G23" s="27">
        <f>일위대가!J156</f>
        <v>0</v>
      </c>
      <c r="H23" s="27">
        <f t="shared" si="0"/>
        <v>0</v>
      </c>
      <c r="I23" s="6" t="s">
        <v>191</v>
      </c>
      <c r="J23" s="6" t="s">
        <v>51</v>
      </c>
      <c r="K23" s="6" t="s">
        <v>51</v>
      </c>
      <c r="L23" s="6" t="s">
        <v>51</v>
      </c>
      <c r="M23" s="6" t="s">
        <v>51</v>
      </c>
      <c r="N23" s="4" t="s">
        <v>51</v>
      </c>
    </row>
    <row r="24" spans="1:14" ht="30" customHeight="1" x14ac:dyDescent="0.3">
      <c r="A24" s="6" t="s">
        <v>196</v>
      </c>
      <c r="B24" s="6" t="s">
        <v>188</v>
      </c>
      <c r="C24" s="6" t="s">
        <v>194</v>
      </c>
      <c r="D24" s="6" t="s">
        <v>190</v>
      </c>
      <c r="E24" s="27">
        <f>일위대가!F160</f>
        <v>0</v>
      </c>
      <c r="F24" s="27">
        <f>일위대가!H160</f>
        <v>0</v>
      </c>
      <c r="G24" s="27">
        <f>일위대가!J160</f>
        <v>0</v>
      </c>
      <c r="H24" s="27">
        <f t="shared" si="0"/>
        <v>0</v>
      </c>
      <c r="I24" s="6" t="s">
        <v>195</v>
      </c>
      <c r="J24" s="6" t="s">
        <v>51</v>
      </c>
      <c r="K24" s="6" t="s">
        <v>51</v>
      </c>
      <c r="L24" s="6" t="s">
        <v>51</v>
      </c>
      <c r="M24" s="6" t="s">
        <v>51</v>
      </c>
      <c r="N24" s="4" t="s">
        <v>51</v>
      </c>
    </row>
    <row r="25" spans="1:14" ht="30" customHeight="1" x14ac:dyDescent="0.3">
      <c r="A25" s="6" t="s">
        <v>203</v>
      </c>
      <c r="B25" s="6" t="s">
        <v>200</v>
      </c>
      <c r="C25" s="6" t="s">
        <v>201</v>
      </c>
      <c r="D25" s="6" t="s">
        <v>71</v>
      </c>
      <c r="E25" s="27">
        <f>일위대가!F167</f>
        <v>0</v>
      </c>
      <c r="F25" s="27">
        <f>일위대가!H167</f>
        <v>0</v>
      </c>
      <c r="G25" s="27">
        <f>일위대가!J167</f>
        <v>0</v>
      </c>
      <c r="H25" s="27">
        <f t="shared" si="0"/>
        <v>0</v>
      </c>
      <c r="I25" s="6" t="s">
        <v>202</v>
      </c>
      <c r="J25" s="6" t="s">
        <v>51</v>
      </c>
      <c r="K25" s="6" t="s">
        <v>51</v>
      </c>
      <c r="L25" s="6" t="s">
        <v>51</v>
      </c>
      <c r="M25" s="6" t="s">
        <v>51</v>
      </c>
      <c r="N25" s="4" t="s">
        <v>51</v>
      </c>
    </row>
    <row r="26" spans="1:14" ht="30" customHeight="1" x14ac:dyDescent="0.3">
      <c r="A26" s="6" t="s">
        <v>209</v>
      </c>
      <c r="B26" s="6" t="s">
        <v>205</v>
      </c>
      <c r="C26" s="6" t="s">
        <v>206</v>
      </c>
      <c r="D26" s="6" t="s">
        <v>207</v>
      </c>
      <c r="E26" s="27">
        <f>일위대가!F174</f>
        <v>0</v>
      </c>
      <c r="F26" s="27">
        <f>일위대가!H174</f>
        <v>0</v>
      </c>
      <c r="G26" s="27">
        <f>일위대가!J174</f>
        <v>0</v>
      </c>
      <c r="H26" s="27">
        <f t="shared" si="0"/>
        <v>0</v>
      </c>
      <c r="I26" s="6" t="s">
        <v>208</v>
      </c>
      <c r="J26" s="6" t="s">
        <v>51</v>
      </c>
      <c r="K26" s="6" t="s">
        <v>51</v>
      </c>
      <c r="L26" s="6" t="s">
        <v>51</v>
      </c>
      <c r="M26" s="6" t="s">
        <v>51</v>
      </c>
      <c r="N26" s="4" t="s">
        <v>51</v>
      </c>
    </row>
    <row r="27" spans="1:14" ht="30" customHeight="1" x14ac:dyDescent="0.3">
      <c r="A27" s="6" t="s">
        <v>214</v>
      </c>
      <c r="B27" s="6" t="s">
        <v>211</v>
      </c>
      <c r="C27" s="6" t="s">
        <v>212</v>
      </c>
      <c r="D27" s="6" t="s">
        <v>207</v>
      </c>
      <c r="E27" s="27">
        <f>일위대가!F180</f>
        <v>0</v>
      </c>
      <c r="F27" s="27">
        <f>일위대가!H180</f>
        <v>0</v>
      </c>
      <c r="G27" s="27">
        <f>일위대가!J180</f>
        <v>0</v>
      </c>
      <c r="H27" s="27">
        <f t="shared" si="0"/>
        <v>0</v>
      </c>
      <c r="I27" s="6" t="s">
        <v>213</v>
      </c>
      <c r="J27" s="6" t="s">
        <v>51</v>
      </c>
      <c r="K27" s="6" t="s">
        <v>51</v>
      </c>
      <c r="L27" s="6" t="s">
        <v>51</v>
      </c>
      <c r="M27" s="6" t="s">
        <v>51</v>
      </c>
      <c r="N27" s="4" t="s">
        <v>51</v>
      </c>
    </row>
    <row r="28" spans="1:14" ht="30" customHeight="1" x14ac:dyDescent="0.3">
      <c r="A28" s="6" t="s">
        <v>218</v>
      </c>
      <c r="B28" s="6" t="s">
        <v>211</v>
      </c>
      <c r="C28" s="6" t="s">
        <v>216</v>
      </c>
      <c r="D28" s="6" t="s">
        <v>207</v>
      </c>
      <c r="E28" s="27">
        <f>일위대가!F186</f>
        <v>0</v>
      </c>
      <c r="F28" s="27">
        <f>일위대가!H186</f>
        <v>0</v>
      </c>
      <c r="G28" s="27">
        <f>일위대가!J186</f>
        <v>0</v>
      </c>
      <c r="H28" s="27">
        <f t="shared" si="0"/>
        <v>0</v>
      </c>
      <c r="I28" s="6" t="s">
        <v>217</v>
      </c>
      <c r="J28" s="6" t="s">
        <v>51</v>
      </c>
      <c r="K28" s="6" t="s">
        <v>51</v>
      </c>
      <c r="L28" s="6" t="s">
        <v>51</v>
      </c>
      <c r="M28" s="6" t="s">
        <v>51</v>
      </c>
      <c r="N28" s="4" t="s">
        <v>51</v>
      </c>
    </row>
    <row r="29" spans="1:14" ht="30" customHeight="1" x14ac:dyDescent="0.3">
      <c r="A29" s="6" t="s">
        <v>222</v>
      </c>
      <c r="B29" s="6" t="s">
        <v>211</v>
      </c>
      <c r="C29" s="6" t="s">
        <v>220</v>
      </c>
      <c r="D29" s="6" t="s">
        <v>207</v>
      </c>
      <c r="E29" s="27">
        <f>일위대가!F192</f>
        <v>0</v>
      </c>
      <c r="F29" s="27">
        <f>일위대가!H192</f>
        <v>0</v>
      </c>
      <c r="G29" s="27">
        <f>일위대가!J192</f>
        <v>0</v>
      </c>
      <c r="H29" s="27">
        <f t="shared" si="0"/>
        <v>0</v>
      </c>
      <c r="I29" s="6" t="s">
        <v>221</v>
      </c>
      <c r="J29" s="6" t="s">
        <v>51</v>
      </c>
      <c r="K29" s="6" t="s">
        <v>51</v>
      </c>
      <c r="L29" s="6" t="s">
        <v>51</v>
      </c>
      <c r="M29" s="6" t="s">
        <v>51</v>
      </c>
      <c r="N29" s="4" t="s">
        <v>51</v>
      </c>
    </row>
    <row r="30" spans="1:14" ht="30" customHeight="1" x14ac:dyDescent="0.3">
      <c r="A30" s="6" t="s">
        <v>227</v>
      </c>
      <c r="B30" s="6" t="s">
        <v>224</v>
      </c>
      <c r="C30" s="6" t="s">
        <v>225</v>
      </c>
      <c r="D30" s="6" t="s">
        <v>207</v>
      </c>
      <c r="E30" s="27">
        <f>일위대가!F199</f>
        <v>0</v>
      </c>
      <c r="F30" s="27">
        <f>일위대가!H199</f>
        <v>0</v>
      </c>
      <c r="G30" s="27">
        <f>일위대가!J199</f>
        <v>0</v>
      </c>
      <c r="H30" s="27">
        <f t="shared" si="0"/>
        <v>0</v>
      </c>
      <c r="I30" s="6" t="s">
        <v>226</v>
      </c>
      <c r="J30" s="6" t="s">
        <v>51</v>
      </c>
      <c r="K30" s="6" t="s">
        <v>51</v>
      </c>
      <c r="L30" s="6" t="s">
        <v>51</v>
      </c>
      <c r="M30" s="6" t="s">
        <v>51</v>
      </c>
      <c r="N30" s="4" t="s">
        <v>51</v>
      </c>
    </row>
    <row r="31" spans="1:14" ht="30" customHeight="1" x14ac:dyDescent="0.3">
      <c r="A31" s="6" t="s">
        <v>232</v>
      </c>
      <c r="B31" s="6" t="s">
        <v>229</v>
      </c>
      <c r="C31" s="6" t="s">
        <v>230</v>
      </c>
      <c r="D31" s="6" t="s">
        <v>207</v>
      </c>
      <c r="E31" s="27">
        <f>일위대가!F206</f>
        <v>0</v>
      </c>
      <c r="F31" s="27">
        <f>일위대가!H206</f>
        <v>0</v>
      </c>
      <c r="G31" s="27">
        <f>일위대가!J206</f>
        <v>0</v>
      </c>
      <c r="H31" s="27">
        <f t="shared" si="0"/>
        <v>0</v>
      </c>
      <c r="I31" s="6" t="s">
        <v>231</v>
      </c>
      <c r="J31" s="6" t="s">
        <v>51</v>
      </c>
      <c r="K31" s="6" t="s">
        <v>51</v>
      </c>
      <c r="L31" s="6" t="s">
        <v>51</v>
      </c>
      <c r="M31" s="6" t="s">
        <v>51</v>
      </c>
      <c r="N31" s="4" t="s">
        <v>51</v>
      </c>
    </row>
    <row r="32" spans="1:14" ht="30" customHeight="1" x14ac:dyDescent="0.3">
      <c r="A32" s="6" t="s">
        <v>236</v>
      </c>
      <c r="B32" s="6" t="s">
        <v>234</v>
      </c>
      <c r="C32" s="6" t="s">
        <v>230</v>
      </c>
      <c r="D32" s="6" t="s">
        <v>207</v>
      </c>
      <c r="E32" s="27">
        <f>일위대가!F213</f>
        <v>0</v>
      </c>
      <c r="F32" s="27">
        <f>일위대가!H213</f>
        <v>0</v>
      </c>
      <c r="G32" s="27">
        <f>일위대가!J213</f>
        <v>0</v>
      </c>
      <c r="H32" s="27">
        <f t="shared" si="0"/>
        <v>0</v>
      </c>
      <c r="I32" s="6" t="s">
        <v>235</v>
      </c>
      <c r="J32" s="6" t="s">
        <v>51</v>
      </c>
      <c r="K32" s="6" t="s">
        <v>51</v>
      </c>
      <c r="L32" s="6" t="s">
        <v>51</v>
      </c>
      <c r="M32" s="6" t="s">
        <v>51</v>
      </c>
      <c r="N32" s="4" t="s">
        <v>51</v>
      </c>
    </row>
    <row r="33" spans="1:14" ht="30" customHeight="1" x14ac:dyDescent="0.3">
      <c r="A33" s="6" t="s">
        <v>241</v>
      </c>
      <c r="B33" s="6" t="s">
        <v>238</v>
      </c>
      <c r="C33" s="6" t="s">
        <v>239</v>
      </c>
      <c r="D33" s="6" t="s">
        <v>207</v>
      </c>
      <c r="E33" s="27">
        <f>일위대가!F219</f>
        <v>0</v>
      </c>
      <c r="F33" s="27">
        <f>일위대가!H219</f>
        <v>0</v>
      </c>
      <c r="G33" s="27">
        <f>일위대가!J219</f>
        <v>0</v>
      </c>
      <c r="H33" s="27">
        <f t="shared" si="0"/>
        <v>0</v>
      </c>
      <c r="I33" s="6" t="s">
        <v>240</v>
      </c>
      <c r="J33" s="6" t="s">
        <v>51</v>
      </c>
      <c r="K33" s="6" t="s">
        <v>51</v>
      </c>
      <c r="L33" s="6" t="s">
        <v>51</v>
      </c>
      <c r="M33" s="6" t="s">
        <v>51</v>
      </c>
      <c r="N33" s="4" t="s">
        <v>51</v>
      </c>
    </row>
    <row r="34" spans="1:14" ht="30" customHeight="1" x14ac:dyDescent="0.3">
      <c r="A34" s="6" t="s">
        <v>245</v>
      </c>
      <c r="B34" s="6" t="s">
        <v>238</v>
      </c>
      <c r="C34" s="6" t="s">
        <v>243</v>
      </c>
      <c r="D34" s="6" t="s">
        <v>207</v>
      </c>
      <c r="E34" s="27">
        <f>일위대가!F225</f>
        <v>0</v>
      </c>
      <c r="F34" s="27">
        <f>일위대가!H225</f>
        <v>0</v>
      </c>
      <c r="G34" s="27">
        <f>일위대가!J225</f>
        <v>0</v>
      </c>
      <c r="H34" s="27">
        <f t="shared" si="0"/>
        <v>0</v>
      </c>
      <c r="I34" s="6" t="s">
        <v>244</v>
      </c>
      <c r="J34" s="6" t="s">
        <v>51</v>
      </c>
      <c r="K34" s="6" t="s">
        <v>51</v>
      </c>
      <c r="L34" s="6" t="s">
        <v>51</v>
      </c>
      <c r="M34" s="6" t="s">
        <v>51</v>
      </c>
      <c r="N34" s="4" t="s">
        <v>51</v>
      </c>
    </row>
    <row r="35" spans="1:14" ht="30" customHeight="1" x14ac:dyDescent="0.3">
      <c r="A35" s="6" t="s">
        <v>249</v>
      </c>
      <c r="B35" s="6" t="s">
        <v>247</v>
      </c>
      <c r="C35" s="6" t="s">
        <v>51</v>
      </c>
      <c r="D35" s="6" t="s">
        <v>71</v>
      </c>
      <c r="E35" s="27">
        <f>일위대가!F230</f>
        <v>0</v>
      </c>
      <c r="F35" s="27">
        <f>일위대가!H230</f>
        <v>0</v>
      </c>
      <c r="G35" s="27">
        <f>일위대가!J230</f>
        <v>0</v>
      </c>
      <c r="H35" s="27">
        <f t="shared" si="0"/>
        <v>0</v>
      </c>
      <c r="I35" s="6" t="s">
        <v>248</v>
      </c>
      <c r="J35" s="6" t="s">
        <v>51</v>
      </c>
      <c r="K35" s="6" t="s">
        <v>51</v>
      </c>
      <c r="L35" s="6" t="s">
        <v>51</v>
      </c>
      <c r="M35" s="6" t="s">
        <v>51</v>
      </c>
      <c r="N35" s="4" t="s">
        <v>51</v>
      </c>
    </row>
    <row r="36" spans="1:14" ht="30" customHeight="1" x14ac:dyDescent="0.3">
      <c r="A36" s="6" t="s">
        <v>260</v>
      </c>
      <c r="B36" s="6" t="s">
        <v>257</v>
      </c>
      <c r="C36" s="6" t="s">
        <v>258</v>
      </c>
      <c r="D36" s="6" t="s">
        <v>71</v>
      </c>
      <c r="E36" s="27">
        <f>일위대가!F236</f>
        <v>0</v>
      </c>
      <c r="F36" s="27">
        <f>일위대가!H236</f>
        <v>0</v>
      </c>
      <c r="G36" s="27">
        <f>일위대가!J236</f>
        <v>0</v>
      </c>
      <c r="H36" s="27">
        <f t="shared" ref="H36:H67" si="1">E36+F36+G36</f>
        <v>0</v>
      </c>
      <c r="I36" s="6" t="s">
        <v>259</v>
      </c>
      <c r="J36" s="6" t="s">
        <v>51</v>
      </c>
      <c r="K36" s="6" t="s">
        <v>51</v>
      </c>
      <c r="L36" s="6" t="s">
        <v>51</v>
      </c>
      <c r="M36" s="6" t="s">
        <v>51</v>
      </c>
      <c r="N36" s="4" t="s">
        <v>51</v>
      </c>
    </row>
    <row r="37" spans="1:14" ht="30" customHeight="1" x14ac:dyDescent="0.3">
      <c r="A37" s="6" t="s">
        <v>264</v>
      </c>
      <c r="B37" s="6" t="s">
        <v>262</v>
      </c>
      <c r="C37" s="6" t="s">
        <v>258</v>
      </c>
      <c r="D37" s="6" t="s">
        <v>71</v>
      </c>
      <c r="E37" s="27">
        <f>일위대가!F242</f>
        <v>0</v>
      </c>
      <c r="F37" s="27">
        <f>일위대가!H242</f>
        <v>0</v>
      </c>
      <c r="G37" s="27">
        <f>일위대가!J242</f>
        <v>0</v>
      </c>
      <c r="H37" s="27">
        <f t="shared" si="1"/>
        <v>0</v>
      </c>
      <c r="I37" s="6" t="s">
        <v>263</v>
      </c>
      <c r="J37" s="6" t="s">
        <v>51</v>
      </c>
      <c r="K37" s="6" t="s">
        <v>51</v>
      </c>
      <c r="L37" s="6" t="s">
        <v>51</v>
      </c>
      <c r="M37" s="6" t="s">
        <v>51</v>
      </c>
      <c r="N37" s="4" t="s">
        <v>51</v>
      </c>
    </row>
    <row r="38" spans="1:14" ht="30" customHeight="1" x14ac:dyDescent="0.3">
      <c r="A38" s="6" t="s">
        <v>269</v>
      </c>
      <c r="B38" s="6" t="s">
        <v>266</v>
      </c>
      <c r="C38" s="6" t="s">
        <v>267</v>
      </c>
      <c r="D38" s="6" t="s">
        <v>71</v>
      </c>
      <c r="E38" s="27">
        <f>일위대가!F251</f>
        <v>0</v>
      </c>
      <c r="F38" s="27">
        <f>일위대가!H251</f>
        <v>0</v>
      </c>
      <c r="G38" s="27">
        <f>일위대가!J251</f>
        <v>0</v>
      </c>
      <c r="H38" s="27">
        <f t="shared" si="1"/>
        <v>0</v>
      </c>
      <c r="I38" s="6" t="s">
        <v>268</v>
      </c>
      <c r="J38" s="6" t="s">
        <v>51</v>
      </c>
      <c r="K38" s="6" t="s">
        <v>51</v>
      </c>
      <c r="L38" s="6" t="s">
        <v>51</v>
      </c>
      <c r="M38" s="6" t="s">
        <v>51</v>
      </c>
      <c r="N38" s="4" t="s">
        <v>51</v>
      </c>
    </row>
    <row r="39" spans="1:14" ht="30" customHeight="1" x14ac:dyDescent="0.3">
      <c r="A39" s="6" t="s">
        <v>283</v>
      </c>
      <c r="B39" s="6" t="s">
        <v>280</v>
      </c>
      <c r="C39" s="6" t="s">
        <v>281</v>
      </c>
      <c r="D39" s="6" t="s">
        <v>71</v>
      </c>
      <c r="E39" s="27">
        <f>일위대가!F256</f>
        <v>0</v>
      </c>
      <c r="F39" s="27">
        <f>일위대가!H256</f>
        <v>0</v>
      </c>
      <c r="G39" s="27">
        <f>일위대가!J256</f>
        <v>0</v>
      </c>
      <c r="H39" s="27">
        <f t="shared" si="1"/>
        <v>0</v>
      </c>
      <c r="I39" s="6" t="s">
        <v>282</v>
      </c>
      <c r="J39" s="6" t="s">
        <v>51</v>
      </c>
      <c r="K39" s="6" t="s">
        <v>51</v>
      </c>
      <c r="L39" s="6" t="s">
        <v>51</v>
      </c>
      <c r="M39" s="6" t="s">
        <v>51</v>
      </c>
      <c r="N39" s="4" t="s">
        <v>51</v>
      </c>
    </row>
    <row r="40" spans="1:14" ht="30" customHeight="1" x14ac:dyDescent="0.3">
      <c r="A40" s="6" t="s">
        <v>287</v>
      </c>
      <c r="B40" s="6" t="s">
        <v>280</v>
      </c>
      <c r="C40" s="6" t="s">
        <v>285</v>
      </c>
      <c r="D40" s="6" t="s">
        <v>71</v>
      </c>
      <c r="E40" s="27">
        <f>일위대가!F261</f>
        <v>0</v>
      </c>
      <c r="F40" s="27">
        <f>일위대가!H261</f>
        <v>0</v>
      </c>
      <c r="G40" s="27">
        <f>일위대가!J261</f>
        <v>0</v>
      </c>
      <c r="H40" s="27">
        <f t="shared" si="1"/>
        <v>0</v>
      </c>
      <c r="I40" s="6" t="s">
        <v>286</v>
      </c>
      <c r="J40" s="6" t="s">
        <v>51</v>
      </c>
      <c r="K40" s="6" t="s">
        <v>51</v>
      </c>
      <c r="L40" s="6" t="s">
        <v>51</v>
      </c>
      <c r="M40" s="6" t="s">
        <v>51</v>
      </c>
      <c r="N40" s="4" t="s">
        <v>51</v>
      </c>
    </row>
    <row r="41" spans="1:14" ht="30" customHeight="1" x14ac:dyDescent="0.3">
      <c r="A41" s="6" t="s">
        <v>292</v>
      </c>
      <c r="B41" s="6" t="s">
        <v>289</v>
      </c>
      <c r="C41" s="6" t="s">
        <v>290</v>
      </c>
      <c r="D41" s="6" t="s">
        <v>207</v>
      </c>
      <c r="E41" s="27">
        <f>일위대가!F266</f>
        <v>0</v>
      </c>
      <c r="F41" s="27">
        <f>일위대가!H266</f>
        <v>0</v>
      </c>
      <c r="G41" s="27">
        <f>일위대가!J266</f>
        <v>0</v>
      </c>
      <c r="H41" s="27">
        <f t="shared" si="1"/>
        <v>0</v>
      </c>
      <c r="I41" s="6" t="s">
        <v>291</v>
      </c>
      <c r="J41" s="6" t="s">
        <v>51</v>
      </c>
      <c r="K41" s="6" t="s">
        <v>51</v>
      </c>
      <c r="L41" s="6" t="s">
        <v>51</v>
      </c>
      <c r="M41" s="6" t="s">
        <v>51</v>
      </c>
      <c r="N41" s="4" t="s">
        <v>51</v>
      </c>
    </row>
    <row r="42" spans="1:14" ht="30" customHeight="1" x14ac:dyDescent="0.3">
      <c r="A42" s="6" t="s">
        <v>296</v>
      </c>
      <c r="B42" s="6" t="s">
        <v>289</v>
      </c>
      <c r="C42" s="6" t="s">
        <v>294</v>
      </c>
      <c r="D42" s="6" t="s">
        <v>207</v>
      </c>
      <c r="E42" s="27">
        <f>일위대가!F271</f>
        <v>0</v>
      </c>
      <c r="F42" s="27">
        <f>일위대가!H271</f>
        <v>0</v>
      </c>
      <c r="G42" s="27">
        <f>일위대가!J271</f>
        <v>0</v>
      </c>
      <c r="H42" s="27">
        <f t="shared" si="1"/>
        <v>0</v>
      </c>
      <c r="I42" s="6" t="s">
        <v>295</v>
      </c>
      <c r="J42" s="6" t="s">
        <v>51</v>
      </c>
      <c r="K42" s="6" t="s">
        <v>51</v>
      </c>
      <c r="L42" s="6" t="s">
        <v>51</v>
      </c>
      <c r="M42" s="6" t="s">
        <v>51</v>
      </c>
      <c r="N42" s="4" t="s">
        <v>51</v>
      </c>
    </row>
    <row r="43" spans="1:14" ht="30" customHeight="1" x14ac:dyDescent="0.3">
      <c r="A43" s="6" t="s">
        <v>323</v>
      </c>
      <c r="B43" s="6" t="s">
        <v>320</v>
      </c>
      <c r="C43" s="6" t="s">
        <v>321</v>
      </c>
      <c r="D43" s="6" t="s">
        <v>207</v>
      </c>
      <c r="E43" s="27">
        <f>일위대가!F277</f>
        <v>0</v>
      </c>
      <c r="F43" s="27">
        <f>일위대가!H277</f>
        <v>0</v>
      </c>
      <c r="G43" s="27">
        <f>일위대가!J277</f>
        <v>0</v>
      </c>
      <c r="H43" s="27">
        <f t="shared" si="1"/>
        <v>0</v>
      </c>
      <c r="I43" s="6" t="s">
        <v>322</v>
      </c>
      <c r="J43" s="6" t="s">
        <v>51</v>
      </c>
      <c r="K43" s="6" t="s">
        <v>51</v>
      </c>
      <c r="L43" s="6" t="s">
        <v>51</v>
      </c>
      <c r="M43" s="6" t="s">
        <v>51</v>
      </c>
      <c r="N43" s="4" t="s">
        <v>51</v>
      </c>
    </row>
    <row r="44" spans="1:14" ht="30" customHeight="1" x14ac:dyDescent="0.3">
      <c r="A44" s="6" t="s">
        <v>328</v>
      </c>
      <c r="B44" s="6" t="s">
        <v>325</v>
      </c>
      <c r="C44" s="6" t="s">
        <v>326</v>
      </c>
      <c r="D44" s="6" t="s">
        <v>71</v>
      </c>
      <c r="E44" s="27">
        <f>일위대가!F283</f>
        <v>0</v>
      </c>
      <c r="F44" s="27">
        <f>일위대가!H283</f>
        <v>0</v>
      </c>
      <c r="G44" s="27">
        <f>일위대가!J283</f>
        <v>0</v>
      </c>
      <c r="H44" s="27">
        <f t="shared" si="1"/>
        <v>0</v>
      </c>
      <c r="I44" s="6" t="s">
        <v>327</v>
      </c>
      <c r="J44" s="6" t="s">
        <v>51</v>
      </c>
      <c r="K44" s="6" t="s">
        <v>51</v>
      </c>
      <c r="L44" s="6" t="s">
        <v>51</v>
      </c>
      <c r="M44" s="6" t="s">
        <v>51</v>
      </c>
      <c r="N44" s="4" t="s">
        <v>51</v>
      </c>
    </row>
    <row r="45" spans="1:14" ht="30" customHeight="1" x14ac:dyDescent="0.3">
      <c r="A45" s="6" t="s">
        <v>333</v>
      </c>
      <c r="B45" s="6" t="s">
        <v>330</v>
      </c>
      <c r="C45" s="6" t="s">
        <v>331</v>
      </c>
      <c r="D45" s="6" t="s">
        <v>207</v>
      </c>
      <c r="E45" s="27">
        <f>일위대가!F289</f>
        <v>0</v>
      </c>
      <c r="F45" s="27">
        <f>일위대가!H289</f>
        <v>0</v>
      </c>
      <c r="G45" s="27">
        <f>일위대가!J289</f>
        <v>0</v>
      </c>
      <c r="H45" s="27">
        <f t="shared" si="1"/>
        <v>0</v>
      </c>
      <c r="I45" s="6" t="s">
        <v>332</v>
      </c>
      <c r="J45" s="6" t="s">
        <v>51</v>
      </c>
      <c r="K45" s="6" t="s">
        <v>51</v>
      </c>
      <c r="L45" s="6" t="s">
        <v>51</v>
      </c>
      <c r="M45" s="6" t="s">
        <v>51</v>
      </c>
      <c r="N45" s="4" t="s">
        <v>51</v>
      </c>
    </row>
    <row r="46" spans="1:14" ht="30" customHeight="1" x14ac:dyDescent="0.3">
      <c r="A46" s="6" t="s">
        <v>339</v>
      </c>
      <c r="B46" s="6" t="s">
        <v>335</v>
      </c>
      <c r="C46" s="6" t="s">
        <v>336</v>
      </c>
      <c r="D46" s="6" t="s">
        <v>337</v>
      </c>
      <c r="E46" s="27">
        <f>일위대가!F295</f>
        <v>0</v>
      </c>
      <c r="F46" s="27">
        <f>일위대가!H295</f>
        <v>0</v>
      </c>
      <c r="G46" s="27">
        <f>일위대가!J295</f>
        <v>0</v>
      </c>
      <c r="H46" s="27">
        <f t="shared" si="1"/>
        <v>0</v>
      </c>
      <c r="I46" s="6" t="s">
        <v>338</v>
      </c>
      <c r="J46" s="6" t="s">
        <v>51</v>
      </c>
      <c r="K46" s="6" t="s">
        <v>51</v>
      </c>
      <c r="L46" s="6" t="s">
        <v>51</v>
      </c>
      <c r="M46" s="6" t="s">
        <v>51</v>
      </c>
      <c r="N46" s="4" t="s">
        <v>51</v>
      </c>
    </row>
    <row r="47" spans="1:14" ht="30" customHeight="1" x14ac:dyDescent="0.3">
      <c r="A47" s="6" t="s">
        <v>350</v>
      </c>
      <c r="B47" s="6" t="s">
        <v>347</v>
      </c>
      <c r="C47" s="6" t="s">
        <v>348</v>
      </c>
      <c r="D47" s="6" t="s">
        <v>71</v>
      </c>
      <c r="E47" s="27">
        <f>일위대가!F300</f>
        <v>0</v>
      </c>
      <c r="F47" s="27">
        <f>일위대가!H300</f>
        <v>0</v>
      </c>
      <c r="G47" s="27">
        <f>일위대가!J300</f>
        <v>0</v>
      </c>
      <c r="H47" s="27">
        <f t="shared" si="1"/>
        <v>0</v>
      </c>
      <c r="I47" s="6" t="s">
        <v>349</v>
      </c>
      <c r="J47" s="6" t="s">
        <v>51</v>
      </c>
      <c r="K47" s="6" t="s">
        <v>51</v>
      </c>
      <c r="L47" s="6" t="s">
        <v>51</v>
      </c>
      <c r="M47" s="6" t="s">
        <v>51</v>
      </c>
      <c r="N47" s="4" t="s">
        <v>51</v>
      </c>
    </row>
    <row r="48" spans="1:14" ht="30" customHeight="1" x14ac:dyDescent="0.3">
      <c r="A48" s="6" t="s">
        <v>354</v>
      </c>
      <c r="B48" s="6" t="s">
        <v>347</v>
      </c>
      <c r="C48" s="6" t="s">
        <v>352</v>
      </c>
      <c r="D48" s="6" t="s">
        <v>71</v>
      </c>
      <c r="E48" s="27">
        <f>일위대가!F305</f>
        <v>0</v>
      </c>
      <c r="F48" s="27">
        <f>일위대가!H305</f>
        <v>0</v>
      </c>
      <c r="G48" s="27">
        <f>일위대가!J305</f>
        <v>0</v>
      </c>
      <c r="H48" s="27">
        <f t="shared" si="1"/>
        <v>0</v>
      </c>
      <c r="I48" s="6" t="s">
        <v>353</v>
      </c>
      <c r="J48" s="6" t="s">
        <v>51</v>
      </c>
      <c r="K48" s="6" t="s">
        <v>51</v>
      </c>
      <c r="L48" s="6" t="s">
        <v>51</v>
      </c>
      <c r="M48" s="6" t="s">
        <v>51</v>
      </c>
      <c r="N48" s="4" t="s">
        <v>51</v>
      </c>
    </row>
    <row r="49" spans="1:14" ht="30" customHeight="1" x14ac:dyDescent="0.3">
      <c r="A49" s="6" t="s">
        <v>383</v>
      </c>
      <c r="B49" s="6" t="s">
        <v>380</v>
      </c>
      <c r="C49" s="6" t="s">
        <v>381</v>
      </c>
      <c r="D49" s="6" t="s">
        <v>337</v>
      </c>
      <c r="E49" s="27">
        <f>일위대가!F309</f>
        <v>0</v>
      </c>
      <c r="F49" s="27">
        <f>일위대가!H309</f>
        <v>0</v>
      </c>
      <c r="G49" s="27">
        <f>일위대가!J309</f>
        <v>0</v>
      </c>
      <c r="H49" s="27">
        <f t="shared" si="1"/>
        <v>0</v>
      </c>
      <c r="I49" s="6" t="s">
        <v>382</v>
      </c>
      <c r="J49" s="6" t="s">
        <v>51</v>
      </c>
      <c r="K49" s="6" t="s">
        <v>51</v>
      </c>
      <c r="L49" s="6" t="s">
        <v>51</v>
      </c>
      <c r="M49" s="6" t="s">
        <v>51</v>
      </c>
      <c r="N49" s="4" t="s">
        <v>51</v>
      </c>
    </row>
    <row r="50" spans="1:14" ht="30" customHeight="1" x14ac:dyDescent="0.3">
      <c r="A50" s="6" t="s">
        <v>388</v>
      </c>
      <c r="B50" s="6" t="s">
        <v>385</v>
      </c>
      <c r="C50" s="6" t="s">
        <v>386</v>
      </c>
      <c r="D50" s="6" t="s">
        <v>337</v>
      </c>
      <c r="E50" s="27">
        <f>일위대가!F314</f>
        <v>0</v>
      </c>
      <c r="F50" s="27">
        <f>일위대가!H314</f>
        <v>0</v>
      </c>
      <c r="G50" s="27">
        <f>일위대가!J314</f>
        <v>0</v>
      </c>
      <c r="H50" s="27">
        <f t="shared" si="1"/>
        <v>0</v>
      </c>
      <c r="I50" s="6" t="s">
        <v>387</v>
      </c>
      <c r="J50" s="6" t="s">
        <v>51</v>
      </c>
      <c r="K50" s="6" t="s">
        <v>51</v>
      </c>
      <c r="L50" s="6" t="s">
        <v>51</v>
      </c>
      <c r="M50" s="6" t="s">
        <v>51</v>
      </c>
      <c r="N50" s="4" t="s">
        <v>51</v>
      </c>
    </row>
    <row r="51" spans="1:14" ht="30" customHeight="1" x14ac:dyDescent="0.3">
      <c r="A51" s="6" t="s">
        <v>393</v>
      </c>
      <c r="B51" s="6" t="s">
        <v>390</v>
      </c>
      <c r="C51" s="6" t="s">
        <v>391</v>
      </c>
      <c r="D51" s="6" t="s">
        <v>337</v>
      </c>
      <c r="E51" s="27">
        <f>일위대가!F318</f>
        <v>0</v>
      </c>
      <c r="F51" s="27">
        <f>일위대가!H318</f>
        <v>0</v>
      </c>
      <c r="G51" s="27">
        <f>일위대가!J318</f>
        <v>0</v>
      </c>
      <c r="H51" s="27">
        <f t="shared" si="1"/>
        <v>0</v>
      </c>
      <c r="I51" s="6" t="s">
        <v>392</v>
      </c>
      <c r="J51" s="6" t="s">
        <v>51</v>
      </c>
      <c r="K51" s="6" t="s">
        <v>51</v>
      </c>
      <c r="L51" s="6" t="s">
        <v>51</v>
      </c>
      <c r="M51" s="6" t="s">
        <v>51</v>
      </c>
      <c r="N51" s="4" t="s">
        <v>51</v>
      </c>
    </row>
    <row r="52" spans="1:14" ht="30" customHeight="1" x14ac:dyDescent="0.3">
      <c r="A52" s="6" t="s">
        <v>402</v>
      </c>
      <c r="B52" s="6" t="s">
        <v>399</v>
      </c>
      <c r="C52" s="6" t="s">
        <v>400</v>
      </c>
      <c r="D52" s="6" t="s">
        <v>337</v>
      </c>
      <c r="E52" s="27">
        <f>일위대가!F323</f>
        <v>0</v>
      </c>
      <c r="F52" s="27">
        <f>일위대가!H323</f>
        <v>0</v>
      </c>
      <c r="G52" s="27">
        <f>일위대가!J323</f>
        <v>0</v>
      </c>
      <c r="H52" s="27">
        <f t="shared" si="1"/>
        <v>0</v>
      </c>
      <c r="I52" s="6" t="s">
        <v>401</v>
      </c>
      <c r="J52" s="6" t="s">
        <v>51</v>
      </c>
      <c r="K52" s="6" t="s">
        <v>51</v>
      </c>
      <c r="L52" s="6" t="s">
        <v>51</v>
      </c>
      <c r="M52" s="6" t="s">
        <v>51</v>
      </c>
      <c r="N52" s="4" t="s">
        <v>51</v>
      </c>
    </row>
    <row r="53" spans="1:14" ht="30" customHeight="1" x14ac:dyDescent="0.3">
      <c r="A53" s="6" t="s">
        <v>410</v>
      </c>
      <c r="B53" s="6" t="s">
        <v>408</v>
      </c>
      <c r="C53" s="6" t="s">
        <v>51</v>
      </c>
      <c r="D53" s="6" t="s">
        <v>207</v>
      </c>
      <c r="E53" s="27">
        <f>일위대가!F329</f>
        <v>0</v>
      </c>
      <c r="F53" s="27">
        <f>일위대가!H329</f>
        <v>0</v>
      </c>
      <c r="G53" s="27">
        <f>일위대가!J329</f>
        <v>0</v>
      </c>
      <c r="H53" s="27">
        <f t="shared" si="1"/>
        <v>0</v>
      </c>
      <c r="I53" s="6" t="s">
        <v>409</v>
      </c>
      <c r="J53" s="6" t="s">
        <v>51</v>
      </c>
      <c r="K53" s="6" t="s">
        <v>51</v>
      </c>
      <c r="L53" s="6" t="s">
        <v>51</v>
      </c>
      <c r="M53" s="6" t="s">
        <v>51</v>
      </c>
      <c r="N53" s="4" t="s">
        <v>51</v>
      </c>
    </row>
    <row r="54" spans="1:14" ht="30" customHeight="1" x14ac:dyDescent="0.3">
      <c r="A54" s="6" t="s">
        <v>422</v>
      </c>
      <c r="B54" s="6" t="s">
        <v>419</v>
      </c>
      <c r="C54" s="6" t="s">
        <v>420</v>
      </c>
      <c r="D54" s="6" t="s">
        <v>71</v>
      </c>
      <c r="E54" s="27">
        <f>일위대가!F334</f>
        <v>0</v>
      </c>
      <c r="F54" s="27">
        <f>일위대가!H334</f>
        <v>0</v>
      </c>
      <c r="G54" s="27">
        <f>일위대가!J334</f>
        <v>0</v>
      </c>
      <c r="H54" s="27">
        <f t="shared" si="1"/>
        <v>0</v>
      </c>
      <c r="I54" s="6" t="s">
        <v>421</v>
      </c>
      <c r="J54" s="6" t="s">
        <v>51</v>
      </c>
      <c r="K54" s="6" t="s">
        <v>51</v>
      </c>
      <c r="L54" s="6" t="s">
        <v>51</v>
      </c>
      <c r="M54" s="6" t="s">
        <v>51</v>
      </c>
      <c r="N54" s="4" t="s">
        <v>51</v>
      </c>
    </row>
    <row r="55" spans="1:14" ht="30" customHeight="1" x14ac:dyDescent="0.3">
      <c r="A55" s="6" t="s">
        <v>427</v>
      </c>
      <c r="B55" s="6" t="s">
        <v>424</v>
      </c>
      <c r="C55" s="6" t="s">
        <v>425</v>
      </c>
      <c r="D55" s="6" t="s">
        <v>207</v>
      </c>
      <c r="E55" s="27">
        <f>일위대가!F338</f>
        <v>0</v>
      </c>
      <c r="F55" s="27">
        <f>일위대가!H338</f>
        <v>0</v>
      </c>
      <c r="G55" s="27">
        <f>일위대가!J338</f>
        <v>0</v>
      </c>
      <c r="H55" s="27">
        <f t="shared" si="1"/>
        <v>0</v>
      </c>
      <c r="I55" s="6" t="s">
        <v>426</v>
      </c>
      <c r="J55" s="6" t="s">
        <v>51</v>
      </c>
      <c r="K55" s="6" t="s">
        <v>51</v>
      </c>
      <c r="L55" s="6" t="s">
        <v>51</v>
      </c>
      <c r="M55" s="6" t="s">
        <v>51</v>
      </c>
      <c r="N55" s="4" t="s">
        <v>51</v>
      </c>
    </row>
    <row r="56" spans="1:14" ht="30" customHeight="1" x14ac:dyDescent="0.3">
      <c r="A56" s="6" t="s">
        <v>431</v>
      </c>
      <c r="B56" s="6" t="s">
        <v>429</v>
      </c>
      <c r="C56" s="6" t="s">
        <v>51</v>
      </c>
      <c r="D56" s="6" t="s">
        <v>71</v>
      </c>
      <c r="E56" s="27">
        <f>일위대가!F344</f>
        <v>0</v>
      </c>
      <c r="F56" s="27">
        <f>일위대가!H344</f>
        <v>0</v>
      </c>
      <c r="G56" s="27">
        <f>일위대가!J344</f>
        <v>0</v>
      </c>
      <c r="H56" s="27">
        <f t="shared" si="1"/>
        <v>0</v>
      </c>
      <c r="I56" s="6" t="s">
        <v>430</v>
      </c>
      <c r="J56" s="6" t="s">
        <v>51</v>
      </c>
      <c r="K56" s="6" t="s">
        <v>51</v>
      </c>
      <c r="L56" s="6" t="s">
        <v>51</v>
      </c>
      <c r="M56" s="6" t="s">
        <v>51</v>
      </c>
      <c r="N56" s="4" t="s">
        <v>51</v>
      </c>
    </row>
    <row r="57" spans="1:14" ht="30" customHeight="1" x14ac:dyDescent="0.3">
      <c r="A57" s="6" t="s">
        <v>442</v>
      </c>
      <c r="B57" s="6" t="s">
        <v>439</v>
      </c>
      <c r="C57" s="6" t="s">
        <v>440</v>
      </c>
      <c r="D57" s="6" t="s">
        <v>71</v>
      </c>
      <c r="E57" s="27">
        <f>일위대가!F350</f>
        <v>0</v>
      </c>
      <c r="F57" s="27">
        <f>일위대가!H350</f>
        <v>0</v>
      </c>
      <c r="G57" s="27">
        <f>일위대가!J350</f>
        <v>0</v>
      </c>
      <c r="H57" s="27">
        <f t="shared" si="1"/>
        <v>0</v>
      </c>
      <c r="I57" s="6" t="s">
        <v>441</v>
      </c>
      <c r="J57" s="6" t="s">
        <v>51</v>
      </c>
      <c r="K57" s="6" t="s">
        <v>51</v>
      </c>
      <c r="L57" s="6" t="s">
        <v>51</v>
      </c>
      <c r="M57" s="6" t="s">
        <v>51</v>
      </c>
      <c r="N57" s="4" t="s">
        <v>51</v>
      </c>
    </row>
    <row r="58" spans="1:14" ht="30" customHeight="1" x14ac:dyDescent="0.3">
      <c r="A58" s="6" t="s">
        <v>447</v>
      </c>
      <c r="B58" s="6" t="s">
        <v>444</v>
      </c>
      <c r="C58" s="6" t="s">
        <v>445</v>
      </c>
      <c r="D58" s="6" t="s">
        <v>71</v>
      </c>
      <c r="E58" s="27">
        <f>일위대가!F356</f>
        <v>0</v>
      </c>
      <c r="F58" s="27">
        <f>일위대가!H356</f>
        <v>0</v>
      </c>
      <c r="G58" s="27">
        <f>일위대가!J356</f>
        <v>0</v>
      </c>
      <c r="H58" s="27">
        <f t="shared" si="1"/>
        <v>0</v>
      </c>
      <c r="I58" s="6" t="s">
        <v>446</v>
      </c>
      <c r="J58" s="6" t="s">
        <v>51</v>
      </c>
      <c r="K58" s="6" t="s">
        <v>51</v>
      </c>
      <c r="L58" s="6" t="s">
        <v>51</v>
      </c>
      <c r="M58" s="6" t="s">
        <v>51</v>
      </c>
      <c r="N58" s="4" t="s">
        <v>51</v>
      </c>
    </row>
    <row r="59" spans="1:14" ht="30" customHeight="1" x14ac:dyDescent="0.3">
      <c r="A59" s="6" t="s">
        <v>452</v>
      </c>
      <c r="B59" s="6" t="s">
        <v>449</v>
      </c>
      <c r="C59" s="6" t="s">
        <v>450</v>
      </c>
      <c r="D59" s="6" t="s">
        <v>71</v>
      </c>
      <c r="E59" s="27">
        <f>일위대가!F362</f>
        <v>0</v>
      </c>
      <c r="F59" s="27">
        <f>일위대가!H362</f>
        <v>0</v>
      </c>
      <c r="G59" s="27">
        <f>일위대가!J362</f>
        <v>0</v>
      </c>
      <c r="H59" s="27">
        <f t="shared" si="1"/>
        <v>0</v>
      </c>
      <c r="I59" s="6" t="s">
        <v>451</v>
      </c>
      <c r="J59" s="6" t="s">
        <v>51</v>
      </c>
      <c r="K59" s="6" t="s">
        <v>51</v>
      </c>
      <c r="L59" s="6" t="s">
        <v>51</v>
      </c>
      <c r="M59" s="6" t="s">
        <v>51</v>
      </c>
      <c r="N59" s="4" t="s">
        <v>51</v>
      </c>
    </row>
    <row r="60" spans="1:14" ht="30" customHeight="1" x14ac:dyDescent="0.3">
      <c r="A60" s="6" t="s">
        <v>459</v>
      </c>
      <c r="B60" s="6" t="s">
        <v>456</v>
      </c>
      <c r="C60" s="6" t="s">
        <v>457</v>
      </c>
      <c r="D60" s="6" t="s">
        <v>71</v>
      </c>
      <c r="E60" s="27">
        <f>일위대가!F367</f>
        <v>0</v>
      </c>
      <c r="F60" s="27">
        <f>일위대가!H367</f>
        <v>0</v>
      </c>
      <c r="G60" s="27">
        <f>일위대가!J367</f>
        <v>0</v>
      </c>
      <c r="H60" s="27">
        <f t="shared" si="1"/>
        <v>0</v>
      </c>
      <c r="I60" s="6" t="s">
        <v>458</v>
      </c>
      <c r="J60" s="6" t="s">
        <v>51</v>
      </c>
      <c r="K60" s="6" t="s">
        <v>51</v>
      </c>
      <c r="L60" s="6" t="s">
        <v>51</v>
      </c>
      <c r="M60" s="6" t="s">
        <v>51</v>
      </c>
      <c r="N60" s="4" t="s">
        <v>51</v>
      </c>
    </row>
    <row r="61" spans="1:14" ht="30" customHeight="1" x14ac:dyDescent="0.3">
      <c r="A61" s="6" t="s">
        <v>464</v>
      </c>
      <c r="B61" s="6" t="s">
        <v>461</v>
      </c>
      <c r="C61" s="6" t="s">
        <v>462</v>
      </c>
      <c r="D61" s="6" t="s">
        <v>71</v>
      </c>
      <c r="E61" s="27">
        <f>일위대가!F386</f>
        <v>0</v>
      </c>
      <c r="F61" s="27">
        <f>일위대가!H386</f>
        <v>0</v>
      </c>
      <c r="G61" s="27">
        <f>일위대가!J386</f>
        <v>0</v>
      </c>
      <c r="H61" s="27">
        <f t="shared" si="1"/>
        <v>0</v>
      </c>
      <c r="I61" s="6" t="s">
        <v>463</v>
      </c>
      <c r="J61" s="6" t="s">
        <v>51</v>
      </c>
      <c r="K61" s="6" t="s">
        <v>51</v>
      </c>
      <c r="L61" s="6" t="s">
        <v>51</v>
      </c>
      <c r="M61" s="6" t="s">
        <v>51</v>
      </c>
      <c r="N61" s="4" t="s">
        <v>51</v>
      </c>
    </row>
    <row r="62" spans="1:14" ht="30" customHeight="1" x14ac:dyDescent="0.3">
      <c r="A62" s="6" t="s">
        <v>469</v>
      </c>
      <c r="B62" s="6" t="s">
        <v>466</v>
      </c>
      <c r="C62" s="6" t="s">
        <v>467</v>
      </c>
      <c r="D62" s="6" t="s">
        <v>207</v>
      </c>
      <c r="E62" s="27">
        <f>일위대가!F393</f>
        <v>0</v>
      </c>
      <c r="F62" s="27">
        <f>일위대가!H393</f>
        <v>0</v>
      </c>
      <c r="G62" s="27">
        <f>일위대가!J393</f>
        <v>0</v>
      </c>
      <c r="H62" s="27">
        <f t="shared" si="1"/>
        <v>0</v>
      </c>
      <c r="I62" s="6" t="s">
        <v>468</v>
      </c>
      <c r="J62" s="6" t="s">
        <v>51</v>
      </c>
      <c r="K62" s="6" t="s">
        <v>51</v>
      </c>
      <c r="L62" s="6" t="s">
        <v>51</v>
      </c>
      <c r="M62" s="6" t="s">
        <v>51</v>
      </c>
      <c r="N62" s="4" t="s">
        <v>51</v>
      </c>
    </row>
    <row r="63" spans="1:14" ht="30" customHeight="1" x14ac:dyDescent="0.3">
      <c r="A63" s="6" t="s">
        <v>474</v>
      </c>
      <c r="B63" s="6" t="s">
        <v>471</v>
      </c>
      <c r="C63" s="6" t="s">
        <v>472</v>
      </c>
      <c r="D63" s="6" t="s">
        <v>207</v>
      </c>
      <c r="E63" s="27">
        <f>일위대가!F399</f>
        <v>0</v>
      </c>
      <c r="F63" s="27">
        <f>일위대가!H399</f>
        <v>0</v>
      </c>
      <c r="G63" s="27">
        <f>일위대가!J399</f>
        <v>0</v>
      </c>
      <c r="H63" s="27">
        <f t="shared" si="1"/>
        <v>0</v>
      </c>
      <c r="I63" s="6" t="s">
        <v>473</v>
      </c>
      <c r="J63" s="6" t="s">
        <v>51</v>
      </c>
      <c r="K63" s="6" t="s">
        <v>51</v>
      </c>
      <c r="L63" s="6" t="s">
        <v>51</v>
      </c>
      <c r="M63" s="6" t="s">
        <v>51</v>
      </c>
      <c r="N63" s="4" t="s">
        <v>51</v>
      </c>
    </row>
    <row r="64" spans="1:14" ht="30" customHeight="1" x14ac:dyDescent="0.3">
      <c r="A64" s="6" t="s">
        <v>478</v>
      </c>
      <c r="B64" s="6" t="s">
        <v>471</v>
      </c>
      <c r="C64" s="6" t="s">
        <v>476</v>
      </c>
      <c r="D64" s="6" t="s">
        <v>207</v>
      </c>
      <c r="E64" s="27">
        <f>일위대가!F405</f>
        <v>0</v>
      </c>
      <c r="F64" s="27">
        <f>일위대가!H405</f>
        <v>0</v>
      </c>
      <c r="G64" s="27">
        <f>일위대가!J405</f>
        <v>0</v>
      </c>
      <c r="H64" s="27">
        <f t="shared" si="1"/>
        <v>0</v>
      </c>
      <c r="I64" s="6" t="s">
        <v>477</v>
      </c>
      <c r="J64" s="6" t="s">
        <v>51</v>
      </c>
      <c r="K64" s="6" t="s">
        <v>51</v>
      </c>
      <c r="L64" s="6" t="s">
        <v>51</v>
      </c>
      <c r="M64" s="6" t="s">
        <v>51</v>
      </c>
      <c r="N64" s="4" t="s">
        <v>51</v>
      </c>
    </row>
    <row r="65" spans="1:14" ht="30" customHeight="1" x14ac:dyDescent="0.3">
      <c r="A65" s="6" t="s">
        <v>483</v>
      </c>
      <c r="B65" s="6" t="s">
        <v>480</v>
      </c>
      <c r="C65" s="6" t="s">
        <v>481</v>
      </c>
      <c r="D65" s="6" t="s">
        <v>71</v>
      </c>
      <c r="E65" s="27">
        <f>일위대가!F410</f>
        <v>0</v>
      </c>
      <c r="F65" s="27">
        <f>일위대가!H410</f>
        <v>0</v>
      </c>
      <c r="G65" s="27">
        <f>일위대가!J410</f>
        <v>0</v>
      </c>
      <c r="H65" s="27">
        <f t="shared" si="1"/>
        <v>0</v>
      </c>
      <c r="I65" s="6" t="s">
        <v>482</v>
      </c>
      <c r="J65" s="6" t="s">
        <v>51</v>
      </c>
      <c r="K65" s="6" t="s">
        <v>51</v>
      </c>
      <c r="L65" s="6" t="s">
        <v>51</v>
      </c>
      <c r="M65" s="6" t="s">
        <v>51</v>
      </c>
      <c r="N65" s="4" t="s">
        <v>51</v>
      </c>
    </row>
    <row r="66" spans="1:14" ht="30" customHeight="1" x14ac:dyDescent="0.3">
      <c r="A66" s="6" t="s">
        <v>487</v>
      </c>
      <c r="B66" s="6" t="s">
        <v>480</v>
      </c>
      <c r="C66" s="6" t="s">
        <v>485</v>
      </c>
      <c r="D66" s="6" t="s">
        <v>71</v>
      </c>
      <c r="E66" s="27">
        <f>일위대가!F417</f>
        <v>0</v>
      </c>
      <c r="F66" s="27">
        <f>일위대가!H417</f>
        <v>0</v>
      </c>
      <c r="G66" s="27">
        <f>일위대가!J417</f>
        <v>0</v>
      </c>
      <c r="H66" s="27">
        <f t="shared" si="1"/>
        <v>0</v>
      </c>
      <c r="I66" s="6" t="s">
        <v>486</v>
      </c>
      <c r="J66" s="6" t="s">
        <v>51</v>
      </c>
      <c r="K66" s="6" t="s">
        <v>51</v>
      </c>
      <c r="L66" s="6" t="s">
        <v>51</v>
      </c>
      <c r="M66" s="6" t="s">
        <v>51</v>
      </c>
      <c r="N66" s="4" t="s">
        <v>51</v>
      </c>
    </row>
    <row r="67" spans="1:14" ht="30" customHeight="1" x14ac:dyDescent="0.3">
      <c r="A67" s="6" t="s">
        <v>491</v>
      </c>
      <c r="B67" s="6" t="s">
        <v>480</v>
      </c>
      <c r="C67" s="6" t="s">
        <v>489</v>
      </c>
      <c r="D67" s="6" t="s">
        <v>71</v>
      </c>
      <c r="E67" s="27">
        <f>일위대가!F422</f>
        <v>0</v>
      </c>
      <c r="F67" s="27">
        <f>일위대가!H422</f>
        <v>0</v>
      </c>
      <c r="G67" s="27">
        <f>일위대가!J422</f>
        <v>0</v>
      </c>
      <c r="H67" s="27">
        <f t="shared" si="1"/>
        <v>0</v>
      </c>
      <c r="I67" s="6" t="s">
        <v>490</v>
      </c>
      <c r="J67" s="6" t="s">
        <v>51</v>
      </c>
      <c r="K67" s="6" t="s">
        <v>51</v>
      </c>
      <c r="L67" s="6" t="s">
        <v>51</v>
      </c>
      <c r="M67" s="6" t="s">
        <v>51</v>
      </c>
      <c r="N67" s="4" t="s">
        <v>51</v>
      </c>
    </row>
    <row r="68" spans="1:14" ht="30" customHeight="1" x14ac:dyDescent="0.3">
      <c r="A68" s="6" t="s">
        <v>496</v>
      </c>
      <c r="B68" s="6" t="s">
        <v>493</v>
      </c>
      <c r="C68" s="6" t="s">
        <v>494</v>
      </c>
      <c r="D68" s="6" t="s">
        <v>71</v>
      </c>
      <c r="E68" s="27">
        <f>일위대가!F428</f>
        <v>0</v>
      </c>
      <c r="F68" s="27">
        <f>일위대가!H428</f>
        <v>0</v>
      </c>
      <c r="G68" s="27">
        <f>일위대가!J428</f>
        <v>0</v>
      </c>
      <c r="H68" s="27">
        <f t="shared" ref="H68:H99" si="2">E68+F68+G68</f>
        <v>0</v>
      </c>
      <c r="I68" s="6" t="s">
        <v>495</v>
      </c>
      <c r="J68" s="6" t="s">
        <v>51</v>
      </c>
      <c r="K68" s="6" t="s">
        <v>51</v>
      </c>
      <c r="L68" s="6" t="s">
        <v>51</v>
      </c>
      <c r="M68" s="6" t="s">
        <v>51</v>
      </c>
      <c r="N68" s="4" t="s">
        <v>51</v>
      </c>
    </row>
    <row r="69" spans="1:14" ht="30" customHeight="1" x14ac:dyDescent="0.3">
      <c r="A69" s="6" t="s">
        <v>501</v>
      </c>
      <c r="B69" s="6" t="s">
        <v>498</v>
      </c>
      <c r="C69" s="6" t="s">
        <v>499</v>
      </c>
      <c r="D69" s="6" t="s">
        <v>71</v>
      </c>
      <c r="E69" s="27">
        <f>일위대가!F435</f>
        <v>0</v>
      </c>
      <c r="F69" s="27">
        <f>일위대가!H435</f>
        <v>0</v>
      </c>
      <c r="G69" s="27">
        <f>일위대가!J435</f>
        <v>0</v>
      </c>
      <c r="H69" s="27">
        <f t="shared" si="2"/>
        <v>0</v>
      </c>
      <c r="I69" s="6" t="s">
        <v>500</v>
      </c>
      <c r="J69" s="6" t="s">
        <v>51</v>
      </c>
      <c r="K69" s="6" t="s">
        <v>51</v>
      </c>
      <c r="L69" s="6" t="s">
        <v>51</v>
      </c>
      <c r="M69" s="6" t="s">
        <v>51</v>
      </c>
      <c r="N69" s="4" t="s">
        <v>51</v>
      </c>
    </row>
    <row r="70" spans="1:14" ht="30" customHeight="1" x14ac:dyDescent="0.3">
      <c r="A70" s="6" t="s">
        <v>512</v>
      </c>
      <c r="B70" s="6" t="s">
        <v>509</v>
      </c>
      <c r="C70" s="6" t="s">
        <v>510</v>
      </c>
      <c r="D70" s="6" t="s">
        <v>71</v>
      </c>
      <c r="E70" s="27">
        <f>일위대가!F439</f>
        <v>0</v>
      </c>
      <c r="F70" s="27">
        <f>일위대가!H439</f>
        <v>0</v>
      </c>
      <c r="G70" s="27">
        <f>일위대가!J439</f>
        <v>0</v>
      </c>
      <c r="H70" s="27">
        <f t="shared" si="2"/>
        <v>0</v>
      </c>
      <c r="I70" s="6" t="s">
        <v>511</v>
      </c>
      <c r="J70" s="6" t="s">
        <v>51</v>
      </c>
      <c r="K70" s="6" t="s">
        <v>51</v>
      </c>
      <c r="L70" s="6" t="s">
        <v>51</v>
      </c>
      <c r="M70" s="6" t="s">
        <v>51</v>
      </c>
      <c r="N70" s="4" t="s">
        <v>51</v>
      </c>
    </row>
    <row r="71" spans="1:14" ht="30" customHeight="1" x14ac:dyDescent="0.3">
      <c r="A71" s="6" t="s">
        <v>517</v>
      </c>
      <c r="B71" s="6" t="s">
        <v>514</v>
      </c>
      <c r="C71" s="6" t="s">
        <v>515</v>
      </c>
      <c r="D71" s="6" t="s">
        <v>97</v>
      </c>
      <c r="E71" s="27">
        <f>일위대가!F443</f>
        <v>0</v>
      </c>
      <c r="F71" s="27">
        <f>일위대가!H443</f>
        <v>0</v>
      </c>
      <c r="G71" s="27">
        <f>일위대가!J443</f>
        <v>0</v>
      </c>
      <c r="H71" s="27">
        <f t="shared" si="2"/>
        <v>0</v>
      </c>
      <c r="I71" s="6" t="s">
        <v>516</v>
      </c>
      <c r="J71" s="6" t="s">
        <v>51</v>
      </c>
      <c r="K71" s="6" t="s">
        <v>51</v>
      </c>
      <c r="L71" s="6" t="s">
        <v>51</v>
      </c>
      <c r="M71" s="6" t="s">
        <v>51</v>
      </c>
      <c r="N71" s="4" t="s">
        <v>51</v>
      </c>
    </row>
    <row r="72" spans="1:14" ht="30" customHeight="1" x14ac:dyDescent="0.3">
      <c r="A72" s="6" t="s">
        <v>619</v>
      </c>
      <c r="B72" s="6" t="s">
        <v>615</v>
      </c>
      <c r="C72" s="6" t="s">
        <v>616</v>
      </c>
      <c r="D72" s="6" t="s">
        <v>617</v>
      </c>
      <c r="E72" s="27">
        <f>일위대가!F450</f>
        <v>0</v>
      </c>
      <c r="F72" s="27">
        <f>일위대가!H450</f>
        <v>0</v>
      </c>
      <c r="G72" s="27">
        <f>일위대가!J450</f>
        <v>0</v>
      </c>
      <c r="H72" s="27">
        <f t="shared" si="2"/>
        <v>0</v>
      </c>
      <c r="I72" s="6" t="s">
        <v>618</v>
      </c>
      <c r="J72" s="6" t="s">
        <v>51</v>
      </c>
      <c r="K72" s="6" t="s">
        <v>51</v>
      </c>
      <c r="L72" s="6" t="s">
        <v>51</v>
      </c>
      <c r="M72" s="6" t="s">
        <v>51</v>
      </c>
      <c r="N72" s="4" t="s">
        <v>51</v>
      </c>
    </row>
    <row r="73" spans="1:14" ht="30" customHeight="1" x14ac:dyDescent="0.3">
      <c r="A73" s="6" t="s">
        <v>623</v>
      </c>
      <c r="B73" s="6" t="s">
        <v>615</v>
      </c>
      <c r="C73" s="6" t="s">
        <v>621</v>
      </c>
      <c r="D73" s="6" t="s">
        <v>617</v>
      </c>
      <c r="E73" s="27">
        <f>일위대가!F457</f>
        <v>0</v>
      </c>
      <c r="F73" s="27">
        <f>일위대가!H457</f>
        <v>0</v>
      </c>
      <c r="G73" s="27">
        <f>일위대가!J457</f>
        <v>0</v>
      </c>
      <c r="H73" s="27">
        <f t="shared" si="2"/>
        <v>0</v>
      </c>
      <c r="I73" s="6" t="s">
        <v>622</v>
      </c>
      <c r="J73" s="6" t="s">
        <v>51</v>
      </c>
      <c r="K73" s="6" t="s">
        <v>51</v>
      </c>
      <c r="L73" s="6" t="s">
        <v>51</v>
      </c>
      <c r="M73" s="6" t="s">
        <v>51</v>
      </c>
      <c r="N73" s="4" t="s">
        <v>51</v>
      </c>
    </row>
    <row r="74" spans="1:14" ht="30" customHeight="1" x14ac:dyDescent="0.3">
      <c r="A74" s="6" t="s">
        <v>627</v>
      </c>
      <c r="B74" s="6" t="s">
        <v>615</v>
      </c>
      <c r="C74" s="6" t="s">
        <v>625</v>
      </c>
      <c r="D74" s="6" t="s">
        <v>617</v>
      </c>
      <c r="E74" s="27">
        <f>일위대가!F464</f>
        <v>0</v>
      </c>
      <c r="F74" s="27">
        <f>일위대가!H464</f>
        <v>0</v>
      </c>
      <c r="G74" s="27">
        <f>일위대가!J464</f>
        <v>0</v>
      </c>
      <c r="H74" s="27">
        <f t="shared" si="2"/>
        <v>0</v>
      </c>
      <c r="I74" s="6" t="s">
        <v>626</v>
      </c>
      <c r="J74" s="6" t="s">
        <v>51</v>
      </c>
      <c r="K74" s="6" t="s">
        <v>51</v>
      </c>
      <c r="L74" s="6" t="s">
        <v>51</v>
      </c>
      <c r="M74" s="6" t="s">
        <v>51</v>
      </c>
      <c r="N74" s="4" t="s">
        <v>51</v>
      </c>
    </row>
    <row r="75" spans="1:14" ht="30" customHeight="1" x14ac:dyDescent="0.3">
      <c r="A75" s="6" t="s">
        <v>631</v>
      </c>
      <c r="B75" s="6" t="s">
        <v>615</v>
      </c>
      <c r="C75" s="6" t="s">
        <v>629</v>
      </c>
      <c r="D75" s="6" t="s">
        <v>617</v>
      </c>
      <c r="E75" s="27">
        <f>일위대가!F471</f>
        <v>0</v>
      </c>
      <c r="F75" s="27">
        <f>일위대가!H471</f>
        <v>0</v>
      </c>
      <c r="G75" s="27">
        <f>일위대가!J471</f>
        <v>0</v>
      </c>
      <c r="H75" s="27">
        <f t="shared" si="2"/>
        <v>0</v>
      </c>
      <c r="I75" s="6" t="s">
        <v>630</v>
      </c>
      <c r="J75" s="6" t="s">
        <v>51</v>
      </c>
      <c r="K75" s="6" t="s">
        <v>51</v>
      </c>
      <c r="L75" s="6" t="s">
        <v>51</v>
      </c>
      <c r="M75" s="6" t="s">
        <v>51</v>
      </c>
      <c r="N75" s="4" t="s">
        <v>51</v>
      </c>
    </row>
    <row r="76" spans="1:14" ht="30" customHeight="1" x14ac:dyDescent="0.3">
      <c r="A76" s="6" t="s">
        <v>636</v>
      </c>
      <c r="B76" s="6" t="s">
        <v>633</v>
      </c>
      <c r="C76" s="6" t="s">
        <v>634</v>
      </c>
      <c r="D76" s="6" t="s">
        <v>617</v>
      </c>
      <c r="E76" s="27">
        <f>일위대가!F479</f>
        <v>0</v>
      </c>
      <c r="F76" s="27">
        <f>일위대가!H479</f>
        <v>0</v>
      </c>
      <c r="G76" s="27">
        <f>일위대가!J479</f>
        <v>0</v>
      </c>
      <c r="H76" s="27">
        <f t="shared" si="2"/>
        <v>0</v>
      </c>
      <c r="I76" s="6" t="s">
        <v>635</v>
      </c>
      <c r="J76" s="6" t="s">
        <v>51</v>
      </c>
      <c r="K76" s="6" t="s">
        <v>51</v>
      </c>
      <c r="L76" s="6" t="s">
        <v>51</v>
      </c>
      <c r="M76" s="6" t="s">
        <v>51</v>
      </c>
      <c r="N76" s="4" t="s">
        <v>51</v>
      </c>
    </row>
    <row r="77" spans="1:14" ht="30" customHeight="1" x14ac:dyDescent="0.3">
      <c r="A77" s="6" t="s">
        <v>640</v>
      </c>
      <c r="B77" s="6" t="s">
        <v>633</v>
      </c>
      <c r="C77" s="6" t="s">
        <v>638</v>
      </c>
      <c r="D77" s="6" t="s">
        <v>617</v>
      </c>
      <c r="E77" s="27">
        <f>일위대가!F488</f>
        <v>0</v>
      </c>
      <c r="F77" s="27">
        <f>일위대가!H488</f>
        <v>0</v>
      </c>
      <c r="G77" s="27">
        <f>일위대가!J488</f>
        <v>0</v>
      </c>
      <c r="H77" s="27">
        <f t="shared" si="2"/>
        <v>0</v>
      </c>
      <c r="I77" s="6" t="s">
        <v>639</v>
      </c>
      <c r="J77" s="6" t="s">
        <v>51</v>
      </c>
      <c r="K77" s="6" t="s">
        <v>51</v>
      </c>
      <c r="L77" s="6" t="s">
        <v>51</v>
      </c>
      <c r="M77" s="6" t="s">
        <v>51</v>
      </c>
      <c r="N77" s="4" t="s">
        <v>51</v>
      </c>
    </row>
    <row r="78" spans="1:14" ht="30" customHeight="1" x14ac:dyDescent="0.3">
      <c r="A78" s="6" t="s">
        <v>645</v>
      </c>
      <c r="B78" s="6" t="s">
        <v>642</v>
      </c>
      <c r="C78" s="6" t="s">
        <v>643</v>
      </c>
      <c r="D78" s="6" t="s">
        <v>617</v>
      </c>
      <c r="E78" s="27">
        <f>일위대가!F494</f>
        <v>0</v>
      </c>
      <c r="F78" s="27">
        <f>일위대가!H494</f>
        <v>0</v>
      </c>
      <c r="G78" s="27">
        <f>일위대가!J494</f>
        <v>0</v>
      </c>
      <c r="H78" s="27">
        <f t="shared" si="2"/>
        <v>0</v>
      </c>
      <c r="I78" s="6" t="s">
        <v>644</v>
      </c>
      <c r="J78" s="6" t="s">
        <v>51</v>
      </c>
      <c r="K78" s="6" t="s">
        <v>51</v>
      </c>
      <c r="L78" s="6" t="s">
        <v>51</v>
      </c>
      <c r="M78" s="6" t="s">
        <v>51</v>
      </c>
      <c r="N78" s="4" t="s">
        <v>51</v>
      </c>
    </row>
    <row r="79" spans="1:14" ht="30" customHeight="1" x14ac:dyDescent="0.3">
      <c r="A79" s="6" t="s">
        <v>649</v>
      </c>
      <c r="B79" s="6" t="s">
        <v>642</v>
      </c>
      <c r="C79" s="6" t="s">
        <v>647</v>
      </c>
      <c r="D79" s="6" t="s">
        <v>617</v>
      </c>
      <c r="E79" s="27">
        <f>일위대가!F500</f>
        <v>0</v>
      </c>
      <c r="F79" s="27">
        <f>일위대가!H500</f>
        <v>0</v>
      </c>
      <c r="G79" s="27">
        <f>일위대가!J500</f>
        <v>0</v>
      </c>
      <c r="H79" s="27">
        <f t="shared" si="2"/>
        <v>0</v>
      </c>
      <c r="I79" s="6" t="s">
        <v>648</v>
      </c>
      <c r="J79" s="6" t="s">
        <v>51</v>
      </c>
      <c r="K79" s="6" t="s">
        <v>51</v>
      </c>
      <c r="L79" s="6" t="s">
        <v>51</v>
      </c>
      <c r="M79" s="6" t="s">
        <v>51</v>
      </c>
      <c r="N79" s="4" t="s">
        <v>51</v>
      </c>
    </row>
    <row r="80" spans="1:14" ht="30" customHeight="1" x14ac:dyDescent="0.3">
      <c r="A80" s="6" t="s">
        <v>653</v>
      </c>
      <c r="B80" s="6" t="s">
        <v>642</v>
      </c>
      <c r="C80" s="6" t="s">
        <v>651</v>
      </c>
      <c r="D80" s="6" t="s">
        <v>617</v>
      </c>
      <c r="E80" s="27">
        <f>일위대가!F506</f>
        <v>0</v>
      </c>
      <c r="F80" s="27">
        <f>일위대가!H506</f>
        <v>0</v>
      </c>
      <c r="G80" s="27">
        <f>일위대가!J506</f>
        <v>0</v>
      </c>
      <c r="H80" s="27">
        <f t="shared" si="2"/>
        <v>0</v>
      </c>
      <c r="I80" s="6" t="s">
        <v>652</v>
      </c>
      <c r="J80" s="6" t="s">
        <v>51</v>
      </c>
      <c r="K80" s="6" t="s">
        <v>51</v>
      </c>
      <c r="L80" s="6" t="s">
        <v>51</v>
      </c>
      <c r="M80" s="6" t="s">
        <v>51</v>
      </c>
      <c r="N80" s="4" t="s">
        <v>51</v>
      </c>
    </row>
    <row r="81" spans="1:14" ht="30" customHeight="1" x14ac:dyDescent="0.3">
      <c r="A81" s="6" t="s">
        <v>657</v>
      </c>
      <c r="B81" s="6" t="s">
        <v>642</v>
      </c>
      <c r="C81" s="6" t="s">
        <v>655</v>
      </c>
      <c r="D81" s="6" t="s">
        <v>617</v>
      </c>
      <c r="E81" s="27">
        <f>일위대가!F514</f>
        <v>0</v>
      </c>
      <c r="F81" s="27">
        <f>일위대가!H514</f>
        <v>0</v>
      </c>
      <c r="G81" s="27">
        <f>일위대가!J514</f>
        <v>0</v>
      </c>
      <c r="H81" s="27">
        <f t="shared" si="2"/>
        <v>0</v>
      </c>
      <c r="I81" s="6" t="s">
        <v>656</v>
      </c>
      <c r="J81" s="6" t="s">
        <v>51</v>
      </c>
      <c r="K81" s="6" t="s">
        <v>51</v>
      </c>
      <c r="L81" s="6" t="s">
        <v>51</v>
      </c>
      <c r="M81" s="6" t="s">
        <v>51</v>
      </c>
      <c r="N81" s="4" t="s">
        <v>51</v>
      </c>
    </row>
    <row r="82" spans="1:14" ht="30" customHeight="1" x14ac:dyDescent="0.3">
      <c r="A82" s="6" t="s">
        <v>661</v>
      </c>
      <c r="B82" s="6" t="s">
        <v>642</v>
      </c>
      <c r="C82" s="6" t="s">
        <v>659</v>
      </c>
      <c r="D82" s="6" t="s">
        <v>617</v>
      </c>
      <c r="E82" s="27">
        <f>일위대가!F522</f>
        <v>0</v>
      </c>
      <c r="F82" s="27">
        <f>일위대가!H522</f>
        <v>0</v>
      </c>
      <c r="G82" s="27">
        <f>일위대가!J522</f>
        <v>0</v>
      </c>
      <c r="H82" s="27">
        <f t="shared" si="2"/>
        <v>0</v>
      </c>
      <c r="I82" s="6" t="s">
        <v>660</v>
      </c>
      <c r="J82" s="6" t="s">
        <v>51</v>
      </c>
      <c r="K82" s="6" t="s">
        <v>51</v>
      </c>
      <c r="L82" s="6" t="s">
        <v>51</v>
      </c>
      <c r="M82" s="6" t="s">
        <v>51</v>
      </c>
      <c r="N82" s="4" t="s">
        <v>51</v>
      </c>
    </row>
    <row r="83" spans="1:14" ht="30" customHeight="1" x14ac:dyDescent="0.3">
      <c r="A83" s="6" t="s">
        <v>665</v>
      </c>
      <c r="B83" s="6" t="s">
        <v>642</v>
      </c>
      <c r="C83" s="6" t="s">
        <v>663</v>
      </c>
      <c r="D83" s="6" t="s">
        <v>617</v>
      </c>
      <c r="E83" s="27">
        <f>일위대가!F530</f>
        <v>0</v>
      </c>
      <c r="F83" s="27">
        <f>일위대가!H530</f>
        <v>0</v>
      </c>
      <c r="G83" s="27">
        <f>일위대가!J530</f>
        <v>0</v>
      </c>
      <c r="H83" s="27">
        <f t="shared" si="2"/>
        <v>0</v>
      </c>
      <c r="I83" s="6" t="s">
        <v>664</v>
      </c>
      <c r="J83" s="6" t="s">
        <v>51</v>
      </c>
      <c r="K83" s="6" t="s">
        <v>51</v>
      </c>
      <c r="L83" s="6" t="s">
        <v>51</v>
      </c>
      <c r="M83" s="6" t="s">
        <v>51</v>
      </c>
      <c r="N83" s="4" t="s">
        <v>51</v>
      </c>
    </row>
    <row r="84" spans="1:14" ht="30" customHeight="1" x14ac:dyDescent="0.3">
      <c r="A84" s="6" t="s">
        <v>669</v>
      </c>
      <c r="B84" s="6" t="s">
        <v>642</v>
      </c>
      <c r="C84" s="6" t="s">
        <v>667</v>
      </c>
      <c r="D84" s="6" t="s">
        <v>617</v>
      </c>
      <c r="E84" s="27">
        <f>일위대가!F538</f>
        <v>0</v>
      </c>
      <c r="F84" s="27">
        <f>일위대가!H538</f>
        <v>0</v>
      </c>
      <c r="G84" s="27">
        <f>일위대가!J538</f>
        <v>0</v>
      </c>
      <c r="H84" s="27">
        <f t="shared" si="2"/>
        <v>0</v>
      </c>
      <c r="I84" s="6" t="s">
        <v>668</v>
      </c>
      <c r="J84" s="6" t="s">
        <v>51</v>
      </c>
      <c r="K84" s="6" t="s">
        <v>51</v>
      </c>
      <c r="L84" s="6" t="s">
        <v>51</v>
      </c>
      <c r="M84" s="6" t="s">
        <v>51</v>
      </c>
      <c r="N84" s="4" t="s">
        <v>51</v>
      </c>
    </row>
    <row r="85" spans="1:14" ht="30" customHeight="1" x14ac:dyDescent="0.3">
      <c r="A85" s="6" t="s">
        <v>673</v>
      </c>
      <c r="B85" s="6" t="s">
        <v>642</v>
      </c>
      <c r="C85" s="6" t="s">
        <v>671</v>
      </c>
      <c r="D85" s="6" t="s">
        <v>617</v>
      </c>
      <c r="E85" s="27">
        <f>일위대가!F548</f>
        <v>0</v>
      </c>
      <c r="F85" s="27">
        <f>일위대가!H548</f>
        <v>0</v>
      </c>
      <c r="G85" s="27">
        <f>일위대가!J548</f>
        <v>0</v>
      </c>
      <c r="H85" s="27">
        <f t="shared" si="2"/>
        <v>0</v>
      </c>
      <c r="I85" s="6" t="s">
        <v>672</v>
      </c>
      <c r="J85" s="6" t="s">
        <v>51</v>
      </c>
      <c r="K85" s="6" t="s">
        <v>51</v>
      </c>
      <c r="L85" s="6" t="s">
        <v>51</v>
      </c>
      <c r="M85" s="6" t="s">
        <v>51</v>
      </c>
      <c r="N85" s="4" t="s">
        <v>51</v>
      </c>
    </row>
    <row r="86" spans="1:14" ht="30" customHeight="1" x14ac:dyDescent="0.3">
      <c r="A86" s="6" t="s">
        <v>677</v>
      </c>
      <c r="B86" s="6" t="s">
        <v>642</v>
      </c>
      <c r="C86" s="6" t="s">
        <v>675</v>
      </c>
      <c r="D86" s="6" t="s">
        <v>617</v>
      </c>
      <c r="E86" s="27">
        <f>일위대가!F556</f>
        <v>0</v>
      </c>
      <c r="F86" s="27">
        <f>일위대가!H556</f>
        <v>0</v>
      </c>
      <c r="G86" s="27">
        <f>일위대가!J556</f>
        <v>0</v>
      </c>
      <c r="H86" s="27">
        <f t="shared" si="2"/>
        <v>0</v>
      </c>
      <c r="I86" s="6" t="s">
        <v>676</v>
      </c>
      <c r="J86" s="6" t="s">
        <v>51</v>
      </c>
      <c r="K86" s="6" t="s">
        <v>51</v>
      </c>
      <c r="L86" s="6" t="s">
        <v>51</v>
      </c>
      <c r="M86" s="6" t="s">
        <v>51</v>
      </c>
      <c r="N86" s="4" t="s">
        <v>51</v>
      </c>
    </row>
    <row r="87" spans="1:14" ht="30" customHeight="1" x14ac:dyDescent="0.3">
      <c r="A87" s="6" t="s">
        <v>681</v>
      </c>
      <c r="B87" s="6" t="s">
        <v>642</v>
      </c>
      <c r="C87" s="6" t="s">
        <v>679</v>
      </c>
      <c r="D87" s="6" t="s">
        <v>617</v>
      </c>
      <c r="E87" s="27">
        <f>일위대가!F561</f>
        <v>0</v>
      </c>
      <c r="F87" s="27">
        <f>일위대가!H561</f>
        <v>0</v>
      </c>
      <c r="G87" s="27">
        <f>일위대가!J561</f>
        <v>0</v>
      </c>
      <c r="H87" s="27">
        <f t="shared" si="2"/>
        <v>0</v>
      </c>
      <c r="I87" s="6" t="s">
        <v>680</v>
      </c>
      <c r="J87" s="6" t="s">
        <v>51</v>
      </c>
      <c r="K87" s="6" t="s">
        <v>51</v>
      </c>
      <c r="L87" s="6" t="s">
        <v>51</v>
      </c>
      <c r="M87" s="6" t="s">
        <v>51</v>
      </c>
      <c r="N87" s="4" t="s">
        <v>51</v>
      </c>
    </row>
    <row r="88" spans="1:14" ht="30" customHeight="1" x14ac:dyDescent="0.3">
      <c r="A88" s="6" t="s">
        <v>686</v>
      </c>
      <c r="B88" s="6" t="s">
        <v>683</v>
      </c>
      <c r="C88" s="6" t="s">
        <v>684</v>
      </c>
      <c r="D88" s="6" t="s">
        <v>617</v>
      </c>
      <c r="E88" s="27">
        <f>일위대가!F566</f>
        <v>0</v>
      </c>
      <c r="F88" s="27">
        <f>일위대가!H566</f>
        <v>0</v>
      </c>
      <c r="G88" s="27">
        <f>일위대가!J566</f>
        <v>0</v>
      </c>
      <c r="H88" s="27">
        <f t="shared" si="2"/>
        <v>0</v>
      </c>
      <c r="I88" s="6" t="s">
        <v>685</v>
      </c>
      <c r="J88" s="6" t="s">
        <v>51</v>
      </c>
      <c r="K88" s="6" t="s">
        <v>51</v>
      </c>
      <c r="L88" s="6" t="s">
        <v>51</v>
      </c>
      <c r="M88" s="6" t="s">
        <v>51</v>
      </c>
      <c r="N88" s="4" t="s">
        <v>51</v>
      </c>
    </row>
    <row r="89" spans="1:14" ht="30" customHeight="1" x14ac:dyDescent="0.3">
      <c r="A89" s="6" t="s">
        <v>690</v>
      </c>
      <c r="B89" s="6" t="s">
        <v>683</v>
      </c>
      <c r="C89" s="6" t="s">
        <v>688</v>
      </c>
      <c r="D89" s="6" t="s">
        <v>617</v>
      </c>
      <c r="E89" s="27">
        <f>일위대가!F573</f>
        <v>0</v>
      </c>
      <c r="F89" s="27">
        <f>일위대가!H573</f>
        <v>0</v>
      </c>
      <c r="G89" s="27">
        <f>일위대가!J573</f>
        <v>0</v>
      </c>
      <c r="H89" s="27">
        <f t="shared" si="2"/>
        <v>0</v>
      </c>
      <c r="I89" s="6" t="s">
        <v>689</v>
      </c>
      <c r="J89" s="6" t="s">
        <v>51</v>
      </c>
      <c r="K89" s="6" t="s">
        <v>51</v>
      </c>
      <c r="L89" s="6" t="s">
        <v>51</v>
      </c>
      <c r="M89" s="6" t="s">
        <v>51</v>
      </c>
      <c r="N89" s="4" t="s">
        <v>51</v>
      </c>
    </row>
    <row r="90" spans="1:14" ht="30" customHeight="1" x14ac:dyDescent="0.3">
      <c r="A90" s="6" t="s">
        <v>694</v>
      </c>
      <c r="B90" s="6" t="s">
        <v>683</v>
      </c>
      <c r="C90" s="6" t="s">
        <v>692</v>
      </c>
      <c r="D90" s="6" t="s">
        <v>617</v>
      </c>
      <c r="E90" s="27">
        <f>일위대가!F580</f>
        <v>0</v>
      </c>
      <c r="F90" s="27">
        <f>일위대가!H580</f>
        <v>0</v>
      </c>
      <c r="G90" s="27">
        <f>일위대가!J580</f>
        <v>0</v>
      </c>
      <c r="H90" s="27">
        <f t="shared" si="2"/>
        <v>0</v>
      </c>
      <c r="I90" s="6" t="s">
        <v>693</v>
      </c>
      <c r="J90" s="6" t="s">
        <v>51</v>
      </c>
      <c r="K90" s="6" t="s">
        <v>51</v>
      </c>
      <c r="L90" s="6" t="s">
        <v>51</v>
      </c>
      <c r="M90" s="6" t="s">
        <v>51</v>
      </c>
      <c r="N90" s="4" t="s">
        <v>51</v>
      </c>
    </row>
    <row r="91" spans="1:14" ht="30" customHeight="1" x14ac:dyDescent="0.3">
      <c r="A91" s="6" t="s">
        <v>698</v>
      </c>
      <c r="B91" s="6" t="s">
        <v>683</v>
      </c>
      <c r="C91" s="6" t="s">
        <v>696</v>
      </c>
      <c r="D91" s="6" t="s">
        <v>617</v>
      </c>
      <c r="E91" s="27">
        <f>일위대가!F587</f>
        <v>0</v>
      </c>
      <c r="F91" s="27">
        <f>일위대가!H587</f>
        <v>0</v>
      </c>
      <c r="G91" s="27">
        <f>일위대가!J587</f>
        <v>0</v>
      </c>
      <c r="H91" s="27">
        <f t="shared" si="2"/>
        <v>0</v>
      </c>
      <c r="I91" s="6" t="s">
        <v>697</v>
      </c>
      <c r="J91" s="6" t="s">
        <v>51</v>
      </c>
      <c r="K91" s="6" t="s">
        <v>51</v>
      </c>
      <c r="L91" s="6" t="s">
        <v>51</v>
      </c>
      <c r="M91" s="6" t="s">
        <v>51</v>
      </c>
      <c r="N91" s="4" t="s">
        <v>51</v>
      </c>
    </row>
    <row r="92" spans="1:14" ht="30" customHeight="1" x14ac:dyDescent="0.3">
      <c r="A92" s="6" t="s">
        <v>702</v>
      </c>
      <c r="B92" s="6" t="s">
        <v>683</v>
      </c>
      <c r="C92" s="6" t="s">
        <v>700</v>
      </c>
      <c r="D92" s="6" t="s">
        <v>617</v>
      </c>
      <c r="E92" s="27">
        <f>일위대가!F594</f>
        <v>0</v>
      </c>
      <c r="F92" s="27">
        <f>일위대가!H594</f>
        <v>0</v>
      </c>
      <c r="G92" s="27">
        <f>일위대가!J594</f>
        <v>0</v>
      </c>
      <c r="H92" s="27">
        <f t="shared" si="2"/>
        <v>0</v>
      </c>
      <c r="I92" s="6" t="s">
        <v>701</v>
      </c>
      <c r="J92" s="6" t="s">
        <v>51</v>
      </c>
      <c r="K92" s="6" t="s">
        <v>51</v>
      </c>
      <c r="L92" s="6" t="s">
        <v>51</v>
      </c>
      <c r="M92" s="6" t="s">
        <v>51</v>
      </c>
      <c r="N92" s="4" t="s">
        <v>51</v>
      </c>
    </row>
    <row r="93" spans="1:14" ht="30" customHeight="1" x14ac:dyDescent="0.3">
      <c r="A93" s="6" t="s">
        <v>706</v>
      </c>
      <c r="B93" s="6" t="s">
        <v>683</v>
      </c>
      <c r="C93" s="6" t="s">
        <v>704</v>
      </c>
      <c r="D93" s="6" t="s">
        <v>617</v>
      </c>
      <c r="E93" s="27">
        <f>일위대가!F601</f>
        <v>0</v>
      </c>
      <c r="F93" s="27">
        <f>일위대가!H601</f>
        <v>0</v>
      </c>
      <c r="G93" s="27">
        <f>일위대가!J601</f>
        <v>0</v>
      </c>
      <c r="H93" s="27">
        <f t="shared" si="2"/>
        <v>0</v>
      </c>
      <c r="I93" s="6" t="s">
        <v>705</v>
      </c>
      <c r="J93" s="6" t="s">
        <v>51</v>
      </c>
      <c r="K93" s="6" t="s">
        <v>51</v>
      </c>
      <c r="L93" s="6" t="s">
        <v>51</v>
      </c>
      <c r="M93" s="6" t="s">
        <v>51</v>
      </c>
      <c r="N93" s="4" t="s">
        <v>51</v>
      </c>
    </row>
    <row r="94" spans="1:14" ht="30" customHeight="1" x14ac:dyDescent="0.3">
      <c r="A94" s="6" t="s">
        <v>710</v>
      </c>
      <c r="B94" s="6" t="s">
        <v>683</v>
      </c>
      <c r="C94" s="6" t="s">
        <v>708</v>
      </c>
      <c r="D94" s="6" t="s">
        <v>617</v>
      </c>
      <c r="E94" s="27">
        <f>일위대가!F608</f>
        <v>0</v>
      </c>
      <c r="F94" s="27">
        <f>일위대가!H608</f>
        <v>0</v>
      </c>
      <c r="G94" s="27">
        <f>일위대가!J608</f>
        <v>0</v>
      </c>
      <c r="H94" s="27">
        <f t="shared" si="2"/>
        <v>0</v>
      </c>
      <c r="I94" s="6" t="s">
        <v>709</v>
      </c>
      <c r="J94" s="6" t="s">
        <v>51</v>
      </c>
      <c r="K94" s="6" t="s">
        <v>51</v>
      </c>
      <c r="L94" s="6" t="s">
        <v>51</v>
      </c>
      <c r="M94" s="6" t="s">
        <v>51</v>
      </c>
      <c r="N94" s="4" t="s">
        <v>51</v>
      </c>
    </row>
    <row r="95" spans="1:14" ht="30" customHeight="1" x14ac:dyDescent="0.3">
      <c r="A95" s="6" t="s">
        <v>714</v>
      </c>
      <c r="B95" s="6" t="s">
        <v>683</v>
      </c>
      <c r="C95" s="6" t="s">
        <v>712</v>
      </c>
      <c r="D95" s="6" t="s">
        <v>617</v>
      </c>
      <c r="E95" s="27">
        <f>일위대가!F615</f>
        <v>0</v>
      </c>
      <c r="F95" s="27">
        <f>일위대가!H615</f>
        <v>0</v>
      </c>
      <c r="G95" s="27">
        <f>일위대가!J615</f>
        <v>0</v>
      </c>
      <c r="H95" s="27">
        <f t="shared" si="2"/>
        <v>0</v>
      </c>
      <c r="I95" s="6" t="s">
        <v>713</v>
      </c>
      <c r="J95" s="6" t="s">
        <v>51</v>
      </c>
      <c r="K95" s="6" t="s">
        <v>51</v>
      </c>
      <c r="L95" s="6" t="s">
        <v>51</v>
      </c>
      <c r="M95" s="6" t="s">
        <v>51</v>
      </c>
      <c r="N95" s="4" t="s">
        <v>51</v>
      </c>
    </row>
    <row r="96" spans="1:14" ht="30" customHeight="1" x14ac:dyDescent="0.3">
      <c r="A96" s="6" t="s">
        <v>718</v>
      </c>
      <c r="B96" s="6" t="s">
        <v>683</v>
      </c>
      <c r="C96" s="6" t="s">
        <v>716</v>
      </c>
      <c r="D96" s="6" t="s">
        <v>617</v>
      </c>
      <c r="E96" s="27">
        <f>일위대가!F621</f>
        <v>0</v>
      </c>
      <c r="F96" s="27">
        <f>일위대가!H621</f>
        <v>0</v>
      </c>
      <c r="G96" s="27">
        <f>일위대가!J621</f>
        <v>0</v>
      </c>
      <c r="H96" s="27">
        <f t="shared" si="2"/>
        <v>0</v>
      </c>
      <c r="I96" s="6" t="s">
        <v>717</v>
      </c>
      <c r="J96" s="6" t="s">
        <v>51</v>
      </c>
      <c r="K96" s="6" t="s">
        <v>51</v>
      </c>
      <c r="L96" s="6" t="s">
        <v>51</v>
      </c>
      <c r="M96" s="6" t="s">
        <v>51</v>
      </c>
      <c r="N96" s="4" t="s">
        <v>51</v>
      </c>
    </row>
    <row r="97" spans="1:14" ht="30" customHeight="1" x14ac:dyDescent="0.3">
      <c r="A97" s="6" t="s">
        <v>723</v>
      </c>
      <c r="B97" s="6" t="s">
        <v>720</v>
      </c>
      <c r="C97" s="6" t="s">
        <v>721</v>
      </c>
      <c r="D97" s="6" t="s">
        <v>617</v>
      </c>
      <c r="E97" s="27">
        <f>일위대가!F626</f>
        <v>0</v>
      </c>
      <c r="F97" s="27">
        <f>일위대가!H626</f>
        <v>0</v>
      </c>
      <c r="G97" s="27">
        <f>일위대가!J626</f>
        <v>0</v>
      </c>
      <c r="H97" s="27">
        <f t="shared" si="2"/>
        <v>0</v>
      </c>
      <c r="I97" s="6" t="s">
        <v>722</v>
      </c>
      <c r="J97" s="6" t="s">
        <v>51</v>
      </c>
      <c r="K97" s="6" t="s">
        <v>51</v>
      </c>
      <c r="L97" s="6" t="s">
        <v>51</v>
      </c>
      <c r="M97" s="6" t="s">
        <v>51</v>
      </c>
      <c r="N97" s="4" t="s">
        <v>51</v>
      </c>
    </row>
    <row r="98" spans="1:14" ht="30" customHeight="1" x14ac:dyDescent="0.3">
      <c r="A98" s="6" t="s">
        <v>727</v>
      </c>
      <c r="B98" s="6" t="s">
        <v>720</v>
      </c>
      <c r="C98" s="6" t="s">
        <v>725</v>
      </c>
      <c r="D98" s="6" t="s">
        <v>617</v>
      </c>
      <c r="E98" s="27">
        <f>일위대가!F632</f>
        <v>0</v>
      </c>
      <c r="F98" s="27">
        <f>일위대가!H632</f>
        <v>0</v>
      </c>
      <c r="G98" s="27">
        <f>일위대가!J632</f>
        <v>0</v>
      </c>
      <c r="H98" s="27">
        <f t="shared" si="2"/>
        <v>0</v>
      </c>
      <c r="I98" s="6" t="s">
        <v>726</v>
      </c>
      <c r="J98" s="6" t="s">
        <v>51</v>
      </c>
      <c r="K98" s="6" t="s">
        <v>51</v>
      </c>
      <c r="L98" s="6" t="s">
        <v>51</v>
      </c>
      <c r="M98" s="6" t="s">
        <v>51</v>
      </c>
      <c r="N98" s="4" t="s">
        <v>51</v>
      </c>
    </row>
    <row r="99" spans="1:14" ht="30" customHeight="1" x14ac:dyDescent="0.3">
      <c r="A99" s="6" t="s">
        <v>731</v>
      </c>
      <c r="B99" s="6" t="s">
        <v>720</v>
      </c>
      <c r="C99" s="6" t="s">
        <v>729</v>
      </c>
      <c r="D99" s="6" t="s">
        <v>617</v>
      </c>
      <c r="E99" s="27">
        <f>일위대가!F640</f>
        <v>0</v>
      </c>
      <c r="F99" s="27">
        <f>일위대가!H640</f>
        <v>0</v>
      </c>
      <c r="G99" s="27">
        <f>일위대가!J640</f>
        <v>0</v>
      </c>
      <c r="H99" s="27">
        <f t="shared" si="2"/>
        <v>0</v>
      </c>
      <c r="I99" s="6" t="s">
        <v>730</v>
      </c>
      <c r="J99" s="6" t="s">
        <v>51</v>
      </c>
      <c r="K99" s="6" t="s">
        <v>51</v>
      </c>
      <c r="L99" s="6" t="s">
        <v>51</v>
      </c>
      <c r="M99" s="6" t="s">
        <v>51</v>
      </c>
      <c r="N99" s="4" t="s">
        <v>51</v>
      </c>
    </row>
    <row r="100" spans="1:14" ht="30" customHeight="1" x14ac:dyDescent="0.3">
      <c r="A100" s="6" t="s">
        <v>735</v>
      </c>
      <c r="B100" s="6" t="s">
        <v>720</v>
      </c>
      <c r="C100" s="6" t="s">
        <v>733</v>
      </c>
      <c r="D100" s="6" t="s">
        <v>617</v>
      </c>
      <c r="E100" s="27">
        <f>일위대가!F648</f>
        <v>0</v>
      </c>
      <c r="F100" s="27">
        <f>일위대가!H648</f>
        <v>0</v>
      </c>
      <c r="G100" s="27">
        <f>일위대가!J648</f>
        <v>0</v>
      </c>
      <c r="H100" s="27">
        <f t="shared" ref="H100:H131" si="3">E100+F100+G100</f>
        <v>0</v>
      </c>
      <c r="I100" s="6" t="s">
        <v>734</v>
      </c>
      <c r="J100" s="6" t="s">
        <v>51</v>
      </c>
      <c r="K100" s="6" t="s">
        <v>51</v>
      </c>
      <c r="L100" s="6" t="s">
        <v>51</v>
      </c>
      <c r="M100" s="6" t="s">
        <v>51</v>
      </c>
      <c r="N100" s="4" t="s">
        <v>51</v>
      </c>
    </row>
    <row r="101" spans="1:14" ht="30" customHeight="1" x14ac:dyDescent="0.3">
      <c r="A101" s="6" t="s">
        <v>739</v>
      </c>
      <c r="B101" s="6" t="s">
        <v>720</v>
      </c>
      <c r="C101" s="6" t="s">
        <v>737</v>
      </c>
      <c r="D101" s="6" t="s">
        <v>617</v>
      </c>
      <c r="E101" s="27">
        <f>일위대가!F657</f>
        <v>0</v>
      </c>
      <c r="F101" s="27">
        <f>일위대가!H657</f>
        <v>0</v>
      </c>
      <c r="G101" s="27">
        <f>일위대가!J657</f>
        <v>0</v>
      </c>
      <c r="H101" s="27">
        <f t="shared" si="3"/>
        <v>0</v>
      </c>
      <c r="I101" s="6" t="s">
        <v>738</v>
      </c>
      <c r="J101" s="6" t="s">
        <v>51</v>
      </c>
      <c r="K101" s="6" t="s">
        <v>51</v>
      </c>
      <c r="L101" s="6" t="s">
        <v>51</v>
      </c>
      <c r="M101" s="6" t="s">
        <v>51</v>
      </c>
      <c r="N101" s="4" t="s">
        <v>51</v>
      </c>
    </row>
    <row r="102" spans="1:14" ht="30" customHeight="1" x14ac:dyDescent="0.3">
      <c r="A102" s="6" t="s">
        <v>743</v>
      </c>
      <c r="B102" s="6" t="s">
        <v>720</v>
      </c>
      <c r="C102" s="6" t="s">
        <v>741</v>
      </c>
      <c r="D102" s="6" t="s">
        <v>617</v>
      </c>
      <c r="E102" s="27">
        <f>일위대가!F666</f>
        <v>0</v>
      </c>
      <c r="F102" s="27">
        <f>일위대가!H666</f>
        <v>0</v>
      </c>
      <c r="G102" s="27">
        <f>일위대가!J666</f>
        <v>0</v>
      </c>
      <c r="H102" s="27">
        <f t="shared" si="3"/>
        <v>0</v>
      </c>
      <c r="I102" s="6" t="s">
        <v>742</v>
      </c>
      <c r="J102" s="6" t="s">
        <v>51</v>
      </c>
      <c r="K102" s="6" t="s">
        <v>51</v>
      </c>
      <c r="L102" s="6" t="s">
        <v>51</v>
      </c>
      <c r="M102" s="6" t="s">
        <v>51</v>
      </c>
      <c r="N102" s="4" t="s">
        <v>51</v>
      </c>
    </row>
    <row r="103" spans="1:14" ht="30" customHeight="1" x14ac:dyDescent="0.3">
      <c r="A103" s="6" t="s">
        <v>747</v>
      </c>
      <c r="B103" s="6" t="s">
        <v>720</v>
      </c>
      <c r="C103" s="6" t="s">
        <v>745</v>
      </c>
      <c r="D103" s="6" t="s">
        <v>617</v>
      </c>
      <c r="E103" s="27">
        <f>일위대가!F675</f>
        <v>0</v>
      </c>
      <c r="F103" s="27">
        <f>일위대가!H675</f>
        <v>0</v>
      </c>
      <c r="G103" s="27">
        <f>일위대가!J675</f>
        <v>0</v>
      </c>
      <c r="H103" s="27">
        <f t="shared" si="3"/>
        <v>0</v>
      </c>
      <c r="I103" s="6" t="s">
        <v>746</v>
      </c>
      <c r="J103" s="6" t="s">
        <v>51</v>
      </c>
      <c r="K103" s="6" t="s">
        <v>51</v>
      </c>
      <c r="L103" s="6" t="s">
        <v>51</v>
      </c>
      <c r="M103" s="6" t="s">
        <v>51</v>
      </c>
      <c r="N103" s="4" t="s">
        <v>51</v>
      </c>
    </row>
    <row r="104" spans="1:14" ht="30" customHeight="1" x14ac:dyDescent="0.3">
      <c r="A104" s="6" t="s">
        <v>751</v>
      </c>
      <c r="B104" s="6" t="s">
        <v>720</v>
      </c>
      <c r="C104" s="6" t="s">
        <v>749</v>
      </c>
      <c r="D104" s="6" t="s">
        <v>617</v>
      </c>
      <c r="E104" s="27">
        <f>일위대가!F681</f>
        <v>0</v>
      </c>
      <c r="F104" s="27">
        <f>일위대가!H681</f>
        <v>0</v>
      </c>
      <c r="G104" s="27">
        <f>일위대가!J681</f>
        <v>0</v>
      </c>
      <c r="H104" s="27">
        <f t="shared" si="3"/>
        <v>0</v>
      </c>
      <c r="I104" s="6" t="s">
        <v>750</v>
      </c>
      <c r="J104" s="6" t="s">
        <v>51</v>
      </c>
      <c r="K104" s="6" t="s">
        <v>51</v>
      </c>
      <c r="L104" s="6" t="s">
        <v>51</v>
      </c>
      <c r="M104" s="6" t="s">
        <v>51</v>
      </c>
      <c r="N104" s="4" t="s">
        <v>51</v>
      </c>
    </row>
    <row r="105" spans="1:14" ht="30" customHeight="1" x14ac:dyDescent="0.3">
      <c r="A105" s="6" t="s">
        <v>755</v>
      </c>
      <c r="B105" s="6" t="s">
        <v>720</v>
      </c>
      <c r="C105" s="6" t="s">
        <v>753</v>
      </c>
      <c r="D105" s="6" t="s">
        <v>617</v>
      </c>
      <c r="E105" s="27">
        <f>일위대가!F690</f>
        <v>0</v>
      </c>
      <c r="F105" s="27">
        <f>일위대가!H690</f>
        <v>0</v>
      </c>
      <c r="G105" s="27">
        <f>일위대가!J690</f>
        <v>0</v>
      </c>
      <c r="H105" s="27">
        <f t="shared" si="3"/>
        <v>0</v>
      </c>
      <c r="I105" s="6" t="s">
        <v>754</v>
      </c>
      <c r="J105" s="6" t="s">
        <v>51</v>
      </c>
      <c r="K105" s="6" t="s">
        <v>51</v>
      </c>
      <c r="L105" s="6" t="s">
        <v>51</v>
      </c>
      <c r="M105" s="6" t="s">
        <v>51</v>
      </c>
      <c r="N105" s="4" t="s">
        <v>51</v>
      </c>
    </row>
    <row r="106" spans="1:14" ht="30" customHeight="1" x14ac:dyDescent="0.3">
      <c r="A106" s="6" t="s">
        <v>759</v>
      </c>
      <c r="B106" s="6" t="s">
        <v>720</v>
      </c>
      <c r="C106" s="6" t="s">
        <v>757</v>
      </c>
      <c r="D106" s="6" t="s">
        <v>617</v>
      </c>
      <c r="E106" s="27">
        <f>일위대가!F698</f>
        <v>0</v>
      </c>
      <c r="F106" s="27">
        <f>일위대가!H698</f>
        <v>0</v>
      </c>
      <c r="G106" s="27">
        <f>일위대가!J698</f>
        <v>0</v>
      </c>
      <c r="H106" s="27">
        <f t="shared" si="3"/>
        <v>0</v>
      </c>
      <c r="I106" s="6" t="s">
        <v>758</v>
      </c>
      <c r="J106" s="6" t="s">
        <v>51</v>
      </c>
      <c r="K106" s="6" t="s">
        <v>51</v>
      </c>
      <c r="L106" s="6" t="s">
        <v>51</v>
      </c>
      <c r="M106" s="6" t="s">
        <v>51</v>
      </c>
      <c r="N106" s="4" t="s">
        <v>51</v>
      </c>
    </row>
    <row r="107" spans="1:14" ht="30" customHeight="1" x14ac:dyDescent="0.3">
      <c r="A107" s="6" t="s">
        <v>763</v>
      </c>
      <c r="B107" s="6" t="s">
        <v>720</v>
      </c>
      <c r="C107" s="6" t="s">
        <v>761</v>
      </c>
      <c r="D107" s="6" t="s">
        <v>617</v>
      </c>
      <c r="E107" s="27">
        <f>일위대가!F704</f>
        <v>0</v>
      </c>
      <c r="F107" s="27">
        <f>일위대가!H704</f>
        <v>0</v>
      </c>
      <c r="G107" s="27">
        <f>일위대가!J704</f>
        <v>0</v>
      </c>
      <c r="H107" s="27">
        <f t="shared" si="3"/>
        <v>0</v>
      </c>
      <c r="I107" s="6" t="s">
        <v>762</v>
      </c>
      <c r="J107" s="6" t="s">
        <v>51</v>
      </c>
      <c r="K107" s="6" t="s">
        <v>51</v>
      </c>
      <c r="L107" s="6" t="s">
        <v>51</v>
      </c>
      <c r="M107" s="6" t="s">
        <v>51</v>
      </c>
      <c r="N107" s="4" t="s">
        <v>51</v>
      </c>
    </row>
    <row r="108" spans="1:14" ht="30" customHeight="1" x14ac:dyDescent="0.3">
      <c r="A108" s="6" t="s">
        <v>768</v>
      </c>
      <c r="B108" s="6" t="s">
        <v>765</v>
      </c>
      <c r="C108" s="6" t="s">
        <v>766</v>
      </c>
      <c r="D108" s="6" t="s">
        <v>617</v>
      </c>
      <c r="E108" s="27">
        <f>일위대가!F709</f>
        <v>0</v>
      </c>
      <c r="F108" s="27">
        <f>일위대가!H709</f>
        <v>0</v>
      </c>
      <c r="G108" s="27">
        <f>일위대가!J709</f>
        <v>0</v>
      </c>
      <c r="H108" s="27">
        <f t="shared" si="3"/>
        <v>0</v>
      </c>
      <c r="I108" s="6" t="s">
        <v>767</v>
      </c>
      <c r="J108" s="6" t="s">
        <v>51</v>
      </c>
      <c r="K108" s="6" t="s">
        <v>51</v>
      </c>
      <c r="L108" s="6" t="s">
        <v>51</v>
      </c>
      <c r="M108" s="6" t="s">
        <v>51</v>
      </c>
      <c r="N108" s="4" t="s">
        <v>51</v>
      </c>
    </row>
    <row r="109" spans="1:14" ht="30" customHeight="1" x14ac:dyDescent="0.3">
      <c r="A109" s="6" t="s">
        <v>772</v>
      </c>
      <c r="B109" s="6" t="s">
        <v>765</v>
      </c>
      <c r="C109" s="6" t="s">
        <v>770</v>
      </c>
      <c r="D109" s="6" t="s">
        <v>617</v>
      </c>
      <c r="E109" s="27">
        <f>일위대가!F714</f>
        <v>0</v>
      </c>
      <c r="F109" s="27">
        <f>일위대가!H714</f>
        <v>0</v>
      </c>
      <c r="G109" s="27">
        <f>일위대가!J714</f>
        <v>0</v>
      </c>
      <c r="H109" s="27">
        <f t="shared" si="3"/>
        <v>0</v>
      </c>
      <c r="I109" s="6" t="s">
        <v>771</v>
      </c>
      <c r="J109" s="6" t="s">
        <v>51</v>
      </c>
      <c r="K109" s="6" t="s">
        <v>51</v>
      </c>
      <c r="L109" s="6" t="s">
        <v>51</v>
      </c>
      <c r="M109" s="6" t="s">
        <v>51</v>
      </c>
      <c r="N109" s="4" t="s">
        <v>51</v>
      </c>
    </row>
    <row r="110" spans="1:14" ht="30" customHeight="1" x14ac:dyDescent="0.3">
      <c r="A110" s="6" t="s">
        <v>776</v>
      </c>
      <c r="B110" s="6" t="s">
        <v>765</v>
      </c>
      <c r="C110" s="6" t="s">
        <v>774</v>
      </c>
      <c r="D110" s="6" t="s">
        <v>617</v>
      </c>
      <c r="E110" s="27">
        <f>일위대가!F719</f>
        <v>0</v>
      </c>
      <c r="F110" s="27">
        <f>일위대가!H719</f>
        <v>0</v>
      </c>
      <c r="G110" s="27">
        <f>일위대가!J719</f>
        <v>0</v>
      </c>
      <c r="H110" s="27">
        <f t="shared" si="3"/>
        <v>0</v>
      </c>
      <c r="I110" s="6" t="s">
        <v>775</v>
      </c>
      <c r="J110" s="6" t="s">
        <v>51</v>
      </c>
      <c r="K110" s="6" t="s">
        <v>51</v>
      </c>
      <c r="L110" s="6" t="s">
        <v>51</v>
      </c>
      <c r="M110" s="6" t="s">
        <v>51</v>
      </c>
      <c r="N110" s="4" t="s">
        <v>51</v>
      </c>
    </row>
    <row r="111" spans="1:14" ht="30" customHeight="1" x14ac:dyDescent="0.3">
      <c r="A111" s="6" t="s">
        <v>780</v>
      </c>
      <c r="B111" s="6" t="s">
        <v>765</v>
      </c>
      <c r="C111" s="6" t="s">
        <v>778</v>
      </c>
      <c r="D111" s="6" t="s">
        <v>617</v>
      </c>
      <c r="E111" s="27">
        <f>일위대가!F724</f>
        <v>0</v>
      </c>
      <c r="F111" s="27">
        <f>일위대가!H724</f>
        <v>0</v>
      </c>
      <c r="G111" s="27">
        <f>일위대가!J724</f>
        <v>0</v>
      </c>
      <c r="H111" s="27">
        <f t="shared" si="3"/>
        <v>0</v>
      </c>
      <c r="I111" s="6" t="s">
        <v>779</v>
      </c>
      <c r="J111" s="6" t="s">
        <v>51</v>
      </c>
      <c r="K111" s="6" t="s">
        <v>51</v>
      </c>
      <c r="L111" s="6" t="s">
        <v>51</v>
      </c>
      <c r="M111" s="6" t="s">
        <v>51</v>
      </c>
      <c r="N111" s="4" t="s">
        <v>51</v>
      </c>
    </row>
    <row r="112" spans="1:14" ht="30" customHeight="1" x14ac:dyDescent="0.3">
      <c r="A112" s="6" t="s">
        <v>784</v>
      </c>
      <c r="B112" s="6" t="s">
        <v>765</v>
      </c>
      <c r="C112" s="6" t="s">
        <v>782</v>
      </c>
      <c r="D112" s="6" t="s">
        <v>617</v>
      </c>
      <c r="E112" s="27">
        <f>일위대가!F730</f>
        <v>0</v>
      </c>
      <c r="F112" s="27">
        <f>일위대가!H730</f>
        <v>0</v>
      </c>
      <c r="G112" s="27">
        <f>일위대가!J730</f>
        <v>0</v>
      </c>
      <c r="H112" s="27">
        <f t="shared" si="3"/>
        <v>0</v>
      </c>
      <c r="I112" s="6" t="s">
        <v>783</v>
      </c>
      <c r="J112" s="6" t="s">
        <v>51</v>
      </c>
      <c r="K112" s="6" t="s">
        <v>51</v>
      </c>
      <c r="L112" s="6" t="s">
        <v>51</v>
      </c>
      <c r="M112" s="6" t="s">
        <v>51</v>
      </c>
      <c r="N112" s="4" t="s">
        <v>51</v>
      </c>
    </row>
    <row r="113" spans="1:14" ht="30" customHeight="1" x14ac:dyDescent="0.3">
      <c r="A113" s="6" t="s">
        <v>788</v>
      </c>
      <c r="B113" s="6" t="s">
        <v>765</v>
      </c>
      <c r="C113" s="6" t="s">
        <v>786</v>
      </c>
      <c r="D113" s="6" t="s">
        <v>617</v>
      </c>
      <c r="E113" s="27">
        <f>일위대가!F737</f>
        <v>0</v>
      </c>
      <c r="F113" s="27">
        <f>일위대가!H737</f>
        <v>0</v>
      </c>
      <c r="G113" s="27">
        <f>일위대가!J737</f>
        <v>0</v>
      </c>
      <c r="H113" s="27">
        <f t="shared" si="3"/>
        <v>0</v>
      </c>
      <c r="I113" s="6" t="s">
        <v>787</v>
      </c>
      <c r="J113" s="6" t="s">
        <v>51</v>
      </c>
      <c r="K113" s="6" t="s">
        <v>51</v>
      </c>
      <c r="L113" s="6" t="s">
        <v>51</v>
      </c>
      <c r="M113" s="6" t="s">
        <v>51</v>
      </c>
      <c r="N113" s="4" t="s">
        <v>51</v>
      </c>
    </row>
    <row r="114" spans="1:14" ht="30" customHeight="1" x14ac:dyDescent="0.3">
      <c r="A114" s="6" t="s">
        <v>793</v>
      </c>
      <c r="B114" s="6" t="s">
        <v>790</v>
      </c>
      <c r="C114" s="6" t="s">
        <v>791</v>
      </c>
      <c r="D114" s="6" t="s">
        <v>617</v>
      </c>
      <c r="E114" s="27">
        <f>일위대가!F743</f>
        <v>0</v>
      </c>
      <c r="F114" s="27">
        <f>일위대가!H743</f>
        <v>0</v>
      </c>
      <c r="G114" s="27">
        <f>일위대가!J743</f>
        <v>0</v>
      </c>
      <c r="H114" s="27">
        <f t="shared" si="3"/>
        <v>0</v>
      </c>
      <c r="I114" s="6" t="s">
        <v>792</v>
      </c>
      <c r="J114" s="6" t="s">
        <v>51</v>
      </c>
      <c r="K114" s="6" t="s">
        <v>51</v>
      </c>
      <c r="L114" s="6" t="s">
        <v>51</v>
      </c>
      <c r="M114" s="6" t="s">
        <v>51</v>
      </c>
      <c r="N114" s="4" t="s">
        <v>51</v>
      </c>
    </row>
    <row r="115" spans="1:14" ht="30" customHeight="1" x14ac:dyDescent="0.3">
      <c r="A115" s="6" t="s">
        <v>797</v>
      </c>
      <c r="B115" s="6" t="s">
        <v>790</v>
      </c>
      <c r="C115" s="6" t="s">
        <v>795</v>
      </c>
      <c r="D115" s="6" t="s">
        <v>617</v>
      </c>
      <c r="E115" s="27">
        <f>일위대가!F749</f>
        <v>0</v>
      </c>
      <c r="F115" s="27">
        <f>일위대가!H749</f>
        <v>0</v>
      </c>
      <c r="G115" s="27">
        <f>일위대가!J749</f>
        <v>0</v>
      </c>
      <c r="H115" s="27">
        <f t="shared" si="3"/>
        <v>0</v>
      </c>
      <c r="I115" s="6" t="s">
        <v>796</v>
      </c>
      <c r="J115" s="6" t="s">
        <v>51</v>
      </c>
      <c r="K115" s="6" t="s">
        <v>51</v>
      </c>
      <c r="L115" s="6" t="s">
        <v>51</v>
      </c>
      <c r="M115" s="6" t="s">
        <v>51</v>
      </c>
      <c r="N115" s="4" t="s">
        <v>51</v>
      </c>
    </row>
    <row r="116" spans="1:14" ht="30" customHeight="1" x14ac:dyDescent="0.3">
      <c r="A116" s="6" t="s">
        <v>801</v>
      </c>
      <c r="B116" s="6" t="s">
        <v>790</v>
      </c>
      <c r="C116" s="6" t="s">
        <v>799</v>
      </c>
      <c r="D116" s="6" t="s">
        <v>617</v>
      </c>
      <c r="E116" s="27">
        <f>일위대가!F757</f>
        <v>0</v>
      </c>
      <c r="F116" s="27">
        <f>일위대가!H757</f>
        <v>0</v>
      </c>
      <c r="G116" s="27">
        <f>일위대가!J757</f>
        <v>0</v>
      </c>
      <c r="H116" s="27">
        <f t="shared" si="3"/>
        <v>0</v>
      </c>
      <c r="I116" s="6" t="s">
        <v>800</v>
      </c>
      <c r="J116" s="6" t="s">
        <v>51</v>
      </c>
      <c r="K116" s="6" t="s">
        <v>51</v>
      </c>
      <c r="L116" s="6" t="s">
        <v>51</v>
      </c>
      <c r="M116" s="6" t="s">
        <v>51</v>
      </c>
      <c r="N116" s="4" t="s">
        <v>51</v>
      </c>
    </row>
    <row r="117" spans="1:14" ht="30" customHeight="1" x14ac:dyDescent="0.3">
      <c r="A117" s="6" t="s">
        <v>805</v>
      </c>
      <c r="B117" s="6" t="s">
        <v>790</v>
      </c>
      <c r="C117" s="6" t="s">
        <v>803</v>
      </c>
      <c r="D117" s="6" t="s">
        <v>617</v>
      </c>
      <c r="E117" s="27">
        <f>일위대가!F765</f>
        <v>0</v>
      </c>
      <c r="F117" s="27">
        <f>일위대가!H765</f>
        <v>0</v>
      </c>
      <c r="G117" s="27">
        <f>일위대가!J765</f>
        <v>0</v>
      </c>
      <c r="H117" s="27">
        <f t="shared" si="3"/>
        <v>0</v>
      </c>
      <c r="I117" s="6" t="s">
        <v>804</v>
      </c>
      <c r="J117" s="6" t="s">
        <v>51</v>
      </c>
      <c r="K117" s="6" t="s">
        <v>51</v>
      </c>
      <c r="L117" s="6" t="s">
        <v>51</v>
      </c>
      <c r="M117" s="6" t="s">
        <v>51</v>
      </c>
      <c r="N117" s="4" t="s">
        <v>51</v>
      </c>
    </row>
    <row r="118" spans="1:14" ht="30" customHeight="1" x14ac:dyDescent="0.3">
      <c r="A118" s="6" t="s">
        <v>809</v>
      </c>
      <c r="B118" s="6" t="s">
        <v>790</v>
      </c>
      <c r="C118" s="6" t="s">
        <v>807</v>
      </c>
      <c r="D118" s="6" t="s">
        <v>617</v>
      </c>
      <c r="E118" s="27">
        <f>일위대가!F773</f>
        <v>0</v>
      </c>
      <c r="F118" s="27">
        <f>일위대가!H773</f>
        <v>0</v>
      </c>
      <c r="G118" s="27">
        <f>일위대가!J773</f>
        <v>0</v>
      </c>
      <c r="H118" s="27">
        <f t="shared" si="3"/>
        <v>0</v>
      </c>
      <c r="I118" s="6" t="s">
        <v>808</v>
      </c>
      <c r="J118" s="6" t="s">
        <v>51</v>
      </c>
      <c r="K118" s="6" t="s">
        <v>51</v>
      </c>
      <c r="L118" s="6" t="s">
        <v>51</v>
      </c>
      <c r="M118" s="6" t="s">
        <v>51</v>
      </c>
      <c r="N118" s="4" t="s">
        <v>51</v>
      </c>
    </row>
    <row r="119" spans="1:14" ht="30" customHeight="1" x14ac:dyDescent="0.3">
      <c r="A119" s="6" t="s">
        <v>813</v>
      </c>
      <c r="B119" s="6" t="s">
        <v>790</v>
      </c>
      <c r="C119" s="6" t="s">
        <v>811</v>
      </c>
      <c r="D119" s="6" t="s">
        <v>617</v>
      </c>
      <c r="E119" s="27">
        <f>일위대가!F780</f>
        <v>0</v>
      </c>
      <c r="F119" s="27">
        <f>일위대가!H780</f>
        <v>0</v>
      </c>
      <c r="G119" s="27">
        <f>일위대가!J780</f>
        <v>0</v>
      </c>
      <c r="H119" s="27">
        <f t="shared" si="3"/>
        <v>0</v>
      </c>
      <c r="I119" s="6" t="s">
        <v>812</v>
      </c>
      <c r="J119" s="6" t="s">
        <v>51</v>
      </c>
      <c r="K119" s="6" t="s">
        <v>51</v>
      </c>
      <c r="L119" s="6" t="s">
        <v>51</v>
      </c>
      <c r="M119" s="6" t="s">
        <v>51</v>
      </c>
      <c r="N119" s="4" t="s">
        <v>51</v>
      </c>
    </row>
    <row r="120" spans="1:14" ht="30" customHeight="1" x14ac:dyDescent="0.3">
      <c r="A120" s="6" t="s">
        <v>817</v>
      </c>
      <c r="B120" s="6" t="s">
        <v>790</v>
      </c>
      <c r="C120" s="6" t="s">
        <v>815</v>
      </c>
      <c r="D120" s="6" t="s">
        <v>617</v>
      </c>
      <c r="E120" s="27">
        <f>일위대가!F786</f>
        <v>0</v>
      </c>
      <c r="F120" s="27">
        <f>일위대가!H786</f>
        <v>0</v>
      </c>
      <c r="G120" s="27">
        <f>일위대가!J786</f>
        <v>0</v>
      </c>
      <c r="H120" s="27">
        <f t="shared" si="3"/>
        <v>0</v>
      </c>
      <c r="I120" s="6" t="s">
        <v>816</v>
      </c>
      <c r="J120" s="6" t="s">
        <v>51</v>
      </c>
      <c r="K120" s="6" t="s">
        <v>51</v>
      </c>
      <c r="L120" s="6" t="s">
        <v>51</v>
      </c>
      <c r="M120" s="6" t="s">
        <v>51</v>
      </c>
      <c r="N120" s="4" t="s">
        <v>51</v>
      </c>
    </row>
    <row r="121" spans="1:14" ht="30" customHeight="1" x14ac:dyDescent="0.3">
      <c r="A121" s="6" t="s">
        <v>821</v>
      </c>
      <c r="B121" s="6" t="s">
        <v>790</v>
      </c>
      <c r="C121" s="6" t="s">
        <v>819</v>
      </c>
      <c r="D121" s="6" t="s">
        <v>617</v>
      </c>
      <c r="E121" s="27">
        <f>일위대가!F794</f>
        <v>0</v>
      </c>
      <c r="F121" s="27">
        <f>일위대가!H794</f>
        <v>0</v>
      </c>
      <c r="G121" s="27">
        <f>일위대가!J794</f>
        <v>0</v>
      </c>
      <c r="H121" s="27">
        <f t="shared" si="3"/>
        <v>0</v>
      </c>
      <c r="I121" s="6" t="s">
        <v>820</v>
      </c>
      <c r="J121" s="6" t="s">
        <v>51</v>
      </c>
      <c r="K121" s="6" t="s">
        <v>51</v>
      </c>
      <c r="L121" s="6" t="s">
        <v>51</v>
      </c>
      <c r="M121" s="6" t="s">
        <v>51</v>
      </c>
      <c r="N121" s="4" t="s">
        <v>51</v>
      </c>
    </row>
    <row r="122" spans="1:14" ht="30" customHeight="1" x14ac:dyDescent="0.3">
      <c r="A122" s="6" t="s">
        <v>825</v>
      </c>
      <c r="B122" s="6" t="s">
        <v>790</v>
      </c>
      <c r="C122" s="6" t="s">
        <v>823</v>
      </c>
      <c r="D122" s="6" t="s">
        <v>617</v>
      </c>
      <c r="E122" s="27">
        <f>일위대가!F802</f>
        <v>0</v>
      </c>
      <c r="F122" s="27">
        <f>일위대가!H802</f>
        <v>0</v>
      </c>
      <c r="G122" s="27">
        <f>일위대가!J802</f>
        <v>0</v>
      </c>
      <c r="H122" s="27">
        <f t="shared" si="3"/>
        <v>0</v>
      </c>
      <c r="I122" s="6" t="s">
        <v>824</v>
      </c>
      <c r="J122" s="6" t="s">
        <v>51</v>
      </c>
      <c r="K122" s="6" t="s">
        <v>51</v>
      </c>
      <c r="L122" s="6" t="s">
        <v>51</v>
      </c>
      <c r="M122" s="6" t="s">
        <v>51</v>
      </c>
      <c r="N122" s="4" t="s">
        <v>51</v>
      </c>
    </row>
    <row r="123" spans="1:14" ht="30" customHeight="1" x14ac:dyDescent="0.3">
      <c r="A123" s="6" t="s">
        <v>829</v>
      </c>
      <c r="B123" s="6" t="s">
        <v>790</v>
      </c>
      <c r="C123" s="6" t="s">
        <v>827</v>
      </c>
      <c r="D123" s="6" t="s">
        <v>617</v>
      </c>
      <c r="E123" s="27">
        <f>일위대가!F810</f>
        <v>0</v>
      </c>
      <c r="F123" s="27">
        <f>일위대가!H810</f>
        <v>0</v>
      </c>
      <c r="G123" s="27">
        <f>일위대가!J810</f>
        <v>0</v>
      </c>
      <c r="H123" s="27">
        <f t="shared" si="3"/>
        <v>0</v>
      </c>
      <c r="I123" s="6" t="s">
        <v>828</v>
      </c>
      <c r="J123" s="6" t="s">
        <v>51</v>
      </c>
      <c r="K123" s="6" t="s">
        <v>51</v>
      </c>
      <c r="L123" s="6" t="s">
        <v>51</v>
      </c>
      <c r="M123" s="6" t="s">
        <v>51</v>
      </c>
      <c r="N123" s="4" t="s">
        <v>51</v>
      </c>
    </row>
    <row r="124" spans="1:14" ht="30" customHeight="1" x14ac:dyDescent="0.3">
      <c r="A124" s="6" t="s">
        <v>833</v>
      </c>
      <c r="B124" s="6" t="s">
        <v>790</v>
      </c>
      <c r="C124" s="6" t="s">
        <v>831</v>
      </c>
      <c r="D124" s="6" t="s">
        <v>617</v>
      </c>
      <c r="E124" s="27">
        <f>일위대가!F818</f>
        <v>0</v>
      </c>
      <c r="F124" s="27">
        <f>일위대가!H818</f>
        <v>0</v>
      </c>
      <c r="G124" s="27">
        <f>일위대가!J818</f>
        <v>0</v>
      </c>
      <c r="H124" s="27">
        <f t="shared" si="3"/>
        <v>0</v>
      </c>
      <c r="I124" s="6" t="s">
        <v>832</v>
      </c>
      <c r="J124" s="6" t="s">
        <v>51</v>
      </c>
      <c r="K124" s="6" t="s">
        <v>51</v>
      </c>
      <c r="L124" s="6" t="s">
        <v>51</v>
      </c>
      <c r="M124" s="6" t="s">
        <v>51</v>
      </c>
      <c r="N124" s="4" t="s">
        <v>51</v>
      </c>
    </row>
    <row r="125" spans="1:14" ht="30" customHeight="1" x14ac:dyDescent="0.3">
      <c r="A125" s="6" t="s">
        <v>837</v>
      </c>
      <c r="B125" s="6" t="s">
        <v>790</v>
      </c>
      <c r="C125" s="6" t="s">
        <v>835</v>
      </c>
      <c r="D125" s="6" t="s">
        <v>617</v>
      </c>
      <c r="E125" s="27">
        <f>일위대가!F826</f>
        <v>0</v>
      </c>
      <c r="F125" s="27">
        <f>일위대가!H826</f>
        <v>0</v>
      </c>
      <c r="G125" s="27">
        <f>일위대가!J826</f>
        <v>0</v>
      </c>
      <c r="H125" s="27">
        <f t="shared" si="3"/>
        <v>0</v>
      </c>
      <c r="I125" s="6" t="s">
        <v>836</v>
      </c>
      <c r="J125" s="6" t="s">
        <v>51</v>
      </c>
      <c r="K125" s="6" t="s">
        <v>51</v>
      </c>
      <c r="L125" s="6" t="s">
        <v>51</v>
      </c>
      <c r="M125" s="6" t="s">
        <v>51</v>
      </c>
      <c r="N125" s="4" t="s">
        <v>51</v>
      </c>
    </row>
    <row r="126" spans="1:14" ht="30" customHeight="1" x14ac:dyDescent="0.3">
      <c r="A126" s="6" t="s">
        <v>841</v>
      </c>
      <c r="B126" s="6" t="s">
        <v>790</v>
      </c>
      <c r="C126" s="6" t="s">
        <v>839</v>
      </c>
      <c r="D126" s="6" t="s">
        <v>617</v>
      </c>
      <c r="E126" s="27">
        <f>일위대가!F835</f>
        <v>0</v>
      </c>
      <c r="F126" s="27">
        <f>일위대가!H835</f>
        <v>0</v>
      </c>
      <c r="G126" s="27">
        <f>일위대가!J835</f>
        <v>0</v>
      </c>
      <c r="H126" s="27">
        <f t="shared" si="3"/>
        <v>0</v>
      </c>
      <c r="I126" s="6" t="s">
        <v>840</v>
      </c>
      <c r="J126" s="6" t="s">
        <v>51</v>
      </c>
      <c r="K126" s="6" t="s">
        <v>51</v>
      </c>
      <c r="L126" s="6" t="s">
        <v>51</v>
      </c>
      <c r="M126" s="6" t="s">
        <v>51</v>
      </c>
      <c r="N126" s="4" t="s">
        <v>51</v>
      </c>
    </row>
    <row r="127" spans="1:14" ht="30" customHeight="1" x14ac:dyDescent="0.3">
      <c r="A127" s="6" t="s">
        <v>845</v>
      </c>
      <c r="B127" s="6" t="s">
        <v>790</v>
      </c>
      <c r="C127" s="6" t="s">
        <v>843</v>
      </c>
      <c r="D127" s="6" t="s">
        <v>617</v>
      </c>
      <c r="E127" s="27">
        <f>일위대가!F842</f>
        <v>0</v>
      </c>
      <c r="F127" s="27">
        <f>일위대가!H842</f>
        <v>0</v>
      </c>
      <c r="G127" s="27">
        <f>일위대가!J842</f>
        <v>0</v>
      </c>
      <c r="H127" s="27">
        <f t="shared" si="3"/>
        <v>0</v>
      </c>
      <c r="I127" s="6" t="s">
        <v>844</v>
      </c>
      <c r="J127" s="6" t="s">
        <v>51</v>
      </c>
      <c r="K127" s="6" t="s">
        <v>51</v>
      </c>
      <c r="L127" s="6" t="s">
        <v>51</v>
      </c>
      <c r="M127" s="6" t="s">
        <v>51</v>
      </c>
      <c r="N127" s="4" t="s">
        <v>51</v>
      </c>
    </row>
    <row r="128" spans="1:14" ht="30" customHeight="1" x14ac:dyDescent="0.3">
      <c r="A128" s="6" t="s">
        <v>849</v>
      </c>
      <c r="B128" s="6" t="s">
        <v>790</v>
      </c>
      <c r="C128" s="6" t="s">
        <v>847</v>
      </c>
      <c r="D128" s="6" t="s">
        <v>617</v>
      </c>
      <c r="E128" s="27">
        <f>일위대가!F848</f>
        <v>0</v>
      </c>
      <c r="F128" s="27">
        <f>일위대가!H848</f>
        <v>0</v>
      </c>
      <c r="G128" s="27">
        <f>일위대가!J848</f>
        <v>0</v>
      </c>
      <c r="H128" s="27">
        <f t="shared" si="3"/>
        <v>0</v>
      </c>
      <c r="I128" s="6" t="s">
        <v>848</v>
      </c>
      <c r="J128" s="6" t="s">
        <v>51</v>
      </c>
      <c r="K128" s="6" t="s">
        <v>51</v>
      </c>
      <c r="L128" s="6" t="s">
        <v>51</v>
      </c>
      <c r="M128" s="6" t="s">
        <v>51</v>
      </c>
      <c r="N128" s="4" t="s">
        <v>51</v>
      </c>
    </row>
    <row r="129" spans="1:14" ht="30" customHeight="1" x14ac:dyDescent="0.3">
      <c r="A129" s="6" t="s">
        <v>853</v>
      </c>
      <c r="B129" s="6" t="s">
        <v>790</v>
      </c>
      <c r="C129" s="6" t="s">
        <v>851</v>
      </c>
      <c r="D129" s="6" t="s">
        <v>617</v>
      </c>
      <c r="E129" s="27">
        <f>일위대가!F857</f>
        <v>0</v>
      </c>
      <c r="F129" s="27">
        <f>일위대가!H857</f>
        <v>0</v>
      </c>
      <c r="G129" s="27">
        <f>일위대가!J857</f>
        <v>0</v>
      </c>
      <c r="H129" s="27">
        <f t="shared" si="3"/>
        <v>0</v>
      </c>
      <c r="I129" s="6" t="s">
        <v>852</v>
      </c>
      <c r="J129" s="6" t="s">
        <v>51</v>
      </c>
      <c r="K129" s="6" t="s">
        <v>51</v>
      </c>
      <c r="L129" s="6" t="s">
        <v>51</v>
      </c>
      <c r="M129" s="6" t="s">
        <v>51</v>
      </c>
      <c r="N129" s="4" t="s">
        <v>51</v>
      </c>
    </row>
    <row r="130" spans="1:14" ht="30" customHeight="1" x14ac:dyDescent="0.3">
      <c r="A130" s="6" t="s">
        <v>857</v>
      </c>
      <c r="B130" s="6" t="s">
        <v>790</v>
      </c>
      <c r="C130" s="6" t="s">
        <v>855</v>
      </c>
      <c r="D130" s="6" t="s">
        <v>617</v>
      </c>
      <c r="E130" s="27">
        <f>일위대가!F864</f>
        <v>0</v>
      </c>
      <c r="F130" s="27">
        <f>일위대가!H864</f>
        <v>0</v>
      </c>
      <c r="G130" s="27">
        <f>일위대가!J864</f>
        <v>0</v>
      </c>
      <c r="H130" s="27">
        <f t="shared" si="3"/>
        <v>0</v>
      </c>
      <c r="I130" s="6" t="s">
        <v>856</v>
      </c>
      <c r="J130" s="6" t="s">
        <v>51</v>
      </c>
      <c r="K130" s="6" t="s">
        <v>51</v>
      </c>
      <c r="L130" s="6" t="s">
        <v>51</v>
      </c>
      <c r="M130" s="6" t="s">
        <v>51</v>
      </c>
      <c r="N130" s="4" t="s">
        <v>51</v>
      </c>
    </row>
    <row r="131" spans="1:14" ht="30" customHeight="1" x14ac:dyDescent="0.3">
      <c r="A131" s="6" t="s">
        <v>862</v>
      </c>
      <c r="B131" s="6" t="s">
        <v>859</v>
      </c>
      <c r="C131" s="6" t="s">
        <v>860</v>
      </c>
      <c r="D131" s="6" t="s">
        <v>617</v>
      </c>
      <c r="E131" s="27">
        <f>일위대가!F869</f>
        <v>0</v>
      </c>
      <c r="F131" s="27">
        <f>일위대가!H869</f>
        <v>0</v>
      </c>
      <c r="G131" s="27">
        <f>일위대가!J869</f>
        <v>0</v>
      </c>
      <c r="H131" s="27">
        <f t="shared" si="3"/>
        <v>0</v>
      </c>
      <c r="I131" s="6" t="s">
        <v>861</v>
      </c>
      <c r="J131" s="6" t="s">
        <v>51</v>
      </c>
      <c r="K131" s="6" t="s">
        <v>51</v>
      </c>
      <c r="L131" s="6" t="s">
        <v>51</v>
      </c>
      <c r="M131" s="6" t="s">
        <v>51</v>
      </c>
      <c r="N131" s="4" t="s">
        <v>51</v>
      </c>
    </row>
    <row r="132" spans="1:14" ht="30" customHeight="1" x14ac:dyDescent="0.3">
      <c r="A132" s="6" t="s">
        <v>866</v>
      </c>
      <c r="B132" s="6" t="s">
        <v>859</v>
      </c>
      <c r="C132" s="6" t="s">
        <v>864</v>
      </c>
      <c r="D132" s="6" t="s">
        <v>617</v>
      </c>
      <c r="E132" s="27">
        <f>일위대가!F876</f>
        <v>0</v>
      </c>
      <c r="F132" s="27">
        <f>일위대가!H876</f>
        <v>0</v>
      </c>
      <c r="G132" s="27">
        <f>일위대가!J876</f>
        <v>0</v>
      </c>
      <c r="H132" s="27">
        <f t="shared" ref="H132:H163" si="4">E132+F132+G132</f>
        <v>0</v>
      </c>
      <c r="I132" s="6" t="s">
        <v>865</v>
      </c>
      <c r="J132" s="6" t="s">
        <v>51</v>
      </c>
      <c r="K132" s="6" t="s">
        <v>51</v>
      </c>
      <c r="L132" s="6" t="s">
        <v>51</v>
      </c>
      <c r="M132" s="6" t="s">
        <v>51</v>
      </c>
      <c r="N132" s="4" t="s">
        <v>51</v>
      </c>
    </row>
    <row r="133" spans="1:14" ht="30" customHeight="1" x14ac:dyDescent="0.3">
      <c r="A133" s="6" t="s">
        <v>870</v>
      </c>
      <c r="B133" s="6" t="s">
        <v>859</v>
      </c>
      <c r="C133" s="6" t="s">
        <v>868</v>
      </c>
      <c r="D133" s="6" t="s">
        <v>617</v>
      </c>
      <c r="E133" s="27">
        <f>일위대가!F883</f>
        <v>0</v>
      </c>
      <c r="F133" s="27">
        <f>일위대가!H883</f>
        <v>0</v>
      </c>
      <c r="G133" s="27">
        <f>일위대가!J883</f>
        <v>0</v>
      </c>
      <c r="H133" s="27">
        <f t="shared" si="4"/>
        <v>0</v>
      </c>
      <c r="I133" s="6" t="s">
        <v>869</v>
      </c>
      <c r="J133" s="6" t="s">
        <v>51</v>
      </c>
      <c r="K133" s="6" t="s">
        <v>51</v>
      </c>
      <c r="L133" s="6" t="s">
        <v>51</v>
      </c>
      <c r="M133" s="6" t="s">
        <v>51</v>
      </c>
      <c r="N133" s="4" t="s">
        <v>51</v>
      </c>
    </row>
    <row r="134" spans="1:14" ht="30" customHeight="1" x14ac:dyDescent="0.3">
      <c r="A134" s="6" t="s">
        <v>874</v>
      </c>
      <c r="B134" s="6" t="s">
        <v>859</v>
      </c>
      <c r="C134" s="6" t="s">
        <v>872</v>
      </c>
      <c r="D134" s="6" t="s">
        <v>617</v>
      </c>
      <c r="E134" s="27">
        <f>일위대가!F892</f>
        <v>0</v>
      </c>
      <c r="F134" s="27">
        <f>일위대가!H892</f>
        <v>0</v>
      </c>
      <c r="G134" s="27">
        <f>일위대가!J892</f>
        <v>0</v>
      </c>
      <c r="H134" s="27">
        <f t="shared" si="4"/>
        <v>0</v>
      </c>
      <c r="I134" s="6" t="s">
        <v>873</v>
      </c>
      <c r="J134" s="6" t="s">
        <v>51</v>
      </c>
      <c r="K134" s="6" t="s">
        <v>51</v>
      </c>
      <c r="L134" s="6" t="s">
        <v>51</v>
      </c>
      <c r="M134" s="6" t="s">
        <v>51</v>
      </c>
      <c r="N134" s="4" t="s">
        <v>51</v>
      </c>
    </row>
    <row r="135" spans="1:14" ht="30" customHeight="1" x14ac:dyDescent="0.3">
      <c r="A135" s="6" t="s">
        <v>878</v>
      </c>
      <c r="B135" s="6" t="s">
        <v>859</v>
      </c>
      <c r="C135" s="6" t="s">
        <v>876</v>
      </c>
      <c r="D135" s="6" t="s">
        <v>617</v>
      </c>
      <c r="E135" s="27">
        <f>일위대가!F898</f>
        <v>0</v>
      </c>
      <c r="F135" s="27">
        <f>일위대가!H898</f>
        <v>0</v>
      </c>
      <c r="G135" s="27">
        <f>일위대가!J898</f>
        <v>0</v>
      </c>
      <c r="H135" s="27">
        <f t="shared" si="4"/>
        <v>0</v>
      </c>
      <c r="I135" s="6" t="s">
        <v>877</v>
      </c>
      <c r="J135" s="6" t="s">
        <v>51</v>
      </c>
      <c r="K135" s="6" t="s">
        <v>51</v>
      </c>
      <c r="L135" s="6" t="s">
        <v>51</v>
      </c>
      <c r="M135" s="6" t="s">
        <v>51</v>
      </c>
      <c r="N135" s="4" t="s">
        <v>51</v>
      </c>
    </row>
    <row r="136" spans="1:14" ht="30" customHeight="1" x14ac:dyDescent="0.3">
      <c r="A136" s="6" t="s">
        <v>882</v>
      </c>
      <c r="B136" s="6" t="s">
        <v>859</v>
      </c>
      <c r="C136" s="6" t="s">
        <v>880</v>
      </c>
      <c r="D136" s="6" t="s">
        <v>617</v>
      </c>
      <c r="E136" s="27">
        <f>일위대가!F907</f>
        <v>0</v>
      </c>
      <c r="F136" s="27">
        <f>일위대가!H907</f>
        <v>0</v>
      </c>
      <c r="G136" s="27">
        <f>일위대가!J907</f>
        <v>0</v>
      </c>
      <c r="H136" s="27">
        <f t="shared" si="4"/>
        <v>0</v>
      </c>
      <c r="I136" s="6" t="s">
        <v>881</v>
      </c>
      <c r="J136" s="6" t="s">
        <v>51</v>
      </c>
      <c r="K136" s="6" t="s">
        <v>51</v>
      </c>
      <c r="L136" s="6" t="s">
        <v>51</v>
      </c>
      <c r="M136" s="6" t="s">
        <v>51</v>
      </c>
      <c r="N136" s="4" t="s">
        <v>51</v>
      </c>
    </row>
    <row r="137" spans="1:14" ht="30" customHeight="1" x14ac:dyDescent="0.3">
      <c r="A137" s="6" t="s">
        <v>904</v>
      </c>
      <c r="B137" s="6" t="s">
        <v>901</v>
      </c>
      <c r="C137" s="6" t="s">
        <v>902</v>
      </c>
      <c r="D137" s="6" t="s">
        <v>168</v>
      </c>
      <c r="E137" s="27">
        <f>일위대가!F912</f>
        <v>0</v>
      </c>
      <c r="F137" s="27">
        <f>일위대가!H912</f>
        <v>0</v>
      </c>
      <c r="G137" s="27">
        <f>일위대가!J912</f>
        <v>0</v>
      </c>
      <c r="H137" s="27">
        <f t="shared" si="4"/>
        <v>0</v>
      </c>
      <c r="I137" s="6" t="s">
        <v>903</v>
      </c>
      <c r="J137" s="6" t="s">
        <v>51</v>
      </c>
      <c r="K137" s="6" t="s">
        <v>51</v>
      </c>
      <c r="L137" s="6" t="s">
        <v>51</v>
      </c>
      <c r="M137" s="6" t="s">
        <v>51</v>
      </c>
      <c r="N137" s="4" t="s">
        <v>51</v>
      </c>
    </row>
    <row r="138" spans="1:14" ht="30" customHeight="1" x14ac:dyDescent="0.3">
      <c r="A138" s="6" t="s">
        <v>908</v>
      </c>
      <c r="B138" s="6" t="s">
        <v>906</v>
      </c>
      <c r="C138" s="6" t="s">
        <v>902</v>
      </c>
      <c r="D138" s="6" t="s">
        <v>168</v>
      </c>
      <c r="E138" s="27">
        <f>일위대가!F917</f>
        <v>0</v>
      </c>
      <c r="F138" s="27">
        <f>일위대가!H917</f>
        <v>0</v>
      </c>
      <c r="G138" s="27">
        <f>일위대가!J917</f>
        <v>0</v>
      </c>
      <c r="H138" s="27">
        <f t="shared" si="4"/>
        <v>0</v>
      </c>
      <c r="I138" s="6" t="s">
        <v>907</v>
      </c>
      <c r="J138" s="6" t="s">
        <v>51</v>
      </c>
      <c r="K138" s="6" t="s">
        <v>51</v>
      </c>
      <c r="L138" s="6" t="s">
        <v>51</v>
      </c>
      <c r="M138" s="6" t="s">
        <v>51</v>
      </c>
      <c r="N138" s="4" t="s">
        <v>51</v>
      </c>
    </row>
    <row r="139" spans="1:14" ht="30" customHeight="1" x14ac:dyDescent="0.3">
      <c r="A139" s="6" t="s">
        <v>972</v>
      </c>
      <c r="B139" s="6" t="s">
        <v>57</v>
      </c>
      <c r="C139" s="6" t="s">
        <v>970</v>
      </c>
      <c r="D139" s="6" t="s">
        <v>59</v>
      </c>
      <c r="E139" s="27">
        <f>일위대가!F922</f>
        <v>0</v>
      </c>
      <c r="F139" s="27">
        <f>일위대가!H922</f>
        <v>0</v>
      </c>
      <c r="G139" s="27">
        <f>일위대가!J922</f>
        <v>0</v>
      </c>
      <c r="H139" s="27">
        <f t="shared" si="4"/>
        <v>0</v>
      </c>
      <c r="I139" s="6" t="s">
        <v>971</v>
      </c>
      <c r="J139" s="6" t="s">
        <v>51</v>
      </c>
      <c r="K139" s="6" t="s">
        <v>51</v>
      </c>
      <c r="L139" s="6" t="s">
        <v>51</v>
      </c>
      <c r="M139" s="6" t="s">
        <v>51</v>
      </c>
      <c r="N139" s="4" t="s">
        <v>51</v>
      </c>
    </row>
    <row r="140" spans="1:14" ht="30" customHeight="1" x14ac:dyDescent="0.3">
      <c r="A140" s="6" t="s">
        <v>990</v>
      </c>
      <c r="B140" s="6" t="s">
        <v>57</v>
      </c>
      <c r="C140" s="6" t="s">
        <v>988</v>
      </c>
      <c r="D140" s="6" t="s">
        <v>59</v>
      </c>
      <c r="E140" s="27">
        <f>일위대가!F927</f>
        <v>0</v>
      </c>
      <c r="F140" s="27">
        <f>일위대가!H927</f>
        <v>0</v>
      </c>
      <c r="G140" s="27">
        <f>일위대가!J927</f>
        <v>0</v>
      </c>
      <c r="H140" s="27">
        <f t="shared" si="4"/>
        <v>0</v>
      </c>
      <c r="I140" s="6" t="s">
        <v>989</v>
      </c>
      <c r="J140" s="6" t="s">
        <v>51</v>
      </c>
      <c r="K140" s="6" t="s">
        <v>51</v>
      </c>
      <c r="L140" s="6" t="s">
        <v>51</v>
      </c>
      <c r="M140" s="6" t="s">
        <v>51</v>
      </c>
      <c r="N140" s="4" t="s">
        <v>51</v>
      </c>
    </row>
    <row r="141" spans="1:14" ht="30" customHeight="1" x14ac:dyDescent="0.3">
      <c r="A141" s="6" t="s">
        <v>1017</v>
      </c>
      <c r="B141" s="6" t="s">
        <v>1014</v>
      </c>
      <c r="C141" s="6" t="s">
        <v>1015</v>
      </c>
      <c r="D141" s="6" t="s">
        <v>86</v>
      </c>
      <c r="E141" s="27">
        <f>일위대가!F933</f>
        <v>0</v>
      </c>
      <c r="F141" s="27">
        <f>일위대가!H933</f>
        <v>0</v>
      </c>
      <c r="G141" s="27">
        <f>일위대가!J933</f>
        <v>0</v>
      </c>
      <c r="H141" s="27">
        <f t="shared" si="4"/>
        <v>0</v>
      </c>
      <c r="I141" s="6" t="s">
        <v>1016</v>
      </c>
      <c r="J141" s="6" t="s">
        <v>2035</v>
      </c>
      <c r="K141" s="6" t="s">
        <v>51</v>
      </c>
      <c r="L141" s="6" t="s">
        <v>51</v>
      </c>
      <c r="M141" s="6" t="s">
        <v>51</v>
      </c>
      <c r="N141" s="4" t="s">
        <v>51</v>
      </c>
    </row>
    <row r="142" spans="1:14" ht="30" customHeight="1" x14ac:dyDescent="0.3">
      <c r="A142" s="6" t="s">
        <v>1024</v>
      </c>
      <c r="B142" s="6" t="s">
        <v>1020</v>
      </c>
      <c r="C142" s="6" t="s">
        <v>1021</v>
      </c>
      <c r="D142" s="6" t="s">
        <v>1022</v>
      </c>
      <c r="E142" s="27">
        <f>일위대가!F938</f>
        <v>0</v>
      </c>
      <c r="F142" s="27">
        <f>일위대가!H938</f>
        <v>0</v>
      </c>
      <c r="G142" s="27">
        <f>일위대가!J938</f>
        <v>0</v>
      </c>
      <c r="H142" s="27">
        <f t="shared" si="4"/>
        <v>0</v>
      </c>
      <c r="I142" s="6" t="s">
        <v>1023</v>
      </c>
      <c r="J142" s="6" t="s">
        <v>51</v>
      </c>
      <c r="K142" s="6" t="s">
        <v>51</v>
      </c>
      <c r="L142" s="6" t="s">
        <v>51</v>
      </c>
      <c r="M142" s="6" t="s">
        <v>51</v>
      </c>
      <c r="N142" s="4" t="s">
        <v>51</v>
      </c>
    </row>
    <row r="143" spans="1:14" ht="30" customHeight="1" x14ac:dyDescent="0.3">
      <c r="A143" s="6" t="s">
        <v>1029</v>
      </c>
      <c r="B143" s="6" t="s">
        <v>1026</v>
      </c>
      <c r="C143" s="6" t="s">
        <v>1027</v>
      </c>
      <c r="D143" s="6" t="s">
        <v>71</v>
      </c>
      <c r="E143" s="27">
        <f>일위대가!F944</f>
        <v>0</v>
      </c>
      <c r="F143" s="27">
        <f>일위대가!H944</f>
        <v>0</v>
      </c>
      <c r="G143" s="27">
        <f>일위대가!J944</f>
        <v>0</v>
      </c>
      <c r="H143" s="27">
        <f t="shared" si="4"/>
        <v>0</v>
      </c>
      <c r="I143" s="6" t="s">
        <v>1028</v>
      </c>
      <c r="J143" s="6" t="s">
        <v>51</v>
      </c>
      <c r="K143" s="6" t="s">
        <v>51</v>
      </c>
      <c r="L143" s="6" t="s">
        <v>51</v>
      </c>
      <c r="M143" s="6" t="s">
        <v>51</v>
      </c>
      <c r="N143" s="4" t="s">
        <v>51</v>
      </c>
    </row>
    <row r="144" spans="1:14" ht="30" customHeight="1" x14ac:dyDescent="0.3">
      <c r="A144" s="6" t="s">
        <v>1034</v>
      </c>
      <c r="B144" s="6" t="s">
        <v>1032</v>
      </c>
      <c r="C144" s="6" t="s">
        <v>101</v>
      </c>
      <c r="D144" s="6" t="s">
        <v>97</v>
      </c>
      <c r="E144" s="27">
        <f>일위대가!F950</f>
        <v>0</v>
      </c>
      <c r="F144" s="27">
        <f>일위대가!H950</f>
        <v>0</v>
      </c>
      <c r="G144" s="27">
        <f>일위대가!J950</f>
        <v>0</v>
      </c>
      <c r="H144" s="27">
        <f t="shared" si="4"/>
        <v>0</v>
      </c>
      <c r="I144" s="6" t="s">
        <v>1033</v>
      </c>
      <c r="J144" s="6" t="s">
        <v>51</v>
      </c>
      <c r="K144" s="6" t="s">
        <v>51</v>
      </c>
      <c r="L144" s="6" t="s">
        <v>51</v>
      </c>
      <c r="M144" s="6" t="s">
        <v>51</v>
      </c>
      <c r="N144" s="4" t="s">
        <v>51</v>
      </c>
    </row>
    <row r="145" spans="1:14" ht="30" customHeight="1" x14ac:dyDescent="0.3">
      <c r="A145" s="6" t="s">
        <v>1038</v>
      </c>
      <c r="B145" s="6" t="s">
        <v>1036</v>
      </c>
      <c r="C145" s="6" t="s">
        <v>101</v>
      </c>
      <c r="D145" s="6" t="s">
        <v>97</v>
      </c>
      <c r="E145" s="27">
        <f>일위대가!F957</f>
        <v>0</v>
      </c>
      <c r="F145" s="27">
        <f>일위대가!H957</f>
        <v>0</v>
      </c>
      <c r="G145" s="27">
        <f>일위대가!J957</f>
        <v>0</v>
      </c>
      <c r="H145" s="27">
        <f t="shared" si="4"/>
        <v>0</v>
      </c>
      <c r="I145" s="6" t="s">
        <v>1037</v>
      </c>
      <c r="J145" s="6" t="s">
        <v>51</v>
      </c>
      <c r="K145" s="6" t="s">
        <v>51</v>
      </c>
      <c r="L145" s="6" t="s">
        <v>51</v>
      </c>
      <c r="M145" s="6" t="s">
        <v>51</v>
      </c>
      <c r="N145" s="4" t="s">
        <v>51</v>
      </c>
    </row>
    <row r="146" spans="1:14" ht="30" customHeight="1" x14ac:dyDescent="0.3">
      <c r="A146" s="6" t="s">
        <v>1078</v>
      </c>
      <c r="B146" s="6" t="s">
        <v>1075</v>
      </c>
      <c r="C146" s="6" t="s">
        <v>1076</v>
      </c>
      <c r="D146" s="6" t="s">
        <v>97</v>
      </c>
      <c r="E146" s="27">
        <f>일위대가!F964</f>
        <v>0</v>
      </c>
      <c r="F146" s="27">
        <f>일위대가!H964</f>
        <v>0</v>
      </c>
      <c r="G146" s="27">
        <f>일위대가!J964</f>
        <v>0</v>
      </c>
      <c r="H146" s="27">
        <f t="shared" si="4"/>
        <v>0</v>
      </c>
      <c r="I146" s="6" t="s">
        <v>1077</v>
      </c>
      <c r="J146" s="6" t="s">
        <v>51</v>
      </c>
      <c r="K146" s="6" t="s">
        <v>51</v>
      </c>
      <c r="L146" s="6" t="s">
        <v>51</v>
      </c>
      <c r="M146" s="6" t="s">
        <v>51</v>
      </c>
      <c r="N146" s="4" t="s">
        <v>51</v>
      </c>
    </row>
    <row r="147" spans="1:14" ht="30" customHeight="1" x14ac:dyDescent="0.3">
      <c r="A147" s="6" t="s">
        <v>1094</v>
      </c>
      <c r="B147" s="6" t="s">
        <v>1091</v>
      </c>
      <c r="C147" s="6" t="s">
        <v>1092</v>
      </c>
      <c r="D147" s="6" t="s">
        <v>97</v>
      </c>
      <c r="E147" s="27">
        <f>일위대가!F970</f>
        <v>0</v>
      </c>
      <c r="F147" s="27">
        <f>일위대가!H970</f>
        <v>0</v>
      </c>
      <c r="G147" s="27">
        <f>일위대가!J970</f>
        <v>0</v>
      </c>
      <c r="H147" s="27">
        <f t="shared" si="4"/>
        <v>0</v>
      </c>
      <c r="I147" s="6" t="s">
        <v>1093</v>
      </c>
      <c r="J147" s="6" t="s">
        <v>51</v>
      </c>
      <c r="K147" s="6" t="s">
        <v>51</v>
      </c>
      <c r="L147" s="6" t="s">
        <v>51</v>
      </c>
      <c r="M147" s="6" t="s">
        <v>51</v>
      </c>
      <c r="N147" s="4" t="s">
        <v>51</v>
      </c>
    </row>
    <row r="148" spans="1:14" ht="30" customHeight="1" x14ac:dyDescent="0.3">
      <c r="A148" s="6" t="s">
        <v>1109</v>
      </c>
      <c r="B148" s="6" t="s">
        <v>1106</v>
      </c>
      <c r="C148" s="6" t="s">
        <v>147</v>
      </c>
      <c r="D148" s="6" t="s">
        <v>1107</v>
      </c>
      <c r="E148" s="27">
        <f>일위대가!F977</f>
        <v>0</v>
      </c>
      <c r="F148" s="27">
        <f>일위대가!H977</f>
        <v>0</v>
      </c>
      <c r="G148" s="27">
        <f>일위대가!J977</f>
        <v>0</v>
      </c>
      <c r="H148" s="27">
        <f t="shared" si="4"/>
        <v>0</v>
      </c>
      <c r="I148" s="6" t="s">
        <v>1108</v>
      </c>
      <c r="J148" s="6" t="s">
        <v>51</v>
      </c>
      <c r="K148" s="6" t="s">
        <v>2094</v>
      </c>
      <c r="L148" s="6" t="s">
        <v>51</v>
      </c>
      <c r="M148" s="6" t="s">
        <v>51</v>
      </c>
      <c r="N148" s="4" t="s">
        <v>62</v>
      </c>
    </row>
    <row r="149" spans="1:14" ht="30" customHeight="1" x14ac:dyDescent="0.3">
      <c r="A149" s="6" t="s">
        <v>1140</v>
      </c>
      <c r="B149" s="6" t="s">
        <v>1137</v>
      </c>
      <c r="C149" s="6" t="s">
        <v>1138</v>
      </c>
      <c r="D149" s="6" t="s">
        <v>71</v>
      </c>
      <c r="E149" s="27">
        <f>일위대가!F983</f>
        <v>0</v>
      </c>
      <c r="F149" s="27">
        <f>일위대가!H983</f>
        <v>0</v>
      </c>
      <c r="G149" s="27">
        <f>일위대가!J983</f>
        <v>0</v>
      </c>
      <c r="H149" s="27">
        <f t="shared" si="4"/>
        <v>0</v>
      </c>
      <c r="I149" s="6" t="s">
        <v>1139</v>
      </c>
      <c r="J149" s="6" t="s">
        <v>51</v>
      </c>
      <c r="K149" s="6" t="s">
        <v>51</v>
      </c>
      <c r="L149" s="6" t="s">
        <v>51</v>
      </c>
      <c r="M149" s="6" t="s">
        <v>51</v>
      </c>
      <c r="N149" s="4" t="s">
        <v>51</v>
      </c>
    </row>
    <row r="150" spans="1:14" ht="30" customHeight="1" x14ac:dyDescent="0.3">
      <c r="A150" s="6" t="s">
        <v>1145</v>
      </c>
      <c r="B150" s="6" t="s">
        <v>1142</v>
      </c>
      <c r="C150" s="6" t="s">
        <v>1143</v>
      </c>
      <c r="D150" s="6" t="s">
        <v>71</v>
      </c>
      <c r="E150" s="27">
        <f>일위대가!F988</f>
        <v>0</v>
      </c>
      <c r="F150" s="27">
        <f>일위대가!H988</f>
        <v>0</v>
      </c>
      <c r="G150" s="27">
        <f>일위대가!J988</f>
        <v>0</v>
      </c>
      <c r="H150" s="27">
        <f t="shared" si="4"/>
        <v>0</v>
      </c>
      <c r="I150" s="6" t="s">
        <v>1144</v>
      </c>
      <c r="J150" s="6" t="s">
        <v>51</v>
      </c>
      <c r="K150" s="6" t="s">
        <v>51</v>
      </c>
      <c r="L150" s="6" t="s">
        <v>51</v>
      </c>
      <c r="M150" s="6" t="s">
        <v>51</v>
      </c>
      <c r="N150" s="4" t="s">
        <v>51</v>
      </c>
    </row>
    <row r="151" spans="1:14" ht="30" customHeight="1" x14ac:dyDescent="0.3">
      <c r="A151" s="6" t="s">
        <v>1150</v>
      </c>
      <c r="B151" s="6" t="s">
        <v>1147</v>
      </c>
      <c r="C151" s="6" t="s">
        <v>1148</v>
      </c>
      <c r="D151" s="6" t="s">
        <v>71</v>
      </c>
      <c r="E151" s="27">
        <f>일위대가!F992</f>
        <v>0</v>
      </c>
      <c r="F151" s="27">
        <f>일위대가!H992</f>
        <v>0</v>
      </c>
      <c r="G151" s="27">
        <f>일위대가!J992</f>
        <v>0</v>
      </c>
      <c r="H151" s="27">
        <f t="shared" si="4"/>
        <v>0</v>
      </c>
      <c r="I151" s="6" t="s">
        <v>1149</v>
      </c>
      <c r="J151" s="6" t="s">
        <v>51</v>
      </c>
      <c r="K151" s="6" t="s">
        <v>51</v>
      </c>
      <c r="L151" s="6" t="s">
        <v>51</v>
      </c>
      <c r="M151" s="6" t="s">
        <v>51</v>
      </c>
      <c r="N151" s="4" t="s">
        <v>51</v>
      </c>
    </row>
    <row r="152" spans="1:14" ht="30" customHeight="1" x14ac:dyDescent="0.3">
      <c r="A152" s="6" t="s">
        <v>2127</v>
      </c>
      <c r="B152" s="6" t="s">
        <v>2124</v>
      </c>
      <c r="C152" s="6" t="s">
        <v>2125</v>
      </c>
      <c r="D152" s="6" t="s">
        <v>71</v>
      </c>
      <c r="E152" s="27">
        <f>일위대가!F996</f>
        <v>0</v>
      </c>
      <c r="F152" s="27">
        <f>일위대가!H996</f>
        <v>0</v>
      </c>
      <c r="G152" s="27">
        <f>일위대가!J996</f>
        <v>0</v>
      </c>
      <c r="H152" s="27">
        <f t="shared" si="4"/>
        <v>0</v>
      </c>
      <c r="I152" s="6" t="s">
        <v>2126</v>
      </c>
      <c r="J152" s="6" t="s">
        <v>51</v>
      </c>
      <c r="K152" s="6" t="s">
        <v>51</v>
      </c>
      <c r="L152" s="6" t="s">
        <v>51</v>
      </c>
      <c r="M152" s="6" t="s">
        <v>51</v>
      </c>
      <c r="N152" s="4" t="s">
        <v>51</v>
      </c>
    </row>
    <row r="153" spans="1:14" ht="30" customHeight="1" x14ac:dyDescent="0.3">
      <c r="A153" s="6" t="s">
        <v>2131</v>
      </c>
      <c r="B153" s="6" t="s">
        <v>2124</v>
      </c>
      <c r="C153" s="6" t="s">
        <v>2125</v>
      </c>
      <c r="D153" s="6" t="s">
        <v>1022</v>
      </c>
      <c r="E153" s="27">
        <f>일위대가!F1002</f>
        <v>0</v>
      </c>
      <c r="F153" s="27">
        <f>일위대가!H1002</f>
        <v>0</v>
      </c>
      <c r="G153" s="27">
        <f>일위대가!J1002</f>
        <v>0</v>
      </c>
      <c r="H153" s="27">
        <f t="shared" si="4"/>
        <v>0</v>
      </c>
      <c r="I153" s="6" t="s">
        <v>2130</v>
      </c>
      <c r="J153" s="6" t="s">
        <v>51</v>
      </c>
      <c r="K153" s="6" t="s">
        <v>51</v>
      </c>
      <c r="L153" s="6" t="s">
        <v>51</v>
      </c>
      <c r="M153" s="6" t="s">
        <v>51</v>
      </c>
      <c r="N153" s="4" t="s">
        <v>51</v>
      </c>
    </row>
    <row r="154" spans="1:14" ht="30" customHeight="1" x14ac:dyDescent="0.3">
      <c r="A154" s="6" t="s">
        <v>1210</v>
      </c>
      <c r="B154" s="6" t="s">
        <v>1207</v>
      </c>
      <c r="C154" s="6" t="s">
        <v>1208</v>
      </c>
      <c r="D154" s="6" t="s">
        <v>86</v>
      </c>
      <c r="E154" s="27">
        <f>일위대가!F1008</f>
        <v>0</v>
      </c>
      <c r="F154" s="27">
        <f>일위대가!H1008</f>
        <v>0</v>
      </c>
      <c r="G154" s="27">
        <f>일위대가!J1008</f>
        <v>0</v>
      </c>
      <c r="H154" s="27">
        <f t="shared" si="4"/>
        <v>0</v>
      </c>
      <c r="I154" s="6" t="s">
        <v>1209</v>
      </c>
      <c r="J154" s="6" t="s">
        <v>51</v>
      </c>
      <c r="K154" s="6" t="s">
        <v>51</v>
      </c>
      <c r="L154" s="6" t="s">
        <v>51</v>
      </c>
      <c r="M154" s="6" t="s">
        <v>51</v>
      </c>
      <c r="N154" s="4" t="s">
        <v>51</v>
      </c>
    </row>
    <row r="155" spans="1:14" ht="30" customHeight="1" x14ac:dyDescent="0.3">
      <c r="A155" s="6" t="s">
        <v>1224</v>
      </c>
      <c r="B155" s="6" t="s">
        <v>1221</v>
      </c>
      <c r="C155" s="6" t="s">
        <v>1222</v>
      </c>
      <c r="D155" s="6" t="s">
        <v>71</v>
      </c>
      <c r="E155" s="27">
        <f>일위대가!F1016</f>
        <v>0</v>
      </c>
      <c r="F155" s="27">
        <f>일위대가!H1016</f>
        <v>0</v>
      </c>
      <c r="G155" s="27">
        <f>일위대가!J1016</f>
        <v>0</v>
      </c>
      <c r="H155" s="27">
        <f t="shared" si="4"/>
        <v>0</v>
      </c>
      <c r="I155" s="6" t="s">
        <v>1223</v>
      </c>
      <c r="J155" s="6" t="s">
        <v>51</v>
      </c>
      <c r="K155" s="6" t="s">
        <v>51</v>
      </c>
      <c r="L155" s="6" t="s">
        <v>51</v>
      </c>
      <c r="M155" s="6" t="s">
        <v>51</v>
      </c>
      <c r="N155" s="4" t="s">
        <v>51</v>
      </c>
    </row>
    <row r="156" spans="1:14" ht="30" customHeight="1" x14ac:dyDescent="0.3">
      <c r="A156" s="6" t="s">
        <v>1229</v>
      </c>
      <c r="B156" s="6" t="s">
        <v>1226</v>
      </c>
      <c r="C156" s="6" t="s">
        <v>1227</v>
      </c>
      <c r="D156" s="6" t="s">
        <v>207</v>
      </c>
      <c r="E156" s="27">
        <f>일위대가!F1022</f>
        <v>0</v>
      </c>
      <c r="F156" s="27">
        <f>일위대가!H1022</f>
        <v>0</v>
      </c>
      <c r="G156" s="27">
        <f>일위대가!J1022</f>
        <v>0</v>
      </c>
      <c r="H156" s="27">
        <f t="shared" si="4"/>
        <v>0</v>
      </c>
      <c r="I156" s="6" t="s">
        <v>1228</v>
      </c>
      <c r="J156" s="6" t="s">
        <v>51</v>
      </c>
      <c r="K156" s="6" t="s">
        <v>51</v>
      </c>
      <c r="L156" s="6" t="s">
        <v>51</v>
      </c>
      <c r="M156" s="6" t="s">
        <v>51</v>
      </c>
      <c r="N156" s="4" t="s">
        <v>51</v>
      </c>
    </row>
    <row r="157" spans="1:14" ht="30" customHeight="1" x14ac:dyDescent="0.3">
      <c r="A157" s="6" t="s">
        <v>1234</v>
      </c>
      <c r="B157" s="6" t="s">
        <v>1231</v>
      </c>
      <c r="C157" s="6" t="s">
        <v>1232</v>
      </c>
      <c r="D157" s="6" t="s">
        <v>71</v>
      </c>
      <c r="E157" s="27">
        <f>일위대가!F1028</f>
        <v>0</v>
      </c>
      <c r="F157" s="27">
        <f>일위대가!H1028</f>
        <v>0</v>
      </c>
      <c r="G157" s="27">
        <f>일위대가!J1028</f>
        <v>0</v>
      </c>
      <c r="H157" s="27">
        <f t="shared" si="4"/>
        <v>0</v>
      </c>
      <c r="I157" s="6" t="s">
        <v>1233</v>
      </c>
      <c r="J157" s="6" t="s">
        <v>51</v>
      </c>
      <c r="K157" s="6" t="s">
        <v>51</v>
      </c>
      <c r="L157" s="6" t="s">
        <v>51</v>
      </c>
      <c r="M157" s="6" t="s">
        <v>51</v>
      </c>
      <c r="N157" s="4" t="s">
        <v>51</v>
      </c>
    </row>
    <row r="158" spans="1:14" ht="30" customHeight="1" x14ac:dyDescent="0.3">
      <c r="A158" s="6" t="s">
        <v>2154</v>
      </c>
      <c r="B158" s="6" t="s">
        <v>2151</v>
      </c>
      <c r="C158" s="6" t="s">
        <v>2152</v>
      </c>
      <c r="D158" s="6" t="s">
        <v>111</v>
      </c>
      <c r="E158" s="27">
        <f>일위대가!F1040</f>
        <v>0</v>
      </c>
      <c r="F158" s="27">
        <f>일위대가!H1040</f>
        <v>0</v>
      </c>
      <c r="G158" s="27">
        <f>일위대가!J1040</f>
        <v>0</v>
      </c>
      <c r="H158" s="27">
        <f t="shared" si="4"/>
        <v>0</v>
      </c>
      <c r="I158" s="6" t="s">
        <v>2153</v>
      </c>
      <c r="J158" s="6" t="s">
        <v>51</v>
      </c>
      <c r="K158" s="6" t="s">
        <v>51</v>
      </c>
      <c r="L158" s="6" t="s">
        <v>51</v>
      </c>
      <c r="M158" s="6" t="s">
        <v>51</v>
      </c>
      <c r="N158" s="4" t="s">
        <v>51</v>
      </c>
    </row>
    <row r="159" spans="1:14" ht="30" customHeight="1" x14ac:dyDescent="0.3">
      <c r="A159" s="6" t="s">
        <v>1245</v>
      </c>
      <c r="B159" s="6" t="s">
        <v>1243</v>
      </c>
      <c r="C159" s="6" t="s">
        <v>1208</v>
      </c>
      <c r="D159" s="6" t="s">
        <v>86</v>
      </c>
      <c r="E159" s="27">
        <f>일위대가!F1046</f>
        <v>0</v>
      </c>
      <c r="F159" s="27">
        <f>일위대가!H1046</f>
        <v>0</v>
      </c>
      <c r="G159" s="27">
        <f>일위대가!J1046</f>
        <v>0</v>
      </c>
      <c r="H159" s="27">
        <f t="shared" si="4"/>
        <v>0</v>
      </c>
      <c r="I159" s="6" t="s">
        <v>1244</v>
      </c>
      <c r="J159" s="6" t="s">
        <v>51</v>
      </c>
      <c r="K159" s="6" t="s">
        <v>51</v>
      </c>
      <c r="L159" s="6" t="s">
        <v>51</v>
      </c>
      <c r="M159" s="6" t="s">
        <v>51</v>
      </c>
      <c r="N159" s="4" t="s">
        <v>51</v>
      </c>
    </row>
    <row r="160" spans="1:14" ht="30" customHeight="1" x14ac:dyDescent="0.3">
      <c r="A160" s="6" t="s">
        <v>1250</v>
      </c>
      <c r="B160" s="6" t="s">
        <v>1247</v>
      </c>
      <c r="C160" s="6" t="s">
        <v>1248</v>
      </c>
      <c r="D160" s="6" t="s">
        <v>71</v>
      </c>
      <c r="E160" s="27">
        <f>일위대가!F1053</f>
        <v>0</v>
      </c>
      <c r="F160" s="27">
        <f>일위대가!H1053</f>
        <v>0</v>
      </c>
      <c r="G160" s="27">
        <f>일위대가!J1053</f>
        <v>0</v>
      </c>
      <c r="H160" s="27">
        <f t="shared" si="4"/>
        <v>0</v>
      </c>
      <c r="I160" s="6" t="s">
        <v>1249</v>
      </c>
      <c r="J160" s="6" t="s">
        <v>51</v>
      </c>
      <c r="K160" s="6" t="s">
        <v>51</v>
      </c>
      <c r="L160" s="6" t="s">
        <v>51</v>
      </c>
      <c r="M160" s="6" t="s">
        <v>51</v>
      </c>
      <c r="N160" s="4" t="s">
        <v>51</v>
      </c>
    </row>
    <row r="161" spans="1:14" ht="30" customHeight="1" x14ac:dyDescent="0.3">
      <c r="A161" s="6" t="s">
        <v>2213</v>
      </c>
      <c r="B161" s="6" t="s">
        <v>2210</v>
      </c>
      <c r="C161" s="6" t="s">
        <v>2211</v>
      </c>
      <c r="D161" s="6" t="s">
        <v>86</v>
      </c>
      <c r="E161" s="27">
        <f>일위대가!F1057</f>
        <v>0</v>
      </c>
      <c r="F161" s="27">
        <f>일위대가!H1057</f>
        <v>0</v>
      </c>
      <c r="G161" s="27">
        <f>일위대가!J1057</f>
        <v>0</v>
      </c>
      <c r="H161" s="27">
        <f t="shared" si="4"/>
        <v>0</v>
      </c>
      <c r="I161" s="6" t="s">
        <v>2212</v>
      </c>
      <c r="J161" s="6" t="s">
        <v>51</v>
      </c>
      <c r="K161" s="6" t="s">
        <v>51</v>
      </c>
      <c r="L161" s="6" t="s">
        <v>51</v>
      </c>
      <c r="M161" s="6" t="s">
        <v>51</v>
      </c>
      <c r="N161" s="4" t="s">
        <v>51</v>
      </c>
    </row>
    <row r="162" spans="1:14" ht="30" customHeight="1" x14ac:dyDescent="0.3">
      <c r="A162" s="6" t="s">
        <v>1269</v>
      </c>
      <c r="B162" s="6" t="s">
        <v>1247</v>
      </c>
      <c r="C162" s="6" t="s">
        <v>1267</v>
      </c>
      <c r="D162" s="6" t="s">
        <v>71</v>
      </c>
      <c r="E162" s="27">
        <f>일위대가!F1064</f>
        <v>0</v>
      </c>
      <c r="F162" s="27">
        <f>일위대가!H1064</f>
        <v>0</v>
      </c>
      <c r="G162" s="27">
        <f>일위대가!J1064</f>
        <v>0</v>
      </c>
      <c r="H162" s="27">
        <f t="shared" si="4"/>
        <v>0</v>
      </c>
      <c r="I162" s="6" t="s">
        <v>1268</v>
      </c>
      <c r="J162" s="6" t="s">
        <v>51</v>
      </c>
      <c r="K162" s="6" t="s">
        <v>51</v>
      </c>
      <c r="L162" s="6" t="s">
        <v>51</v>
      </c>
      <c r="M162" s="6" t="s">
        <v>51</v>
      </c>
      <c r="N162" s="4" t="s">
        <v>51</v>
      </c>
    </row>
    <row r="163" spans="1:14" ht="30" customHeight="1" x14ac:dyDescent="0.3">
      <c r="A163" s="6" t="s">
        <v>1303</v>
      </c>
      <c r="B163" s="6" t="s">
        <v>1300</v>
      </c>
      <c r="C163" s="6" t="s">
        <v>1301</v>
      </c>
      <c r="D163" s="6" t="s">
        <v>71</v>
      </c>
      <c r="E163" s="27">
        <f>일위대가!F1070</f>
        <v>0</v>
      </c>
      <c r="F163" s="27">
        <f>일위대가!H1070</f>
        <v>0</v>
      </c>
      <c r="G163" s="27">
        <f>일위대가!J1070</f>
        <v>0</v>
      </c>
      <c r="H163" s="27">
        <f t="shared" si="4"/>
        <v>0</v>
      </c>
      <c r="I163" s="6" t="s">
        <v>1302</v>
      </c>
      <c r="J163" s="6" t="s">
        <v>51</v>
      </c>
      <c r="K163" s="6" t="s">
        <v>51</v>
      </c>
      <c r="L163" s="6" t="s">
        <v>51</v>
      </c>
      <c r="M163" s="6" t="s">
        <v>51</v>
      </c>
      <c r="N163" s="4" t="s">
        <v>51</v>
      </c>
    </row>
    <row r="164" spans="1:14" ht="30" customHeight="1" x14ac:dyDescent="0.3">
      <c r="A164" s="6" t="s">
        <v>1308</v>
      </c>
      <c r="B164" s="6" t="s">
        <v>1305</v>
      </c>
      <c r="C164" s="6" t="s">
        <v>1306</v>
      </c>
      <c r="D164" s="6" t="s">
        <v>71</v>
      </c>
      <c r="E164" s="27">
        <f>일위대가!F1077</f>
        <v>0</v>
      </c>
      <c r="F164" s="27">
        <f>일위대가!H1077</f>
        <v>0</v>
      </c>
      <c r="G164" s="27">
        <f>일위대가!J1077</f>
        <v>0</v>
      </c>
      <c r="H164" s="27">
        <f t="shared" ref="H164:H195" si="5">E164+F164+G164</f>
        <v>0</v>
      </c>
      <c r="I164" s="6" t="s">
        <v>1307</v>
      </c>
      <c r="J164" s="6" t="s">
        <v>51</v>
      </c>
      <c r="K164" s="6" t="s">
        <v>51</v>
      </c>
      <c r="L164" s="6" t="s">
        <v>51</v>
      </c>
      <c r="M164" s="6" t="s">
        <v>51</v>
      </c>
      <c r="N164" s="4" t="s">
        <v>51</v>
      </c>
    </row>
    <row r="165" spans="1:14" ht="30" customHeight="1" x14ac:dyDescent="0.3">
      <c r="A165" s="6" t="s">
        <v>2242</v>
      </c>
      <c r="B165" s="6" t="s">
        <v>2239</v>
      </c>
      <c r="C165" s="6" t="s">
        <v>2240</v>
      </c>
      <c r="D165" s="6" t="s">
        <v>71</v>
      </c>
      <c r="E165" s="27">
        <f>일위대가!F1083</f>
        <v>0</v>
      </c>
      <c r="F165" s="27">
        <f>일위대가!H1083</f>
        <v>0</v>
      </c>
      <c r="G165" s="27">
        <f>일위대가!J1083</f>
        <v>0</v>
      </c>
      <c r="H165" s="27">
        <f t="shared" si="5"/>
        <v>0</v>
      </c>
      <c r="I165" s="6" t="s">
        <v>2241</v>
      </c>
      <c r="J165" s="6" t="s">
        <v>51</v>
      </c>
      <c r="K165" s="6" t="s">
        <v>51</v>
      </c>
      <c r="L165" s="6" t="s">
        <v>51</v>
      </c>
      <c r="M165" s="6" t="s">
        <v>51</v>
      </c>
      <c r="N165" s="4" t="s">
        <v>51</v>
      </c>
    </row>
    <row r="166" spans="1:14" ht="30" customHeight="1" x14ac:dyDescent="0.3">
      <c r="A166" s="6" t="s">
        <v>2246</v>
      </c>
      <c r="B166" s="6" t="s">
        <v>2244</v>
      </c>
      <c r="C166" s="6" t="s">
        <v>1330</v>
      </c>
      <c r="D166" s="6" t="s">
        <v>71</v>
      </c>
      <c r="E166" s="27">
        <f>일위대가!F1087</f>
        <v>0</v>
      </c>
      <c r="F166" s="27">
        <f>일위대가!H1087</f>
        <v>0</v>
      </c>
      <c r="G166" s="27">
        <f>일위대가!J1087</f>
        <v>0</v>
      </c>
      <c r="H166" s="27">
        <f t="shared" si="5"/>
        <v>0</v>
      </c>
      <c r="I166" s="6" t="s">
        <v>2245</v>
      </c>
      <c r="J166" s="6" t="s">
        <v>51</v>
      </c>
      <c r="K166" s="6" t="s">
        <v>51</v>
      </c>
      <c r="L166" s="6" t="s">
        <v>51</v>
      </c>
      <c r="M166" s="6" t="s">
        <v>51</v>
      </c>
      <c r="N166" s="4" t="s">
        <v>51</v>
      </c>
    </row>
    <row r="167" spans="1:14" ht="30" customHeight="1" x14ac:dyDescent="0.3">
      <c r="A167" s="6" t="s">
        <v>1322</v>
      </c>
      <c r="B167" s="6" t="s">
        <v>1319</v>
      </c>
      <c r="C167" s="6" t="s">
        <v>1320</v>
      </c>
      <c r="D167" s="6" t="s">
        <v>71</v>
      </c>
      <c r="E167" s="27">
        <f>일위대가!F1093</f>
        <v>0</v>
      </c>
      <c r="F167" s="27">
        <f>일위대가!H1093</f>
        <v>0</v>
      </c>
      <c r="G167" s="27">
        <f>일위대가!J1093</f>
        <v>0</v>
      </c>
      <c r="H167" s="27">
        <f t="shared" si="5"/>
        <v>0</v>
      </c>
      <c r="I167" s="6" t="s">
        <v>1321</v>
      </c>
      <c r="J167" s="6" t="s">
        <v>51</v>
      </c>
      <c r="K167" s="6" t="s">
        <v>51</v>
      </c>
      <c r="L167" s="6" t="s">
        <v>51</v>
      </c>
      <c r="M167" s="6" t="s">
        <v>51</v>
      </c>
      <c r="N167" s="4" t="s">
        <v>51</v>
      </c>
    </row>
    <row r="168" spans="1:14" ht="30" customHeight="1" x14ac:dyDescent="0.3">
      <c r="A168" s="6" t="s">
        <v>1327</v>
      </c>
      <c r="B168" s="6" t="s">
        <v>1324</v>
      </c>
      <c r="C168" s="6" t="s">
        <v>1325</v>
      </c>
      <c r="D168" s="6" t="s">
        <v>86</v>
      </c>
      <c r="E168" s="27">
        <f>일위대가!F1099</f>
        <v>0</v>
      </c>
      <c r="F168" s="27">
        <f>일위대가!H1099</f>
        <v>0</v>
      </c>
      <c r="G168" s="27">
        <f>일위대가!J1099</f>
        <v>0</v>
      </c>
      <c r="H168" s="27">
        <f t="shared" si="5"/>
        <v>0</v>
      </c>
      <c r="I168" s="6" t="s">
        <v>1326</v>
      </c>
      <c r="J168" s="6" t="s">
        <v>51</v>
      </c>
      <c r="K168" s="6" t="s">
        <v>51</v>
      </c>
      <c r="L168" s="6" t="s">
        <v>51</v>
      </c>
      <c r="M168" s="6" t="s">
        <v>51</v>
      </c>
      <c r="N168" s="4" t="s">
        <v>51</v>
      </c>
    </row>
    <row r="169" spans="1:14" ht="30" customHeight="1" x14ac:dyDescent="0.3">
      <c r="A169" s="6" t="s">
        <v>1332</v>
      </c>
      <c r="B169" s="6" t="s">
        <v>1329</v>
      </c>
      <c r="C169" s="6" t="s">
        <v>1330</v>
      </c>
      <c r="D169" s="6" t="s">
        <v>71</v>
      </c>
      <c r="E169" s="27">
        <f>일위대가!F1103</f>
        <v>0</v>
      </c>
      <c r="F169" s="27">
        <f>일위대가!H1103</f>
        <v>0</v>
      </c>
      <c r="G169" s="27">
        <f>일위대가!J1103</f>
        <v>0</v>
      </c>
      <c r="H169" s="27">
        <f t="shared" si="5"/>
        <v>0</v>
      </c>
      <c r="I169" s="6" t="s">
        <v>1331</v>
      </c>
      <c r="J169" s="6" t="s">
        <v>51</v>
      </c>
      <c r="K169" s="6" t="s">
        <v>51</v>
      </c>
      <c r="L169" s="6" t="s">
        <v>51</v>
      </c>
      <c r="M169" s="6" t="s">
        <v>51</v>
      </c>
      <c r="N169" s="4" t="s">
        <v>51</v>
      </c>
    </row>
    <row r="170" spans="1:14" ht="30" customHeight="1" x14ac:dyDescent="0.3">
      <c r="A170" s="6" t="s">
        <v>1337</v>
      </c>
      <c r="B170" s="6" t="s">
        <v>1300</v>
      </c>
      <c r="C170" s="6" t="s">
        <v>1335</v>
      </c>
      <c r="D170" s="6" t="s">
        <v>71</v>
      </c>
      <c r="E170" s="27">
        <f>일위대가!F1109</f>
        <v>0</v>
      </c>
      <c r="F170" s="27">
        <f>일위대가!H1109</f>
        <v>0</v>
      </c>
      <c r="G170" s="27">
        <f>일위대가!J1109</f>
        <v>0</v>
      </c>
      <c r="H170" s="27">
        <f t="shared" si="5"/>
        <v>0</v>
      </c>
      <c r="I170" s="6" t="s">
        <v>1336</v>
      </c>
      <c r="J170" s="6" t="s">
        <v>51</v>
      </c>
      <c r="K170" s="6" t="s">
        <v>51</v>
      </c>
      <c r="L170" s="6" t="s">
        <v>51</v>
      </c>
      <c r="M170" s="6" t="s">
        <v>51</v>
      </c>
      <c r="N170" s="4" t="s">
        <v>51</v>
      </c>
    </row>
    <row r="171" spans="1:14" ht="30" customHeight="1" x14ac:dyDescent="0.3">
      <c r="A171" s="6" t="s">
        <v>1343</v>
      </c>
      <c r="B171" s="6" t="s">
        <v>1340</v>
      </c>
      <c r="C171" s="6" t="s">
        <v>1341</v>
      </c>
      <c r="D171" s="6" t="s">
        <v>71</v>
      </c>
      <c r="E171" s="27">
        <f>일위대가!F1115</f>
        <v>0</v>
      </c>
      <c r="F171" s="27">
        <f>일위대가!H1115</f>
        <v>0</v>
      </c>
      <c r="G171" s="27">
        <f>일위대가!J1115</f>
        <v>0</v>
      </c>
      <c r="H171" s="27">
        <f t="shared" si="5"/>
        <v>0</v>
      </c>
      <c r="I171" s="6" t="s">
        <v>1342</v>
      </c>
      <c r="J171" s="6" t="s">
        <v>51</v>
      </c>
      <c r="K171" s="6" t="s">
        <v>51</v>
      </c>
      <c r="L171" s="6" t="s">
        <v>51</v>
      </c>
      <c r="M171" s="6" t="s">
        <v>51</v>
      </c>
      <c r="N171" s="4" t="s">
        <v>51</v>
      </c>
    </row>
    <row r="172" spans="1:14" ht="30" customHeight="1" x14ac:dyDescent="0.3">
      <c r="A172" s="6" t="s">
        <v>1348</v>
      </c>
      <c r="B172" s="6" t="s">
        <v>1345</v>
      </c>
      <c r="C172" s="6" t="s">
        <v>1346</v>
      </c>
      <c r="D172" s="6" t="s">
        <v>71</v>
      </c>
      <c r="E172" s="27">
        <f>일위대가!F1121</f>
        <v>0</v>
      </c>
      <c r="F172" s="27">
        <f>일위대가!H1121</f>
        <v>0</v>
      </c>
      <c r="G172" s="27">
        <f>일위대가!J1121</f>
        <v>0</v>
      </c>
      <c r="H172" s="27">
        <f t="shared" si="5"/>
        <v>0</v>
      </c>
      <c r="I172" s="6" t="s">
        <v>1347</v>
      </c>
      <c r="J172" s="6" t="s">
        <v>51</v>
      </c>
      <c r="K172" s="6" t="s">
        <v>51</v>
      </c>
      <c r="L172" s="6" t="s">
        <v>51</v>
      </c>
      <c r="M172" s="6" t="s">
        <v>51</v>
      </c>
      <c r="N172" s="4" t="s">
        <v>51</v>
      </c>
    </row>
    <row r="173" spans="1:14" ht="30" customHeight="1" x14ac:dyDescent="0.3">
      <c r="A173" s="6" t="s">
        <v>1354</v>
      </c>
      <c r="B173" s="6" t="s">
        <v>1345</v>
      </c>
      <c r="C173" s="6" t="s">
        <v>1352</v>
      </c>
      <c r="D173" s="6" t="s">
        <v>71</v>
      </c>
      <c r="E173" s="27">
        <f>일위대가!F1127</f>
        <v>0</v>
      </c>
      <c r="F173" s="27">
        <f>일위대가!H1127</f>
        <v>0</v>
      </c>
      <c r="G173" s="27">
        <f>일위대가!J1127</f>
        <v>0</v>
      </c>
      <c r="H173" s="27">
        <f t="shared" si="5"/>
        <v>0</v>
      </c>
      <c r="I173" s="6" t="s">
        <v>1353</v>
      </c>
      <c r="J173" s="6" t="s">
        <v>51</v>
      </c>
      <c r="K173" s="6" t="s">
        <v>51</v>
      </c>
      <c r="L173" s="6" t="s">
        <v>51</v>
      </c>
      <c r="M173" s="6" t="s">
        <v>51</v>
      </c>
      <c r="N173" s="4" t="s">
        <v>51</v>
      </c>
    </row>
    <row r="174" spans="1:14" ht="30" customHeight="1" x14ac:dyDescent="0.3">
      <c r="A174" s="6" t="s">
        <v>1364</v>
      </c>
      <c r="B174" s="6" t="s">
        <v>1362</v>
      </c>
      <c r="C174" s="6" t="s">
        <v>400</v>
      </c>
      <c r="D174" s="6" t="s">
        <v>207</v>
      </c>
      <c r="E174" s="27">
        <f>일위대가!F1131</f>
        <v>0</v>
      </c>
      <c r="F174" s="27">
        <f>일위대가!H1131</f>
        <v>0</v>
      </c>
      <c r="G174" s="27">
        <f>일위대가!J1131</f>
        <v>0</v>
      </c>
      <c r="H174" s="27">
        <f t="shared" si="5"/>
        <v>0</v>
      </c>
      <c r="I174" s="6" t="s">
        <v>1363</v>
      </c>
      <c r="J174" s="6" t="s">
        <v>51</v>
      </c>
      <c r="K174" s="6" t="s">
        <v>51</v>
      </c>
      <c r="L174" s="6" t="s">
        <v>51</v>
      </c>
      <c r="M174" s="6" t="s">
        <v>51</v>
      </c>
      <c r="N174" s="4" t="s">
        <v>51</v>
      </c>
    </row>
    <row r="175" spans="1:14" ht="30" customHeight="1" x14ac:dyDescent="0.3">
      <c r="A175" s="6" t="s">
        <v>1381</v>
      </c>
      <c r="B175" s="6" t="s">
        <v>1379</v>
      </c>
      <c r="C175" s="6" t="s">
        <v>51</v>
      </c>
      <c r="D175" s="6" t="s">
        <v>207</v>
      </c>
      <c r="E175" s="27">
        <f>일위대가!F1136</f>
        <v>0</v>
      </c>
      <c r="F175" s="27">
        <f>일위대가!H1136</f>
        <v>0</v>
      </c>
      <c r="G175" s="27">
        <f>일위대가!J1136</f>
        <v>0</v>
      </c>
      <c r="H175" s="27">
        <f t="shared" si="5"/>
        <v>0</v>
      </c>
      <c r="I175" s="6" t="s">
        <v>1380</v>
      </c>
      <c r="J175" s="6" t="s">
        <v>51</v>
      </c>
      <c r="K175" s="6" t="s">
        <v>51</v>
      </c>
      <c r="L175" s="6" t="s">
        <v>51</v>
      </c>
      <c r="M175" s="6" t="s">
        <v>51</v>
      </c>
      <c r="N175" s="4" t="s">
        <v>51</v>
      </c>
    </row>
    <row r="176" spans="1:14" ht="30" customHeight="1" x14ac:dyDescent="0.3">
      <c r="A176" s="6" t="s">
        <v>1392</v>
      </c>
      <c r="B176" s="6" t="s">
        <v>325</v>
      </c>
      <c r="C176" s="6" t="s">
        <v>1390</v>
      </c>
      <c r="D176" s="6" t="s">
        <v>71</v>
      </c>
      <c r="E176" s="27">
        <f>일위대가!F1140</f>
        <v>0</v>
      </c>
      <c r="F176" s="27">
        <f>일위대가!H1140</f>
        <v>0</v>
      </c>
      <c r="G176" s="27">
        <f>일위대가!J1140</f>
        <v>0</v>
      </c>
      <c r="H176" s="27">
        <f t="shared" si="5"/>
        <v>0</v>
      </c>
      <c r="I176" s="6" t="s">
        <v>1391</v>
      </c>
      <c r="J176" s="6" t="s">
        <v>51</v>
      </c>
      <c r="K176" s="6" t="s">
        <v>51</v>
      </c>
      <c r="L176" s="6" t="s">
        <v>51</v>
      </c>
      <c r="M176" s="6" t="s">
        <v>51</v>
      </c>
      <c r="N176" s="4" t="s">
        <v>51</v>
      </c>
    </row>
    <row r="177" spans="1:14" ht="30" customHeight="1" x14ac:dyDescent="0.3">
      <c r="A177" s="6" t="s">
        <v>1401</v>
      </c>
      <c r="B177" s="6" t="s">
        <v>1399</v>
      </c>
      <c r="C177" s="6" t="s">
        <v>400</v>
      </c>
      <c r="D177" s="6" t="s">
        <v>207</v>
      </c>
      <c r="E177" s="27">
        <f>일위대가!F1144</f>
        <v>0</v>
      </c>
      <c r="F177" s="27">
        <f>일위대가!H1144</f>
        <v>0</v>
      </c>
      <c r="G177" s="27">
        <f>일위대가!J1144</f>
        <v>0</v>
      </c>
      <c r="H177" s="27">
        <f t="shared" si="5"/>
        <v>0</v>
      </c>
      <c r="I177" s="6" t="s">
        <v>1400</v>
      </c>
      <c r="J177" s="6" t="s">
        <v>51</v>
      </c>
      <c r="K177" s="6" t="s">
        <v>51</v>
      </c>
      <c r="L177" s="6" t="s">
        <v>51</v>
      </c>
      <c r="M177" s="6" t="s">
        <v>51</v>
      </c>
      <c r="N177" s="4" t="s">
        <v>51</v>
      </c>
    </row>
    <row r="178" spans="1:14" ht="30" customHeight="1" x14ac:dyDescent="0.3">
      <c r="A178" s="6" t="s">
        <v>1408</v>
      </c>
      <c r="B178" s="6" t="s">
        <v>1405</v>
      </c>
      <c r="C178" s="6" t="s">
        <v>1406</v>
      </c>
      <c r="D178" s="6" t="s">
        <v>207</v>
      </c>
      <c r="E178" s="27">
        <f>일위대가!F1150</f>
        <v>0</v>
      </c>
      <c r="F178" s="27">
        <f>일위대가!H1150</f>
        <v>0</v>
      </c>
      <c r="G178" s="27">
        <f>일위대가!J1150</f>
        <v>0</v>
      </c>
      <c r="H178" s="27">
        <f t="shared" si="5"/>
        <v>0</v>
      </c>
      <c r="I178" s="6" t="s">
        <v>1407</v>
      </c>
      <c r="J178" s="6" t="s">
        <v>51</v>
      </c>
      <c r="K178" s="6" t="s">
        <v>51</v>
      </c>
      <c r="L178" s="6" t="s">
        <v>51</v>
      </c>
      <c r="M178" s="6" t="s">
        <v>51</v>
      </c>
      <c r="N178" s="4" t="s">
        <v>51</v>
      </c>
    </row>
    <row r="179" spans="1:14" ht="30" customHeight="1" x14ac:dyDescent="0.3">
      <c r="A179" s="6" t="s">
        <v>2308</v>
      </c>
      <c r="B179" s="6" t="s">
        <v>2305</v>
      </c>
      <c r="C179" s="6" t="s">
        <v>2306</v>
      </c>
      <c r="D179" s="6" t="s">
        <v>999</v>
      </c>
      <c r="E179" s="27">
        <f>일위대가!F1159</f>
        <v>0</v>
      </c>
      <c r="F179" s="27">
        <f>일위대가!H1159</f>
        <v>0</v>
      </c>
      <c r="G179" s="27">
        <f>일위대가!J1159</f>
        <v>0</v>
      </c>
      <c r="H179" s="27">
        <f t="shared" si="5"/>
        <v>0</v>
      </c>
      <c r="I179" s="6" t="s">
        <v>2307</v>
      </c>
      <c r="J179" s="6" t="s">
        <v>51</v>
      </c>
      <c r="K179" s="6" t="s">
        <v>51</v>
      </c>
      <c r="L179" s="6" t="s">
        <v>51</v>
      </c>
      <c r="M179" s="6" t="s">
        <v>51</v>
      </c>
      <c r="N179" s="4" t="s">
        <v>51</v>
      </c>
    </row>
    <row r="180" spans="1:14" ht="30" customHeight="1" x14ac:dyDescent="0.3">
      <c r="A180" s="6" t="s">
        <v>1424</v>
      </c>
      <c r="B180" s="6" t="s">
        <v>347</v>
      </c>
      <c r="C180" s="6" t="s">
        <v>1422</v>
      </c>
      <c r="D180" s="6" t="s">
        <v>71</v>
      </c>
      <c r="E180" s="27">
        <f>일위대가!F1165</f>
        <v>0</v>
      </c>
      <c r="F180" s="27">
        <f>일위대가!H1165</f>
        <v>0</v>
      </c>
      <c r="G180" s="27">
        <f>일위대가!J1165</f>
        <v>0</v>
      </c>
      <c r="H180" s="27">
        <f t="shared" si="5"/>
        <v>0</v>
      </c>
      <c r="I180" s="6" t="s">
        <v>1423</v>
      </c>
      <c r="J180" s="6" t="s">
        <v>51</v>
      </c>
      <c r="K180" s="6" t="s">
        <v>51</v>
      </c>
      <c r="L180" s="6" t="s">
        <v>51</v>
      </c>
      <c r="M180" s="6" t="s">
        <v>51</v>
      </c>
      <c r="N180" s="4" t="s">
        <v>51</v>
      </c>
    </row>
    <row r="181" spans="1:14" ht="30" customHeight="1" x14ac:dyDescent="0.3">
      <c r="A181" s="6" t="s">
        <v>1439</v>
      </c>
      <c r="B181" s="6" t="s">
        <v>1436</v>
      </c>
      <c r="C181" s="6" t="s">
        <v>1437</v>
      </c>
      <c r="D181" s="6" t="s">
        <v>111</v>
      </c>
      <c r="E181" s="27">
        <f>일위대가!F1171</f>
        <v>0</v>
      </c>
      <c r="F181" s="27">
        <f>일위대가!H1171</f>
        <v>0</v>
      </c>
      <c r="G181" s="27">
        <f>일위대가!J1171</f>
        <v>0</v>
      </c>
      <c r="H181" s="27">
        <f t="shared" si="5"/>
        <v>0</v>
      </c>
      <c r="I181" s="6" t="s">
        <v>1438</v>
      </c>
      <c r="J181" s="6" t="s">
        <v>51</v>
      </c>
      <c r="K181" s="6" t="s">
        <v>51</v>
      </c>
      <c r="L181" s="6" t="s">
        <v>51</v>
      </c>
      <c r="M181" s="6" t="s">
        <v>51</v>
      </c>
      <c r="N181" s="4" t="s">
        <v>51</v>
      </c>
    </row>
    <row r="182" spans="1:14" ht="30" customHeight="1" x14ac:dyDescent="0.3">
      <c r="A182" s="6" t="s">
        <v>1479</v>
      </c>
      <c r="B182" s="6" t="s">
        <v>1476</v>
      </c>
      <c r="C182" s="6" t="s">
        <v>1477</v>
      </c>
      <c r="D182" s="6" t="s">
        <v>71</v>
      </c>
      <c r="E182" s="27">
        <f>일위대가!F1175</f>
        <v>0</v>
      </c>
      <c r="F182" s="27">
        <f>일위대가!H1175</f>
        <v>0</v>
      </c>
      <c r="G182" s="27">
        <f>일위대가!J1175</f>
        <v>0</v>
      </c>
      <c r="H182" s="27">
        <f t="shared" si="5"/>
        <v>0</v>
      </c>
      <c r="I182" s="6" t="s">
        <v>1478</v>
      </c>
      <c r="J182" s="6" t="s">
        <v>51</v>
      </c>
      <c r="K182" s="6" t="s">
        <v>51</v>
      </c>
      <c r="L182" s="6" t="s">
        <v>51</v>
      </c>
      <c r="M182" s="6" t="s">
        <v>51</v>
      </c>
      <c r="N182" s="4" t="s">
        <v>51</v>
      </c>
    </row>
    <row r="183" spans="1:14" ht="30" customHeight="1" x14ac:dyDescent="0.3">
      <c r="A183" s="6" t="s">
        <v>1484</v>
      </c>
      <c r="B183" s="6" t="s">
        <v>1481</v>
      </c>
      <c r="C183" s="6" t="s">
        <v>1482</v>
      </c>
      <c r="D183" s="6" t="s">
        <v>71</v>
      </c>
      <c r="E183" s="27">
        <f>일위대가!F1183</f>
        <v>0</v>
      </c>
      <c r="F183" s="27">
        <f>일위대가!H1183</f>
        <v>0</v>
      </c>
      <c r="G183" s="27">
        <f>일위대가!J1183</f>
        <v>0</v>
      </c>
      <c r="H183" s="27">
        <f t="shared" si="5"/>
        <v>0</v>
      </c>
      <c r="I183" s="6" t="s">
        <v>1483</v>
      </c>
      <c r="J183" s="6" t="s">
        <v>51</v>
      </c>
      <c r="K183" s="6" t="s">
        <v>51</v>
      </c>
      <c r="L183" s="6" t="s">
        <v>51</v>
      </c>
      <c r="M183" s="6" t="s">
        <v>51</v>
      </c>
      <c r="N183" s="4" t="s">
        <v>51</v>
      </c>
    </row>
    <row r="184" spans="1:14" ht="30" customHeight="1" x14ac:dyDescent="0.3">
      <c r="A184" s="6" t="s">
        <v>1490</v>
      </c>
      <c r="B184" s="6" t="s">
        <v>1487</v>
      </c>
      <c r="C184" s="6" t="s">
        <v>1488</v>
      </c>
      <c r="D184" s="6" t="s">
        <v>71</v>
      </c>
      <c r="E184" s="27">
        <f>일위대가!F1189</f>
        <v>0</v>
      </c>
      <c r="F184" s="27">
        <f>일위대가!H1189</f>
        <v>0</v>
      </c>
      <c r="G184" s="27">
        <f>일위대가!J1189</f>
        <v>0</v>
      </c>
      <c r="H184" s="27">
        <f t="shared" si="5"/>
        <v>0</v>
      </c>
      <c r="I184" s="6" t="s">
        <v>1489</v>
      </c>
      <c r="J184" s="6" t="s">
        <v>51</v>
      </c>
      <c r="K184" s="6" t="s">
        <v>51</v>
      </c>
      <c r="L184" s="6" t="s">
        <v>51</v>
      </c>
      <c r="M184" s="6" t="s">
        <v>51</v>
      </c>
      <c r="N184" s="4" t="s">
        <v>51</v>
      </c>
    </row>
    <row r="185" spans="1:14" ht="30" customHeight="1" x14ac:dyDescent="0.3">
      <c r="A185" s="6" t="s">
        <v>1495</v>
      </c>
      <c r="B185" s="6" t="s">
        <v>1492</v>
      </c>
      <c r="C185" s="6" t="s">
        <v>1493</v>
      </c>
      <c r="D185" s="6" t="s">
        <v>71</v>
      </c>
      <c r="E185" s="27">
        <f>일위대가!F1193</f>
        <v>0</v>
      </c>
      <c r="F185" s="27">
        <f>일위대가!H1193</f>
        <v>0</v>
      </c>
      <c r="G185" s="27">
        <f>일위대가!J1193</f>
        <v>0</v>
      </c>
      <c r="H185" s="27">
        <f t="shared" si="5"/>
        <v>0</v>
      </c>
      <c r="I185" s="6" t="s">
        <v>1494</v>
      </c>
      <c r="J185" s="6" t="s">
        <v>51</v>
      </c>
      <c r="K185" s="6" t="s">
        <v>51</v>
      </c>
      <c r="L185" s="6" t="s">
        <v>51</v>
      </c>
      <c r="M185" s="6" t="s">
        <v>51</v>
      </c>
      <c r="N185" s="4" t="s">
        <v>51</v>
      </c>
    </row>
    <row r="186" spans="1:14" ht="30" customHeight="1" x14ac:dyDescent="0.3">
      <c r="A186" s="6" t="s">
        <v>1503</v>
      </c>
      <c r="B186" s="6" t="s">
        <v>1481</v>
      </c>
      <c r="C186" s="6" t="s">
        <v>1501</v>
      </c>
      <c r="D186" s="6" t="s">
        <v>71</v>
      </c>
      <c r="E186" s="27">
        <f>일위대가!F1202</f>
        <v>0</v>
      </c>
      <c r="F186" s="27">
        <f>일위대가!H1202</f>
        <v>0</v>
      </c>
      <c r="G186" s="27">
        <f>일위대가!J1202</f>
        <v>0</v>
      </c>
      <c r="H186" s="27">
        <f t="shared" si="5"/>
        <v>0</v>
      </c>
      <c r="I186" s="6" t="s">
        <v>1502</v>
      </c>
      <c r="J186" s="6" t="s">
        <v>51</v>
      </c>
      <c r="K186" s="6" t="s">
        <v>51</v>
      </c>
      <c r="L186" s="6" t="s">
        <v>51</v>
      </c>
      <c r="M186" s="6" t="s">
        <v>51</v>
      </c>
      <c r="N186" s="4" t="s">
        <v>51</v>
      </c>
    </row>
    <row r="187" spans="1:14" ht="30" customHeight="1" x14ac:dyDescent="0.3">
      <c r="A187" s="6" t="s">
        <v>1581</v>
      </c>
      <c r="B187" s="6" t="s">
        <v>1578</v>
      </c>
      <c r="C187" s="6" t="s">
        <v>1579</v>
      </c>
      <c r="D187" s="6" t="s">
        <v>207</v>
      </c>
      <c r="E187" s="27">
        <f>일위대가!F1208</f>
        <v>0</v>
      </c>
      <c r="F187" s="27">
        <f>일위대가!H1208</f>
        <v>0</v>
      </c>
      <c r="G187" s="27">
        <f>일위대가!J1208</f>
        <v>0</v>
      </c>
      <c r="H187" s="27">
        <f t="shared" si="5"/>
        <v>0</v>
      </c>
      <c r="I187" s="6" t="s">
        <v>1580</v>
      </c>
      <c r="J187" s="6" t="s">
        <v>51</v>
      </c>
      <c r="K187" s="6" t="s">
        <v>51</v>
      </c>
      <c r="L187" s="6" t="s">
        <v>51</v>
      </c>
      <c r="M187" s="6" t="s">
        <v>51</v>
      </c>
      <c r="N187" s="4" t="s">
        <v>51</v>
      </c>
    </row>
    <row r="188" spans="1:14" ht="30" customHeight="1" x14ac:dyDescent="0.3">
      <c r="A188" s="6" t="s">
        <v>1592</v>
      </c>
      <c r="B188" s="6" t="s">
        <v>1589</v>
      </c>
      <c r="C188" s="6" t="s">
        <v>1590</v>
      </c>
      <c r="D188" s="6" t="s">
        <v>207</v>
      </c>
      <c r="E188" s="27">
        <f>일위대가!F1212</f>
        <v>0</v>
      </c>
      <c r="F188" s="27">
        <f>일위대가!H1212</f>
        <v>0</v>
      </c>
      <c r="G188" s="27">
        <f>일위대가!J1212</f>
        <v>0</v>
      </c>
      <c r="H188" s="27">
        <f t="shared" si="5"/>
        <v>0</v>
      </c>
      <c r="I188" s="6" t="s">
        <v>1591</v>
      </c>
      <c r="J188" s="6" t="s">
        <v>51</v>
      </c>
      <c r="K188" s="6" t="s">
        <v>51</v>
      </c>
      <c r="L188" s="6" t="s">
        <v>51</v>
      </c>
      <c r="M188" s="6" t="s">
        <v>51</v>
      </c>
      <c r="N188" s="4" t="s">
        <v>51</v>
      </c>
    </row>
    <row r="189" spans="1:14" ht="30" customHeight="1" x14ac:dyDescent="0.3">
      <c r="A189" s="6" t="s">
        <v>1603</v>
      </c>
      <c r="B189" s="6" t="s">
        <v>1600</v>
      </c>
      <c r="C189" s="6" t="s">
        <v>1601</v>
      </c>
      <c r="D189" s="6" t="s">
        <v>207</v>
      </c>
      <c r="E189" s="27">
        <f>일위대가!F1218</f>
        <v>0</v>
      </c>
      <c r="F189" s="27">
        <f>일위대가!H1218</f>
        <v>0</v>
      </c>
      <c r="G189" s="27">
        <f>일위대가!J1218</f>
        <v>0</v>
      </c>
      <c r="H189" s="27">
        <f t="shared" si="5"/>
        <v>0</v>
      </c>
      <c r="I189" s="6" t="s">
        <v>1602</v>
      </c>
      <c r="J189" s="6" t="s">
        <v>51</v>
      </c>
      <c r="K189" s="6" t="s">
        <v>51</v>
      </c>
      <c r="L189" s="6" t="s">
        <v>51</v>
      </c>
      <c r="M189" s="6" t="s">
        <v>51</v>
      </c>
      <c r="N189" s="4" t="s">
        <v>51</v>
      </c>
    </row>
    <row r="190" spans="1:14" ht="30" customHeight="1" x14ac:dyDescent="0.3">
      <c r="A190" s="6" t="s">
        <v>1608</v>
      </c>
      <c r="B190" s="6" t="s">
        <v>1605</v>
      </c>
      <c r="C190" s="6" t="s">
        <v>1606</v>
      </c>
      <c r="D190" s="6" t="s">
        <v>71</v>
      </c>
      <c r="E190" s="27">
        <f>일위대가!F1224</f>
        <v>0</v>
      </c>
      <c r="F190" s="27">
        <f>일위대가!H1224</f>
        <v>0</v>
      </c>
      <c r="G190" s="27">
        <f>일위대가!J1224</f>
        <v>0</v>
      </c>
      <c r="H190" s="27">
        <f t="shared" si="5"/>
        <v>0</v>
      </c>
      <c r="I190" s="6" t="s">
        <v>1607</v>
      </c>
      <c r="J190" s="6" t="s">
        <v>51</v>
      </c>
      <c r="K190" s="6" t="s">
        <v>51</v>
      </c>
      <c r="L190" s="6" t="s">
        <v>51</v>
      </c>
      <c r="M190" s="6" t="s">
        <v>51</v>
      </c>
      <c r="N190" s="4" t="s">
        <v>51</v>
      </c>
    </row>
    <row r="191" spans="1:14" ht="30" customHeight="1" x14ac:dyDescent="0.3">
      <c r="A191" s="6" t="s">
        <v>2364</v>
      </c>
      <c r="B191" s="6" t="s">
        <v>2305</v>
      </c>
      <c r="C191" s="6" t="s">
        <v>2362</v>
      </c>
      <c r="D191" s="6" t="s">
        <v>999</v>
      </c>
      <c r="E191" s="27">
        <f>일위대가!F1233</f>
        <v>0</v>
      </c>
      <c r="F191" s="27">
        <f>일위대가!H1233</f>
        <v>0</v>
      </c>
      <c r="G191" s="27">
        <f>일위대가!J1233</f>
        <v>0</v>
      </c>
      <c r="H191" s="27">
        <f t="shared" si="5"/>
        <v>0</v>
      </c>
      <c r="I191" s="6" t="s">
        <v>2363</v>
      </c>
      <c r="J191" s="6" t="s">
        <v>51</v>
      </c>
      <c r="K191" s="6" t="s">
        <v>51</v>
      </c>
      <c r="L191" s="6" t="s">
        <v>51</v>
      </c>
      <c r="M191" s="6" t="s">
        <v>51</v>
      </c>
      <c r="N191" s="4" t="s">
        <v>51</v>
      </c>
    </row>
    <row r="192" spans="1:14" ht="30" customHeight="1" x14ac:dyDescent="0.3">
      <c r="A192" s="6" t="s">
        <v>1616</v>
      </c>
      <c r="B192" s="6" t="s">
        <v>1614</v>
      </c>
      <c r="C192" s="6" t="s">
        <v>267</v>
      </c>
      <c r="D192" s="6" t="s">
        <v>71</v>
      </c>
      <c r="E192" s="27">
        <f>일위대가!F1240</f>
        <v>0</v>
      </c>
      <c r="F192" s="27">
        <f>일위대가!H1240</f>
        <v>0</v>
      </c>
      <c r="G192" s="27">
        <f>일위대가!J1240</f>
        <v>0</v>
      </c>
      <c r="H192" s="27">
        <f t="shared" si="5"/>
        <v>0</v>
      </c>
      <c r="I192" s="6" t="s">
        <v>1615</v>
      </c>
      <c r="J192" s="6" t="s">
        <v>51</v>
      </c>
      <c r="K192" s="6" t="s">
        <v>51</v>
      </c>
      <c r="L192" s="6" t="s">
        <v>51</v>
      </c>
      <c r="M192" s="6" t="s">
        <v>51</v>
      </c>
      <c r="N192" s="4" t="s">
        <v>51</v>
      </c>
    </row>
    <row r="193" spans="1:14" ht="30" customHeight="1" x14ac:dyDescent="0.3">
      <c r="A193" s="6" t="s">
        <v>1622</v>
      </c>
      <c r="B193" s="6" t="s">
        <v>1605</v>
      </c>
      <c r="C193" s="6" t="s">
        <v>1620</v>
      </c>
      <c r="D193" s="6" t="s">
        <v>71</v>
      </c>
      <c r="E193" s="27">
        <f>일위대가!F1246</f>
        <v>0</v>
      </c>
      <c r="F193" s="27">
        <f>일위대가!H1246</f>
        <v>0</v>
      </c>
      <c r="G193" s="27">
        <f>일위대가!J1246</f>
        <v>0</v>
      </c>
      <c r="H193" s="27">
        <f t="shared" si="5"/>
        <v>0</v>
      </c>
      <c r="I193" s="6" t="s">
        <v>1621</v>
      </c>
      <c r="J193" s="6" t="s">
        <v>51</v>
      </c>
      <c r="K193" s="6" t="s">
        <v>51</v>
      </c>
      <c r="L193" s="6" t="s">
        <v>51</v>
      </c>
      <c r="M193" s="6" t="s">
        <v>51</v>
      </c>
      <c r="N193" s="4" t="s">
        <v>51</v>
      </c>
    </row>
    <row r="194" spans="1:14" ht="30" customHeight="1" x14ac:dyDescent="0.3">
      <c r="A194" s="6" t="s">
        <v>1636</v>
      </c>
      <c r="B194" s="6" t="s">
        <v>1633</v>
      </c>
      <c r="C194" s="6" t="s">
        <v>1634</v>
      </c>
      <c r="D194" s="6" t="s">
        <v>71</v>
      </c>
      <c r="E194" s="27">
        <f>일위대가!F1251</f>
        <v>0</v>
      </c>
      <c r="F194" s="27">
        <f>일위대가!H1251</f>
        <v>0</v>
      </c>
      <c r="G194" s="27">
        <f>일위대가!J1251</f>
        <v>0</v>
      </c>
      <c r="H194" s="27">
        <f t="shared" si="5"/>
        <v>0</v>
      </c>
      <c r="I194" s="6" t="s">
        <v>1635</v>
      </c>
      <c r="J194" s="6" t="s">
        <v>51</v>
      </c>
      <c r="K194" s="6" t="s">
        <v>51</v>
      </c>
      <c r="L194" s="6" t="s">
        <v>51</v>
      </c>
      <c r="M194" s="6" t="s">
        <v>51</v>
      </c>
      <c r="N194" s="4" t="s">
        <v>51</v>
      </c>
    </row>
    <row r="195" spans="1:14" ht="30" customHeight="1" x14ac:dyDescent="0.3">
      <c r="A195" s="6" t="s">
        <v>1642</v>
      </c>
      <c r="B195" s="6" t="s">
        <v>1639</v>
      </c>
      <c r="C195" s="6" t="s">
        <v>1640</v>
      </c>
      <c r="D195" s="6" t="s">
        <v>71</v>
      </c>
      <c r="E195" s="27">
        <f>일위대가!F1260</f>
        <v>0</v>
      </c>
      <c r="F195" s="27">
        <f>일위대가!H1260</f>
        <v>0</v>
      </c>
      <c r="G195" s="27">
        <f>일위대가!J1260</f>
        <v>0</v>
      </c>
      <c r="H195" s="27">
        <f t="shared" si="5"/>
        <v>0</v>
      </c>
      <c r="I195" s="6" t="s">
        <v>1641</v>
      </c>
      <c r="J195" s="6" t="s">
        <v>51</v>
      </c>
      <c r="K195" s="6" t="s">
        <v>51</v>
      </c>
      <c r="L195" s="6" t="s">
        <v>51</v>
      </c>
      <c r="M195" s="6" t="s">
        <v>51</v>
      </c>
      <c r="N195" s="4" t="s">
        <v>51</v>
      </c>
    </row>
    <row r="196" spans="1:14" ht="30" customHeight="1" x14ac:dyDescent="0.3">
      <c r="A196" s="6" t="s">
        <v>1647</v>
      </c>
      <c r="B196" s="6" t="s">
        <v>1644</v>
      </c>
      <c r="C196" s="6" t="s">
        <v>1645</v>
      </c>
      <c r="D196" s="6" t="s">
        <v>71</v>
      </c>
      <c r="E196" s="27">
        <f>일위대가!F1267</f>
        <v>0</v>
      </c>
      <c r="F196" s="27">
        <f>일위대가!H1267</f>
        <v>0</v>
      </c>
      <c r="G196" s="27">
        <f>일위대가!J1267</f>
        <v>0</v>
      </c>
      <c r="H196" s="27">
        <f t="shared" ref="H196:H200" si="6">E196+F196+G196</f>
        <v>0</v>
      </c>
      <c r="I196" s="6" t="s">
        <v>1646</v>
      </c>
      <c r="J196" s="6" t="s">
        <v>51</v>
      </c>
      <c r="K196" s="6" t="s">
        <v>51</v>
      </c>
      <c r="L196" s="6" t="s">
        <v>51</v>
      </c>
      <c r="M196" s="6" t="s">
        <v>51</v>
      </c>
      <c r="N196" s="4" t="s">
        <v>51</v>
      </c>
    </row>
    <row r="197" spans="1:14" ht="30" customHeight="1" x14ac:dyDescent="0.3">
      <c r="A197" s="6" t="s">
        <v>1653</v>
      </c>
      <c r="B197" s="6" t="s">
        <v>1650</v>
      </c>
      <c r="C197" s="6" t="s">
        <v>1651</v>
      </c>
      <c r="D197" s="6" t="s">
        <v>71</v>
      </c>
      <c r="E197" s="27">
        <f>일위대가!F1272</f>
        <v>0</v>
      </c>
      <c r="F197" s="27">
        <f>일위대가!H1272</f>
        <v>0</v>
      </c>
      <c r="G197" s="27">
        <f>일위대가!J1272</f>
        <v>0</v>
      </c>
      <c r="H197" s="27">
        <f t="shared" si="6"/>
        <v>0</v>
      </c>
      <c r="I197" s="6" t="s">
        <v>1652</v>
      </c>
      <c r="J197" s="6" t="s">
        <v>51</v>
      </c>
      <c r="K197" s="6" t="s">
        <v>51</v>
      </c>
      <c r="L197" s="6" t="s">
        <v>51</v>
      </c>
      <c r="M197" s="6" t="s">
        <v>51</v>
      </c>
      <c r="N197" s="4" t="s">
        <v>51</v>
      </c>
    </row>
    <row r="198" spans="1:14" ht="30" customHeight="1" x14ac:dyDescent="0.3">
      <c r="A198" s="6" t="s">
        <v>2438</v>
      </c>
      <c r="B198" s="6" t="s">
        <v>2435</v>
      </c>
      <c r="C198" s="6" t="s">
        <v>2436</v>
      </c>
      <c r="D198" s="6" t="s">
        <v>71</v>
      </c>
      <c r="E198" s="27">
        <f>일위대가!F1277</f>
        <v>0</v>
      </c>
      <c r="F198" s="27">
        <f>일위대가!H1277</f>
        <v>0</v>
      </c>
      <c r="G198" s="27">
        <f>일위대가!J1277</f>
        <v>0</v>
      </c>
      <c r="H198" s="27">
        <f t="shared" si="6"/>
        <v>0</v>
      </c>
      <c r="I198" s="6" t="s">
        <v>2437</v>
      </c>
      <c r="J198" s="6" t="s">
        <v>51</v>
      </c>
      <c r="K198" s="6" t="s">
        <v>51</v>
      </c>
      <c r="L198" s="6" t="s">
        <v>51</v>
      </c>
      <c r="M198" s="6" t="s">
        <v>51</v>
      </c>
      <c r="N198" s="4" t="s">
        <v>51</v>
      </c>
    </row>
    <row r="199" spans="1:14" ht="30" customHeight="1" x14ac:dyDescent="0.3">
      <c r="A199" s="6" t="s">
        <v>1659</v>
      </c>
      <c r="B199" s="6" t="s">
        <v>1656</v>
      </c>
      <c r="C199" s="6" t="s">
        <v>1657</v>
      </c>
      <c r="D199" s="6" t="s">
        <v>86</v>
      </c>
      <c r="E199" s="27">
        <f>일위대가!F1284</f>
        <v>0</v>
      </c>
      <c r="F199" s="27">
        <f>일위대가!H1284</f>
        <v>0</v>
      </c>
      <c r="G199" s="27">
        <f>일위대가!J1284</f>
        <v>0</v>
      </c>
      <c r="H199" s="27">
        <f t="shared" si="6"/>
        <v>0</v>
      </c>
      <c r="I199" s="6" t="s">
        <v>1658</v>
      </c>
      <c r="J199" s="6" t="s">
        <v>51</v>
      </c>
      <c r="K199" s="6" t="s">
        <v>51</v>
      </c>
      <c r="L199" s="6" t="s">
        <v>51</v>
      </c>
      <c r="M199" s="6" t="s">
        <v>51</v>
      </c>
      <c r="N199" s="4" t="s">
        <v>51</v>
      </c>
    </row>
    <row r="200" spans="1:14" ht="30" customHeight="1" x14ac:dyDescent="0.3">
      <c r="A200" s="6" t="s">
        <v>2454</v>
      </c>
      <c r="B200" s="6" t="s">
        <v>2451</v>
      </c>
      <c r="C200" s="6" t="s">
        <v>2452</v>
      </c>
      <c r="D200" s="6" t="s">
        <v>1107</v>
      </c>
      <c r="E200" s="27">
        <f>일위대가!F1288</f>
        <v>0</v>
      </c>
      <c r="F200" s="27">
        <f>일위대가!H1288</f>
        <v>0</v>
      </c>
      <c r="G200" s="27">
        <f>일위대가!J1288</f>
        <v>0</v>
      </c>
      <c r="H200" s="27">
        <f t="shared" si="6"/>
        <v>0</v>
      </c>
      <c r="I200" s="6" t="s">
        <v>2453</v>
      </c>
      <c r="J200" s="6" t="s">
        <v>51</v>
      </c>
      <c r="K200" s="6" t="s">
        <v>51</v>
      </c>
      <c r="L200" s="6" t="s">
        <v>51</v>
      </c>
      <c r="M200" s="6" t="s">
        <v>51</v>
      </c>
      <c r="N200" s="4" t="s">
        <v>62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288"/>
  <sheetViews>
    <sheetView showZeros="0" zoomScale="85" zoomScaleNormal="85" workbookViewId="0"/>
  </sheetViews>
  <sheetFormatPr defaultRowHeight="13.5" x14ac:dyDescent="0.3"/>
  <cols>
    <col min="1" max="2" width="30.625" style="2" customWidth="1"/>
    <col min="3" max="3" width="4.625" style="2" customWidth="1"/>
    <col min="4" max="4" width="8.625" style="2" customWidth="1"/>
    <col min="5" max="12" width="13.625" style="2" customWidth="1"/>
    <col min="13" max="13" width="12.625" style="2" customWidth="1"/>
    <col min="14" max="47" width="2.625" style="2" hidden="1" customWidth="1"/>
    <col min="48" max="48" width="1.625" style="2" hidden="1" customWidth="1"/>
    <col min="49" max="49" width="24.625" style="2" hidden="1" customWidth="1"/>
    <col min="50" max="51" width="2.625" style="2" hidden="1" customWidth="1"/>
    <col min="52" max="52" width="1.625" style="2" hidden="1" customWidth="1"/>
    <col min="53" max="16384" width="9" style="2"/>
  </cols>
  <sheetData>
    <row r="1" spans="1:52" ht="30" customHeight="1" x14ac:dyDescent="0.3">
      <c r="A1" s="11" t="s">
        <v>2886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</row>
    <row r="2" spans="1:52" ht="30" customHeight="1" x14ac:dyDescent="0.3">
      <c r="A2" s="38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/>
      <c r="G2" s="38" t="s">
        <v>8</v>
      </c>
      <c r="H2" s="38"/>
      <c r="I2" s="38" t="s">
        <v>9</v>
      </c>
      <c r="J2" s="38"/>
      <c r="K2" s="38" t="s">
        <v>10</v>
      </c>
      <c r="L2" s="38"/>
      <c r="M2" s="38" t="s">
        <v>11</v>
      </c>
      <c r="N2" s="33" t="s">
        <v>930</v>
      </c>
      <c r="O2" s="33" t="s">
        <v>19</v>
      </c>
      <c r="P2" s="33" t="s">
        <v>21</v>
      </c>
      <c r="Q2" s="33" t="s">
        <v>22</v>
      </c>
      <c r="R2" s="33" t="s">
        <v>23</v>
      </c>
      <c r="S2" s="33" t="s">
        <v>24</v>
      </c>
      <c r="T2" s="33" t="s">
        <v>25</v>
      </c>
      <c r="U2" s="33" t="s">
        <v>26</v>
      </c>
      <c r="V2" s="33" t="s">
        <v>27</v>
      </c>
      <c r="W2" s="33" t="s">
        <v>28</v>
      </c>
      <c r="X2" s="33" t="s">
        <v>29</v>
      </c>
      <c r="Y2" s="33" t="s">
        <v>30</v>
      </c>
      <c r="Z2" s="33" t="s">
        <v>31</v>
      </c>
      <c r="AA2" s="33" t="s">
        <v>32</v>
      </c>
      <c r="AB2" s="33" t="s">
        <v>33</v>
      </c>
      <c r="AC2" s="33" t="s">
        <v>34</v>
      </c>
      <c r="AD2" s="33" t="s">
        <v>35</v>
      </c>
      <c r="AE2" s="33" t="s">
        <v>36</v>
      </c>
      <c r="AF2" s="33" t="s">
        <v>37</v>
      </c>
      <c r="AG2" s="33" t="s">
        <v>38</v>
      </c>
      <c r="AH2" s="33" t="s">
        <v>39</v>
      </c>
      <c r="AI2" s="33" t="s">
        <v>40</v>
      </c>
      <c r="AJ2" s="33" t="s">
        <v>41</v>
      </c>
      <c r="AK2" s="33" t="s">
        <v>42</v>
      </c>
      <c r="AL2" s="33" t="s">
        <v>43</v>
      </c>
      <c r="AM2" s="33" t="s">
        <v>44</v>
      </c>
      <c r="AN2" s="33" t="s">
        <v>45</v>
      </c>
      <c r="AO2" s="33" t="s">
        <v>46</v>
      </c>
      <c r="AP2" s="33" t="s">
        <v>931</v>
      </c>
      <c r="AQ2" s="33" t="s">
        <v>932</v>
      </c>
      <c r="AR2" s="33" t="s">
        <v>933</v>
      </c>
      <c r="AS2" s="33" t="s">
        <v>934</v>
      </c>
      <c r="AT2" s="33" t="s">
        <v>935</v>
      </c>
      <c r="AU2" s="33" t="s">
        <v>936</v>
      </c>
      <c r="AV2" s="33" t="s">
        <v>47</v>
      </c>
      <c r="AW2" s="33" t="s">
        <v>937</v>
      </c>
      <c r="AX2" s="4" t="s">
        <v>929</v>
      </c>
      <c r="AY2" s="4" t="s">
        <v>20</v>
      </c>
      <c r="AZ2" s="4" t="s">
        <v>938</v>
      </c>
    </row>
    <row r="3" spans="1:52" ht="30" customHeight="1" x14ac:dyDescent="0.3">
      <c r="A3" s="38"/>
      <c r="B3" s="38"/>
      <c r="C3" s="38"/>
      <c r="D3" s="38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38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</row>
    <row r="4" spans="1:52" ht="30" customHeight="1" x14ac:dyDescent="0.3">
      <c r="A4" s="14" t="s">
        <v>939</v>
      </c>
      <c r="B4" s="15"/>
      <c r="C4" s="15"/>
      <c r="D4" s="15"/>
      <c r="E4" s="16"/>
      <c r="F4" s="17"/>
      <c r="G4" s="16"/>
      <c r="H4" s="17"/>
      <c r="I4" s="16"/>
      <c r="J4" s="17"/>
      <c r="K4" s="16"/>
      <c r="L4" s="17"/>
      <c r="M4" s="18"/>
      <c r="N4" s="4" t="s">
        <v>61</v>
      </c>
    </row>
    <row r="5" spans="1:52" ht="30" customHeight="1" x14ac:dyDescent="0.3">
      <c r="A5" s="19" t="s">
        <v>940</v>
      </c>
      <c r="B5" s="19" t="s">
        <v>941</v>
      </c>
      <c r="C5" s="19" t="s">
        <v>942</v>
      </c>
      <c r="D5" s="20">
        <v>0.14000000000000001</v>
      </c>
      <c r="E5" s="21">
        <f>단가대비표!O51</f>
        <v>0</v>
      </c>
      <c r="F5" s="22">
        <f t="shared" ref="F5:F14" si="0">TRUNC(E5*D5,1)</f>
        <v>0</v>
      </c>
      <c r="G5" s="21">
        <f>단가대비표!P51</f>
        <v>0</v>
      </c>
      <c r="H5" s="22">
        <f t="shared" ref="H5:H14" si="1">TRUNC(G5*D5,1)</f>
        <v>0</v>
      </c>
      <c r="I5" s="21">
        <f>단가대비표!V51</f>
        <v>0</v>
      </c>
      <c r="J5" s="22">
        <f t="shared" ref="J5:J14" si="2">TRUNC(I5*D5,1)</f>
        <v>0</v>
      </c>
      <c r="K5" s="21">
        <f t="shared" ref="K5:K14" si="3">TRUNC(E5+G5+I5,1)</f>
        <v>0</v>
      </c>
      <c r="L5" s="22">
        <f t="shared" ref="L5:L14" si="4">TRUNC(F5+H5+J5,1)</f>
        <v>0</v>
      </c>
      <c r="M5" s="19" t="s">
        <v>51</v>
      </c>
      <c r="N5" s="4" t="s">
        <v>61</v>
      </c>
      <c r="O5" s="4" t="s">
        <v>943</v>
      </c>
      <c r="P5" s="4" t="s">
        <v>63</v>
      </c>
      <c r="Q5" s="4" t="s">
        <v>63</v>
      </c>
      <c r="R5" s="4" t="s">
        <v>62</v>
      </c>
      <c r="AV5" s="4" t="s">
        <v>51</v>
      </c>
      <c r="AW5" s="4" t="s">
        <v>944</v>
      </c>
      <c r="AX5" s="4" t="s">
        <v>51</v>
      </c>
      <c r="AY5" s="4" t="s">
        <v>51</v>
      </c>
      <c r="AZ5" s="4" t="s">
        <v>51</v>
      </c>
    </row>
    <row r="6" spans="1:52" ht="30" customHeight="1" x14ac:dyDescent="0.3">
      <c r="A6" s="19" t="s">
        <v>940</v>
      </c>
      <c r="B6" s="19" t="s">
        <v>945</v>
      </c>
      <c r="C6" s="19" t="s">
        <v>942</v>
      </c>
      <c r="D6" s="20">
        <v>0.14000000000000001</v>
      </c>
      <c r="E6" s="21">
        <f>단가대비표!O52</f>
        <v>0</v>
      </c>
      <c r="F6" s="22">
        <f t="shared" si="0"/>
        <v>0</v>
      </c>
      <c r="G6" s="21">
        <f>단가대비표!P52</f>
        <v>0</v>
      </c>
      <c r="H6" s="22">
        <f t="shared" si="1"/>
        <v>0</v>
      </c>
      <c r="I6" s="21">
        <f>단가대비표!V52</f>
        <v>0</v>
      </c>
      <c r="J6" s="22">
        <f t="shared" si="2"/>
        <v>0</v>
      </c>
      <c r="K6" s="21">
        <f t="shared" si="3"/>
        <v>0</v>
      </c>
      <c r="L6" s="22">
        <f t="shared" si="4"/>
        <v>0</v>
      </c>
      <c r="M6" s="19" t="s">
        <v>51</v>
      </c>
      <c r="N6" s="4" t="s">
        <v>61</v>
      </c>
      <c r="O6" s="4" t="s">
        <v>946</v>
      </c>
      <c r="P6" s="4" t="s">
        <v>63</v>
      </c>
      <c r="Q6" s="4" t="s">
        <v>63</v>
      </c>
      <c r="R6" s="4" t="s">
        <v>62</v>
      </c>
      <c r="AV6" s="4" t="s">
        <v>51</v>
      </c>
      <c r="AW6" s="4" t="s">
        <v>947</v>
      </c>
      <c r="AX6" s="4" t="s">
        <v>51</v>
      </c>
      <c r="AY6" s="4" t="s">
        <v>51</v>
      </c>
      <c r="AZ6" s="4" t="s">
        <v>51</v>
      </c>
    </row>
    <row r="7" spans="1:52" ht="30" customHeight="1" x14ac:dyDescent="0.3">
      <c r="A7" s="19" t="s">
        <v>940</v>
      </c>
      <c r="B7" s="19" t="s">
        <v>948</v>
      </c>
      <c r="C7" s="19" t="s">
        <v>942</v>
      </c>
      <c r="D7" s="20">
        <v>0.28000000000000003</v>
      </c>
      <c r="E7" s="21">
        <f>단가대비표!O53</f>
        <v>0</v>
      </c>
      <c r="F7" s="22">
        <f t="shared" si="0"/>
        <v>0</v>
      </c>
      <c r="G7" s="21">
        <f>단가대비표!P53</f>
        <v>0</v>
      </c>
      <c r="H7" s="22">
        <f t="shared" si="1"/>
        <v>0</v>
      </c>
      <c r="I7" s="21">
        <f>단가대비표!V53</f>
        <v>0</v>
      </c>
      <c r="J7" s="22">
        <f t="shared" si="2"/>
        <v>0</v>
      </c>
      <c r="K7" s="21">
        <f t="shared" si="3"/>
        <v>0</v>
      </c>
      <c r="L7" s="22">
        <f t="shared" si="4"/>
        <v>0</v>
      </c>
      <c r="M7" s="19" t="s">
        <v>51</v>
      </c>
      <c r="N7" s="4" t="s">
        <v>61</v>
      </c>
      <c r="O7" s="4" t="s">
        <v>949</v>
      </c>
      <c r="P7" s="4" t="s">
        <v>63</v>
      </c>
      <c r="Q7" s="4" t="s">
        <v>63</v>
      </c>
      <c r="R7" s="4" t="s">
        <v>62</v>
      </c>
      <c r="AV7" s="4" t="s">
        <v>51</v>
      </c>
      <c r="AW7" s="4" t="s">
        <v>950</v>
      </c>
      <c r="AX7" s="4" t="s">
        <v>51</v>
      </c>
      <c r="AY7" s="4" t="s">
        <v>51</v>
      </c>
      <c r="AZ7" s="4" t="s">
        <v>51</v>
      </c>
    </row>
    <row r="8" spans="1:52" ht="30" customHeight="1" x14ac:dyDescent="0.3">
      <c r="A8" s="19" t="s">
        <v>940</v>
      </c>
      <c r="B8" s="19" t="s">
        <v>951</v>
      </c>
      <c r="C8" s="19" t="s">
        <v>942</v>
      </c>
      <c r="D8" s="20">
        <v>0.28000000000000003</v>
      </c>
      <c r="E8" s="21">
        <f>단가대비표!O56</f>
        <v>0</v>
      </c>
      <c r="F8" s="22">
        <f t="shared" si="0"/>
        <v>0</v>
      </c>
      <c r="G8" s="21">
        <f>단가대비표!P56</f>
        <v>0</v>
      </c>
      <c r="H8" s="22">
        <f t="shared" si="1"/>
        <v>0</v>
      </c>
      <c r="I8" s="21">
        <f>단가대비표!V56</f>
        <v>0</v>
      </c>
      <c r="J8" s="22">
        <f t="shared" si="2"/>
        <v>0</v>
      </c>
      <c r="K8" s="21">
        <f t="shared" si="3"/>
        <v>0</v>
      </c>
      <c r="L8" s="22">
        <f t="shared" si="4"/>
        <v>0</v>
      </c>
      <c r="M8" s="19" t="s">
        <v>51</v>
      </c>
      <c r="N8" s="4" t="s">
        <v>61</v>
      </c>
      <c r="O8" s="4" t="s">
        <v>952</v>
      </c>
      <c r="P8" s="4" t="s">
        <v>63</v>
      </c>
      <c r="Q8" s="4" t="s">
        <v>63</v>
      </c>
      <c r="R8" s="4" t="s">
        <v>62</v>
      </c>
      <c r="AV8" s="4" t="s">
        <v>51</v>
      </c>
      <c r="AW8" s="4" t="s">
        <v>953</v>
      </c>
      <c r="AX8" s="4" t="s">
        <v>51</v>
      </c>
      <c r="AY8" s="4" t="s">
        <v>51</v>
      </c>
      <c r="AZ8" s="4" t="s">
        <v>51</v>
      </c>
    </row>
    <row r="9" spans="1:52" ht="30" customHeight="1" x14ac:dyDescent="0.3">
      <c r="A9" s="19" t="s">
        <v>940</v>
      </c>
      <c r="B9" s="19" t="s">
        <v>954</v>
      </c>
      <c r="C9" s="19" t="s">
        <v>942</v>
      </c>
      <c r="D9" s="20">
        <v>0.14000000000000001</v>
      </c>
      <c r="E9" s="21">
        <f>단가대비표!O54</f>
        <v>0</v>
      </c>
      <c r="F9" s="22">
        <f t="shared" si="0"/>
        <v>0</v>
      </c>
      <c r="G9" s="21">
        <f>단가대비표!P54</f>
        <v>0</v>
      </c>
      <c r="H9" s="22">
        <f t="shared" si="1"/>
        <v>0</v>
      </c>
      <c r="I9" s="21">
        <f>단가대비표!V54</f>
        <v>0</v>
      </c>
      <c r="J9" s="22">
        <f t="shared" si="2"/>
        <v>0</v>
      </c>
      <c r="K9" s="21">
        <f t="shared" si="3"/>
        <v>0</v>
      </c>
      <c r="L9" s="22">
        <f t="shared" si="4"/>
        <v>0</v>
      </c>
      <c r="M9" s="19" t="s">
        <v>51</v>
      </c>
      <c r="N9" s="4" t="s">
        <v>61</v>
      </c>
      <c r="O9" s="4" t="s">
        <v>955</v>
      </c>
      <c r="P9" s="4" t="s">
        <v>63</v>
      </c>
      <c r="Q9" s="4" t="s">
        <v>63</v>
      </c>
      <c r="R9" s="4" t="s">
        <v>62</v>
      </c>
      <c r="AV9" s="4" t="s">
        <v>51</v>
      </c>
      <c r="AW9" s="4" t="s">
        <v>956</v>
      </c>
      <c r="AX9" s="4" t="s">
        <v>51</v>
      </c>
      <c r="AY9" s="4" t="s">
        <v>51</v>
      </c>
      <c r="AZ9" s="4" t="s">
        <v>51</v>
      </c>
    </row>
    <row r="10" spans="1:52" ht="30" customHeight="1" x14ac:dyDescent="0.3">
      <c r="A10" s="19" t="s">
        <v>940</v>
      </c>
      <c r="B10" s="19" t="s">
        <v>957</v>
      </c>
      <c r="C10" s="19" t="s">
        <v>942</v>
      </c>
      <c r="D10" s="20">
        <v>0.28000000000000003</v>
      </c>
      <c r="E10" s="21">
        <f>단가대비표!O55</f>
        <v>0</v>
      </c>
      <c r="F10" s="22">
        <f t="shared" si="0"/>
        <v>0</v>
      </c>
      <c r="G10" s="21">
        <f>단가대비표!P55</f>
        <v>0</v>
      </c>
      <c r="H10" s="22">
        <f t="shared" si="1"/>
        <v>0</v>
      </c>
      <c r="I10" s="21">
        <f>단가대비표!V55</f>
        <v>0</v>
      </c>
      <c r="J10" s="22">
        <f t="shared" si="2"/>
        <v>0</v>
      </c>
      <c r="K10" s="21">
        <f t="shared" si="3"/>
        <v>0</v>
      </c>
      <c r="L10" s="22">
        <f t="shared" si="4"/>
        <v>0</v>
      </c>
      <c r="M10" s="19" t="s">
        <v>51</v>
      </c>
      <c r="N10" s="4" t="s">
        <v>61</v>
      </c>
      <c r="O10" s="4" t="s">
        <v>958</v>
      </c>
      <c r="P10" s="4" t="s">
        <v>63</v>
      </c>
      <c r="Q10" s="4" t="s">
        <v>63</v>
      </c>
      <c r="R10" s="4" t="s">
        <v>62</v>
      </c>
      <c r="AV10" s="4" t="s">
        <v>51</v>
      </c>
      <c r="AW10" s="4" t="s">
        <v>959</v>
      </c>
      <c r="AX10" s="4" t="s">
        <v>51</v>
      </c>
      <c r="AY10" s="4" t="s">
        <v>51</v>
      </c>
      <c r="AZ10" s="4" t="s">
        <v>51</v>
      </c>
    </row>
    <row r="11" spans="1:52" ht="30" customHeight="1" x14ac:dyDescent="0.3">
      <c r="A11" s="19" t="s">
        <v>940</v>
      </c>
      <c r="B11" s="19" t="s">
        <v>960</v>
      </c>
      <c r="C11" s="19" t="s">
        <v>942</v>
      </c>
      <c r="D11" s="20">
        <v>0.36</v>
      </c>
      <c r="E11" s="21">
        <f>단가대비표!O57</f>
        <v>0</v>
      </c>
      <c r="F11" s="22">
        <f t="shared" si="0"/>
        <v>0</v>
      </c>
      <c r="G11" s="21">
        <f>단가대비표!P57</f>
        <v>0</v>
      </c>
      <c r="H11" s="22">
        <f t="shared" si="1"/>
        <v>0</v>
      </c>
      <c r="I11" s="21">
        <f>단가대비표!V57</f>
        <v>0</v>
      </c>
      <c r="J11" s="22">
        <f t="shared" si="2"/>
        <v>0</v>
      </c>
      <c r="K11" s="21">
        <f t="shared" si="3"/>
        <v>0</v>
      </c>
      <c r="L11" s="22">
        <f t="shared" si="4"/>
        <v>0</v>
      </c>
      <c r="M11" s="19" t="s">
        <v>51</v>
      </c>
      <c r="N11" s="4" t="s">
        <v>61</v>
      </c>
      <c r="O11" s="4" t="s">
        <v>961</v>
      </c>
      <c r="P11" s="4" t="s">
        <v>63</v>
      </c>
      <c r="Q11" s="4" t="s">
        <v>63</v>
      </c>
      <c r="R11" s="4" t="s">
        <v>62</v>
      </c>
      <c r="AV11" s="4" t="s">
        <v>51</v>
      </c>
      <c r="AW11" s="4" t="s">
        <v>962</v>
      </c>
      <c r="AX11" s="4" t="s">
        <v>51</v>
      </c>
      <c r="AY11" s="4" t="s">
        <v>51</v>
      </c>
      <c r="AZ11" s="4" t="s">
        <v>51</v>
      </c>
    </row>
    <row r="12" spans="1:52" ht="30" customHeight="1" x14ac:dyDescent="0.3">
      <c r="A12" s="19" t="s">
        <v>940</v>
      </c>
      <c r="B12" s="19" t="s">
        <v>963</v>
      </c>
      <c r="C12" s="19" t="s">
        <v>942</v>
      </c>
      <c r="D12" s="20">
        <v>0.36</v>
      </c>
      <c r="E12" s="21">
        <f>단가대비표!O58</f>
        <v>0</v>
      </c>
      <c r="F12" s="22">
        <f t="shared" si="0"/>
        <v>0</v>
      </c>
      <c r="G12" s="21">
        <f>단가대비표!P58</f>
        <v>0</v>
      </c>
      <c r="H12" s="22">
        <f t="shared" si="1"/>
        <v>0</v>
      </c>
      <c r="I12" s="21">
        <f>단가대비표!V58</f>
        <v>0</v>
      </c>
      <c r="J12" s="22">
        <f t="shared" si="2"/>
        <v>0</v>
      </c>
      <c r="K12" s="21">
        <f t="shared" si="3"/>
        <v>0</v>
      </c>
      <c r="L12" s="22">
        <f t="shared" si="4"/>
        <v>0</v>
      </c>
      <c r="M12" s="19" t="s">
        <v>51</v>
      </c>
      <c r="N12" s="4" t="s">
        <v>61</v>
      </c>
      <c r="O12" s="4" t="s">
        <v>964</v>
      </c>
      <c r="P12" s="4" t="s">
        <v>63</v>
      </c>
      <c r="Q12" s="4" t="s">
        <v>63</v>
      </c>
      <c r="R12" s="4" t="s">
        <v>62</v>
      </c>
      <c r="AV12" s="4" t="s">
        <v>51</v>
      </c>
      <c r="AW12" s="4" t="s">
        <v>965</v>
      </c>
      <c r="AX12" s="4" t="s">
        <v>51</v>
      </c>
      <c r="AY12" s="4" t="s">
        <v>51</v>
      </c>
      <c r="AZ12" s="4" t="s">
        <v>51</v>
      </c>
    </row>
    <row r="13" spans="1:52" ht="30" customHeight="1" x14ac:dyDescent="0.3">
      <c r="A13" s="19" t="s">
        <v>940</v>
      </c>
      <c r="B13" s="19" t="s">
        <v>966</v>
      </c>
      <c r="C13" s="19" t="s">
        <v>967</v>
      </c>
      <c r="D13" s="20">
        <v>0.315</v>
      </c>
      <c r="E13" s="21">
        <f>단가대비표!O59</f>
        <v>0</v>
      </c>
      <c r="F13" s="22">
        <f t="shared" si="0"/>
        <v>0</v>
      </c>
      <c r="G13" s="21">
        <f>단가대비표!P59</f>
        <v>0</v>
      </c>
      <c r="H13" s="22">
        <f t="shared" si="1"/>
        <v>0</v>
      </c>
      <c r="I13" s="21">
        <f>단가대비표!V59</f>
        <v>0</v>
      </c>
      <c r="J13" s="22">
        <f t="shared" si="2"/>
        <v>0</v>
      </c>
      <c r="K13" s="21">
        <f t="shared" si="3"/>
        <v>0</v>
      </c>
      <c r="L13" s="22">
        <f t="shared" si="4"/>
        <v>0</v>
      </c>
      <c r="M13" s="19" t="s">
        <v>51</v>
      </c>
      <c r="N13" s="4" t="s">
        <v>61</v>
      </c>
      <c r="O13" s="4" t="s">
        <v>968</v>
      </c>
      <c r="P13" s="4" t="s">
        <v>63</v>
      </c>
      <c r="Q13" s="4" t="s">
        <v>63</v>
      </c>
      <c r="R13" s="4" t="s">
        <v>62</v>
      </c>
      <c r="AV13" s="4" t="s">
        <v>51</v>
      </c>
      <c r="AW13" s="4" t="s">
        <v>969</v>
      </c>
      <c r="AX13" s="4" t="s">
        <v>51</v>
      </c>
      <c r="AY13" s="4" t="s">
        <v>51</v>
      </c>
      <c r="AZ13" s="4" t="s">
        <v>51</v>
      </c>
    </row>
    <row r="14" spans="1:52" ht="30" customHeight="1" x14ac:dyDescent="0.3">
      <c r="A14" s="19" t="s">
        <v>57</v>
      </c>
      <c r="B14" s="19" t="s">
        <v>970</v>
      </c>
      <c r="C14" s="19" t="s">
        <v>59</v>
      </c>
      <c r="D14" s="20">
        <v>1</v>
      </c>
      <c r="E14" s="21">
        <f>일위대가목록!E139</f>
        <v>0</v>
      </c>
      <c r="F14" s="22">
        <f t="shared" si="0"/>
        <v>0</v>
      </c>
      <c r="G14" s="21">
        <f>일위대가목록!F139</f>
        <v>0</v>
      </c>
      <c r="H14" s="22">
        <f t="shared" si="1"/>
        <v>0</v>
      </c>
      <c r="I14" s="21">
        <f>일위대가목록!G139</f>
        <v>0</v>
      </c>
      <c r="J14" s="22">
        <f t="shared" si="2"/>
        <v>0</v>
      </c>
      <c r="K14" s="21">
        <f t="shared" si="3"/>
        <v>0</v>
      </c>
      <c r="L14" s="22">
        <f t="shared" si="4"/>
        <v>0</v>
      </c>
      <c r="M14" s="19" t="s">
        <v>971</v>
      </c>
      <c r="N14" s="4" t="s">
        <v>61</v>
      </c>
      <c r="O14" s="4" t="s">
        <v>972</v>
      </c>
      <c r="P14" s="4" t="s">
        <v>62</v>
      </c>
      <c r="Q14" s="4" t="s">
        <v>63</v>
      </c>
      <c r="R14" s="4" t="s">
        <v>63</v>
      </c>
      <c r="AV14" s="4" t="s">
        <v>51</v>
      </c>
      <c r="AW14" s="4" t="s">
        <v>973</v>
      </c>
      <c r="AX14" s="4" t="s">
        <v>51</v>
      </c>
      <c r="AY14" s="4" t="s">
        <v>51</v>
      </c>
      <c r="AZ14" s="4" t="s">
        <v>51</v>
      </c>
    </row>
    <row r="15" spans="1:52" ht="30" customHeight="1" x14ac:dyDescent="0.3">
      <c r="A15" s="19" t="s">
        <v>974</v>
      </c>
      <c r="B15" s="19" t="s">
        <v>51</v>
      </c>
      <c r="C15" s="19" t="s">
        <v>51</v>
      </c>
      <c r="D15" s="20"/>
      <c r="E15" s="21"/>
      <c r="F15" s="22">
        <f>TRUNC(SUMIF(N5:N14, N4, F5:F14),0)</f>
        <v>0</v>
      </c>
      <c r="G15" s="21"/>
      <c r="H15" s="22">
        <f>TRUNC(SUMIF(N5:N14, N4, H5:H14),0)</f>
        <v>0</v>
      </c>
      <c r="I15" s="21"/>
      <c r="J15" s="22">
        <f>TRUNC(SUMIF(N5:N14, N4, J5:J14),0)</f>
        <v>0</v>
      </c>
      <c r="K15" s="21"/>
      <c r="L15" s="22">
        <f>F15+H15+J15</f>
        <v>0</v>
      </c>
      <c r="M15" s="19" t="s">
        <v>51</v>
      </c>
      <c r="N15" s="4" t="s">
        <v>81</v>
      </c>
      <c r="O15" s="4" t="s">
        <v>81</v>
      </c>
      <c r="P15" s="4" t="s">
        <v>51</v>
      </c>
      <c r="Q15" s="4" t="s">
        <v>51</v>
      </c>
      <c r="R15" s="4" t="s">
        <v>51</v>
      </c>
      <c r="AV15" s="4" t="s">
        <v>51</v>
      </c>
      <c r="AW15" s="4" t="s">
        <v>51</v>
      </c>
      <c r="AX15" s="4" t="s">
        <v>51</v>
      </c>
      <c r="AY15" s="4" t="s">
        <v>51</v>
      </c>
      <c r="AZ15" s="4" t="s">
        <v>51</v>
      </c>
    </row>
    <row r="16" spans="1:52" ht="30" customHeight="1" x14ac:dyDescent="0.3">
      <c r="A16" s="20"/>
      <c r="B16" s="20"/>
      <c r="C16" s="20"/>
      <c r="D16" s="20"/>
      <c r="E16" s="21"/>
      <c r="F16" s="22"/>
      <c r="G16" s="21"/>
      <c r="H16" s="22"/>
      <c r="I16" s="21"/>
      <c r="J16" s="22"/>
      <c r="K16" s="21"/>
      <c r="L16" s="22"/>
      <c r="M16" s="20"/>
    </row>
    <row r="17" spans="1:52" ht="30" customHeight="1" x14ac:dyDescent="0.3">
      <c r="A17" s="14" t="s">
        <v>975</v>
      </c>
      <c r="B17" s="15"/>
      <c r="C17" s="15"/>
      <c r="D17" s="15"/>
      <c r="E17" s="16"/>
      <c r="F17" s="17"/>
      <c r="G17" s="16"/>
      <c r="H17" s="17"/>
      <c r="I17" s="16"/>
      <c r="J17" s="17"/>
      <c r="K17" s="16"/>
      <c r="L17" s="17"/>
      <c r="M17" s="18"/>
      <c r="N17" s="4" t="s">
        <v>67</v>
      </c>
    </row>
    <row r="18" spans="1:52" ht="30" customHeight="1" x14ac:dyDescent="0.3">
      <c r="A18" s="19" t="s">
        <v>940</v>
      </c>
      <c r="B18" s="19" t="s">
        <v>941</v>
      </c>
      <c r="C18" s="19" t="s">
        <v>942</v>
      </c>
      <c r="D18" s="20">
        <v>0.28000000000000003</v>
      </c>
      <c r="E18" s="21">
        <f>단가대비표!O51</f>
        <v>0</v>
      </c>
      <c r="F18" s="22">
        <f t="shared" ref="F18:F28" si="5">TRUNC(E18*D18,1)</f>
        <v>0</v>
      </c>
      <c r="G18" s="21">
        <f>단가대비표!P51</f>
        <v>0</v>
      </c>
      <c r="H18" s="22">
        <f t="shared" ref="H18:H28" si="6">TRUNC(G18*D18,1)</f>
        <v>0</v>
      </c>
      <c r="I18" s="21">
        <f>단가대비표!V51</f>
        <v>0</v>
      </c>
      <c r="J18" s="22">
        <f t="shared" ref="J18:J28" si="7">TRUNC(I18*D18,1)</f>
        <v>0</v>
      </c>
      <c r="K18" s="21">
        <f t="shared" ref="K18:K28" si="8">TRUNC(E18+G18+I18,1)</f>
        <v>0</v>
      </c>
      <c r="L18" s="22">
        <f t="shared" ref="L18:L28" si="9">TRUNC(F18+H18+J18,1)</f>
        <v>0</v>
      </c>
      <c r="M18" s="19" t="s">
        <v>51</v>
      </c>
      <c r="N18" s="4" t="s">
        <v>67</v>
      </c>
      <c r="O18" s="4" t="s">
        <v>943</v>
      </c>
      <c r="P18" s="4" t="s">
        <v>63</v>
      </c>
      <c r="Q18" s="4" t="s">
        <v>63</v>
      </c>
      <c r="R18" s="4" t="s">
        <v>62</v>
      </c>
      <c r="AV18" s="4" t="s">
        <v>51</v>
      </c>
      <c r="AW18" s="4" t="s">
        <v>976</v>
      </c>
      <c r="AX18" s="4" t="s">
        <v>51</v>
      </c>
      <c r="AY18" s="4" t="s">
        <v>51</v>
      </c>
      <c r="AZ18" s="4" t="s">
        <v>51</v>
      </c>
    </row>
    <row r="19" spans="1:52" ht="30" customHeight="1" x14ac:dyDescent="0.3">
      <c r="A19" s="19" t="s">
        <v>940</v>
      </c>
      <c r="B19" s="19" t="s">
        <v>945</v>
      </c>
      <c r="C19" s="19" t="s">
        <v>942</v>
      </c>
      <c r="D19" s="20">
        <v>0.28000000000000003</v>
      </c>
      <c r="E19" s="21">
        <f>단가대비표!O52</f>
        <v>0</v>
      </c>
      <c r="F19" s="22">
        <f t="shared" si="5"/>
        <v>0</v>
      </c>
      <c r="G19" s="21">
        <f>단가대비표!P52</f>
        <v>0</v>
      </c>
      <c r="H19" s="22">
        <f t="shared" si="6"/>
        <v>0</v>
      </c>
      <c r="I19" s="21">
        <f>단가대비표!V52</f>
        <v>0</v>
      </c>
      <c r="J19" s="22">
        <f t="shared" si="7"/>
        <v>0</v>
      </c>
      <c r="K19" s="21">
        <f t="shared" si="8"/>
        <v>0</v>
      </c>
      <c r="L19" s="22">
        <f t="shared" si="9"/>
        <v>0</v>
      </c>
      <c r="M19" s="19" t="s">
        <v>51</v>
      </c>
      <c r="N19" s="4" t="s">
        <v>67</v>
      </c>
      <c r="O19" s="4" t="s">
        <v>946</v>
      </c>
      <c r="P19" s="4" t="s">
        <v>63</v>
      </c>
      <c r="Q19" s="4" t="s">
        <v>63</v>
      </c>
      <c r="R19" s="4" t="s">
        <v>62</v>
      </c>
      <c r="AV19" s="4" t="s">
        <v>51</v>
      </c>
      <c r="AW19" s="4" t="s">
        <v>977</v>
      </c>
      <c r="AX19" s="4" t="s">
        <v>51</v>
      </c>
      <c r="AY19" s="4" t="s">
        <v>51</v>
      </c>
      <c r="AZ19" s="4" t="s">
        <v>51</v>
      </c>
    </row>
    <row r="20" spans="1:52" ht="30" customHeight="1" x14ac:dyDescent="0.3">
      <c r="A20" s="19" t="s">
        <v>940</v>
      </c>
      <c r="B20" s="19" t="s">
        <v>948</v>
      </c>
      <c r="C20" s="19" t="s">
        <v>942</v>
      </c>
      <c r="D20" s="20">
        <v>0.56000000000000005</v>
      </c>
      <c r="E20" s="21">
        <f>단가대비표!O53</f>
        <v>0</v>
      </c>
      <c r="F20" s="22">
        <f t="shared" si="5"/>
        <v>0</v>
      </c>
      <c r="G20" s="21">
        <f>단가대비표!P53</f>
        <v>0</v>
      </c>
      <c r="H20" s="22">
        <f t="shared" si="6"/>
        <v>0</v>
      </c>
      <c r="I20" s="21">
        <f>단가대비표!V53</f>
        <v>0</v>
      </c>
      <c r="J20" s="22">
        <f t="shared" si="7"/>
        <v>0</v>
      </c>
      <c r="K20" s="21">
        <f t="shared" si="8"/>
        <v>0</v>
      </c>
      <c r="L20" s="22">
        <f t="shared" si="9"/>
        <v>0</v>
      </c>
      <c r="M20" s="19" t="s">
        <v>51</v>
      </c>
      <c r="N20" s="4" t="s">
        <v>67</v>
      </c>
      <c r="O20" s="4" t="s">
        <v>949</v>
      </c>
      <c r="P20" s="4" t="s">
        <v>63</v>
      </c>
      <c r="Q20" s="4" t="s">
        <v>63</v>
      </c>
      <c r="R20" s="4" t="s">
        <v>62</v>
      </c>
      <c r="AV20" s="4" t="s">
        <v>51</v>
      </c>
      <c r="AW20" s="4" t="s">
        <v>978</v>
      </c>
      <c r="AX20" s="4" t="s">
        <v>51</v>
      </c>
      <c r="AY20" s="4" t="s">
        <v>51</v>
      </c>
      <c r="AZ20" s="4" t="s">
        <v>51</v>
      </c>
    </row>
    <row r="21" spans="1:52" ht="30" customHeight="1" x14ac:dyDescent="0.3">
      <c r="A21" s="19" t="s">
        <v>940</v>
      </c>
      <c r="B21" s="19" t="s">
        <v>951</v>
      </c>
      <c r="C21" s="19" t="s">
        <v>942</v>
      </c>
      <c r="D21" s="20">
        <v>0.28000000000000003</v>
      </c>
      <c r="E21" s="21">
        <f>단가대비표!O56</f>
        <v>0</v>
      </c>
      <c r="F21" s="22">
        <f t="shared" si="5"/>
        <v>0</v>
      </c>
      <c r="G21" s="21">
        <f>단가대비표!P56</f>
        <v>0</v>
      </c>
      <c r="H21" s="22">
        <f t="shared" si="6"/>
        <v>0</v>
      </c>
      <c r="I21" s="21">
        <f>단가대비표!V56</f>
        <v>0</v>
      </c>
      <c r="J21" s="22">
        <f t="shared" si="7"/>
        <v>0</v>
      </c>
      <c r="K21" s="21">
        <f t="shared" si="8"/>
        <v>0</v>
      </c>
      <c r="L21" s="22">
        <f t="shared" si="9"/>
        <v>0</v>
      </c>
      <c r="M21" s="19" t="s">
        <v>51</v>
      </c>
      <c r="N21" s="4" t="s">
        <v>67</v>
      </c>
      <c r="O21" s="4" t="s">
        <v>952</v>
      </c>
      <c r="P21" s="4" t="s">
        <v>63</v>
      </c>
      <c r="Q21" s="4" t="s">
        <v>63</v>
      </c>
      <c r="R21" s="4" t="s">
        <v>62</v>
      </c>
      <c r="AV21" s="4" t="s">
        <v>51</v>
      </c>
      <c r="AW21" s="4" t="s">
        <v>979</v>
      </c>
      <c r="AX21" s="4" t="s">
        <v>51</v>
      </c>
      <c r="AY21" s="4" t="s">
        <v>51</v>
      </c>
      <c r="AZ21" s="4" t="s">
        <v>51</v>
      </c>
    </row>
    <row r="22" spans="1:52" ht="30" customHeight="1" x14ac:dyDescent="0.3">
      <c r="A22" s="19" t="s">
        <v>940</v>
      </c>
      <c r="B22" s="19" t="s">
        <v>954</v>
      </c>
      <c r="C22" s="19" t="s">
        <v>942</v>
      </c>
      <c r="D22" s="20">
        <v>0.14000000000000001</v>
      </c>
      <c r="E22" s="21">
        <f>단가대비표!O54</f>
        <v>0</v>
      </c>
      <c r="F22" s="22">
        <f t="shared" si="5"/>
        <v>0</v>
      </c>
      <c r="G22" s="21">
        <f>단가대비표!P54</f>
        <v>0</v>
      </c>
      <c r="H22" s="22">
        <f t="shared" si="6"/>
        <v>0</v>
      </c>
      <c r="I22" s="21">
        <f>단가대비표!V54</f>
        <v>0</v>
      </c>
      <c r="J22" s="22">
        <f t="shared" si="7"/>
        <v>0</v>
      </c>
      <c r="K22" s="21">
        <f t="shared" si="8"/>
        <v>0</v>
      </c>
      <c r="L22" s="22">
        <f t="shared" si="9"/>
        <v>0</v>
      </c>
      <c r="M22" s="19" t="s">
        <v>51</v>
      </c>
      <c r="N22" s="4" t="s">
        <v>67</v>
      </c>
      <c r="O22" s="4" t="s">
        <v>955</v>
      </c>
      <c r="P22" s="4" t="s">
        <v>63</v>
      </c>
      <c r="Q22" s="4" t="s">
        <v>63</v>
      </c>
      <c r="R22" s="4" t="s">
        <v>62</v>
      </c>
      <c r="AV22" s="4" t="s">
        <v>51</v>
      </c>
      <c r="AW22" s="4" t="s">
        <v>980</v>
      </c>
      <c r="AX22" s="4" t="s">
        <v>51</v>
      </c>
      <c r="AY22" s="4" t="s">
        <v>51</v>
      </c>
      <c r="AZ22" s="4" t="s">
        <v>51</v>
      </c>
    </row>
    <row r="23" spans="1:52" ht="30" customHeight="1" x14ac:dyDescent="0.3">
      <c r="A23" s="19" t="s">
        <v>940</v>
      </c>
      <c r="B23" s="19" t="s">
        <v>957</v>
      </c>
      <c r="C23" s="19" t="s">
        <v>942</v>
      </c>
      <c r="D23" s="20">
        <v>0.28000000000000003</v>
      </c>
      <c r="E23" s="21">
        <f>단가대비표!O55</f>
        <v>0</v>
      </c>
      <c r="F23" s="22">
        <f t="shared" si="5"/>
        <v>0</v>
      </c>
      <c r="G23" s="21">
        <f>단가대비표!P55</f>
        <v>0</v>
      </c>
      <c r="H23" s="22">
        <f t="shared" si="6"/>
        <v>0</v>
      </c>
      <c r="I23" s="21">
        <f>단가대비표!V55</f>
        <v>0</v>
      </c>
      <c r="J23" s="22">
        <f t="shared" si="7"/>
        <v>0</v>
      </c>
      <c r="K23" s="21">
        <f t="shared" si="8"/>
        <v>0</v>
      </c>
      <c r="L23" s="22">
        <f t="shared" si="9"/>
        <v>0</v>
      </c>
      <c r="M23" s="19" t="s">
        <v>51</v>
      </c>
      <c r="N23" s="4" t="s">
        <v>67</v>
      </c>
      <c r="O23" s="4" t="s">
        <v>958</v>
      </c>
      <c r="P23" s="4" t="s">
        <v>63</v>
      </c>
      <c r="Q23" s="4" t="s">
        <v>63</v>
      </c>
      <c r="R23" s="4" t="s">
        <v>62</v>
      </c>
      <c r="AV23" s="4" t="s">
        <v>51</v>
      </c>
      <c r="AW23" s="4" t="s">
        <v>981</v>
      </c>
      <c r="AX23" s="4" t="s">
        <v>51</v>
      </c>
      <c r="AY23" s="4" t="s">
        <v>51</v>
      </c>
      <c r="AZ23" s="4" t="s">
        <v>51</v>
      </c>
    </row>
    <row r="24" spans="1:52" ht="30" customHeight="1" x14ac:dyDescent="0.3">
      <c r="A24" s="19" t="s">
        <v>940</v>
      </c>
      <c r="B24" s="19" t="s">
        <v>982</v>
      </c>
      <c r="C24" s="19" t="s">
        <v>942</v>
      </c>
      <c r="D24" s="20">
        <v>0.48</v>
      </c>
      <c r="E24" s="21">
        <f>단가대비표!O50</f>
        <v>0</v>
      </c>
      <c r="F24" s="22">
        <f t="shared" si="5"/>
        <v>0</v>
      </c>
      <c r="G24" s="21">
        <f>단가대비표!P50</f>
        <v>0</v>
      </c>
      <c r="H24" s="22">
        <f t="shared" si="6"/>
        <v>0</v>
      </c>
      <c r="I24" s="21">
        <f>단가대비표!V50</f>
        <v>0</v>
      </c>
      <c r="J24" s="22">
        <f t="shared" si="7"/>
        <v>0</v>
      </c>
      <c r="K24" s="21">
        <f t="shared" si="8"/>
        <v>0</v>
      </c>
      <c r="L24" s="22">
        <f t="shared" si="9"/>
        <v>0</v>
      </c>
      <c r="M24" s="19" t="s">
        <v>51</v>
      </c>
      <c r="N24" s="4" t="s">
        <v>67</v>
      </c>
      <c r="O24" s="4" t="s">
        <v>983</v>
      </c>
      <c r="P24" s="4" t="s">
        <v>63</v>
      </c>
      <c r="Q24" s="4" t="s">
        <v>63</v>
      </c>
      <c r="R24" s="4" t="s">
        <v>62</v>
      </c>
      <c r="AV24" s="4" t="s">
        <v>51</v>
      </c>
      <c r="AW24" s="4" t="s">
        <v>984</v>
      </c>
      <c r="AX24" s="4" t="s">
        <v>51</v>
      </c>
      <c r="AY24" s="4" t="s">
        <v>51</v>
      </c>
      <c r="AZ24" s="4" t="s">
        <v>51</v>
      </c>
    </row>
    <row r="25" spans="1:52" ht="30" customHeight="1" x14ac:dyDescent="0.3">
      <c r="A25" s="19" t="s">
        <v>940</v>
      </c>
      <c r="B25" s="19" t="s">
        <v>960</v>
      </c>
      <c r="C25" s="19" t="s">
        <v>942</v>
      </c>
      <c r="D25" s="20">
        <v>0.36</v>
      </c>
      <c r="E25" s="21">
        <f>단가대비표!O57</f>
        <v>0</v>
      </c>
      <c r="F25" s="22">
        <f t="shared" si="5"/>
        <v>0</v>
      </c>
      <c r="G25" s="21">
        <f>단가대비표!P57</f>
        <v>0</v>
      </c>
      <c r="H25" s="22">
        <f t="shared" si="6"/>
        <v>0</v>
      </c>
      <c r="I25" s="21">
        <f>단가대비표!V57</f>
        <v>0</v>
      </c>
      <c r="J25" s="22">
        <f t="shared" si="7"/>
        <v>0</v>
      </c>
      <c r="K25" s="21">
        <f t="shared" si="8"/>
        <v>0</v>
      </c>
      <c r="L25" s="22">
        <f t="shared" si="9"/>
        <v>0</v>
      </c>
      <c r="M25" s="19" t="s">
        <v>51</v>
      </c>
      <c r="N25" s="4" t="s">
        <v>67</v>
      </c>
      <c r="O25" s="4" t="s">
        <v>961</v>
      </c>
      <c r="P25" s="4" t="s">
        <v>63</v>
      </c>
      <c r="Q25" s="4" t="s">
        <v>63</v>
      </c>
      <c r="R25" s="4" t="s">
        <v>62</v>
      </c>
      <c r="AV25" s="4" t="s">
        <v>51</v>
      </c>
      <c r="AW25" s="4" t="s">
        <v>985</v>
      </c>
      <c r="AX25" s="4" t="s">
        <v>51</v>
      </c>
      <c r="AY25" s="4" t="s">
        <v>51</v>
      </c>
      <c r="AZ25" s="4" t="s">
        <v>51</v>
      </c>
    </row>
    <row r="26" spans="1:52" ht="30" customHeight="1" x14ac:dyDescent="0.3">
      <c r="A26" s="19" t="s">
        <v>940</v>
      </c>
      <c r="B26" s="19" t="s">
        <v>963</v>
      </c>
      <c r="C26" s="19" t="s">
        <v>942</v>
      </c>
      <c r="D26" s="20">
        <v>0.36</v>
      </c>
      <c r="E26" s="21">
        <f>단가대비표!O58</f>
        <v>0</v>
      </c>
      <c r="F26" s="22">
        <f t="shared" si="5"/>
        <v>0</v>
      </c>
      <c r="G26" s="21">
        <f>단가대비표!P58</f>
        <v>0</v>
      </c>
      <c r="H26" s="22">
        <f t="shared" si="6"/>
        <v>0</v>
      </c>
      <c r="I26" s="21">
        <f>단가대비표!V58</f>
        <v>0</v>
      </c>
      <c r="J26" s="22">
        <f t="shared" si="7"/>
        <v>0</v>
      </c>
      <c r="K26" s="21">
        <f t="shared" si="8"/>
        <v>0</v>
      </c>
      <c r="L26" s="22">
        <f t="shared" si="9"/>
        <v>0</v>
      </c>
      <c r="M26" s="19" t="s">
        <v>51</v>
      </c>
      <c r="N26" s="4" t="s">
        <v>67</v>
      </c>
      <c r="O26" s="4" t="s">
        <v>964</v>
      </c>
      <c r="P26" s="4" t="s">
        <v>63</v>
      </c>
      <c r="Q26" s="4" t="s">
        <v>63</v>
      </c>
      <c r="R26" s="4" t="s">
        <v>62</v>
      </c>
      <c r="AV26" s="4" t="s">
        <v>51</v>
      </c>
      <c r="AW26" s="4" t="s">
        <v>986</v>
      </c>
      <c r="AX26" s="4" t="s">
        <v>51</v>
      </c>
      <c r="AY26" s="4" t="s">
        <v>51</v>
      </c>
      <c r="AZ26" s="4" t="s">
        <v>51</v>
      </c>
    </row>
    <row r="27" spans="1:52" ht="30" customHeight="1" x14ac:dyDescent="0.3">
      <c r="A27" s="19" t="s">
        <v>940</v>
      </c>
      <c r="B27" s="19" t="s">
        <v>966</v>
      </c>
      <c r="C27" s="19" t="s">
        <v>967</v>
      </c>
      <c r="D27" s="20">
        <v>0.315</v>
      </c>
      <c r="E27" s="21">
        <f>단가대비표!O59</f>
        <v>0</v>
      </c>
      <c r="F27" s="22">
        <f t="shared" si="5"/>
        <v>0</v>
      </c>
      <c r="G27" s="21">
        <f>단가대비표!P59</f>
        <v>0</v>
      </c>
      <c r="H27" s="22">
        <f t="shared" si="6"/>
        <v>0</v>
      </c>
      <c r="I27" s="21">
        <f>단가대비표!V59</f>
        <v>0</v>
      </c>
      <c r="J27" s="22">
        <f t="shared" si="7"/>
        <v>0</v>
      </c>
      <c r="K27" s="21">
        <f t="shared" si="8"/>
        <v>0</v>
      </c>
      <c r="L27" s="22">
        <f t="shared" si="9"/>
        <v>0</v>
      </c>
      <c r="M27" s="19" t="s">
        <v>51</v>
      </c>
      <c r="N27" s="4" t="s">
        <v>67</v>
      </c>
      <c r="O27" s="4" t="s">
        <v>968</v>
      </c>
      <c r="P27" s="4" t="s">
        <v>63</v>
      </c>
      <c r="Q27" s="4" t="s">
        <v>63</v>
      </c>
      <c r="R27" s="4" t="s">
        <v>62</v>
      </c>
      <c r="AV27" s="4" t="s">
        <v>51</v>
      </c>
      <c r="AW27" s="4" t="s">
        <v>987</v>
      </c>
      <c r="AX27" s="4" t="s">
        <v>51</v>
      </c>
      <c r="AY27" s="4" t="s">
        <v>51</v>
      </c>
      <c r="AZ27" s="4" t="s">
        <v>51</v>
      </c>
    </row>
    <row r="28" spans="1:52" ht="30" customHeight="1" x14ac:dyDescent="0.3">
      <c r="A28" s="19" t="s">
        <v>57</v>
      </c>
      <c r="B28" s="19" t="s">
        <v>988</v>
      </c>
      <c r="C28" s="19" t="s">
        <v>59</v>
      </c>
      <c r="D28" s="20">
        <v>1</v>
      </c>
      <c r="E28" s="21">
        <f>일위대가목록!E140</f>
        <v>0</v>
      </c>
      <c r="F28" s="22">
        <f t="shared" si="5"/>
        <v>0</v>
      </c>
      <c r="G28" s="21">
        <f>일위대가목록!F140</f>
        <v>0</v>
      </c>
      <c r="H28" s="22">
        <f t="shared" si="6"/>
        <v>0</v>
      </c>
      <c r="I28" s="21">
        <f>일위대가목록!G140</f>
        <v>0</v>
      </c>
      <c r="J28" s="22">
        <f t="shared" si="7"/>
        <v>0</v>
      </c>
      <c r="K28" s="21">
        <f t="shared" si="8"/>
        <v>0</v>
      </c>
      <c r="L28" s="22">
        <f t="shared" si="9"/>
        <v>0</v>
      </c>
      <c r="M28" s="19" t="s">
        <v>989</v>
      </c>
      <c r="N28" s="4" t="s">
        <v>67</v>
      </c>
      <c r="O28" s="4" t="s">
        <v>990</v>
      </c>
      <c r="P28" s="4" t="s">
        <v>62</v>
      </c>
      <c r="Q28" s="4" t="s">
        <v>63</v>
      </c>
      <c r="R28" s="4" t="s">
        <v>63</v>
      </c>
      <c r="AV28" s="4" t="s">
        <v>51</v>
      </c>
      <c r="AW28" s="4" t="s">
        <v>991</v>
      </c>
      <c r="AX28" s="4" t="s">
        <v>51</v>
      </c>
      <c r="AY28" s="4" t="s">
        <v>51</v>
      </c>
      <c r="AZ28" s="4" t="s">
        <v>51</v>
      </c>
    </row>
    <row r="29" spans="1:52" ht="30" customHeight="1" x14ac:dyDescent="0.3">
      <c r="A29" s="19" t="s">
        <v>974</v>
      </c>
      <c r="B29" s="19" t="s">
        <v>51</v>
      </c>
      <c r="C29" s="19" t="s">
        <v>51</v>
      </c>
      <c r="D29" s="20"/>
      <c r="E29" s="21"/>
      <c r="F29" s="22">
        <f>TRUNC(SUMIF(N18:N28, N17, F18:F28),0)</f>
        <v>0</v>
      </c>
      <c r="G29" s="21"/>
      <c r="H29" s="22">
        <f>TRUNC(SUMIF(N18:N28, N17, H18:H28),0)</f>
        <v>0</v>
      </c>
      <c r="I29" s="21"/>
      <c r="J29" s="22">
        <f>TRUNC(SUMIF(N18:N28, N17, J18:J28),0)</f>
        <v>0</v>
      </c>
      <c r="K29" s="21"/>
      <c r="L29" s="22">
        <f>F29+H29+J29</f>
        <v>0</v>
      </c>
      <c r="M29" s="19" t="s">
        <v>51</v>
      </c>
      <c r="N29" s="4" t="s">
        <v>81</v>
      </c>
      <c r="O29" s="4" t="s">
        <v>81</v>
      </c>
      <c r="P29" s="4" t="s">
        <v>51</v>
      </c>
      <c r="Q29" s="4" t="s">
        <v>51</v>
      </c>
      <c r="R29" s="4" t="s">
        <v>51</v>
      </c>
      <c r="AV29" s="4" t="s">
        <v>51</v>
      </c>
      <c r="AW29" s="4" t="s">
        <v>51</v>
      </c>
      <c r="AX29" s="4" t="s">
        <v>51</v>
      </c>
      <c r="AY29" s="4" t="s">
        <v>51</v>
      </c>
      <c r="AZ29" s="4" t="s">
        <v>51</v>
      </c>
    </row>
    <row r="30" spans="1:52" ht="30" customHeight="1" x14ac:dyDescent="0.3">
      <c r="A30" s="20"/>
      <c r="B30" s="20"/>
      <c r="C30" s="20"/>
      <c r="D30" s="20"/>
      <c r="E30" s="21"/>
      <c r="F30" s="22"/>
      <c r="G30" s="21"/>
      <c r="H30" s="22"/>
      <c r="I30" s="21"/>
      <c r="J30" s="22"/>
      <c r="K30" s="21"/>
      <c r="L30" s="22"/>
      <c r="M30" s="20"/>
    </row>
    <row r="31" spans="1:52" ht="30" customHeight="1" x14ac:dyDescent="0.3">
      <c r="A31" s="14" t="s">
        <v>992</v>
      </c>
      <c r="B31" s="15"/>
      <c r="C31" s="15"/>
      <c r="D31" s="15"/>
      <c r="E31" s="16"/>
      <c r="F31" s="17"/>
      <c r="G31" s="16"/>
      <c r="H31" s="17"/>
      <c r="I31" s="16"/>
      <c r="J31" s="17"/>
      <c r="K31" s="16"/>
      <c r="L31" s="17"/>
      <c r="M31" s="18"/>
      <c r="N31" s="4" t="s">
        <v>73</v>
      </c>
    </row>
    <row r="32" spans="1:52" ht="30" customHeight="1" x14ac:dyDescent="0.3">
      <c r="A32" s="19" t="s">
        <v>993</v>
      </c>
      <c r="B32" s="19" t="s">
        <v>994</v>
      </c>
      <c r="C32" s="19" t="s">
        <v>71</v>
      </c>
      <c r="D32" s="20">
        <v>1.2</v>
      </c>
      <c r="E32" s="21">
        <f>단가대비표!O20</f>
        <v>0</v>
      </c>
      <c r="F32" s="22">
        <f>TRUNC(E32*D32,1)</f>
        <v>0</v>
      </c>
      <c r="G32" s="21">
        <f>단가대비표!P20</f>
        <v>0</v>
      </c>
      <c r="H32" s="22">
        <f>TRUNC(G32*D32,1)</f>
        <v>0</v>
      </c>
      <c r="I32" s="21">
        <f>단가대비표!V20</f>
        <v>0</v>
      </c>
      <c r="J32" s="22">
        <f>TRUNC(I32*D32,1)</f>
        <v>0</v>
      </c>
      <c r="K32" s="21">
        <f t="shared" ref="K32:L34" si="10">TRUNC(E32+G32+I32,1)</f>
        <v>0</v>
      </c>
      <c r="L32" s="22">
        <f t="shared" si="10"/>
        <v>0</v>
      </c>
      <c r="M32" s="19" t="s">
        <v>51</v>
      </c>
      <c r="N32" s="4" t="s">
        <v>73</v>
      </c>
      <c r="O32" s="4" t="s">
        <v>995</v>
      </c>
      <c r="P32" s="4" t="s">
        <v>63</v>
      </c>
      <c r="Q32" s="4" t="s">
        <v>63</v>
      </c>
      <c r="R32" s="4" t="s">
        <v>62</v>
      </c>
      <c r="AV32" s="4" t="s">
        <v>51</v>
      </c>
      <c r="AW32" s="4" t="s">
        <v>996</v>
      </c>
      <c r="AX32" s="4" t="s">
        <v>51</v>
      </c>
      <c r="AY32" s="4" t="s">
        <v>51</v>
      </c>
      <c r="AZ32" s="4" t="s">
        <v>51</v>
      </c>
    </row>
    <row r="33" spans="1:52" ht="30" customHeight="1" x14ac:dyDescent="0.3">
      <c r="A33" s="19" t="s">
        <v>997</v>
      </c>
      <c r="B33" s="19" t="s">
        <v>998</v>
      </c>
      <c r="C33" s="19" t="s">
        <v>999</v>
      </c>
      <c r="D33" s="20">
        <v>0.06</v>
      </c>
      <c r="E33" s="21">
        <f>단가대비표!O68</f>
        <v>0</v>
      </c>
      <c r="F33" s="22">
        <f>TRUNC(E33*D33,1)</f>
        <v>0</v>
      </c>
      <c r="G33" s="21">
        <f>단가대비표!P68</f>
        <v>0</v>
      </c>
      <c r="H33" s="22">
        <f>TRUNC(G33*D33,1)</f>
        <v>0</v>
      </c>
      <c r="I33" s="21">
        <f>단가대비표!V68</f>
        <v>0</v>
      </c>
      <c r="J33" s="22">
        <f>TRUNC(I33*D33,1)</f>
        <v>0</v>
      </c>
      <c r="K33" s="21">
        <f t="shared" si="10"/>
        <v>0</v>
      </c>
      <c r="L33" s="22">
        <f t="shared" si="10"/>
        <v>0</v>
      </c>
      <c r="M33" s="19" t="s">
        <v>51</v>
      </c>
      <c r="N33" s="4" t="s">
        <v>73</v>
      </c>
      <c r="O33" s="4" t="s">
        <v>1000</v>
      </c>
      <c r="P33" s="4" t="s">
        <v>63</v>
      </c>
      <c r="Q33" s="4" t="s">
        <v>63</v>
      </c>
      <c r="R33" s="4" t="s">
        <v>62</v>
      </c>
      <c r="AV33" s="4" t="s">
        <v>51</v>
      </c>
      <c r="AW33" s="4" t="s">
        <v>1001</v>
      </c>
      <c r="AX33" s="4" t="s">
        <v>51</v>
      </c>
      <c r="AY33" s="4" t="s">
        <v>51</v>
      </c>
      <c r="AZ33" s="4" t="s">
        <v>51</v>
      </c>
    </row>
    <row r="34" spans="1:52" ht="30" customHeight="1" x14ac:dyDescent="0.3">
      <c r="A34" s="19" t="s">
        <v>1002</v>
      </c>
      <c r="B34" s="19" t="s">
        <v>1003</v>
      </c>
      <c r="C34" s="19" t="s">
        <v>1004</v>
      </c>
      <c r="D34" s="20">
        <v>0.01</v>
      </c>
      <c r="E34" s="21">
        <f>단가대비표!O158</f>
        <v>0</v>
      </c>
      <c r="F34" s="22">
        <f>TRUNC(E34*D34,1)</f>
        <v>0</v>
      </c>
      <c r="G34" s="21">
        <f>단가대비표!P158</f>
        <v>0</v>
      </c>
      <c r="H34" s="22">
        <f>TRUNC(G34*D34,1)</f>
        <v>0</v>
      </c>
      <c r="I34" s="21">
        <f>단가대비표!V158</f>
        <v>0</v>
      </c>
      <c r="J34" s="22">
        <f>TRUNC(I34*D34,1)</f>
        <v>0</v>
      </c>
      <c r="K34" s="21">
        <f t="shared" si="10"/>
        <v>0</v>
      </c>
      <c r="L34" s="22">
        <f t="shared" si="10"/>
        <v>0</v>
      </c>
      <c r="M34" s="19" t="s">
        <v>51</v>
      </c>
      <c r="N34" s="4" t="s">
        <v>73</v>
      </c>
      <c r="O34" s="4" t="s">
        <v>1005</v>
      </c>
      <c r="P34" s="4" t="s">
        <v>63</v>
      </c>
      <c r="Q34" s="4" t="s">
        <v>63</v>
      </c>
      <c r="R34" s="4" t="s">
        <v>62</v>
      </c>
      <c r="AV34" s="4" t="s">
        <v>51</v>
      </c>
      <c r="AW34" s="4" t="s">
        <v>1006</v>
      </c>
      <c r="AX34" s="4" t="s">
        <v>51</v>
      </c>
      <c r="AY34" s="4" t="s">
        <v>51</v>
      </c>
      <c r="AZ34" s="4" t="s">
        <v>51</v>
      </c>
    </row>
    <row r="35" spans="1:52" ht="30" customHeight="1" x14ac:dyDescent="0.3">
      <c r="A35" s="19" t="s">
        <v>974</v>
      </c>
      <c r="B35" s="19" t="s">
        <v>51</v>
      </c>
      <c r="C35" s="19" t="s">
        <v>51</v>
      </c>
      <c r="D35" s="20"/>
      <c r="E35" s="21"/>
      <c r="F35" s="22">
        <f>TRUNC(SUMIF(N32:N34, N31, F32:F34),0)</f>
        <v>0</v>
      </c>
      <c r="G35" s="21"/>
      <c r="H35" s="22">
        <f>TRUNC(SUMIF(N32:N34, N31, H32:H34),0)</f>
        <v>0</v>
      </c>
      <c r="I35" s="21"/>
      <c r="J35" s="22">
        <f>TRUNC(SUMIF(N32:N34, N31, J32:J34),0)</f>
        <v>0</v>
      </c>
      <c r="K35" s="21"/>
      <c r="L35" s="22">
        <f>F35+H35+J35</f>
        <v>0</v>
      </c>
      <c r="M35" s="19" t="s">
        <v>51</v>
      </c>
      <c r="N35" s="4" t="s">
        <v>81</v>
      </c>
      <c r="O35" s="4" t="s">
        <v>81</v>
      </c>
      <c r="P35" s="4" t="s">
        <v>51</v>
      </c>
      <c r="Q35" s="4" t="s">
        <v>51</v>
      </c>
      <c r="R35" s="4" t="s">
        <v>51</v>
      </c>
      <c r="AV35" s="4" t="s">
        <v>51</v>
      </c>
      <c r="AW35" s="4" t="s">
        <v>51</v>
      </c>
      <c r="AX35" s="4" t="s">
        <v>51</v>
      </c>
      <c r="AY35" s="4" t="s">
        <v>51</v>
      </c>
      <c r="AZ35" s="4" t="s">
        <v>51</v>
      </c>
    </row>
    <row r="36" spans="1:52" ht="30" customHeight="1" x14ac:dyDescent="0.3">
      <c r="A36" s="20"/>
      <c r="B36" s="20"/>
      <c r="C36" s="20"/>
      <c r="D36" s="20"/>
      <c r="E36" s="21"/>
      <c r="F36" s="22"/>
      <c r="G36" s="21"/>
      <c r="H36" s="22"/>
      <c r="I36" s="21"/>
      <c r="J36" s="22"/>
      <c r="K36" s="21"/>
      <c r="L36" s="22"/>
      <c r="M36" s="20"/>
    </row>
    <row r="37" spans="1:52" ht="30" customHeight="1" x14ac:dyDescent="0.3">
      <c r="A37" s="14" t="s">
        <v>1007</v>
      </c>
      <c r="B37" s="15"/>
      <c r="C37" s="15"/>
      <c r="D37" s="15"/>
      <c r="E37" s="16"/>
      <c r="F37" s="17"/>
      <c r="G37" s="16"/>
      <c r="H37" s="17"/>
      <c r="I37" s="16"/>
      <c r="J37" s="17"/>
      <c r="K37" s="16"/>
      <c r="L37" s="17"/>
      <c r="M37" s="18"/>
      <c r="N37" s="4" t="s">
        <v>78</v>
      </c>
    </row>
    <row r="38" spans="1:52" ht="30" customHeight="1" x14ac:dyDescent="0.3">
      <c r="A38" s="19" t="s">
        <v>1002</v>
      </c>
      <c r="B38" s="19" t="s">
        <v>1003</v>
      </c>
      <c r="C38" s="19" t="s">
        <v>1004</v>
      </c>
      <c r="D38" s="20">
        <v>0.01</v>
      </c>
      <c r="E38" s="21">
        <f>단가대비표!O158</f>
        <v>0</v>
      </c>
      <c r="F38" s="22">
        <f>TRUNC(E38*D38,1)</f>
        <v>0</v>
      </c>
      <c r="G38" s="21">
        <f>단가대비표!P158</f>
        <v>0</v>
      </c>
      <c r="H38" s="22">
        <f>TRUNC(G38*D38,1)</f>
        <v>0</v>
      </c>
      <c r="I38" s="21">
        <f>단가대비표!V158</f>
        <v>0</v>
      </c>
      <c r="J38" s="22">
        <f>TRUNC(I38*D38,1)</f>
        <v>0</v>
      </c>
      <c r="K38" s="21">
        <f>TRUNC(E38+G38+I38,1)</f>
        <v>0</v>
      </c>
      <c r="L38" s="22">
        <f>TRUNC(F38+H38+J38,1)</f>
        <v>0</v>
      </c>
      <c r="M38" s="19" t="s">
        <v>51</v>
      </c>
      <c r="N38" s="4" t="s">
        <v>78</v>
      </c>
      <c r="O38" s="4" t="s">
        <v>1005</v>
      </c>
      <c r="P38" s="4" t="s">
        <v>63</v>
      </c>
      <c r="Q38" s="4" t="s">
        <v>63</v>
      </c>
      <c r="R38" s="4" t="s">
        <v>62</v>
      </c>
      <c r="AV38" s="4" t="s">
        <v>51</v>
      </c>
      <c r="AW38" s="4" t="s">
        <v>1008</v>
      </c>
      <c r="AX38" s="4" t="s">
        <v>51</v>
      </c>
      <c r="AY38" s="4" t="s">
        <v>51</v>
      </c>
      <c r="AZ38" s="4" t="s">
        <v>51</v>
      </c>
    </row>
    <row r="39" spans="1:52" ht="30" customHeight="1" x14ac:dyDescent="0.3">
      <c r="A39" s="19" t="s">
        <v>974</v>
      </c>
      <c r="B39" s="19" t="s">
        <v>51</v>
      </c>
      <c r="C39" s="19" t="s">
        <v>51</v>
      </c>
      <c r="D39" s="20"/>
      <c r="E39" s="21"/>
      <c r="F39" s="22">
        <f>TRUNC(SUMIF(N38:N38, N37, F38:F38),0)</f>
        <v>0</v>
      </c>
      <c r="G39" s="21"/>
      <c r="H39" s="22">
        <f>TRUNC(SUMIF(N38:N38, N37, H38:H38),0)</f>
        <v>0</v>
      </c>
      <c r="I39" s="21"/>
      <c r="J39" s="22">
        <f>TRUNC(SUMIF(N38:N38, N37, J38:J38),0)</f>
        <v>0</v>
      </c>
      <c r="K39" s="21"/>
      <c r="L39" s="22">
        <f>F39+H39+J39</f>
        <v>0</v>
      </c>
      <c r="M39" s="19" t="s">
        <v>51</v>
      </c>
      <c r="N39" s="4" t="s">
        <v>81</v>
      </c>
      <c r="O39" s="4" t="s">
        <v>81</v>
      </c>
      <c r="P39" s="4" t="s">
        <v>51</v>
      </c>
      <c r="Q39" s="4" t="s">
        <v>51</v>
      </c>
      <c r="R39" s="4" t="s">
        <v>51</v>
      </c>
      <c r="AV39" s="4" t="s">
        <v>51</v>
      </c>
      <c r="AW39" s="4" t="s">
        <v>51</v>
      </c>
      <c r="AX39" s="4" t="s">
        <v>51</v>
      </c>
      <c r="AY39" s="4" t="s">
        <v>51</v>
      </c>
      <c r="AZ39" s="4" t="s">
        <v>51</v>
      </c>
    </row>
    <row r="40" spans="1:52" ht="30" customHeight="1" x14ac:dyDescent="0.3">
      <c r="A40" s="20"/>
      <c r="B40" s="20"/>
      <c r="C40" s="20"/>
      <c r="D40" s="20"/>
      <c r="E40" s="21"/>
      <c r="F40" s="22"/>
      <c r="G40" s="21"/>
      <c r="H40" s="22"/>
      <c r="I40" s="21"/>
      <c r="J40" s="22"/>
      <c r="K40" s="21"/>
      <c r="L40" s="22"/>
      <c r="M40" s="20"/>
    </row>
    <row r="41" spans="1:52" ht="30" customHeight="1" x14ac:dyDescent="0.3">
      <c r="A41" s="14" t="s">
        <v>1009</v>
      </c>
      <c r="B41" s="15"/>
      <c r="C41" s="15"/>
      <c r="D41" s="15"/>
      <c r="E41" s="16"/>
      <c r="F41" s="17"/>
      <c r="G41" s="16"/>
      <c r="H41" s="17"/>
      <c r="I41" s="16"/>
      <c r="J41" s="17"/>
      <c r="K41" s="16"/>
      <c r="L41" s="17"/>
      <c r="M41" s="18"/>
      <c r="N41" s="4" t="s">
        <v>88</v>
      </c>
    </row>
    <row r="42" spans="1:52" ht="30" customHeight="1" x14ac:dyDescent="0.3">
      <c r="A42" s="19" t="s">
        <v>1010</v>
      </c>
      <c r="B42" s="19" t="s">
        <v>1003</v>
      </c>
      <c r="C42" s="19" t="s">
        <v>1004</v>
      </c>
      <c r="D42" s="20">
        <v>0.87</v>
      </c>
      <c r="E42" s="21">
        <f>단가대비표!O166</f>
        <v>0</v>
      </c>
      <c r="F42" s="22">
        <f>TRUNC(E42*D42,1)</f>
        <v>0</v>
      </c>
      <c r="G42" s="21">
        <f>단가대비표!P166</f>
        <v>0</v>
      </c>
      <c r="H42" s="22">
        <f>TRUNC(G42*D42,1)</f>
        <v>0</v>
      </c>
      <c r="I42" s="21">
        <f>단가대비표!V166</f>
        <v>0</v>
      </c>
      <c r="J42" s="22">
        <f>TRUNC(I42*D42,1)</f>
        <v>0</v>
      </c>
      <c r="K42" s="21">
        <f t="shared" ref="K42:L44" si="11">TRUNC(E42+G42+I42,1)</f>
        <v>0</v>
      </c>
      <c r="L42" s="22">
        <f t="shared" si="11"/>
        <v>0</v>
      </c>
      <c r="M42" s="19" t="s">
        <v>51</v>
      </c>
      <c r="N42" s="4" t="s">
        <v>88</v>
      </c>
      <c r="O42" s="4" t="s">
        <v>1011</v>
      </c>
      <c r="P42" s="4" t="s">
        <v>63</v>
      </c>
      <c r="Q42" s="4" t="s">
        <v>63</v>
      </c>
      <c r="R42" s="4" t="s">
        <v>62</v>
      </c>
      <c r="AV42" s="4" t="s">
        <v>51</v>
      </c>
      <c r="AW42" s="4" t="s">
        <v>1012</v>
      </c>
      <c r="AX42" s="4" t="s">
        <v>51</v>
      </c>
      <c r="AY42" s="4" t="s">
        <v>51</v>
      </c>
      <c r="AZ42" s="4" t="s">
        <v>51</v>
      </c>
    </row>
    <row r="43" spans="1:52" ht="30" customHeight="1" x14ac:dyDescent="0.3">
      <c r="A43" s="19" t="s">
        <v>1002</v>
      </c>
      <c r="B43" s="19" t="s">
        <v>1003</v>
      </c>
      <c r="C43" s="19" t="s">
        <v>1004</v>
      </c>
      <c r="D43" s="20">
        <v>0.99</v>
      </c>
      <c r="E43" s="21">
        <f>단가대비표!O158</f>
        <v>0</v>
      </c>
      <c r="F43" s="22">
        <f>TRUNC(E43*D43,1)</f>
        <v>0</v>
      </c>
      <c r="G43" s="21">
        <f>단가대비표!P158</f>
        <v>0</v>
      </c>
      <c r="H43" s="22">
        <f>TRUNC(G43*D43,1)</f>
        <v>0</v>
      </c>
      <c r="I43" s="21">
        <f>단가대비표!V158</f>
        <v>0</v>
      </c>
      <c r="J43" s="22">
        <f>TRUNC(I43*D43,1)</f>
        <v>0</v>
      </c>
      <c r="K43" s="21">
        <f t="shared" si="11"/>
        <v>0</v>
      </c>
      <c r="L43" s="22">
        <f t="shared" si="11"/>
        <v>0</v>
      </c>
      <c r="M43" s="19" t="s">
        <v>51</v>
      </c>
      <c r="N43" s="4" t="s">
        <v>88</v>
      </c>
      <c r="O43" s="4" t="s">
        <v>1005</v>
      </c>
      <c r="P43" s="4" t="s">
        <v>63</v>
      </c>
      <c r="Q43" s="4" t="s">
        <v>63</v>
      </c>
      <c r="R43" s="4" t="s">
        <v>62</v>
      </c>
      <c r="AV43" s="4" t="s">
        <v>51</v>
      </c>
      <c r="AW43" s="4" t="s">
        <v>1013</v>
      </c>
      <c r="AX43" s="4" t="s">
        <v>51</v>
      </c>
      <c r="AY43" s="4" t="s">
        <v>51</v>
      </c>
      <c r="AZ43" s="4" t="s">
        <v>51</v>
      </c>
    </row>
    <row r="44" spans="1:52" ht="30" customHeight="1" x14ac:dyDescent="0.3">
      <c r="A44" s="19" t="s">
        <v>1014</v>
      </c>
      <c r="B44" s="19" t="s">
        <v>1015</v>
      </c>
      <c r="C44" s="19" t="s">
        <v>86</v>
      </c>
      <c r="D44" s="20">
        <v>1</v>
      </c>
      <c r="E44" s="21">
        <f>일위대가목록!E141</f>
        <v>0</v>
      </c>
      <c r="F44" s="22">
        <f>TRUNC(E44*D44,1)</f>
        <v>0</v>
      </c>
      <c r="G44" s="21">
        <f>일위대가목록!F141</f>
        <v>0</v>
      </c>
      <c r="H44" s="22">
        <f>TRUNC(G44*D44,1)</f>
        <v>0</v>
      </c>
      <c r="I44" s="21">
        <f>일위대가목록!G141</f>
        <v>0</v>
      </c>
      <c r="J44" s="22">
        <f>TRUNC(I44*D44,1)</f>
        <v>0</v>
      </c>
      <c r="K44" s="21">
        <f t="shared" si="11"/>
        <v>0</v>
      </c>
      <c r="L44" s="22">
        <f t="shared" si="11"/>
        <v>0</v>
      </c>
      <c r="M44" s="19" t="s">
        <v>1016</v>
      </c>
      <c r="N44" s="4" t="s">
        <v>88</v>
      </c>
      <c r="O44" s="4" t="s">
        <v>1017</v>
      </c>
      <c r="P44" s="4" t="s">
        <v>62</v>
      </c>
      <c r="Q44" s="4" t="s">
        <v>63</v>
      </c>
      <c r="R44" s="4" t="s">
        <v>63</v>
      </c>
      <c r="AV44" s="4" t="s">
        <v>51</v>
      </c>
      <c r="AW44" s="4" t="s">
        <v>1018</v>
      </c>
      <c r="AX44" s="4" t="s">
        <v>51</v>
      </c>
      <c r="AY44" s="4" t="s">
        <v>51</v>
      </c>
      <c r="AZ44" s="4" t="s">
        <v>51</v>
      </c>
    </row>
    <row r="45" spans="1:52" ht="30" customHeight="1" x14ac:dyDescent="0.3">
      <c r="A45" s="19" t="s">
        <v>974</v>
      </c>
      <c r="B45" s="19" t="s">
        <v>51</v>
      </c>
      <c r="C45" s="19" t="s">
        <v>51</v>
      </c>
      <c r="D45" s="20"/>
      <c r="E45" s="21"/>
      <c r="F45" s="22">
        <f>TRUNC(SUMIF(N42:N44, N41, F42:F44),0)</f>
        <v>0</v>
      </c>
      <c r="G45" s="21"/>
      <c r="H45" s="22">
        <f>TRUNC(SUMIF(N42:N44, N41, H42:H44),0)</f>
        <v>0</v>
      </c>
      <c r="I45" s="21"/>
      <c r="J45" s="22">
        <f>TRUNC(SUMIF(N42:N44, N41, J42:J44),0)</f>
        <v>0</v>
      </c>
      <c r="K45" s="21"/>
      <c r="L45" s="22">
        <f>F45+H45+J45</f>
        <v>0</v>
      </c>
      <c r="M45" s="19" t="s">
        <v>51</v>
      </c>
      <c r="N45" s="4" t="s">
        <v>81</v>
      </c>
      <c r="O45" s="4" t="s">
        <v>81</v>
      </c>
      <c r="P45" s="4" t="s">
        <v>51</v>
      </c>
      <c r="Q45" s="4" t="s">
        <v>51</v>
      </c>
      <c r="R45" s="4" t="s">
        <v>51</v>
      </c>
      <c r="AV45" s="4" t="s">
        <v>51</v>
      </c>
      <c r="AW45" s="4" t="s">
        <v>51</v>
      </c>
      <c r="AX45" s="4" t="s">
        <v>51</v>
      </c>
      <c r="AY45" s="4" t="s">
        <v>51</v>
      </c>
      <c r="AZ45" s="4" t="s">
        <v>51</v>
      </c>
    </row>
    <row r="46" spans="1:52" ht="30" customHeight="1" x14ac:dyDescent="0.3">
      <c r="A46" s="20"/>
      <c r="B46" s="20"/>
      <c r="C46" s="20"/>
      <c r="D46" s="20"/>
      <c r="E46" s="21"/>
      <c r="F46" s="22"/>
      <c r="G46" s="21"/>
      <c r="H46" s="22"/>
      <c r="I46" s="21"/>
      <c r="J46" s="22"/>
      <c r="K46" s="21"/>
      <c r="L46" s="22"/>
      <c r="M46" s="20"/>
    </row>
    <row r="47" spans="1:52" ht="30" customHeight="1" x14ac:dyDescent="0.3">
      <c r="A47" s="14" t="s">
        <v>1019</v>
      </c>
      <c r="B47" s="15"/>
      <c r="C47" s="15"/>
      <c r="D47" s="15"/>
      <c r="E47" s="16"/>
      <c r="F47" s="17"/>
      <c r="G47" s="16"/>
      <c r="H47" s="17"/>
      <c r="I47" s="16"/>
      <c r="J47" s="17"/>
      <c r="K47" s="16"/>
      <c r="L47" s="17"/>
      <c r="M47" s="18"/>
      <c r="N47" s="4" t="s">
        <v>93</v>
      </c>
    </row>
    <row r="48" spans="1:52" ht="30" customHeight="1" x14ac:dyDescent="0.3">
      <c r="A48" s="19" t="s">
        <v>1020</v>
      </c>
      <c r="B48" s="19" t="s">
        <v>1021</v>
      </c>
      <c r="C48" s="19" t="s">
        <v>1022</v>
      </c>
      <c r="D48" s="20">
        <v>0.1</v>
      </c>
      <c r="E48" s="21">
        <f>일위대가목록!E142</f>
        <v>0</v>
      </c>
      <c r="F48" s="22">
        <f>TRUNC(E48*D48,1)</f>
        <v>0</v>
      </c>
      <c r="G48" s="21">
        <f>일위대가목록!F142</f>
        <v>0</v>
      </c>
      <c r="H48" s="22">
        <f>TRUNC(G48*D48,1)</f>
        <v>0</v>
      </c>
      <c r="I48" s="21">
        <f>일위대가목록!G142</f>
        <v>0</v>
      </c>
      <c r="J48" s="22">
        <f>TRUNC(I48*D48,1)</f>
        <v>0</v>
      </c>
      <c r="K48" s="21">
        <f>TRUNC(E48+G48+I48,1)</f>
        <v>0</v>
      </c>
      <c r="L48" s="22">
        <f>TRUNC(F48+H48+J48,1)</f>
        <v>0</v>
      </c>
      <c r="M48" s="19" t="s">
        <v>1023</v>
      </c>
      <c r="N48" s="4" t="s">
        <v>93</v>
      </c>
      <c r="O48" s="4" t="s">
        <v>1024</v>
      </c>
      <c r="P48" s="4" t="s">
        <v>62</v>
      </c>
      <c r="Q48" s="4" t="s">
        <v>63</v>
      </c>
      <c r="R48" s="4" t="s">
        <v>63</v>
      </c>
      <c r="AV48" s="4" t="s">
        <v>51</v>
      </c>
      <c r="AW48" s="4" t="s">
        <v>1025</v>
      </c>
      <c r="AX48" s="4" t="s">
        <v>51</v>
      </c>
      <c r="AY48" s="4" t="s">
        <v>51</v>
      </c>
      <c r="AZ48" s="4" t="s">
        <v>51</v>
      </c>
    </row>
    <row r="49" spans="1:52" ht="30" customHeight="1" x14ac:dyDescent="0.3">
      <c r="A49" s="19" t="s">
        <v>1026</v>
      </c>
      <c r="B49" s="19" t="s">
        <v>1027</v>
      </c>
      <c r="C49" s="19" t="s">
        <v>71</v>
      </c>
      <c r="D49" s="20">
        <v>1</v>
      </c>
      <c r="E49" s="21">
        <f>일위대가목록!E143</f>
        <v>0</v>
      </c>
      <c r="F49" s="22">
        <f>TRUNC(E49*D49,1)</f>
        <v>0</v>
      </c>
      <c r="G49" s="21">
        <f>일위대가목록!F143</f>
        <v>0</v>
      </c>
      <c r="H49" s="22">
        <f>TRUNC(G49*D49,1)</f>
        <v>0</v>
      </c>
      <c r="I49" s="21">
        <f>일위대가목록!G143</f>
        <v>0</v>
      </c>
      <c r="J49" s="22">
        <f>TRUNC(I49*D49,1)</f>
        <v>0</v>
      </c>
      <c r="K49" s="21">
        <f>TRUNC(E49+G49+I49,1)</f>
        <v>0</v>
      </c>
      <c r="L49" s="22">
        <f>TRUNC(F49+H49+J49,1)</f>
        <v>0</v>
      </c>
      <c r="M49" s="19" t="s">
        <v>1028</v>
      </c>
      <c r="N49" s="4" t="s">
        <v>93</v>
      </c>
      <c r="O49" s="4" t="s">
        <v>1029</v>
      </c>
      <c r="P49" s="4" t="s">
        <v>62</v>
      </c>
      <c r="Q49" s="4" t="s">
        <v>63</v>
      </c>
      <c r="R49" s="4" t="s">
        <v>63</v>
      </c>
      <c r="AV49" s="4" t="s">
        <v>51</v>
      </c>
      <c r="AW49" s="4" t="s">
        <v>1030</v>
      </c>
      <c r="AX49" s="4" t="s">
        <v>51</v>
      </c>
      <c r="AY49" s="4" t="s">
        <v>51</v>
      </c>
      <c r="AZ49" s="4" t="s">
        <v>51</v>
      </c>
    </row>
    <row r="50" spans="1:52" ht="30" customHeight="1" x14ac:dyDescent="0.3">
      <c r="A50" s="19" t="s">
        <v>974</v>
      </c>
      <c r="B50" s="19" t="s">
        <v>51</v>
      </c>
      <c r="C50" s="19" t="s">
        <v>51</v>
      </c>
      <c r="D50" s="20"/>
      <c r="E50" s="21"/>
      <c r="F50" s="22">
        <f>TRUNC(SUMIF(N48:N49, N47, F48:F49),0)</f>
        <v>0</v>
      </c>
      <c r="G50" s="21"/>
      <c r="H50" s="22">
        <f>TRUNC(SUMIF(N48:N49, N47, H48:H49),0)</f>
        <v>0</v>
      </c>
      <c r="I50" s="21"/>
      <c r="J50" s="22">
        <f>TRUNC(SUMIF(N48:N49, N47, J48:J49),0)</f>
        <v>0</v>
      </c>
      <c r="K50" s="21"/>
      <c r="L50" s="22">
        <f>F50+H50+J50</f>
        <v>0</v>
      </c>
      <c r="M50" s="19" t="s">
        <v>51</v>
      </c>
      <c r="N50" s="4" t="s">
        <v>81</v>
      </c>
      <c r="O50" s="4" t="s">
        <v>81</v>
      </c>
      <c r="P50" s="4" t="s">
        <v>51</v>
      </c>
      <c r="Q50" s="4" t="s">
        <v>51</v>
      </c>
      <c r="R50" s="4" t="s">
        <v>51</v>
      </c>
      <c r="AV50" s="4" t="s">
        <v>51</v>
      </c>
      <c r="AW50" s="4" t="s">
        <v>51</v>
      </c>
      <c r="AX50" s="4" t="s">
        <v>51</v>
      </c>
      <c r="AY50" s="4" t="s">
        <v>51</v>
      </c>
      <c r="AZ50" s="4" t="s">
        <v>51</v>
      </c>
    </row>
    <row r="51" spans="1:52" ht="30" customHeight="1" x14ac:dyDescent="0.3">
      <c r="A51" s="20"/>
      <c r="B51" s="20"/>
      <c r="C51" s="20"/>
      <c r="D51" s="20"/>
      <c r="E51" s="21"/>
      <c r="F51" s="22"/>
      <c r="G51" s="21"/>
      <c r="H51" s="22"/>
      <c r="I51" s="21"/>
      <c r="J51" s="22"/>
      <c r="K51" s="21"/>
      <c r="L51" s="22"/>
      <c r="M51" s="20"/>
    </row>
    <row r="52" spans="1:52" ht="30" customHeight="1" x14ac:dyDescent="0.3">
      <c r="A52" s="14" t="s">
        <v>1031</v>
      </c>
      <c r="B52" s="15"/>
      <c r="C52" s="15"/>
      <c r="D52" s="15"/>
      <c r="E52" s="16"/>
      <c r="F52" s="17"/>
      <c r="G52" s="16"/>
      <c r="H52" s="17"/>
      <c r="I52" s="16"/>
      <c r="J52" s="17"/>
      <c r="K52" s="16"/>
      <c r="L52" s="17"/>
      <c r="M52" s="18"/>
      <c r="N52" s="4" t="s">
        <v>103</v>
      </c>
    </row>
    <row r="53" spans="1:52" ht="30" customHeight="1" x14ac:dyDescent="0.3">
      <c r="A53" s="19" t="s">
        <v>1032</v>
      </c>
      <c r="B53" s="19" t="s">
        <v>101</v>
      </c>
      <c r="C53" s="19" t="s">
        <v>97</v>
      </c>
      <c r="D53" s="20">
        <v>1</v>
      </c>
      <c r="E53" s="21">
        <f>일위대가목록!E144</f>
        <v>0</v>
      </c>
      <c r="F53" s="22">
        <f>TRUNC(E53*D53,1)</f>
        <v>0</v>
      </c>
      <c r="G53" s="21">
        <f>일위대가목록!F144</f>
        <v>0</v>
      </c>
      <c r="H53" s="22">
        <f>TRUNC(G53*D53,1)</f>
        <v>0</v>
      </c>
      <c r="I53" s="21">
        <f>일위대가목록!G144</f>
        <v>0</v>
      </c>
      <c r="J53" s="22">
        <f>TRUNC(I53*D53,1)</f>
        <v>0</v>
      </c>
      <c r="K53" s="21">
        <f>TRUNC(E53+G53+I53,1)</f>
        <v>0</v>
      </c>
      <c r="L53" s="22">
        <f>TRUNC(F53+H53+J53,1)</f>
        <v>0</v>
      </c>
      <c r="M53" s="19" t="s">
        <v>1033</v>
      </c>
      <c r="N53" s="4" t="s">
        <v>103</v>
      </c>
      <c r="O53" s="4" t="s">
        <v>1034</v>
      </c>
      <c r="P53" s="4" t="s">
        <v>62</v>
      </c>
      <c r="Q53" s="4" t="s">
        <v>63</v>
      </c>
      <c r="R53" s="4" t="s">
        <v>63</v>
      </c>
      <c r="AV53" s="4" t="s">
        <v>51</v>
      </c>
      <c r="AW53" s="4" t="s">
        <v>1035</v>
      </c>
      <c r="AX53" s="4" t="s">
        <v>51</v>
      </c>
      <c r="AY53" s="4" t="s">
        <v>51</v>
      </c>
      <c r="AZ53" s="4" t="s">
        <v>51</v>
      </c>
    </row>
    <row r="54" spans="1:52" ht="30" customHeight="1" x14ac:dyDescent="0.3">
      <c r="A54" s="19" t="s">
        <v>1036</v>
      </c>
      <c r="B54" s="19" t="s">
        <v>101</v>
      </c>
      <c r="C54" s="19" t="s">
        <v>97</v>
      </c>
      <c r="D54" s="20">
        <v>1</v>
      </c>
      <c r="E54" s="21">
        <f>일위대가목록!E145</f>
        <v>0</v>
      </c>
      <c r="F54" s="22">
        <f>TRUNC(E54*D54,1)</f>
        <v>0</v>
      </c>
      <c r="G54" s="21">
        <f>일위대가목록!F145</f>
        <v>0</v>
      </c>
      <c r="H54" s="22">
        <f>TRUNC(G54*D54,1)</f>
        <v>0</v>
      </c>
      <c r="I54" s="21">
        <f>일위대가목록!G145</f>
        <v>0</v>
      </c>
      <c r="J54" s="22">
        <f>TRUNC(I54*D54,1)</f>
        <v>0</v>
      </c>
      <c r="K54" s="21">
        <f>TRUNC(E54+G54+I54,1)</f>
        <v>0</v>
      </c>
      <c r="L54" s="22">
        <f>TRUNC(F54+H54+J54,1)</f>
        <v>0</v>
      </c>
      <c r="M54" s="19" t="s">
        <v>1037</v>
      </c>
      <c r="N54" s="4" t="s">
        <v>103</v>
      </c>
      <c r="O54" s="4" t="s">
        <v>1038</v>
      </c>
      <c r="P54" s="4" t="s">
        <v>62</v>
      </c>
      <c r="Q54" s="4" t="s">
        <v>63</v>
      </c>
      <c r="R54" s="4" t="s">
        <v>63</v>
      </c>
      <c r="AV54" s="4" t="s">
        <v>51</v>
      </c>
      <c r="AW54" s="4" t="s">
        <v>1039</v>
      </c>
      <c r="AX54" s="4" t="s">
        <v>51</v>
      </c>
      <c r="AY54" s="4" t="s">
        <v>51</v>
      </c>
      <c r="AZ54" s="4" t="s">
        <v>51</v>
      </c>
    </row>
    <row r="55" spans="1:52" ht="30" customHeight="1" x14ac:dyDescent="0.3">
      <c r="A55" s="19" t="s">
        <v>974</v>
      </c>
      <c r="B55" s="19" t="s">
        <v>51</v>
      </c>
      <c r="C55" s="19" t="s">
        <v>51</v>
      </c>
      <c r="D55" s="20"/>
      <c r="E55" s="21"/>
      <c r="F55" s="22">
        <f>TRUNC(SUMIF(N53:N54, N52, F53:F54),0)</f>
        <v>0</v>
      </c>
      <c r="G55" s="21"/>
      <c r="H55" s="22">
        <f>TRUNC(SUMIF(N53:N54, N52, H53:H54),0)</f>
        <v>0</v>
      </c>
      <c r="I55" s="21"/>
      <c r="J55" s="22">
        <f>TRUNC(SUMIF(N53:N54, N52, J53:J54),0)</f>
        <v>0</v>
      </c>
      <c r="K55" s="21"/>
      <c r="L55" s="22">
        <f>F55+H55+J55</f>
        <v>0</v>
      </c>
      <c r="M55" s="19" t="s">
        <v>51</v>
      </c>
      <c r="N55" s="4" t="s">
        <v>81</v>
      </c>
      <c r="O55" s="4" t="s">
        <v>81</v>
      </c>
      <c r="P55" s="4" t="s">
        <v>51</v>
      </c>
      <c r="Q55" s="4" t="s">
        <v>51</v>
      </c>
      <c r="R55" s="4" t="s">
        <v>51</v>
      </c>
      <c r="AV55" s="4" t="s">
        <v>51</v>
      </c>
      <c r="AW55" s="4" t="s">
        <v>51</v>
      </c>
      <c r="AX55" s="4" t="s">
        <v>51</v>
      </c>
      <c r="AY55" s="4" t="s">
        <v>51</v>
      </c>
      <c r="AZ55" s="4" t="s">
        <v>51</v>
      </c>
    </row>
    <row r="56" spans="1:52" ht="30" customHeight="1" x14ac:dyDescent="0.3">
      <c r="A56" s="20"/>
      <c r="B56" s="20"/>
      <c r="C56" s="20"/>
      <c r="D56" s="20"/>
      <c r="E56" s="21"/>
      <c r="F56" s="22"/>
      <c r="G56" s="21"/>
      <c r="H56" s="22"/>
      <c r="I56" s="21"/>
      <c r="J56" s="22"/>
      <c r="K56" s="21"/>
      <c r="L56" s="22"/>
      <c r="M56" s="20"/>
    </row>
    <row r="57" spans="1:52" ht="30" customHeight="1" x14ac:dyDescent="0.3">
      <c r="A57" s="14" t="s">
        <v>1040</v>
      </c>
      <c r="B57" s="15"/>
      <c r="C57" s="15"/>
      <c r="D57" s="15"/>
      <c r="E57" s="16"/>
      <c r="F57" s="17"/>
      <c r="G57" s="16"/>
      <c r="H57" s="17"/>
      <c r="I57" s="16"/>
      <c r="J57" s="17"/>
      <c r="K57" s="16"/>
      <c r="L57" s="17"/>
      <c r="M57" s="18"/>
      <c r="N57" s="4" t="s">
        <v>113</v>
      </c>
    </row>
    <row r="58" spans="1:52" ht="30" customHeight="1" x14ac:dyDescent="0.3">
      <c r="A58" s="19" t="s">
        <v>1041</v>
      </c>
      <c r="B58" s="19" t="s">
        <v>1003</v>
      </c>
      <c r="C58" s="19" t="s">
        <v>1004</v>
      </c>
      <c r="D58" s="20">
        <v>3.1817999999999999E-2</v>
      </c>
      <c r="E58" s="21">
        <f>단가대비표!O167</f>
        <v>0</v>
      </c>
      <c r="F58" s="22">
        <f t="shared" ref="F58:F65" si="12">TRUNC(E58*D58,1)</f>
        <v>0</v>
      </c>
      <c r="G58" s="21">
        <f>단가대비표!P167</f>
        <v>0</v>
      </c>
      <c r="H58" s="22">
        <f t="shared" ref="H58:H65" si="13">TRUNC(G58*D58,1)</f>
        <v>0</v>
      </c>
      <c r="I58" s="21">
        <f>단가대비표!V167</f>
        <v>0</v>
      </c>
      <c r="J58" s="22">
        <f t="shared" ref="J58:J65" si="14">TRUNC(I58*D58,1)</f>
        <v>0</v>
      </c>
      <c r="K58" s="21">
        <f t="shared" ref="K58:L65" si="15">TRUNC(E58+G58+I58,1)</f>
        <v>0</v>
      </c>
      <c r="L58" s="22">
        <f t="shared" si="15"/>
        <v>0</v>
      </c>
      <c r="M58" s="19" t="s">
        <v>51</v>
      </c>
      <c r="N58" s="4" t="s">
        <v>113</v>
      </c>
      <c r="O58" s="4" t="s">
        <v>1042</v>
      </c>
      <c r="P58" s="4" t="s">
        <v>63</v>
      </c>
      <c r="Q58" s="4" t="s">
        <v>63</v>
      </c>
      <c r="R58" s="4" t="s">
        <v>62</v>
      </c>
      <c r="AV58" s="4" t="s">
        <v>51</v>
      </c>
      <c r="AW58" s="4" t="s">
        <v>1043</v>
      </c>
      <c r="AX58" s="4" t="s">
        <v>51</v>
      </c>
      <c r="AY58" s="4" t="s">
        <v>51</v>
      </c>
      <c r="AZ58" s="4" t="s">
        <v>51</v>
      </c>
    </row>
    <row r="59" spans="1:52" ht="30" customHeight="1" x14ac:dyDescent="0.3">
      <c r="A59" s="19" t="s">
        <v>1044</v>
      </c>
      <c r="B59" s="19" t="s">
        <v>1003</v>
      </c>
      <c r="C59" s="19" t="s">
        <v>1004</v>
      </c>
      <c r="D59" s="20">
        <v>3.6364E-2</v>
      </c>
      <c r="E59" s="21">
        <f>단가대비표!O159</f>
        <v>0</v>
      </c>
      <c r="F59" s="22">
        <f t="shared" si="12"/>
        <v>0</v>
      </c>
      <c r="G59" s="21">
        <f>단가대비표!P159</f>
        <v>0</v>
      </c>
      <c r="H59" s="22">
        <f t="shared" si="13"/>
        <v>0</v>
      </c>
      <c r="I59" s="21">
        <f>단가대비표!V159</f>
        <v>0</v>
      </c>
      <c r="J59" s="22">
        <f t="shared" si="14"/>
        <v>0</v>
      </c>
      <c r="K59" s="21">
        <f t="shared" si="15"/>
        <v>0</v>
      </c>
      <c r="L59" s="22">
        <f t="shared" si="15"/>
        <v>0</v>
      </c>
      <c r="M59" s="19" t="s">
        <v>51</v>
      </c>
      <c r="N59" s="4" t="s">
        <v>113</v>
      </c>
      <c r="O59" s="4" t="s">
        <v>1045</v>
      </c>
      <c r="P59" s="4" t="s">
        <v>63</v>
      </c>
      <c r="Q59" s="4" t="s">
        <v>63</v>
      </c>
      <c r="R59" s="4" t="s">
        <v>62</v>
      </c>
      <c r="AV59" s="4" t="s">
        <v>51</v>
      </c>
      <c r="AW59" s="4" t="s">
        <v>1046</v>
      </c>
      <c r="AX59" s="4" t="s">
        <v>51</v>
      </c>
      <c r="AY59" s="4" t="s">
        <v>51</v>
      </c>
      <c r="AZ59" s="4" t="s">
        <v>51</v>
      </c>
    </row>
    <row r="60" spans="1:52" ht="30" customHeight="1" x14ac:dyDescent="0.3">
      <c r="A60" s="19" t="s">
        <v>1002</v>
      </c>
      <c r="B60" s="19" t="s">
        <v>1003</v>
      </c>
      <c r="C60" s="19" t="s">
        <v>1004</v>
      </c>
      <c r="D60" s="20">
        <v>2.2727000000000001E-2</v>
      </c>
      <c r="E60" s="21">
        <f>단가대비표!O158</f>
        <v>0</v>
      </c>
      <c r="F60" s="22">
        <f t="shared" si="12"/>
        <v>0</v>
      </c>
      <c r="G60" s="21">
        <f>단가대비표!P158</f>
        <v>0</v>
      </c>
      <c r="H60" s="22">
        <f t="shared" si="13"/>
        <v>0</v>
      </c>
      <c r="I60" s="21">
        <f>단가대비표!V158</f>
        <v>0</v>
      </c>
      <c r="J60" s="22">
        <f t="shared" si="14"/>
        <v>0</v>
      </c>
      <c r="K60" s="21">
        <f t="shared" si="15"/>
        <v>0</v>
      </c>
      <c r="L60" s="22">
        <f t="shared" si="15"/>
        <v>0</v>
      </c>
      <c r="M60" s="19" t="s">
        <v>51</v>
      </c>
      <c r="N60" s="4" t="s">
        <v>113</v>
      </c>
      <c r="O60" s="4" t="s">
        <v>1005</v>
      </c>
      <c r="P60" s="4" t="s">
        <v>63</v>
      </c>
      <c r="Q60" s="4" t="s">
        <v>63</v>
      </c>
      <c r="R60" s="4" t="s">
        <v>62</v>
      </c>
      <c r="AV60" s="4" t="s">
        <v>51</v>
      </c>
      <c r="AW60" s="4" t="s">
        <v>1047</v>
      </c>
      <c r="AX60" s="4" t="s">
        <v>51</v>
      </c>
      <c r="AY60" s="4" t="s">
        <v>51</v>
      </c>
      <c r="AZ60" s="4" t="s">
        <v>51</v>
      </c>
    </row>
    <row r="61" spans="1:52" ht="30" customHeight="1" x14ac:dyDescent="0.3">
      <c r="A61" s="19" t="s">
        <v>1048</v>
      </c>
      <c r="B61" s="19" t="s">
        <v>1049</v>
      </c>
      <c r="C61" s="19" t="s">
        <v>59</v>
      </c>
      <c r="D61" s="20">
        <v>2.8299999999999999E-4</v>
      </c>
      <c r="E61" s="21">
        <f>단가대비표!O144</f>
        <v>0</v>
      </c>
      <c r="F61" s="22">
        <f t="shared" si="12"/>
        <v>0</v>
      </c>
      <c r="G61" s="21">
        <f>단가대비표!P144</f>
        <v>0</v>
      </c>
      <c r="H61" s="22">
        <f t="shared" si="13"/>
        <v>0</v>
      </c>
      <c r="I61" s="21">
        <f>단가대비표!V144</f>
        <v>0</v>
      </c>
      <c r="J61" s="22">
        <f t="shared" si="14"/>
        <v>0</v>
      </c>
      <c r="K61" s="21">
        <f t="shared" si="15"/>
        <v>0</v>
      </c>
      <c r="L61" s="22">
        <f t="shared" si="15"/>
        <v>0</v>
      </c>
      <c r="M61" s="19" t="s">
        <v>1050</v>
      </c>
      <c r="N61" s="4" t="s">
        <v>113</v>
      </c>
      <c r="O61" s="4" t="s">
        <v>1051</v>
      </c>
      <c r="P61" s="4" t="s">
        <v>63</v>
      </c>
      <c r="Q61" s="4" t="s">
        <v>63</v>
      </c>
      <c r="R61" s="4" t="s">
        <v>62</v>
      </c>
      <c r="AV61" s="4" t="s">
        <v>51</v>
      </c>
      <c r="AW61" s="4" t="s">
        <v>1052</v>
      </c>
      <c r="AX61" s="4" t="s">
        <v>51</v>
      </c>
      <c r="AY61" s="4" t="s">
        <v>51</v>
      </c>
      <c r="AZ61" s="4" t="s">
        <v>51</v>
      </c>
    </row>
    <row r="62" spans="1:52" ht="30" customHeight="1" x14ac:dyDescent="0.3">
      <c r="A62" s="19" t="s">
        <v>1053</v>
      </c>
      <c r="B62" s="19" t="s">
        <v>1054</v>
      </c>
      <c r="C62" s="19" t="s">
        <v>942</v>
      </c>
      <c r="D62" s="20">
        <v>2.5000000000000001E-3</v>
      </c>
      <c r="E62" s="21">
        <f>단가대비표!O146</f>
        <v>0</v>
      </c>
      <c r="F62" s="22">
        <f t="shared" si="12"/>
        <v>0</v>
      </c>
      <c r="G62" s="21">
        <f>단가대비표!P146</f>
        <v>0</v>
      </c>
      <c r="H62" s="22">
        <f t="shared" si="13"/>
        <v>0</v>
      </c>
      <c r="I62" s="21">
        <f>단가대비표!V146</f>
        <v>0</v>
      </c>
      <c r="J62" s="22">
        <f t="shared" si="14"/>
        <v>0</v>
      </c>
      <c r="K62" s="21">
        <f t="shared" si="15"/>
        <v>0</v>
      </c>
      <c r="L62" s="22">
        <f t="shared" si="15"/>
        <v>0</v>
      </c>
      <c r="M62" s="19" t="s">
        <v>51</v>
      </c>
      <c r="N62" s="4" t="s">
        <v>113</v>
      </c>
      <c r="O62" s="4" t="s">
        <v>1055</v>
      </c>
      <c r="P62" s="4" t="s">
        <v>63</v>
      </c>
      <c r="Q62" s="4" t="s">
        <v>63</v>
      </c>
      <c r="R62" s="4" t="s">
        <v>62</v>
      </c>
      <c r="AV62" s="4" t="s">
        <v>51</v>
      </c>
      <c r="AW62" s="4" t="s">
        <v>1056</v>
      </c>
      <c r="AX62" s="4" t="s">
        <v>51</v>
      </c>
      <c r="AY62" s="4" t="s">
        <v>51</v>
      </c>
      <c r="AZ62" s="4" t="s">
        <v>51</v>
      </c>
    </row>
    <row r="63" spans="1:52" ht="30" customHeight="1" x14ac:dyDescent="0.3">
      <c r="A63" s="19" t="s">
        <v>1057</v>
      </c>
      <c r="B63" s="19" t="s">
        <v>1058</v>
      </c>
      <c r="C63" s="19" t="s">
        <v>1059</v>
      </c>
      <c r="D63" s="20">
        <v>13.4</v>
      </c>
      <c r="E63" s="21">
        <f>단가대비표!O147</f>
        <v>0</v>
      </c>
      <c r="F63" s="22">
        <f t="shared" si="12"/>
        <v>0</v>
      </c>
      <c r="G63" s="21">
        <f>단가대비표!P147</f>
        <v>0</v>
      </c>
      <c r="H63" s="22">
        <f t="shared" si="13"/>
        <v>0</v>
      </c>
      <c r="I63" s="21">
        <f>단가대비표!V147</f>
        <v>0</v>
      </c>
      <c r="J63" s="22">
        <f t="shared" si="14"/>
        <v>0</v>
      </c>
      <c r="K63" s="21">
        <f t="shared" si="15"/>
        <v>0</v>
      </c>
      <c r="L63" s="22">
        <f t="shared" si="15"/>
        <v>0</v>
      </c>
      <c r="M63" s="19" t="s">
        <v>51</v>
      </c>
      <c r="N63" s="4" t="s">
        <v>113</v>
      </c>
      <c r="O63" s="4" t="s">
        <v>1060</v>
      </c>
      <c r="P63" s="4" t="s">
        <v>63</v>
      </c>
      <c r="Q63" s="4" t="s">
        <v>63</v>
      </c>
      <c r="R63" s="4" t="s">
        <v>62</v>
      </c>
      <c r="AV63" s="4" t="s">
        <v>51</v>
      </c>
      <c r="AW63" s="4" t="s">
        <v>1061</v>
      </c>
      <c r="AX63" s="4" t="s">
        <v>51</v>
      </c>
      <c r="AY63" s="4" t="s">
        <v>51</v>
      </c>
      <c r="AZ63" s="4" t="s">
        <v>51</v>
      </c>
    </row>
    <row r="64" spans="1:52" ht="30" customHeight="1" x14ac:dyDescent="0.3">
      <c r="A64" s="19" t="s">
        <v>1062</v>
      </c>
      <c r="B64" s="19" t="s">
        <v>1063</v>
      </c>
      <c r="C64" s="19" t="s">
        <v>1064</v>
      </c>
      <c r="D64" s="20">
        <v>8.1000000000000004E-5</v>
      </c>
      <c r="E64" s="21">
        <f>단가대비표!O148</f>
        <v>0</v>
      </c>
      <c r="F64" s="22">
        <f t="shared" si="12"/>
        <v>0</v>
      </c>
      <c r="G64" s="21">
        <f>단가대비표!P148</f>
        <v>0</v>
      </c>
      <c r="H64" s="22">
        <f t="shared" si="13"/>
        <v>0</v>
      </c>
      <c r="I64" s="21">
        <f>단가대비표!V148</f>
        <v>0</v>
      </c>
      <c r="J64" s="22">
        <f t="shared" si="14"/>
        <v>0</v>
      </c>
      <c r="K64" s="21">
        <f t="shared" si="15"/>
        <v>0</v>
      </c>
      <c r="L64" s="22">
        <f t="shared" si="15"/>
        <v>0</v>
      </c>
      <c r="M64" s="19" t="s">
        <v>51</v>
      </c>
      <c r="N64" s="4" t="s">
        <v>113</v>
      </c>
      <c r="O64" s="4" t="s">
        <v>1065</v>
      </c>
      <c r="P64" s="4" t="s">
        <v>63</v>
      </c>
      <c r="Q64" s="4" t="s">
        <v>63</v>
      </c>
      <c r="R64" s="4" t="s">
        <v>62</v>
      </c>
      <c r="AV64" s="4" t="s">
        <v>51</v>
      </c>
      <c r="AW64" s="4" t="s">
        <v>1066</v>
      </c>
      <c r="AX64" s="4" t="s">
        <v>51</v>
      </c>
      <c r="AY64" s="4" t="s">
        <v>51</v>
      </c>
      <c r="AZ64" s="4" t="s">
        <v>51</v>
      </c>
    </row>
    <row r="65" spans="1:52" ht="30" customHeight="1" x14ac:dyDescent="0.3">
      <c r="A65" s="19" t="s">
        <v>95</v>
      </c>
      <c r="B65" s="19" t="s">
        <v>96</v>
      </c>
      <c r="C65" s="19" t="s">
        <v>97</v>
      </c>
      <c r="D65" s="20">
        <v>4.9200000000000003E-4</v>
      </c>
      <c r="E65" s="21">
        <f>단가대비표!O21</f>
        <v>0</v>
      </c>
      <c r="F65" s="22">
        <f t="shared" si="12"/>
        <v>0</v>
      </c>
      <c r="G65" s="21">
        <f>단가대비표!P21</f>
        <v>0</v>
      </c>
      <c r="H65" s="22">
        <f t="shared" si="13"/>
        <v>0</v>
      </c>
      <c r="I65" s="21">
        <f>단가대비표!V21</f>
        <v>0</v>
      </c>
      <c r="J65" s="22">
        <f t="shared" si="14"/>
        <v>0</v>
      </c>
      <c r="K65" s="21">
        <f t="shared" si="15"/>
        <v>0</v>
      </c>
      <c r="L65" s="22">
        <f t="shared" si="15"/>
        <v>0</v>
      </c>
      <c r="M65" s="19" t="s">
        <v>51</v>
      </c>
      <c r="N65" s="4" t="s">
        <v>113</v>
      </c>
      <c r="O65" s="4" t="s">
        <v>98</v>
      </c>
      <c r="P65" s="4" t="s">
        <v>63</v>
      </c>
      <c r="Q65" s="4" t="s">
        <v>63</v>
      </c>
      <c r="R65" s="4" t="s">
        <v>62</v>
      </c>
      <c r="AV65" s="4" t="s">
        <v>51</v>
      </c>
      <c r="AW65" s="4" t="s">
        <v>1067</v>
      </c>
      <c r="AX65" s="4" t="s">
        <v>51</v>
      </c>
      <c r="AY65" s="4" t="s">
        <v>51</v>
      </c>
      <c r="AZ65" s="4" t="s">
        <v>51</v>
      </c>
    </row>
    <row r="66" spans="1:52" ht="30" customHeight="1" x14ac:dyDescent="0.3">
      <c r="A66" s="19" t="s">
        <v>974</v>
      </c>
      <c r="B66" s="19" t="s">
        <v>51</v>
      </c>
      <c r="C66" s="19" t="s">
        <v>51</v>
      </c>
      <c r="D66" s="20"/>
      <c r="E66" s="21"/>
      <c r="F66" s="22">
        <f>TRUNC(SUMIF(N58:N65, N57, F58:F65),0)</f>
        <v>0</v>
      </c>
      <c r="G66" s="21"/>
      <c r="H66" s="22">
        <f>TRUNC(SUMIF(N58:N65, N57, H58:H65),0)</f>
        <v>0</v>
      </c>
      <c r="I66" s="21"/>
      <c r="J66" s="22">
        <f>TRUNC(SUMIF(N58:N65, N57, J58:J65),0)</f>
        <v>0</v>
      </c>
      <c r="K66" s="21"/>
      <c r="L66" s="22">
        <f>F66+H66+J66</f>
        <v>0</v>
      </c>
      <c r="M66" s="19" t="s">
        <v>51</v>
      </c>
      <c r="N66" s="4" t="s">
        <v>81</v>
      </c>
      <c r="O66" s="4" t="s">
        <v>81</v>
      </c>
      <c r="P66" s="4" t="s">
        <v>51</v>
      </c>
      <c r="Q66" s="4" t="s">
        <v>51</v>
      </c>
      <c r="R66" s="4" t="s">
        <v>51</v>
      </c>
      <c r="AV66" s="4" t="s">
        <v>51</v>
      </c>
      <c r="AW66" s="4" t="s">
        <v>51</v>
      </c>
      <c r="AX66" s="4" t="s">
        <v>51</v>
      </c>
      <c r="AY66" s="4" t="s">
        <v>51</v>
      </c>
      <c r="AZ66" s="4" t="s">
        <v>51</v>
      </c>
    </row>
    <row r="67" spans="1:52" ht="30" customHeight="1" x14ac:dyDescent="0.3">
      <c r="A67" s="20"/>
      <c r="B67" s="20"/>
      <c r="C67" s="20"/>
      <c r="D67" s="20"/>
      <c r="E67" s="21"/>
      <c r="F67" s="22"/>
      <c r="G67" s="21"/>
      <c r="H67" s="22"/>
      <c r="I67" s="21"/>
      <c r="J67" s="22"/>
      <c r="K67" s="21"/>
      <c r="L67" s="22"/>
      <c r="M67" s="20"/>
    </row>
    <row r="68" spans="1:52" ht="30" customHeight="1" x14ac:dyDescent="0.3">
      <c r="A68" s="14" t="s">
        <v>1068</v>
      </c>
      <c r="B68" s="15"/>
      <c r="C68" s="15"/>
      <c r="D68" s="15"/>
      <c r="E68" s="16"/>
      <c r="F68" s="17"/>
      <c r="G68" s="16"/>
      <c r="H68" s="17"/>
      <c r="I68" s="16"/>
      <c r="J68" s="17"/>
      <c r="K68" s="16"/>
      <c r="L68" s="17"/>
      <c r="M68" s="18"/>
      <c r="N68" s="4" t="s">
        <v>118</v>
      </c>
    </row>
    <row r="69" spans="1:52" ht="30" customHeight="1" x14ac:dyDescent="0.3">
      <c r="A69" s="19" t="s">
        <v>1044</v>
      </c>
      <c r="B69" s="19" t="s">
        <v>1003</v>
      </c>
      <c r="C69" s="19" t="s">
        <v>1004</v>
      </c>
      <c r="D69" s="20">
        <v>0.12</v>
      </c>
      <c r="E69" s="21">
        <f>단가대비표!O159</f>
        <v>0</v>
      </c>
      <c r="F69" s="22">
        <f>TRUNC(E69*D69,1)</f>
        <v>0</v>
      </c>
      <c r="G69" s="21">
        <f>단가대비표!P159</f>
        <v>0</v>
      </c>
      <c r="H69" s="22">
        <f>TRUNC(G69*D69,1)</f>
        <v>0</v>
      </c>
      <c r="I69" s="21">
        <f>단가대비표!V159</f>
        <v>0</v>
      </c>
      <c r="J69" s="22">
        <f>TRUNC(I69*D69,1)</f>
        <v>0</v>
      </c>
      <c r="K69" s="21">
        <f t="shared" ref="K69:L71" si="16">TRUNC(E69+G69+I69,1)</f>
        <v>0</v>
      </c>
      <c r="L69" s="22">
        <f t="shared" si="16"/>
        <v>0</v>
      </c>
      <c r="M69" s="19" t="s">
        <v>51</v>
      </c>
      <c r="N69" s="4" t="s">
        <v>118</v>
      </c>
      <c r="O69" s="4" t="s">
        <v>1045</v>
      </c>
      <c r="P69" s="4" t="s">
        <v>63</v>
      </c>
      <c r="Q69" s="4" t="s">
        <v>63</v>
      </c>
      <c r="R69" s="4" t="s">
        <v>62</v>
      </c>
      <c r="V69" s="2">
        <v>1</v>
      </c>
      <c r="AV69" s="4" t="s">
        <v>51</v>
      </c>
      <c r="AW69" s="4" t="s">
        <v>1069</v>
      </c>
      <c r="AX69" s="4" t="s">
        <v>51</v>
      </c>
      <c r="AY69" s="4" t="s">
        <v>51</v>
      </c>
      <c r="AZ69" s="4" t="s">
        <v>51</v>
      </c>
    </row>
    <row r="70" spans="1:52" ht="30" customHeight="1" x14ac:dyDescent="0.3">
      <c r="A70" s="19" t="s">
        <v>1002</v>
      </c>
      <c r="B70" s="19" t="s">
        <v>1003</v>
      </c>
      <c r="C70" s="19" t="s">
        <v>1004</v>
      </c>
      <c r="D70" s="20">
        <v>0.02</v>
      </c>
      <c r="E70" s="21">
        <f>단가대비표!O158</f>
        <v>0</v>
      </c>
      <c r="F70" s="22">
        <f>TRUNC(E70*D70,1)</f>
        <v>0</v>
      </c>
      <c r="G70" s="21">
        <f>단가대비표!P158</f>
        <v>0</v>
      </c>
      <c r="H70" s="22">
        <f>TRUNC(G70*D70,1)</f>
        <v>0</v>
      </c>
      <c r="I70" s="21">
        <f>단가대비표!V158</f>
        <v>0</v>
      </c>
      <c r="J70" s="22">
        <f>TRUNC(I70*D70,1)</f>
        <v>0</v>
      </c>
      <c r="K70" s="21">
        <f t="shared" si="16"/>
        <v>0</v>
      </c>
      <c r="L70" s="22">
        <f t="shared" si="16"/>
        <v>0</v>
      </c>
      <c r="M70" s="19" t="s">
        <v>51</v>
      </c>
      <c r="N70" s="4" t="s">
        <v>118</v>
      </c>
      <c r="O70" s="4" t="s">
        <v>1005</v>
      </c>
      <c r="P70" s="4" t="s">
        <v>63</v>
      </c>
      <c r="Q70" s="4" t="s">
        <v>63</v>
      </c>
      <c r="R70" s="4" t="s">
        <v>62</v>
      </c>
      <c r="V70" s="2">
        <v>1</v>
      </c>
      <c r="AV70" s="4" t="s">
        <v>51</v>
      </c>
      <c r="AW70" s="4" t="s">
        <v>1070</v>
      </c>
      <c r="AX70" s="4" t="s">
        <v>51</v>
      </c>
      <c r="AY70" s="4" t="s">
        <v>51</v>
      </c>
      <c r="AZ70" s="4" t="s">
        <v>51</v>
      </c>
    </row>
    <row r="71" spans="1:52" ht="30" customHeight="1" x14ac:dyDescent="0.3">
      <c r="A71" s="19" t="s">
        <v>1071</v>
      </c>
      <c r="B71" s="19" t="s">
        <v>1072</v>
      </c>
      <c r="C71" s="19" t="s">
        <v>168</v>
      </c>
      <c r="D71" s="20">
        <v>1</v>
      </c>
      <c r="E71" s="21">
        <v>0</v>
      </c>
      <c r="F71" s="22">
        <f>TRUNC(E71*D71,1)</f>
        <v>0</v>
      </c>
      <c r="G71" s="21">
        <v>0</v>
      </c>
      <c r="H71" s="22">
        <f>TRUNC(G71*D71,1)</f>
        <v>0</v>
      </c>
      <c r="I71" s="21">
        <f>TRUNC(SUMIF(V69:V71, RIGHTB(O71, 1), H69:H71)*U71, 2)</f>
        <v>0</v>
      </c>
      <c r="J71" s="22">
        <f>TRUNC(I71*D71,1)</f>
        <v>0</v>
      </c>
      <c r="K71" s="21">
        <f t="shared" si="16"/>
        <v>0</v>
      </c>
      <c r="L71" s="22">
        <f t="shared" si="16"/>
        <v>0</v>
      </c>
      <c r="M71" s="19" t="s">
        <v>51</v>
      </c>
      <c r="N71" s="4" t="s">
        <v>118</v>
      </c>
      <c r="O71" s="4" t="s">
        <v>571</v>
      </c>
      <c r="P71" s="4" t="s">
        <v>63</v>
      </c>
      <c r="Q71" s="4" t="s">
        <v>63</v>
      </c>
      <c r="R71" s="4" t="s">
        <v>63</v>
      </c>
      <c r="S71" s="2">
        <v>1</v>
      </c>
      <c r="T71" s="2">
        <v>2</v>
      </c>
      <c r="U71" s="2">
        <v>0.08</v>
      </c>
      <c r="AV71" s="4" t="s">
        <v>51</v>
      </c>
      <c r="AW71" s="4" t="s">
        <v>1073</v>
      </c>
      <c r="AX71" s="4" t="s">
        <v>51</v>
      </c>
      <c r="AY71" s="4" t="s">
        <v>51</v>
      </c>
      <c r="AZ71" s="4" t="s">
        <v>51</v>
      </c>
    </row>
    <row r="72" spans="1:52" ht="30" customHeight="1" x14ac:dyDescent="0.3">
      <c r="A72" s="19" t="s">
        <v>974</v>
      </c>
      <c r="B72" s="19" t="s">
        <v>51</v>
      </c>
      <c r="C72" s="19" t="s">
        <v>51</v>
      </c>
      <c r="D72" s="20"/>
      <c r="E72" s="21"/>
      <c r="F72" s="22">
        <f>TRUNC(SUMIF(N69:N71, N68, F69:F71),0)</f>
        <v>0</v>
      </c>
      <c r="G72" s="21"/>
      <c r="H72" s="22">
        <f>TRUNC(SUMIF(N69:N71, N68, H69:H71),0)</f>
        <v>0</v>
      </c>
      <c r="I72" s="21"/>
      <c r="J72" s="22">
        <f>TRUNC(SUMIF(N69:N71, N68, J69:J71),0)</f>
        <v>0</v>
      </c>
      <c r="K72" s="21"/>
      <c r="L72" s="22">
        <f>F72+H72+J72</f>
        <v>0</v>
      </c>
      <c r="M72" s="19" t="s">
        <v>51</v>
      </c>
      <c r="N72" s="4" t="s">
        <v>81</v>
      </c>
      <c r="O72" s="4" t="s">
        <v>81</v>
      </c>
      <c r="P72" s="4" t="s">
        <v>51</v>
      </c>
      <c r="Q72" s="4" t="s">
        <v>51</v>
      </c>
      <c r="R72" s="4" t="s">
        <v>51</v>
      </c>
      <c r="AV72" s="4" t="s">
        <v>51</v>
      </c>
      <c r="AW72" s="4" t="s">
        <v>51</v>
      </c>
      <c r="AX72" s="4" t="s">
        <v>51</v>
      </c>
      <c r="AY72" s="4" t="s">
        <v>51</v>
      </c>
      <c r="AZ72" s="4" t="s">
        <v>51</v>
      </c>
    </row>
    <row r="73" spans="1:52" ht="30" customHeight="1" x14ac:dyDescent="0.3">
      <c r="A73" s="20"/>
      <c r="B73" s="20"/>
      <c r="C73" s="20"/>
      <c r="D73" s="20"/>
      <c r="E73" s="21"/>
      <c r="F73" s="22"/>
      <c r="G73" s="21"/>
      <c r="H73" s="22"/>
      <c r="I73" s="21"/>
      <c r="J73" s="22"/>
      <c r="K73" s="21"/>
      <c r="L73" s="22"/>
      <c r="M73" s="20"/>
    </row>
    <row r="74" spans="1:52" ht="30" customHeight="1" x14ac:dyDescent="0.3">
      <c r="A74" s="14" t="s">
        <v>1074</v>
      </c>
      <c r="B74" s="15"/>
      <c r="C74" s="15"/>
      <c r="D74" s="15"/>
      <c r="E74" s="16"/>
      <c r="F74" s="17"/>
      <c r="G74" s="16"/>
      <c r="H74" s="17"/>
      <c r="I74" s="16"/>
      <c r="J74" s="17"/>
      <c r="K74" s="16"/>
      <c r="L74" s="17"/>
      <c r="M74" s="18"/>
      <c r="N74" s="4" t="s">
        <v>134</v>
      </c>
    </row>
    <row r="75" spans="1:52" ht="30" customHeight="1" x14ac:dyDescent="0.3">
      <c r="A75" s="19" t="s">
        <v>1075</v>
      </c>
      <c r="B75" s="19" t="s">
        <v>1076</v>
      </c>
      <c r="C75" s="19" t="s">
        <v>97</v>
      </c>
      <c r="D75" s="20">
        <v>1</v>
      </c>
      <c r="E75" s="21">
        <f>일위대가목록!E146</f>
        <v>0</v>
      </c>
      <c r="F75" s="22">
        <f>TRUNC(E75*D75,1)</f>
        <v>0</v>
      </c>
      <c r="G75" s="21">
        <f>일위대가목록!F146</f>
        <v>0</v>
      </c>
      <c r="H75" s="22">
        <f>TRUNC(G75*D75,1)</f>
        <v>0</v>
      </c>
      <c r="I75" s="21">
        <f>일위대가목록!G146</f>
        <v>0</v>
      </c>
      <c r="J75" s="22">
        <f>TRUNC(I75*D75,1)</f>
        <v>0</v>
      </c>
      <c r="K75" s="21">
        <f t="shared" ref="K75:L77" si="17">TRUNC(E75+G75+I75,1)</f>
        <v>0</v>
      </c>
      <c r="L75" s="22">
        <f t="shared" si="17"/>
        <v>0</v>
      </c>
      <c r="M75" s="19" t="s">
        <v>1077</v>
      </c>
      <c r="N75" s="4" t="s">
        <v>134</v>
      </c>
      <c r="O75" s="4" t="s">
        <v>1078</v>
      </c>
      <c r="P75" s="4" t="s">
        <v>62</v>
      </c>
      <c r="Q75" s="4" t="s">
        <v>63</v>
      </c>
      <c r="R75" s="4" t="s">
        <v>63</v>
      </c>
      <c r="AV75" s="4" t="s">
        <v>51</v>
      </c>
      <c r="AW75" s="4" t="s">
        <v>1079</v>
      </c>
      <c r="AX75" s="4" t="s">
        <v>51</v>
      </c>
      <c r="AY75" s="4" t="s">
        <v>51</v>
      </c>
      <c r="AZ75" s="4" t="s">
        <v>51</v>
      </c>
    </row>
    <row r="76" spans="1:52" ht="30" customHeight="1" x14ac:dyDescent="0.3">
      <c r="A76" s="19" t="s">
        <v>1080</v>
      </c>
      <c r="B76" s="19" t="s">
        <v>1003</v>
      </c>
      <c r="C76" s="19" t="s">
        <v>1004</v>
      </c>
      <c r="D76" s="20">
        <v>1.5407</v>
      </c>
      <c r="E76" s="21">
        <f>단가대비표!O164</f>
        <v>0</v>
      </c>
      <c r="F76" s="22">
        <f>TRUNC(E76*D76,1)</f>
        <v>0</v>
      </c>
      <c r="G76" s="21">
        <f>단가대비표!P164</f>
        <v>0</v>
      </c>
      <c r="H76" s="22">
        <f>TRUNC(G76*D76,1)</f>
        <v>0</v>
      </c>
      <c r="I76" s="21">
        <f>단가대비표!V164</f>
        <v>0</v>
      </c>
      <c r="J76" s="22">
        <f>TRUNC(I76*D76,1)</f>
        <v>0</v>
      </c>
      <c r="K76" s="21">
        <f t="shared" si="17"/>
        <v>0</v>
      </c>
      <c r="L76" s="22">
        <f t="shared" si="17"/>
        <v>0</v>
      </c>
      <c r="M76" s="19" t="s">
        <v>51</v>
      </c>
      <c r="N76" s="4" t="s">
        <v>134</v>
      </c>
      <c r="O76" s="4" t="s">
        <v>1081</v>
      </c>
      <c r="P76" s="4" t="s">
        <v>63</v>
      </c>
      <c r="Q76" s="4" t="s">
        <v>63</v>
      </c>
      <c r="R76" s="4" t="s">
        <v>62</v>
      </c>
      <c r="V76" s="2">
        <v>1</v>
      </c>
      <c r="AV76" s="4" t="s">
        <v>51</v>
      </c>
      <c r="AW76" s="4" t="s">
        <v>1082</v>
      </c>
      <c r="AX76" s="4" t="s">
        <v>51</v>
      </c>
      <c r="AY76" s="4" t="s">
        <v>51</v>
      </c>
      <c r="AZ76" s="4" t="s">
        <v>51</v>
      </c>
    </row>
    <row r="77" spans="1:52" ht="30" customHeight="1" x14ac:dyDescent="0.3">
      <c r="A77" s="19" t="s">
        <v>1083</v>
      </c>
      <c r="B77" s="19" t="s">
        <v>1084</v>
      </c>
      <c r="C77" s="19" t="s">
        <v>168</v>
      </c>
      <c r="D77" s="20">
        <v>1</v>
      </c>
      <c r="E77" s="21">
        <v>0</v>
      </c>
      <c r="F77" s="22">
        <f>TRUNC(E77*D77,1)</f>
        <v>0</v>
      </c>
      <c r="G77" s="21">
        <v>0</v>
      </c>
      <c r="H77" s="22">
        <f>TRUNC(G77*D77,1)</f>
        <v>0</v>
      </c>
      <c r="I77" s="21">
        <f>TRUNC(SUMIF(V75:V77, RIGHTB(O77, 1), H75:H77)*U77, 2)</f>
        <v>0</v>
      </c>
      <c r="J77" s="22">
        <f>TRUNC(I77*D77,1)</f>
        <v>0</v>
      </c>
      <c r="K77" s="21">
        <f t="shared" si="17"/>
        <v>0</v>
      </c>
      <c r="L77" s="22">
        <f t="shared" si="17"/>
        <v>0</v>
      </c>
      <c r="M77" s="19" t="s">
        <v>51</v>
      </c>
      <c r="N77" s="4" t="s">
        <v>134</v>
      </c>
      <c r="O77" s="4" t="s">
        <v>571</v>
      </c>
      <c r="P77" s="4" t="s">
        <v>63</v>
      </c>
      <c r="Q77" s="4" t="s">
        <v>63</v>
      </c>
      <c r="R77" s="4" t="s">
        <v>63</v>
      </c>
      <c r="S77" s="2">
        <v>1</v>
      </c>
      <c r="T77" s="2">
        <v>2</v>
      </c>
      <c r="U77" s="2">
        <v>0.6</v>
      </c>
      <c r="AV77" s="4" t="s">
        <v>51</v>
      </c>
      <c r="AW77" s="4" t="s">
        <v>1085</v>
      </c>
      <c r="AX77" s="4" t="s">
        <v>51</v>
      </c>
      <c r="AY77" s="4" t="s">
        <v>51</v>
      </c>
      <c r="AZ77" s="4" t="s">
        <v>51</v>
      </c>
    </row>
    <row r="78" spans="1:52" ht="30" customHeight="1" x14ac:dyDescent="0.3">
      <c r="A78" s="19" t="s">
        <v>974</v>
      </c>
      <c r="B78" s="19" t="s">
        <v>51</v>
      </c>
      <c r="C78" s="19" t="s">
        <v>51</v>
      </c>
      <c r="D78" s="20"/>
      <c r="E78" s="21"/>
      <c r="F78" s="22">
        <f>TRUNC(SUMIF(N75:N77, N74, F75:F77),0)</f>
        <v>0</v>
      </c>
      <c r="G78" s="21"/>
      <c r="H78" s="22">
        <f>TRUNC(SUMIF(N75:N77, N74, H75:H77),0)</f>
        <v>0</v>
      </c>
      <c r="I78" s="21"/>
      <c r="J78" s="22">
        <f>TRUNC(SUMIF(N75:N77, N74, J75:J77),0)</f>
        <v>0</v>
      </c>
      <c r="K78" s="21"/>
      <c r="L78" s="22">
        <f>F78+H78+J78</f>
        <v>0</v>
      </c>
      <c r="M78" s="19" t="s">
        <v>51</v>
      </c>
      <c r="N78" s="4" t="s">
        <v>81</v>
      </c>
      <c r="O78" s="4" t="s">
        <v>81</v>
      </c>
      <c r="P78" s="4" t="s">
        <v>51</v>
      </c>
      <c r="Q78" s="4" t="s">
        <v>51</v>
      </c>
      <c r="R78" s="4" t="s">
        <v>51</v>
      </c>
      <c r="AV78" s="4" t="s">
        <v>51</v>
      </c>
      <c r="AW78" s="4" t="s">
        <v>51</v>
      </c>
      <c r="AX78" s="4" t="s">
        <v>51</v>
      </c>
      <c r="AY78" s="4" t="s">
        <v>51</v>
      </c>
      <c r="AZ78" s="4" t="s">
        <v>51</v>
      </c>
    </row>
    <row r="79" spans="1:52" ht="30" customHeight="1" x14ac:dyDescent="0.3">
      <c r="A79" s="20"/>
      <c r="B79" s="20"/>
      <c r="C79" s="20"/>
      <c r="D79" s="20"/>
      <c r="E79" s="21"/>
      <c r="F79" s="22"/>
      <c r="G79" s="21"/>
      <c r="H79" s="22"/>
      <c r="I79" s="21"/>
      <c r="J79" s="22"/>
      <c r="K79" s="21"/>
      <c r="L79" s="22"/>
      <c r="M79" s="20"/>
    </row>
    <row r="80" spans="1:52" ht="30" customHeight="1" x14ac:dyDescent="0.3">
      <c r="A80" s="14" t="s">
        <v>1086</v>
      </c>
      <c r="B80" s="15"/>
      <c r="C80" s="15"/>
      <c r="D80" s="15"/>
      <c r="E80" s="16"/>
      <c r="F80" s="17"/>
      <c r="G80" s="16"/>
      <c r="H80" s="17"/>
      <c r="I80" s="16"/>
      <c r="J80" s="17"/>
      <c r="K80" s="16"/>
      <c r="L80" s="17"/>
      <c r="M80" s="18"/>
      <c r="N80" s="4" t="s">
        <v>139</v>
      </c>
    </row>
    <row r="81" spans="1:52" ht="30" customHeight="1" x14ac:dyDescent="0.3">
      <c r="A81" s="19" t="s">
        <v>1087</v>
      </c>
      <c r="B81" s="19" t="s">
        <v>1088</v>
      </c>
      <c r="C81" s="19" t="s">
        <v>942</v>
      </c>
      <c r="D81" s="20">
        <v>0.8</v>
      </c>
      <c r="E81" s="21">
        <f>단가대비표!O63</f>
        <v>0</v>
      </c>
      <c r="F81" s="22">
        <f>TRUNC(E81*D81,1)</f>
        <v>0</v>
      </c>
      <c r="G81" s="21">
        <f>단가대비표!P63</f>
        <v>0</v>
      </c>
      <c r="H81" s="22">
        <f>TRUNC(G81*D81,1)</f>
        <v>0</v>
      </c>
      <c r="I81" s="21">
        <f>단가대비표!V63</f>
        <v>0</v>
      </c>
      <c r="J81" s="22">
        <f>TRUNC(I81*D81,1)</f>
        <v>0</v>
      </c>
      <c r="K81" s="21">
        <f>TRUNC(E81+G81+I81,1)</f>
        <v>0</v>
      </c>
      <c r="L81" s="22">
        <f>TRUNC(F81+H81+J81,1)</f>
        <v>0</v>
      </c>
      <c r="M81" s="19" t="s">
        <v>51</v>
      </c>
      <c r="N81" s="4" t="s">
        <v>139</v>
      </c>
      <c r="O81" s="4" t="s">
        <v>1089</v>
      </c>
      <c r="P81" s="4" t="s">
        <v>63</v>
      </c>
      <c r="Q81" s="4" t="s">
        <v>63</v>
      </c>
      <c r="R81" s="4" t="s">
        <v>62</v>
      </c>
      <c r="AV81" s="4" t="s">
        <v>51</v>
      </c>
      <c r="AW81" s="4" t="s">
        <v>1090</v>
      </c>
      <c r="AX81" s="4" t="s">
        <v>51</v>
      </c>
      <c r="AY81" s="4" t="s">
        <v>51</v>
      </c>
      <c r="AZ81" s="4" t="s">
        <v>51</v>
      </c>
    </row>
    <row r="82" spans="1:52" ht="30" customHeight="1" x14ac:dyDescent="0.3">
      <c r="A82" s="19" t="s">
        <v>1091</v>
      </c>
      <c r="B82" s="19" t="s">
        <v>1092</v>
      </c>
      <c r="C82" s="19" t="s">
        <v>97</v>
      </c>
      <c r="D82" s="20">
        <v>1.742</v>
      </c>
      <c r="E82" s="21">
        <f>일위대가목록!E147</f>
        <v>0</v>
      </c>
      <c r="F82" s="22">
        <f>TRUNC(E82*D82,1)</f>
        <v>0</v>
      </c>
      <c r="G82" s="21">
        <f>일위대가목록!F147</f>
        <v>0</v>
      </c>
      <c r="H82" s="22">
        <f>TRUNC(G82*D82,1)</f>
        <v>0</v>
      </c>
      <c r="I82" s="21">
        <f>일위대가목록!G147</f>
        <v>0</v>
      </c>
      <c r="J82" s="22">
        <f>TRUNC(I82*D82,1)</f>
        <v>0</v>
      </c>
      <c r="K82" s="21">
        <f>TRUNC(E82+G82+I82,1)</f>
        <v>0</v>
      </c>
      <c r="L82" s="22">
        <f>TRUNC(F82+H82+J82,1)</f>
        <v>0</v>
      </c>
      <c r="M82" s="19" t="s">
        <v>1093</v>
      </c>
      <c r="N82" s="4" t="s">
        <v>139</v>
      </c>
      <c r="O82" s="4" t="s">
        <v>1094</v>
      </c>
      <c r="P82" s="4" t="s">
        <v>62</v>
      </c>
      <c r="Q82" s="4" t="s">
        <v>63</v>
      </c>
      <c r="R82" s="4" t="s">
        <v>63</v>
      </c>
      <c r="AV82" s="4" t="s">
        <v>51</v>
      </c>
      <c r="AW82" s="4" t="s">
        <v>1095</v>
      </c>
      <c r="AX82" s="4" t="s">
        <v>51</v>
      </c>
      <c r="AY82" s="4" t="s">
        <v>51</v>
      </c>
      <c r="AZ82" s="4" t="s">
        <v>51</v>
      </c>
    </row>
    <row r="83" spans="1:52" ht="30" customHeight="1" x14ac:dyDescent="0.3">
      <c r="A83" s="19" t="s">
        <v>974</v>
      </c>
      <c r="B83" s="19" t="s">
        <v>51</v>
      </c>
      <c r="C83" s="19" t="s">
        <v>51</v>
      </c>
      <c r="D83" s="20"/>
      <c r="E83" s="21"/>
      <c r="F83" s="22">
        <f>TRUNC(SUMIF(N81:N82, N80, F81:F82),0)</f>
        <v>0</v>
      </c>
      <c r="G83" s="21"/>
      <c r="H83" s="22">
        <f>TRUNC(SUMIF(N81:N82, N80, H81:H82),0)</f>
        <v>0</v>
      </c>
      <c r="I83" s="21"/>
      <c r="J83" s="22">
        <f>TRUNC(SUMIF(N81:N82, N80, J81:J82),0)</f>
        <v>0</v>
      </c>
      <c r="K83" s="21"/>
      <c r="L83" s="22">
        <f>F83+H83+J83</f>
        <v>0</v>
      </c>
      <c r="M83" s="19" t="s">
        <v>51</v>
      </c>
      <c r="N83" s="4" t="s">
        <v>81</v>
      </c>
      <c r="O83" s="4" t="s">
        <v>81</v>
      </c>
      <c r="P83" s="4" t="s">
        <v>51</v>
      </c>
      <c r="Q83" s="4" t="s">
        <v>51</v>
      </c>
      <c r="R83" s="4" t="s">
        <v>51</v>
      </c>
      <c r="AV83" s="4" t="s">
        <v>51</v>
      </c>
      <c r="AW83" s="4" t="s">
        <v>51</v>
      </c>
      <c r="AX83" s="4" t="s">
        <v>51</v>
      </c>
      <c r="AY83" s="4" t="s">
        <v>51</v>
      </c>
      <c r="AZ83" s="4" t="s">
        <v>51</v>
      </c>
    </row>
    <row r="84" spans="1:52" ht="30" customHeight="1" x14ac:dyDescent="0.3">
      <c r="A84" s="20"/>
      <c r="B84" s="20"/>
      <c r="C84" s="20"/>
      <c r="D84" s="20"/>
      <c r="E84" s="21"/>
      <c r="F84" s="22"/>
      <c r="G84" s="21"/>
      <c r="H84" s="22"/>
      <c r="I84" s="21"/>
      <c r="J84" s="22"/>
      <c r="K84" s="21"/>
      <c r="L84" s="22"/>
      <c r="M84" s="20"/>
    </row>
    <row r="85" spans="1:52" ht="30" customHeight="1" x14ac:dyDescent="0.3">
      <c r="A85" s="14" t="s">
        <v>1096</v>
      </c>
      <c r="B85" s="15"/>
      <c r="C85" s="15"/>
      <c r="D85" s="15"/>
      <c r="E85" s="16"/>
      <c r="F85" s="17"/>
      <c r="G85" s="16"/>
      <c r="H85" s="17"/>
      <c r="I85" s="16"/>
      <c r="J85" s="17"/>
      <c r="K85" s="16"/>
      <c r="L85" s="17"/>
      <c r="M85" s="18"/>
      <c r="N85" s="4" t="s">
        <v>144</v>
      </c>
    </row>
    <row r="86" spans="1:52" ht="30" customHeight="1" x14ac:dyDescent="0.3">
      <c r="A86" s="19" t="s">
        <v>1097</v>
      </c>
      <c r="B86" s="19" t="s">
        <v>1098</v>
      </c>
      <c r="C86" s="19" t="s">
        <v>999</v>
      </c>
      <c r="D86" s="20">
        <v>8.4</v>
      </c>
      <c r="E86" s="21">
        <f>단가대비표!O19</f>
        <v>0</v>
      </c>
      <c r="F86" s="22">
        <f>TRUNC(E86*D86,1)</f>
        <v>0</v>
      </c>
      <c r="G86" s="21">
        <f>단가대비표!P19</f>
        <v>0</v>
      </c>
      <c r="H86" s="22">
        <f>TRUNC(G86*D86,1)</f>
        <v>0</v>
      </c>
      <c r="I86" s="21">
        <f>단가대비표!V19</f>
        <v>0</v>
      </c>
      <c r="J86" s="22">
        <f>TRUNC(I86*D86,1)</f>
        <v>0</v>
      </c>
      <c r="K86" s="21">
        <f t="shared" ref="K86:L88" si="18">TRUNC(E86+G86+I86,1)</f>
        <v>0</v>
      </c>
      <c r="L86" s="22">
        <f t="shared" si="18"/>
        <v>0</v>
      </c>
      <c r="M86" s="19" t="s">
        <v>51</v>
      </c>
      <c r="N86" s="4" t="s">
        <v>144</v>
      </c>
      <c r="O86" s="4" t="s">
        <v>1099</v>
      </c>
      <c r="P86" s="4" t="s">
        <v>63</v>
      </c>
      <c r="Q86" s="4" t="s">
        <v>63</v>
      </c>
      <c r="R86" s="4" t="s">
        <v>62</v>
      </c>
      <c r="AV86" s="4" t="s">
        <v>51</v>
      </c>
      <c r="AW86" s="4" t="s">
        <v>1100</v>
      </c>
      <c r="AX86" s="4" t="s">
        <v>51</v>
      </c>
      <c r="AY86" s="4" t="s">
        <v>51</v>
      </c>
      <c r="AZ86" s="4" t="s">
        <v>51</v>
      </c>
    </row>
    <row r="87" spans="1:52" ht="30" customHeight="1" x14ac:dyDescent="0.3">
      <c r="A87" s="19" t="s">
        <v>1101</v>
      </c>
      <c r="B87" s="19" t="s">
        <v>1003</v>
      </c>
      <c r="C87" s="19" t="s">
        <v>1004</v>
      </c>
      <c r="D87" s="20">
        <v>0.21840000000000001</v>
      </c>
      <c r="E87" s="21">
        <f>단가대비표!O165</f>
        <v>0</v>
      </c>
      <c r="F87" s="22">
        <f>TRUNC(E87*D87,1)</f>
        <v>0</v>
      </c>
      <c r="G87" s="21">
        <f>단가대비표!P165</f>
        <v>0</v>
      </c>
      <c r="H87" s="22">
        <f>TRUNC(G87*D87,1)</f>
        <v>0</v>
      </c>
      <c r="I87" s="21">
        <f>단가대비표!V165</f>
        <v>0</v>
      </c>
      <c r="J87" s="22">
        <f>TRUNC(I87*D87,1)</f>
        <v>0</v>
      </c>
      <c r="K87" s="21">
        <f t="shared" si="18"/>
        <v>0</v>
      </c>
      <c r="L87" s="22">
        <f t="shared" si="18"/>
        <v>0</v>
      </c>
      <c r="M87" s="19" t="s">
        <v>51</v>
      </c>
      <c r="N87" s="4" t="s">
        <v>144</v>
      </c>
      <c r="O87" s="4" t="s">
        <v>1102</v>
      </c>
      <c r="P87" s="4" t="s">
        <v>63</v>
      </c>
      <c r="Q87" s="4" t="s">
        <v>63</v>
      </c>
      <c r="R87" s="4" t="s">
        <v>62</v>
      </c>
      <c r="V87" s="2">
        <v>1</v>
      </c>
      <c r="AV87" s="4" t="s">
        <v>51</v>
      </c>
      <c r="AW87" s="4" t="s">
        <v>1103</v>
      </c>
      <c r="AX87" s="4" t="s">
        <v>51</v>
      </c>
      <c r="AY87" s="4" t="s">
        <v>51</v>
      </c>
      <c r="AZ87" s="4" t="s">
        <v>51</v>
      </c>
    </row>
    <row r="88" spans="1:52" ht="30" customHeight="1" x14ac:dyDescent="0.3">
      <c r="A88" s="19" t="s">
        <v>1083</v>
      </c>
      <c r="B88" s="19" t="s">
        <v>1084</v>
      </c>
      <c r="C88" s="19" t="s">
        <v>168</v>
      </c>
      <c r="D88" s="20">
        <v>1</v>
      </c>
      <c r="E88" s="21">
        <v>0</v>
      </c>
      <c r="F88" s="22">
        <f>TRUNC(E88*D88,1)</f>
        <v>0</v>
      </c>
      <c r="G88" s="21">
        <v>0</v>
      </c>
      <c r="H88" s="22">
        <f>TRUNC(G88*D88,1)</f>
        <v>0</v>
      </c>
      <c r="I88" s="21">
        <f>TRUNC(SUMIF(V86:V88, RIGHTB(O88, 1), H86:H88)*U88, 2)</f>
        <v>0</v>
      </c>
      <c r="J88" s="22">
        <f>TRUNC(I88*D88,1)</f>
        <v>0</v>
      </c>
      <c r="K88" s="21">
        <f t="shared" si="18"/>
        <v>0</v>
      </c>
      <c r="L88" s="22">
        <f t="shared" si="18"/>
        <v>0</v>
      </c>
      <c r="M88" s="19" t="s">
        <v>51</v>
      </c>
      <c r="N88" s="4" t="s">
        <v>144</v>
      </c>
      <c r="O88" s="4" t="s">
        <v>571</v>
      </c>
      <c r="P88" s="4" t="s">
        <v>63</v>
      </c>
      <c r="Q88" s="4" t="s">
        <v>63</v>
      </c>
      <c r="R88" s="4" t="s">
        <v>63</v>
      </c>
      <c r="S88" s="2">
        <v>1</v>
      </c>
      <c r="T88" s="2">
        <v>2</v>
      </c>
      <c r="U88" s="2">
        <v>0.6</v>
      </c>
      <c r="AV88" s="4" t="s">
        <v>51</v>
      </c>
      <c r="AW88" s="4" t="s">
        <v>1104</v>
      </c>
      <c r="AX88" s="4" t="s">
        <v>51</v>
      </c>
      <c r="AY88" s="4" t="s">
        <v>51</v>
      </c>
      <c r="AZ88" s="4" t="s">
        <v>51</v>
      </c>
    </row>
    <row r="89" spans="1:52" ht="30" customHeight="1" x14ac:dyDescent="0.3">
      <c r="A89" s="19" t="s">
        <v>974</v>
      </c>
      <c r="B89" s="19" t="s">
        <v>51</v>
      </c>
      <c r="C89" s="19" t="s">
        <v>51</v>
      </c>
      <c r="D89" s="20"/>
      <c r="E89" s="21"/>
      <c r="F89" s="22">
        <f>TRUNC(SUMIF(N86:N88, N85, F86:F88),0)</f>
        <v>0</v>
      </c>
      <c r="G89" s="21"/>
      <c r="H89" s="22">
        <f>TRUNC(SUMIF(N86:N88, N85, H86:H88),0)</f>
        <v>0</v>
      </c>
      <c r="I89" s="21"/>
      <c r="J89" s="22">
        <f>TRUNC(SUMIF(N86:N88, N85, J86:J88),0)</f>
        <v>0</v>
      </c>
      <c r="K89" s="21"/>
      <c r="L89" s="22">
        <f>F89+H89+J89</f>
        <v>0</v>
      </c>
      <c r="M89" s="19" t="s">
        <v>51</v>
      </c>
      <c r="N89" s="4" t="s">
        <v>81</v>
      </c>
      <c r="O89" s="4" t="s">
        <v>81</v>
      </c>
      <c r="P89" s="4" t="s">
        <v>51</v>
      </c>
      <c r="Q89" s="4" t="s">
        <v>51</v>
      </c>
      <c r="R89" s="4" t="s">
        <v>51</v>
      </c>
      <c r="AV89" s="4" t="s">
        <v>51</v>
      </c>
      <c r="AW89" s="4" t="s">
        <v>51</v>
      </c>
      <c r="AX89" s="4" t="s">
        <v>51</v>
      </c>
      <c r="AY89" s="4" t="s">
        <v>51</v>
      </c>
      <c r="AZ89" s="4" t="s">
        <v>51</v>
      </c>
    </row>
    <row r="90" spans="1:52" ht="30" customHeight="1" x14ac:dyDescent="0.3">
      <c r="A90" s="20"/>
      <c r="B90" s="20"/>
      <c r="C90" s="20"/>
      <c r="D90" s="20"/>
      <c r="E90" s="21"/>
      <c r="F90" s="22"/>
      <c r="G90" s="21"/>
      <c r="H90" s="22"/>
      <c r="I90" s="21"/>
      <c r="J90" s="22"/>
      <c r="K90" s="21"/>
      <c r="L90" s="22"/>
      <c r="M90" s="20"/>
    </row>
    <row r="91" spans="1:52" ht="30" customHeight="1" x14ac:dyDescent="0.3">
      <c r="A91" s="14" t="s">
        <v>1105</v>
      </c>
      <c r="B91" s="15"/>
      <c r="C91" s="15"/>
      <c r="D91" s="15"/>
      <c r="E91" s="16"/>
      <c r="F91" s="17"/>
      <c r="G91" s="16"/>
      <c r="H91" s="17"/>
      <c r="I91" s="16"/>
      <c r="J91" s="17"/>
      <c r="K91" s="16"/>
      <c r="L91" s="17"/>
      <c r="M91" s="18"/>
      <c r="N91" s="4" t="s">
        <v>149</v>
      </c>
    </row>
    <row r="92" spans="1:52" ht="30" customHeight="1" x14ac:dyDescent="0.3">
      <c r="A92" s="19" t="s">
        <v>1106</v>
      </c>
      <c r="B92" s="19" t="s">
        <v>147</v>
      </c>
      <c r="C92" s="19" t="s">
        <v>1107</v>
      </c>
      <c r="D92" s="20">
        <v>0.5333</v>
      </c>
      <c r="E92" s="21">
        <f>일위대가목록!E148</f>
        <v>0</v>
      </c>
      <c r="F92" s="22">
        <f>TRUNC(E92*D92,1)</f>
        <v>0</v>
      </c>
      <c r="G92" s="21">
        <f>일위대가목록!F148</f>
        <v>0</v>
      </c>
      <c r="H92" s="22">
        <f>TRUNC(G92*D92,1)</f>
        <v>0</v>
      </c>
      <c r="I92" s="21">
        <f>일위대가목록!G148</f>
        <v>0</v>
      </c>
      <c r="J92" s="22">
        <f>TRUNC(I92*D92,1)</f>
        <v>0</v>
      </c>
      <c r="K92" s="21">
        <f>TRUNC(E92+G92+I92,1)</f>
        <v>0</v>
      </c>
      <c r="L92" s="22">
        <f>TRUNC(F92+H92+J92,1)</f>
        <v>0</v>
      </c>
      <c r="M92" s="19" t="s">
        <v>1108</v>
      </c>
      <c r="N92" s="4" t="s">
        <v>149</v>
      </c>
      <c r="O92" s="4" t="s">
        <v>1109</v>
      </c>
      <c r="P92" s="4" t="s">
        <v>62</v>
      </c>
      <c r="Q92" s="4" t="s">
        <v>63</v>
      </c>
      <c r="R92" s="4" t="s">
        <v>63</v>
      </c>
      <c r="AV92" s="4" t="s">
        <v>51</v>
      </c>
      <c r="AW92" s="4" t="s">
        <v>1110</v>
      </c>
      <c r="AX92" s="4" t="s">
        <v>51</v>
      </c>
      <c r="AY92" s="4" t="s">
        <v>51</v>
      </c>
      <c r="AZ92" s="4" t="s">
        <v>51</v>
      </c>
    </row>
    <row r="93" spans="1:52" ht="30" customHeight="1" x14ac:dyDescent="0.3">
      <c r="A93" s="19" t="s">
        <v>974</v>
      </c>
      <c r="B93" s="19" t="s">
        <v>51</v>
      </c>
      <c r="C93" s="19" t="s">
        <v>51</v>
      </c>
      <c r="D93" s="20"/>
      <c r="E93" s="21"/>
      <c r="F93" s="22">
        <f>TRUNC(SUMIF(N92:N92, N91, F92:F92),0)</f>
        <v>0</v>
      </c>
      <c r="G93" s="21"/>
      <c r="H93" s="22">
        <f>TRUNC(SUMIF(N92:N92, N91, H92:H92),0)</f>
        <v>0</v>
      </c>
      <c r="I93" s="21"/>
      <c r="J93" s="22">
        <f>TRUNC(SUMIF(N92:N92, N91, J92:J92),0)</f>
        <v>0</v>
      </c>
      <c r="K93" s="21"/>
      <c r="L93" s="22">
        <f>F93+H93+J93</f>
        <v>0</v>
      </c>
      <c r="M93" s="19" t="s">
        <v>51</v>
      </c>
      <c r="N93" s="4" t="s">
        <v>81</v>
      </c>
      <c r="O93" s="4" t="s">
        <v>81</v>
      </c>
      <c r="P93" s="4" t="s">
        <v>51</v>
      </c>
      <c r="Q93" s="4" t="s">
        <v>51</v>
      </c>
      <c r="R93" s="4" t="s">
        <v>51</v>
      </c>
      <c r="AV93" s="4" t="s">
        <v>51</v>
      </c>
      <c r="AW93" s="4" t="s">
        <v>51</v>
      </c>
      <c r="AX93" s="4" t="s">
        <v>51</v>
      </c>
      <c r="AY93" s="4" t="s">
        <v>51</v>
      </c>
      <c r="AZ93" s="4" t="s">
        <v>51</v>
      </c>
    </row>
    <row r="94" spans="1:52" ht="30" customHeight="1" x14ac:dyDescent="0.3">
      <c r="A94" s="20"/>
      <c r="B94" s="20"/>
      <c r="C94" s="20"/>
      <c r="D94" s="20"/>
      <c r="E94" s="21"/>
      <c r="F94" s="22"/>
      <c r="G94" s="21"/>
      <c r="H94" s="22"/>
      <c r="I94" s="21"/>
      <c r="J94" s="22"/>
      <c r="K94" s="21"/>
      <c r="L94" s="22"/>
      <c r="M94" s="20"/>
    </row>
    <row r="95" spans="1:52" ht="30" customHeight="1" x14ac:dyDescent="0.3">
      <c r="A95" s="14" t="s">
        <v>1111</v>
      </c>
      <c r="B95" s="15"/>
      <c r="C95" s="15"/>
      <c r="D95" s="15"/>
      <c r="E95" s="16"/>
      <c r="F95" s="17"/>
      <c r="G95" s="16"/>
      <c r="H95" s="17"/>
      <c r="I95" s="16"/>
      <c r="J95" s="17"/>
      <c r="K95" s="16"/>
      <c r="L95" s="17"/>
      <c r="M95" s="18"/>
      <c r="N95" s="4" t="s">
        <v>153</v>
      </c>
    </row>
    <row r="96" spans="1:52" ht="30" customHeight="1" x14ac:dyDescent="0.3">
      <c r="A96" s="19" t="s">
        <v>1041</v>
      </c>
      <c r="B96" s="19" t="s">
        <v>1003</v>
      </c>
      <c r="C96" s="19" t="s">
        <v>1004</v>
      </c>
      <c r="D96" s="20">
        <v>2.4705999999999999E-2</v>
      </c>
      <c r="E96" s="21">
        <f>단가대비표!O167</f>
        <v>0</v>
      </c>
      <c r="F96" s="22">
        <f t="shared" ref="F96:F103" si="19">TRUNC(E96*D96,1)</f>
        <v>0</v>
      </c>
      <c r="G96" s="21">
        <f>단가대비표!P167</f>
        <v>0</v>
      </c>
      <c r="H96" s="22">
        <f t="shared" ref="H96:H103" si="20">TRUNC(G96*D96,1)</f>
        <v>0</v>
      </c>
      <c r="I96" s="21">
        <f>단가대비표!V167</f>
        <v>0</v>
      </c>
      <c r="J96" s="22">
        <f t="shared" ref="J96:J103" si="21">TRUNC(I96*D96,1)</f>
        <v>0</v>
      </c>
      <c r="K96" s="21">
        <f t="shared" ref="K96:L103" si="22">TRUNC(E96+G96+I96,1)</f>
        <v>0</v>
      </c>
      <c r="L96" s="22">
        <f t="shared" si="22"/>
        <v>0</v>
      </c>
      <c r="M96" s="19" t="s">
        <v>51</v>
      </c>
      <c r="N96" s="4" t="s">
        <v>153</v>
      </c>
      <c r="O96" s="4" t="s">
        <v>1042</v>
      </c>
      <c r="P96" s="4" t="s">
        <v>63</v>
      </c>
      <c r="Q96" s="4" t="s">
        <v>63</v>
      </c>
      <c r="R96" s="4" t="s">
        <v>62</v>
      </c>
      <c r="AV96" s="4" t="s">
        <v>51</v>
      </c>
      <c r="AW96" s="4" t="s">
        <v>1112</v>
      </c>
      <c r="AX96" s="4" t="s">
        <v>51</v>
      </c>
      <c r="AY96" s="4" t="s">
        <v>51</v>
      </c>
      <c r="AZ96" s="4" t="s">
        <v>51</v>
      </c>
    </row>
    <row r="97" spans="1:52" ht="30" customHeight="1" x14ac:dyDescent="0.3">
      <c r="A97" s="19" t="s">
        <v>1044</v>
      </c>
      <c r="B97" s="19" t="s">
        <v>1003</v>
      </c>
      <c r="C97" s="19" t="s">
        <v>1004</v>
      </c>
      <c r="D97" s="20">
        <v>2.8235E-2</v>
      </c>
      <c r="E97" s="21">
        <f>단가대비표!O159</f>
        <v>0</v>
      </c>
      <c r="F97" s="22">
        <f t="shared" si="19"/>
        <v>0</v>
      </c>
      <c r="G97" s="21">
        <f>단가대비표!P159</f>
        <v>0</v>
      </c>
      <c r="H97" s="22">
        <f t="shared" si="20"/>
        <v>0</v>
      </c>
      <c r="I97" s="21">
        <f>단가대비표!V159</f>
        <v>0</v>
      </c>
      <c r="J97" s="22">
        <f t="shared" si="21"/>
        <v>0</v>
      </c>
      <c r="K97" s="21">
        <f t="shared" si="22"/>
        <v>0</v>
      </c>
      <c r="L97" s="22">
        <f t="shared" si="22"/>
        <v>0</v>
      </c>
      <c r="M97" s="19" t="s">
        <v>51</v>
      </c>
      <c r="N97" s="4" t="s">
        <v>153</v>
      </c>
      <c r="O97" s="4" t="s">
        <v>1045</v>
      </c>
      <c r="P97" s="4" t="s">
        <v>63</v>
      </c>
      <c r="Q97" s="4" t="s">
        <v>63</v>
      </c>
      <c r="R97" s="4" t="s">
        <v>62</v>
      </c>
      <c r="AV97" s="4" t="s">
        <v>51</v>
      </c>
      <c r="AW97" s="4" t="s">
        <v>1113</v>
      </c>
      <c r="AX97" s="4" t="s">
        <v>51</v>
      </c>
      <c r="AY97" s="4" t="s">
        <v>51</v>
      </c>
      <c r="AZ97" s="4" t="s">
        <v>51</v>
      </c>
    </row>
    <row r="98" spans="1:52" ht="30" customHeight="1" x14ac:dyDescent="0.3">
      <c r="A98" s="19" t="s">
        <v>1002</v>
      </c>
      <c r="B98" s="19" t="s">
        <v>1003</v>
      </c>
      <c r="C98" s="19" t="s">
        <v>1004</v>
      </c>
      <c r="D98" s="20">
        <v>1.7646999999999999E-2</v>
      </c>
      <c r="E98" s="21">
        <f>단가대비표!O158</f>
        <v>0</v>
      </c>
      <c r="F98" s="22">
        <f t="shared" si="19"/>
        <v>0</v>
      </c>
      <c r="G98" s="21">
        <f>단가대비표!P158</f>
        <v>0</v>
      </c>
      <c r="H98" s="22">
        <f t="shared" si="20"/>
        <v>0</v>
      </c>
      <c r="I98" s="21">
        <f>단가대비표!V158</f>
        <v>0</v>
      </c>
      <c r="J98" s="22">
        <f t="shared" si="21"/>
        <v>0</v>
      </c>
      <c r="K98" s="21">
        <f t="shared" si="22"/>
        <v>0</v>
      </c>
      <c r="L98" s="22">
        <f t="shared" si="22"/>
        <v>0</v>
      </c>
      <c r="M98" s="19" t="s">
        <v>51</v>
      </c>
      <c r="N98" s="4" t="s">
        <v>153</v>
      </c>
      <c r="O98" s="4" t="s">
        <v>1005</v>
      </c>
      <c r="P98" s="4" t="s">
        <v>63</v>
      </c>
      <c r="Q98" s="4" t="s">
        <v>63</v>
      </c>
      <c r="R98" s="4" t="s">
        <v>62</v>
      </c>
      <c r="AV98" s="4" t="s">
        <v>51</v>
      </c>
      <c r="AW98" s="4" t="s">
        <v>1114</v>
      </c>
      <c r="AX98" s="4" t="s">
        <v>51</v>
      </c>
      <c r="AY98" s="4" t="s">
        <v>51</v>
      </c>
      <c r="AZ98" s="4" t="s">
        <v>51</v>
      </c>
    </row>
    <row r="99" spans="1:52" ht="30" customHeight="1" x14ac:dyDescent="0.3">
      <c r="A99" s="19" t="s">
        <v>1048</v>
      </c>
      <c r="B99" s="19" t="s">
        <v>1115</v>
      </c>
      <c r="C99" s="19" t="s">
        <v>59</v>
      </c>
      <c r="D99" s="20">
        <v>3.4499999999999998E-4</v>
      </c>
      <c r="E99" s="21">
        <f>단가대비표!O143</f>
        <v>0</v>
      </c>
      <c r="F99" s="22">
        <f t="shared" si="19"/>
        <v>0</v>
      </c>
      <c r="G99" s="21">
        <f>단가대비표!P143</f>
        <v>0</v>
      </c>
      <c r="H99" s="22">
        <f t="shared" si="20"/>
        <v>0</v>
      </c>
      <c r="I99" s="21">
        <f>단가대비표!V143</f>
        <v>0</v>
      </c>
      <c r="J99" s="22">
        <f t="shared" si="21"/>
        <v>0</v>
      </c>
      <c r="K99" s="21">
        <f t="shared" si="22"/>
        <v>0</v>
      </c>
      <c r="L99" s="22">
        <f t="shared" si="22"/>
        <v>0</v>
      </c>
      <c r="M99" s="19" t="s">
        <v>1050</v>
      </c>
      <c r="N99" s="4" t="s">
        <v>153</v>
      </c>
      <c r="O99" s="4" t="s">
        <v>1116</v>
      </c>
      <c r="P99" s="4" t="s">
        <v>63</v>
      </c>
      <c r="Q99" s="4" t="s">
        <v>63</v>
      </c>
      <c r="R99" s="4" t="s">
        <v>62</v>
      </c>
      <c r="AV99" s="4" t="s">
        <v>51</v>
      </c>
      <c r="AW99" s="4" t="s">
        <v>1117</v>
      </c>
      <c r="AX99" s="4" t="s">
        <v>51</v>
      </c>
      <c r="AY99" s="4" t="s">
        <v>51</v>
      </c>
      <c r="AZ99" s="4" t="s">
        <v>51</v>
      </c>
    </row>
    <row r="100" spans="1:52" ht="30" customHeight="1" x14ac:dyDescent="0.3">
      <c r="A100" s="19" t="s">
        <v>1053</v>
      </c>
      <c r="B100" s="19" t="s">
        <v>1118</v>
      </c>
      <c r="C100" s="19" t="s">
        <v>942</v>
      </c>
      <c r="D100" s="20">
        <v>2.5000000000000001E-3</v>
      </c>
      <c r="E100" s="21">
        <f>단가대비표!O145</f>
        <v>0</v>
      </c>
      <c r="F100" s="22">
        <f t="shared" si="19"/>
        <v>0</v>
      </c>
      <c r="G100" s="21">
        <f>단가대비표!P145</f>
        <v>0</v>
      </c>
      <c r="H100" s="22">
        <f t="shared" si="20"/>
        <v>0</v>
      </c>
      <c r="I100" s="21">
        <f>단가대비표!V145</f>
        <v>0</v>
      </c>
      <c r="J100" s="22">
        <f t="shared" si="21"/>
        <v>0</v>
      </c>
      <c r="K100" s="21">
        <f t="shared" si="22"/>
        <v>0</v>
      </c>
      <c r="L100" s="22">
        <f t="shared" si="22"/>
        <v>0</v>
      </c>
      <c r="M100" s="19" t="s">
        <v>51</v>
      </c>
      <c r="N100" s="4" t="s">
        <v>153</v>
      </c>
      <c r="O100" s="4" t="s">
        <v>1119</v>
      </c>
      <c r="P100" s="4" t="s">
        <v>63</v>
      </c>
      <c r="Q100" s="4" t="s">
        <v>63</v>
      </c>
      <c r="R100" s="4" t="s">
        <v>62</v>
      </c>
      <c r="AV100" s="4" t="s">
        <v>51</v>
      </c>
      <c r="AW100" s="4" t="s">
        <v>1120</v>
      </c>
      <c r="AX100" s="4" t="s">
        <v>51</v>
      </c>
      <c r="AY100" s="4" t="s">
        <v>51</v>
      </c>
      <c r="AZ100" s="4" t="s">
        <v>51</v>
      </c>
    </row>
    <row r="101" spans="1:52" ht="30" customHeight="1" x14ac:dyDescent="0.3">
      <c r="A101" s="19" t="s">
        <v>1057</v>
      </c>
      <c r="B101" s="19" t="s">
        <v>1058</v>
      </c>
      <c r="C101" s="19" t="s">
        <v>1059</v>
      </c>
      <c r="D101" s="20">
        <v>6.2</v>
      </c>
      <c r="E101" s="21">
        <f>단가대비표!O147</f>
        <v>0</v>
      </c>
      <c r="F101" s="22">
        <f t="shared" si="19"/>
        <v>0</v>
      </c>
      <c r="G101" s="21">
        <f>단가대비표!P147</f>
        <v>0</v>
      </c>
      <c r="H101" s="22">
        <f t="shared" si="20"/>
        <v>0</v>
      </c>
      <c r="I101" s="21">
        <f>단가대비표!V147</f>
        <v>0</v>
      </c>
      <c r="J101" s="22">
        <f t="shared" si="21"/>
        <v>0</v>
      </c>
      <c r="K101" s="21">
        <f t="shared" si="22"/>
        <v>0</v>
      </c>
      <c r="L101" s="22">
        <f t="shared" si="22"/>
        <v>0</v>
      </c>
      <c r="M101" s="19" t="s">
        <v>51</v>
      </c>
      <c r="N101" s="4" t="s">
        <v>153</v>
      </c>
      <c r="O101" s="4" t="s">
        <v>1060</v>
      </c>
      <c r="P101" s="4" t="s">
        <v>63</v>
      </c>
      <c r="Q101" s="4" t="s">
        <v>63</v>
      </c>
      <c r="R101" s="4" t="s">
        <v>62</v>
      </c>
      <c r="AV101" s="4" t="s">
        <v>51</v>
      </c>
      <c r="AW101" s="4" t="s">
        <v>1121</v>
      </c>
      <c r="AX101" s="4" t="s">
        <v>51</v>
      </c>
      <c r="AY101" s="4" t="s">
        <v>51</v>
      </c>
      <c r="AZ101" s="4" t="s">
        <v>51</v>
      </c>
    </row>
    <row r="102" spans="1:52" ht="30" customHeight="1" x14ac:dyDescent="0.3">
      <c r="A102" s="19" t="s">
        <v>1062</v>
      </c>
      <c r="B102" s="19" t="s">
        <v>1063</v>
      </c>
      <c r="C102" s="19" t="s">
        <v>1064</v>
      </c>
      <c r="D102" s="20">
        <v>3.8000000000000002E-5</v>
      </c>
      <c r="E102" s="21">
        <f>단가대비표!O148</f>
        <v>0</v>
      </c>
      <c r="F102" s="22">
        <f t="shared" si="19"/>
        <v>0</v>
      </c>
      <c r="G102" s="21">
        <f>단가대비표!P148</f>
        <v>0</v>
      </c>
      <c r="H102" s="22">
        <f t="shared" si="20"/>
        <v>0</v>
      </c>
      <c r="I102" s="21">
        <f>단가대비표!V148</f>
        <v>0</v>
      </c>
      <c r="J102" s="22">
        <f t="shared" si="21"/>
        <v>0</v>
      </c>
      <c r="K102" s="21">
        <f t="shared" si="22"/>
        <v>0</v>
      </c>
      <c r="L102" s="22">
        <f t="shared" si="22"/>
        <v>0</v>
      </c>
      <c r="M102" s="19" t="s">
        <v>51</v>
      </c>
      <c r="N102" s="4" t="s">
        <v>153</v>
      </c>
      <c r="O102" s="4" t="s">
        <v>1065</v>
      </c>
      <c r="P102" s="4" t="s">
        <v>63</v>
      </c>
      <c r="Q102" s="4" t="s">
        <v>63</v>
      </c>
      <c r="R102" s="4" t="s">
        <v>62</v>
      </c>
      <c r="AV102" s="4" t="s">
        <v>51</v>
      </c>
      <c r="AW102" s="4" t="s">
        <v>1122</v>
      </c>
      <c r="AX102" s="4" t="s">
        <v>51</v>
      </c>
      <c r="AY102" s="4" t="s">
        <v>51</v>
      </c>
      <c r="AZ102" s="4" t="s">
        <v>51</v>
      </c>
    </row>
    <row r="103" spans="1:52" ht="30" customHeight="1" x14ac:dyDescent="0.3">
      <c r="A103" s="19" t="s">
        <v>1123</v>
      </c>
      <c r="B103" s="19" t="s">
        <v>1124</v>
      </c>
      <c r="C103" s="19" t="s">
        <v>942</v>
      </c>
      <c r="D103" s="20">
        <v>1</v>
      </c>
      <c r="E103" s="21">
        <f>단가대비표!O149</f>
        <v>0</v>
      </c>
      <c r="F103" s="22">
        <f t="shared" si="19"/>
        <v>0</v>
      </c>
      <c r="G103" s="21">
        <f>단가대비표!P149</f>
        <v>0</v>
      </c>
      <c r="H103" s="22">
        <f t="shared" si="20"/>
        <v>0</v>
      </c>
      <c r="I103" s="21">
        <f>단가대비표!V149</f>
        <v>0</v>
      </c>
      <c r="J103" s="22">
        <f t="shared" si="21"/>
        <v>0</v>
      </c>
      <c r="K103" s="21">
        <f t="shared" si="22"/>
        <v>0</v>
      </c>
      <c r="L103" s="22">
        <f t="shared" si="22"/>
        <v>0</v>
      </c>
      <c r="M103" s="19" t="s">
        <v>51</v>
      </c>
      <c r="N103" s="4" t="s">
        <v>153</v>
      </c>
      <c r="O103" s="4" t="s">
        <v>1125</v>
      </c>
      <c r="P103" s="4" t="s">
        <v>63</v>
      </c>
      <c r="Q103" s="4" t="s">
        <v>63</v>
      </c>
      <c r="R103" s="4" t="s">
        <v>62</v>
      </c>
      <c r="AV103" s="4" t="s">
        <v>51</v>
      </c>
      <c r="AW103" s="4" t="s">
        <v>1126</v>
      </c>
      <c r="AX103" s="4" t="s">
        <v>51</v>
      </c>
      <c r="AY103" s="4" t="s">
        <v>51</v>
      </c>
      <c r="AZ103" s="4" t="s">
        <v>51</v>
      </c>
    </row>
    <row r="104" spans="1:52" ht="30" customHeight="1" x14ac:dyDescent="0.3">
      <c r="A104" s="19" t="s">
        <v>974</v>
      </c>
      <c r="B104" s="19" t="s">
        <v>51</v>
      </c>
      <c r="C104" s="19" t="s">
        <v>51</v>
      </c>
      <c r="D104" s="20"/>
      <c r="E104" s="21"/>
      <c r="F104" s="22">
        <f>TRUNC(SUMIF(N96:N103, N95, F96:F103),0)</f>
        <v>0</v>
      </c>
      <c r="G104" s="21"/>
      <c r="H104" s="22">
        <f>TRUNC(SUMIF(N96:N103, N95, H96:H103),0)</f>
        <v>0</v>
      </c>
      <c r="I104" s="21"/>
      <c r="J104" s="22">
        <f>TRUNC(SUMIF(N96:N103, N95, J96:J103),0)</f>
        <v>0</v>
      </c>
      <c r="K104" s="21"/>
      <c r="L104" s="22">
        <f>F104+H104+J104</f>
        <v>0</v>
      </c>
      <c r="M104" s="19" t="s">
        <v>51</v>
      </c>
      <c r="N104" s="4" t="s">
        <v>81</v>
      </c>
      <c r="O104" s="4" t="s">
        <v>81</v>
      </c>
      <c r="P104" s="4" t="s">
        <v>51</v>
      </c>
      <c r="Q104" s="4" t="s">
        <v>51</v>
      </c>
      <c r="R104" s="4" t="s">
        <v>51</v>
      </c>
      <c r="AV104" s="4" t="s">
        <v>51</v>
      </c>
      <c r="AW104" s="4" t="s">
        <v>51</v>
      </c>
      <c r="AX104" s="4" t="s">
        <v>51</v>
      </c>
      <c r="AY104" s="4" t="s">
        <v>51</v>
      </c>
      <c r="AZ104" s="4" t="s">
        <v>51</v>
      </c>
    </row>
    <row r="105" spans="1:52" ht="30" customHeight="1" x14ac:dyDescent="0.3">
      <c r="A105" s="20"/>
      <c r="B105" s="20"/>
      <c r="C105" s="20"/>
      <c r="D105" s="20"/>
      <c r="E105" s="21"/>
      <c r="F105" s="22"/>
      <c r="G105" s="21"/>
      <c r="H105" s="22"/>
      <c r="I105" s="21"/>
      <c r="J105" s="22"/>
      <c r="K105" s="21"/>
      <c r="L105" s="22"/>
      <c r="M105" s="20"/>
    </row>
    <row r="106" spans="1:52" ht="30" customHeight="1" x14ac:dyDescent="0.3">
      <c r="A106" s="14" t="s">
        <v>1127</v>
      </c>
      <c r="B106" s="15"/>
      <c r="C106" s="15"/>
      <c r="D106" s="15"/>
      <c r="E106" s="16"/>
      <c r="F106" s="17"/>
      <c r="G106" s="16"/>
      <c r="H106" s="17"/>
      <c r="I106" s="16"/>
      <c r="J106" s="17"/>
      <c r="K106" s="16"/>
      <c r="L106" s="17"/>
      <c r="M106" s="18"/>
      <c r="N106" s="4" t="s">
        <v>158</v>
      </c>
    </row>
    <row r="107" spans="1:52" ht="30" customHeight="1" x14ac:dyDescent="0.3">
      <c r="A107" s="19" t="s">
        <v>1128</v>
      </c>
      <c r="B107" s="19" t="s">
        <v>1129</v>
      </c>
      <c r="C107" s="19" t="s">
        <v>999</v>
      </c>
      <c r="D107" s="20">
        <v>1950</v>
      </c>
      <c r="E107" s="21">
        <f>단가대비표!O25</f>
        <v>0</v>
      </c>
      <c r="F107" s="22">
        <f>TRUNC(E107*D107,1)</f>
        <v>0</v>
      </c>
      <c r="G107" s="21">
        <f>단가대비표!P25</f>
        <v>0</v>
      </c>
      <c r="H107" s="22">
        <f>TRUNC(G107*D107,1)</f>
        <v>0</v>
      </c>
      <c r="I107" s="21">
        <f>단가대비표!V25</f>
        <v>0</v>
      </c>
      <c r="J107" s="22">
        <f>TRUNC(I107*D107,1)</f>
        <v>0</v>
      </c>
      <c r="K107" s="21">
        <f t="shared" ref="K107:L109" si="23">TRUNC(E107+G107+I107,1)</f>
        <v>0</v>
      </c>
      <c r="L107" s="22">
        <f t="shared" si="23"/>
        <v>0</v>
      </c>
      <c r="M107" s="19" t="s">
        <v>51</v>
      </c>
      <c r="N107" s="4" t="s">
        <v>158</v>
      </c>
      <c r="O107" s="4" t="s">
        <v>1130</v>
      </c>
      <c r="P107" s="4" t="s">
        <v>63</v>
      </c>
      <c r="Q107" s="4" t="s">
        <v>63</v>
      </c>
      <c r="R107" s="4" t="s">
        <v>62</v>
      </c>
      <c r="AV107" s="4" t="s">
        <v>51</v>
      </c>
      <c r="AW107" s="4" t="s">
        <v>1131</v>
      </c>
      <c r="AX107" s="4" t="s">
        <v>51</v>
      </c>
      <c r="AY107" s="4" t="s">
        <v>51</v>
      </c>
      <c r="AZ107" s="4" t="s">
        <v>51</v>
      </c>
    </row>
    <row r="108" spans="1:52" ht="30" customHeight="1" x14ac:dyDescent="0.3">
      <c r="A108" s="19" t="s">
        <v>1132</v>
      </c>
      <c r="B108" s="19" t="s">
        <v>1003</v>
      </c>
      <c r="C108" s="19" t="s">
        <v>1004</v>
      </c>
      <c r="D108" s="20">
        <v>12.777699999999999</v>
      </c>
      <c r="E108" s="21">
        <f>단가대비표!O172</f>
        <v>0</v>
      </c>
      <c r="F108" s="22">
        <f>TRUNC(E108*D108,1)</f>
        <v>0</v>
      </c>
      <c r="G108" s="21">
        <f>단가대비표!P172</f>
        <v>0</v>
      </c>
      <c r="H108" s="22">
        <f>TRUNC(G108*D108,1)</f>
        <v>0</v>
      </c>
      <c r="I108" s="21">
        <f>단가대비표!V172</f>
        <v>0</v>
      </c>
      <c r="J108" s="22">
        <f>TRUNC(I108*D108,1)</f>
        <v>0</v>
      </c>
      <c r="K108" s="21">
        <f t="shared" si="23"/>
        <v>0</v>
      </c>
      <c r="L108" s="22">
        <f t="shared" si="23"/>
        <v>0</v>
      </c>
      <c r="M108" s="19" t="s">
        <v>51</v>
      </c>
      <c r="N108" s="4" t="s">
        <v>158</v>
      </c>
      <c r="O108" s="4" t="s">
        <v>1133</v>
      </c>
      <c r="P108" s="4" t="s">
        <v>63</v>
      </c>
      <c r="Q108" s="4" t="s">
        <v>63</v>
      </c>
      <c r="R108" s="4" t="s">
        <v>62</v>
      </c>
      <c r="AV108" s="4" t="s">
        <v>51</v>
      </c>
      <c r="AW108" s="4" t="s">
        <v>1134</v>
      </c>
      <c r="AX108" s="4" t="s">
        <v>51</v>
      </c>
      <c r="AY108" s="4" t="s">
        <v>51</v>
      </c>
      <c r="AZ108" s="4" t="s">
        <v>51</v>
      </c>
    </row>
    <row r="109" spans="1:52" ht="30" customHeight="1" x14ac:dyDescent="0.3">
      <c r="A109" s="19" t="s">
        <v>1002</v>
      </c>
      <c r="B109" s="19" t="s">
        <v>1003</v>
      </c>
      <c r="C109" s="19" t="s">
        <v>1004</v>
      </c>
      <c r="D109" s="20">
        <v>3.8887999999999998</v>
      </c>
      <c r="E109" s="21">
        <f>단가대비표!O158</f>
        <v>0</v>
      </c>
      <c r="F109" s="22">
        <f>TRUNC(E109*D109,1)</f>
        <v>0</v>
      </c>
      <c r="G109" s="21">
        <f>단가대비표!P158</f>
        <v>0</v>
      </c>
      <c r="H109" s="22">
        <f>TRUNC(G109*D109,1)</f>
        <v>0</v>
      </c>
      <c r="I109" s="21">
        <f>단가대비표!V158</f>
        <v>0</v>
      </c>
      <c r="J109" s="22">
        <f>TRUNC(I109*D109,1)</f>
        <v>0</v>
      </c>
      <c r="K109" s="21">
        <f t="shared" si="23"/>
        <v>0</v>
      </c>
      <c r="L109" s="22">
        <f t="shared" si="23"/>
        <v>0</v>
      </c>
      <c r="M109" s="19" t="s">
        <v>51</v>
      </c>
      <c r="N109" s="4" t="s">
        <v>158</v>
      </c>
      <c r="O109" s="4" t="s">
        <v>1005</v>
      </c>
      <c r="P109" s="4" t="s">
        <v>63</v>
      </c>
      <c r="Q109" s="4" t="s">
        <v>63</v>
      </c>
      <c r="R109" s="4" t="s">
        <v>62</v>
      </c>
      <c r="AV109" s="4" t="s">
        <v>51</v>
      </c>
      <c r="AW109" s="4" t="s">
        <v>1135</v>
      </c>
      <c r="AX109" s="4" t="s">
        <v>51</v>
      </c>
      <c r="AY109" s="4" t="s">
        <v>51</v>
      </c>
      <c r="AZ109" s="4" t="s">
        <v>51</v>
      </c>
    </row>
    <row r="110" spans="1:52" ht="30" customHeight="1" x14ac:dyDescent="0.3">
      <c r="A110" s="19" t="s">
        <v>974</v>
      </c>
      <c r="B110" s="19" t="s">
        <v>51</v>
      </c>
      <c r="C110" s="19" t="s">
        <v>51</v>
      </c>
      <c r="D110" s="20"/>
      <c r="E110" s="21"/>
      <c r="F110" s="22">
        <f>TRUNC(SUMIF(N107:N109, N106, F107:F109),0)</f>
        <v>0</v>
      </c>
      <c r="G110" s="21"/>
      <c r="H110" s="22">
        <f>TRUNC(SUMIF(N107:N109, N106, H107:H109),0)</f>
        <v>0</v>
      </c>
      <c r="I110" s="21"/>
      <c r="J110" s="22">
        <f>TRUNC(SUMIF(N107:N109, N106, J107:J109),0)</f>
        <v>0</v>
      </c>
      <c r="K110" s="21"/>
      <c r="L110" s="22">
        <f>F110+H110+J110</f>
        <v>0</v>
      </c>
      <c r="M110" s="19" t="s">
        <v>51</v>
      </c>
      <c r="N110" s="4" t="s">
        <v>81</v>
      </c>
      <c r="O110" s="4" t="s">
        <v>81</v>
      </c>
      <c r="P110" s="4" t="s">
        <v>51</v>
      </c>
      <c r="Q110" s="4" t="s">
        <v>51</v>
      </c>
      <c r="R110" s="4" t="s">
        <v>51</v>
      </c>
      <c r="AV110" s="4" t="s">
        <v>51</v>
      </c>
      <c r="AW110" s="4" t="s">
        <v>51</v>
      </c>
      <c r="AX110" s="4" t="s">
        <v>51</v>
      </c>
      <c r="AY110" s="4" t="s">
        <v>51</v>
      </c>
      <c r="AZ110" s="4" t="s">
        <v>51</v>
      </c>
    </row>
    <row r="111" spans="1:52" ht="30" customHeight="1" x14ac:dyDescent="0.3">
      <c r="A111" s="20"/>
      <c r="B111" s="20"/>
      <c r="C111" s="20"/>
      <c r="D111" s="20"/>
      <c r="E111" s="21"/>
      <c r="F111" s="22"/>
      <c r="G111" s="21"/>
      <c r="H111" s="22"/>
      <c r="I111" s="21"/>
      <c r="J111" s="22"/>
      <c r="K111" s="21"/>
      <c r="L111" s="22"/>
      <c r="M111" s="20"/>
    </row>
    <row r="112" spans="1:52" ht="30" customHeight="1" x14ac:dyDescent="0.3">
      <c r="A112" s="14" t="s">
        <v>1136</v>
      </c>
      <c r="B112" s="15"/>
      <c r="C112" s="15"/>
      <c r="D112" s="15"/>
      <c r="E112" s="16"/>
      <c r="F112" s="17"/>
      <c r="G112" s="16"/>
      <c r="H112" s="17"/>
      <c r="I112" s="16"/>
      <c r="J112" s="17"/>
      <c r="K112" s="16"/>
      <c r="L112" s="17"/>
      <c r="M112" s="18"/>
      <c r="N112" s="4" t="s">
        <v>163</v>
      </c>
    </row>
    <row r="113" spans="1:52" ht="30" customHeight="1" x14ac:dyDescent="0.3">
      <c r="A113" s="19" t="s">
        <v>1137</v>
      </c>
      <c r="B113" s="19" t="s">
        <v>1138</v>
      </c>
      <c r="C113" s="19" t="s">
        <v>71</v>
      </c>
      <c r="D113" s="20">
        <v>1</v>
      </c>
      <c r="E113" s="21">
        <f>일위대가목록!E149</f>
        <v>0</v>
      </c>
      <c r="F113" s="22">
        <f>TRUNC(E113*D113,1)</f>
        <v>0</v>
      </c>
      <c r="G113" s="21">
        <f>일위대가목록!F149</f>
        <v>0</v>
      </c>
      <c r="H113" s="22">
        <f>TRUNC(G113*D113,1)</f>
        <v>0</v>
      </c>
      <c r="I113" s="21">
        <f>일위대가목록!G149</f>
        <v>0</v>
      </c>
      <c r="J113" s="22">
        <f>TRUNC(I113*D113,1)</f>
        <v>0</v>
      </c>
      <c r="K113" s="21">
        <f t="shared" ref="K113:L115" si="24">TRUNC(E113+G113+I113,1)</f>
        <v>0</v>
      </c>
      <c r="L113" s="22">
        <f t="shared" si="24"/>
        <v>0</v>
      </c>
      <c r="M113" s="19" t="s">
        <v>1139</v>
      </c>
      <c r="N113" s="4" t="s">
        <v>163</v>
      </c>
      <c r="O113" s="4" t="s">
        <v>1140</v>
      </c>
      <c r="P113" s="4" t="s">
        <v>62</v>
      </c>
      <c r="Q113" s="4" t="s">
        <v>63</v>
      </c>
      <c r="R113" s="4" t="s">
        <v>63</v>
      </c>
      <c r="AV113" s="4" t="s">
        <v>51</v>
      </c>
      <c r="AW113" s="4" t="s">
        <v>1141</v>
      </c>
      <c r="AX113" s="4" t="s">
        <v>51</v>
      </c>
      <c r="AY113" s="4" t="s">
        <v>51</v>
      </c>
      <c r="AZ113" s="4" t="s">
        <v>51</v>
      </c>
    </row>
    <row r="114" spans="1:52" ht="30" customHeight="1" x14ac:dyDescent="0.3">
      <c r="A114" s="19" t="s">
        <v>1142</v>
      </c>
      <c r="B114" s="19" t="s">
        <v>1143</v>
      </c>
      <c r="C114" s="19" t="s">
        <v>71</v>
      </c>
      <c r="D114" s="20">
        <v>1</v>
      </c>
      <c r="E114" s="21">
        <f>일위대가목록!E150</f>
        <v>0</v>
      </c>
      <c r="F114" s="22">
        <f>TRUNC(E114*D114,1)</f>
        <v>0</v>
      </c>
      <c r="G114" s="21">
        <f>일위대가목록!F150</f>
        <v>0</v>
      </c>
      <c r="H114" s="22">
        <f>TRUNC(G114*D114,1)</f>
        <v>0</v>
      </c>
      <c r="I114" s="21">
        <f>일위대가목록!G150</f>
        <v>0</v>
      </c>
      <c r="J114" s="22">
        <f>TRUNC(I114*D114,1)</f>
        <v>0</v>
      </c>
      <c r="K114" s="21">
        <f t="shared" si="24"/>
        <v>0</v>
      </c>
      <c r="L114" s="22">
        <f t="shared" si="24"/>
        <v>0</v>
      </c>
      <c r="M114" s="19" t="s">
        <v>1144</v>
      </c>
      <c r="N114" s="4" t="s">
        <v>163</v>
      </c>
      <c r="O114" s="4" t="s">
        <v>1145</v>
      </c>
      <c r="P114" s="4" t="s">
        <v>62</v>
      </c>
      <c r="Q114" s="4" t="s">
        <v>63</v>
      </c>
      <c r="R114" s="4" t="s">
        <v>63</v>
      </c>
      <c r="AV114" s="4" t="s">
        <v>51</v>
      </c>
      <c r="AW114" s="4" t="s">
        <v>1146</v>
      </c>
      <c r="AX114" s="4" t="s">
        <v>51</v>
      </c>
      <c r="AY114" s="4" t="s">
        <v>51</v>
      </c>
      <c r="AZ114" s="4" t="s">
        <v>51</v>
      </c>
    </row>
    <row r="115" spans="1:52" ht="30" customHeight="1" x14ac:dyDescent="0.3">
      <c r="A115" s="19" t="s">
        <v>1147</v>
      </c>
      <c r="B115" s="19" t="s">
        <v>1148</v>
      </c>
      <c r="C115" s="19" t="s">
        <v>71</v>
      </c>
      <c r="D115" s="20">
        <v>1</v>
      </c>
      <c r="E115" s="21">
        <f>일위대가목록!E151</f>
        <v>0</v>
      </c>
      <c r="F115" s="22">
        <f>TRUNC(E115*D115,1)</f>
        <v>0</v>
      </c>
      <c r="G115" s="21">
        <f>일위대가목록!F151</f>
        <v>0</v>
      </c>
      <c r="H115" s="22">
        <f>TRUNC(G115*D115,1)</f>
        <v>0</v>
      </c>
      <c r="I115" s="21">
        <f>일위대가목록!G151</f>
        <v>0</v>
      </c>
      <c r="J115" s="22">
        <f>TRUNC(I115*D115,1)</f>
        <v>0</v>
      </c>
      <c r="K115" s="21">
        <f t="shared" si="24"/>
        <v>0</v>
      </c>
      <c r="L115" s="22">
        <f t="shared" si="24"/>
        <v>0</v>
      </c>
      <c r="M115" s="19" t="s">
        <v>1149</v>
      </c>
      <c r="N115" s="4" t="s">
        <v>163</v>
      </c>
      <c r="O115" s="4" t="s">
        <v>1150</v>
      </c>
      <c r="P115" s="4" t="s">
        <v>62</v>
      </c>
      <c r="Q115" s="4" t="s">
        <v>63</v>
      </c>
      <c r="R115" s="4" t="s">
        <v>63</v>
      </c>
      <c r="AV115" s="4" t="s">
        <v>51</v>
      </c>
      <c r="AW115" s="4" t="s">
        <v>1151</v>
      </c>
      <c r="AX115" s="4" t="s">
        <v>51</v>
      </c>
      <c r="AY115" s="4" t="s">
        <v>51</v>
      </c>
      <c r="AZ115" s="4" t="s">
        <v>51</v>
      </c>
    </row>
    <row r="116" spans="1:52" ht="30" customHeight="1" x14ac:dyDescent="0.3">
      <c r="A116" s="19" t="s">
        <v>974</v>
      </c>
      <c r="B116" s="19" t="s">
        <v>51</v>
      </c>
      <c r="C116" s="19" t="s">
        <v>51</v>
      </c>
      <c r="D116" s="20"/>
      <c r="E116" s="21"/>
      <c r="F116" s="22">
        <f>TRUNC(SUMIF(N113:N115, N112, F113:F115),0)</f>
        <v>0</v>
      </c>
      <c r="G116" s="21"/>
      <c r="H116" s="22">
        <f>TRUNC(SUMIF(N113:N115, N112, H113:H115),0)</f>
        <v>0</v>
      </c>
      <c r="I116" s="21"/>
      <c r="J116" s="22">
        <f>TRUNC(SUMIF(N113:N115, N112, J113:J115),0)</f>
        <v>0</v>
      </c>
      <c r="K116" s="21"/>
      <c r="L116" s="22">
        <f>F116+H116+J116</f>
        <v>0</v>
      </c>
      <c r="M116" s="19" t="s">
        <v>51</v>
      </c>
      <c r="N116" s="4" t="s">
        <v>81</v>
      </c>
      <c r="O116" s="4" t="s">
        <v>81</v>
      </c>
      <c r="P116" s="4" t="s">
        <v>51</v>
      </c>
      <c r="Q116" s="4" t="s">
        <v>51</v>
      </c>
      <c r="R116" s="4" t="s">
        <v>51</v>
      </c>
      <c r="AV116" s="4" t="s">
        <v>51</v>
      </c>
      <c r="AW116" s="4" t="s">
        <v>51</v>
      </c>
      <c r="AX116" s="4" t="s">
        <v>51</v>
      </c>
      <c r="AY116" s="4" t="s">
        <v>51</v>
      </c>
      <c r="AZ116" s="4" t="s">
        <v>51</v>
      </c>
    </row>
    <row r="117" spans="1:52" ht="30" customHeight="1" x14ac:dyDescent="0.3">
      <c r="A117" s="20"/>
      <c r="B117" s="20"/>
      <c r="C117" s="20"/>
      <c r="D117" s="20"/>
      <c r="E117" s="21"/>
      <c r="F117" s="22"/>
      <c r="G117" s="21"/>
      <c r="H117" s="22"/>
      <c r="I117" s="21"/>
      <c r="J117" s="22"/>
      <c r="K117" s="21"/>
      <c r="L117" s="22"/>
      <c r="M117" s="20"/>
    </row>
    <row r="118" spans="1:52" ht="30" customHeight="1" x14ac:dyDescent="0.3">
      <c r="A118" s="14" t="s">
        <v>1152</v>
      </c>
      <c r="B118" s="15"/>
      <c r="C118" s="15"/>
      <c r="D118" s="15"/>
      <c r="E118" s="16"/>
      <c r="F118" s="17"/>
      <c r="G118" s="16"/>
      <c r="H118" s="17"/>
      <c r="I118" s="16"/>
      <c r="J118" s="17"/>
      <c r="K118" s="16"/>
      <c r="L118" s="17"/>
      <c r="M118" s="18"/>
      <c r="N118" s="4" t="s">
        <v>170</v>
      </c>
    </row>
    <row r="119" spans="1:52" ht="30" customHeight="1" x14ac:dyDescent="0.3">
      <c r="A119" s="19" t="s">
        <v>1153</v>
      </c>
      <c r="B119" s="19" t="s">
        <v>51</v>
      </c>
      <c r="C119" s="19" t="s">
        <v>580</v>
      </c>
      <c r="D119" s="20">
        <v>1225.4000000000001</v>
      </c>
      <c r="E119" s="21">
        <f>단가대비표!O96</f>
        <v>0</v>
      </c>
      <c r="F119" s="22">
        <f t="shared" ref="F119:F129" si="25">TRUNC(E119*D119,1)</f>
        <v>0</v>
      </c>
      <c r="G119" s="21">
        <f>단가대비표!P96</f>
        <v>0</v>
      </c>
      <c r="H119" s="22">
        <f t="shared" ref="H119:H129" si="26">TRUNC(G119*D119,1)</f>
        <v>0</v>
      </c>
      <c r="I119" s="21">
        <f>단가대비표!V96</f>
        <v>0</v>
      </c>
      <c r="J119" s="22">
        <f t="shared" ref="J119:J129" si="27">TRUNC(I119*D119,1)</f>
        <v>0</v>
      </c>
      <c r="K119" s="21">
        <f t="shared" ref="K119:K129" si="28">TRUNC(E119+G119+I119,1)</f>
        <v>0</v>
      </c>
      <c r="L119" s="22">
        <f t="shared" ref="L119:L129" si="29">TRUNC(F119+H119+J119,1)</f>
        <v>0</v>
      </c>
      <c r="M119" s="19" t="s">
        <v>416</v>
      </c>
      <c r="N119" s="4" t="s">
        <v>170</v>
      </c>
      <c r="O119" s="4" t="s">
        <v>1154</v>
      </c>
      <c r="P119" s="4" t="s">
        <v>63</v>
      </c>
      <c r="Q119" s="4" t="s">
        <v>63</v>
      </c>
      <c r="R119" s="4" t="s">
        <v>62</v>
      </c>
      <c r="AV119" s="4" t="s">
        <v>51</v>
      </c>
      <c r="AW119" s="4" t="s">
        <v>1155</v>
      </c>
      <c r="AX119" s="4" t="s">
        <v>51</v>
      </c>
      <c r="AY119" s="4" t="s">
        <v>51</v>
      </c>
      <c r="AZ119" s="4" t="s">
        <v>51</v>
      </c>
    </row>
    <row r="120" spans="1:52" ht="30" customHeight="1" x14ac:dyDescent="0.3">
      <c r="A120" s="19" t="s">
        <v>1153</v>
      </c>
      <c r="B120" s="19" t="s">
        <v>51</v>
      </c>
      <c r="C120" s="19" t="s">
        <v>580</v>
      </c>
      <c r="D120" s="20">
        <v>297.2</v>
      </c>
      <c r="E120" s="21">
        <f>단가대비표!O97</f>
        <v>0</v>
      </c>
      <c r="F120" s="22">
        <f t="shared" si="25"/>
        <v>0</v>
      </c>
      <c r="G120" s="21">
        <f>단가대비표!P97</f>
        <v>0</v>
      </c>
      <c r="H120" s="22">
        <f t="shared" si="26"/>
        <v>0</v>
      </c>
      <c r="I120" s="21">
        <f>단가대비표!V97</f>
        <v>0</v>
      </c>
      <c r="J120" s="22">
        <f t="shared" si="27"/>
        <v>0</v>
      </c>
      <c r="K120" s="21">
        <f t="shared" si="28"/>
        <v>0</v>
      </c>
      <c r="L120" s="22">
        <f t="shared" si="29"/>
        <v>0</v>
      </c>
      <c r="M120" s="19" t="s">
        <v>416</v>
      </c>
      <c r="N120" s="4" t="s">
        <v>170</v>
      </c>
      <c r="O120" s="4" t="s">
        <v>1156</v>
      </c>
      <c r="P120" s="4" t="s">
        <v>63</v>
      </c>
      <c r="Q120" s="4" t="s">
        <v>63</v>
      </c>
      <c r="R120" s="4" t="s">
        <v>62</v>
      </c>
      <c r="AV120" s="4" t="s">
        <v>51</v>
      </c>
      <c r="AW120" s="4" t="s">
        <v>1157</v>
      </c>
      <c r="AX120" s="4" t="s">
        <v>51</v>
      </c>
      <c r="AY120" s="4" t="s">
        <v>51</v>
      </c>
      <c r="AZ120" s="4" t="s">
        <v>51</v>
      </c>
    </row>
    <row r="121" spans="1:52" ht="30" customHeight="1" x14ac:dyDescent="0.3">
      <c r="A121" s="19" t="s">
        <v>1153</v>
      </c>
      <c r="B121" s="19" t="s">
        <v>51</v>
      </c>
      <c r="C121" s="19" t="s">
        <v>580</v>
      </c>
      <c r="D121" s="20">
        <v>885.6</v>
      </c>
      <c r="E121" s="21">
        <f>단가대비표!O98</f>
        <v>0</v>
      </c>
      <c r="F121" s="22">
        <f t="shared" si="25"/>
        <v>0</v>
      </c>
      <c r="G121" s="21">
        <f>단가대비표!P98</f>
        <v>0</v>
      </c>
      <c r="H121" s="22">
        <f t="shared" si="26"/>
        <v>0</v>
      </c>
      <c r="I121" s="21">
        <f>단가대비표!V98</f>
        <v>0</v>
      </c>
      <c r="J121" s="22">
        <f t="shared" si="27"/>
        <v>0</v>
      </c>
      <c r="K121" s="21">
        <f t="shared" si="28"/>
        <v>0</v>
      </c>
      <c r="L121" s="22">
        <f t="shared" si="29"/>
        <v>0</v>
      </c>
      <c r="M121" s="19" t="s">
        <v>416</v>
      </c>
      <c r="N121" s="4" t="s">
        <v>170</v>
      </c>
      <c r="O121" s="4" t="s">
        <v>1158</v>
      </c>
      <c r="P121" s="4" t="s">
        <v>63</v>
      </c>
      <c r="Q121" s="4" t="s">
        <v>63</v>
      </c>
      <c r="R121" s="4" t="s">
        <v>62</v>
      </c>
      <c r="AV121" s="4" t="s">
        <v>51</v>
      </c>
      <c r="AW121" s="4" t="s">
        <v>1159</v>
      </c>
      <c r="AX121" s="4" t="s">
        <v>51</v>
      </c>
      <c r="AY121" s="4" t="s">
        <v>51</v>
      </c>
      <c r="AZ121" s="4" t="s">
        <v>51</v>
      </c>
    </row>
    <row r="122" spans="1:52" ht="30" customHeight="1" x14ac:dyDescent="0.3">
      <c r="A122" s="19" t="s">
        <v>1153</v>
      </c>
      <c r="B122" s="19" t="s">
        <v>51</v>
      </c>
      <c r="C122" s="19" t="s">
        <v>580</v>
      </c>
      <c r="D122" s="20">
        <v>541.1</v>
      </c>
      <c r="E122" s="21">
        <f>단가대비표!O99</f>
        <v>0</v>
      </c>
      <c r="F122" s="22">
        <f t="shared" si="25"/>
        <v>0</v>
      </c>
      <c r="G122" s="21">
        <f>단가대비표!P99</f>
        <v>0</v>
      </c>
      <c r="H122" s="22">
        <f t="shared" si="26"/>
        <v>0</v>
      </c>
      <c r="I122" s="21">
        <f>단가대비표!V99</f>
        <v>0</v>
      </c>
      <c r="J122" s="22">
        <f t="shared" si="27"/>
        <v>0</v>
      </c>
      <c r="K122" s="21">
        <f t="shared" si="28"/>
        <v>0</v>
      </c>
      <c r="L122" s="22">
        <f t="shared" si="29"/>
        <v>0</v>
      </c>
      <c r="M122" s="19" t="s">
        <v>416</v>
      </c>
      <c r="N122" s="4" t="s">
        <v>170</v>
      </c>
      <c r="O122" s="4" t="s">
        <v>1160</v>
      </c>
      <c r="P122" s="4" t="s">
        <v>63</v>
      </c>
      <c r="Q122" s="4" t="s">
        <v>63</v>
      </c>
      <c r="R122" s="4" t="s">
        <v>62</v>
      </c>
      <c r="AV122" s="4" t="s">
        <v>51</v>
      </c>
      <c r="AW122" s="4" t="s">
        <v>1161</v>
      </c>
      <c r="AX122" s="4" t="s">
        <v>51</v>
      </c>
      <c r="AY122" s="4" t="s">
        <v>51</v>
      </c>
      <c r="AZ122" s="4" t="s">
        <v>51</v>
      </c>
    </row>
    <row r="123" spans="1:52" ht="30" customHeight="1" x14ac:dyDescent="0.3">
      <c r="A123" s="19" t="s">
        <v>1162</v>
      </c>
      <c r="B123" s="19" t="s">
        <v>51</v>
      </c>
      <c r="C123" s="19" t="s">
        <v>337</v>
      </c>
      <c r="D123" s="20">
        <v>200</v>
      </c>
      <c r="E123" s="21">
        <f>단가대비표!O100</f>
        <v>0</v>
      </c>
      <c r="F123" s="22">
        <f t="shared" si="25"/>
        <v>0</v>
      </c>
      <c r="G123" s="21">
        <f>단가대비표!P100</f>
        <v>0</v>
      </c>
      <c r="H123" s="22">
        <f t="shared" si="26"/>
        <v>0</v>
      </c>
      <c r="I123" s="21">
        <f>단가대비표!V100</f>
        <v>0</v>
      </c>
      <c r="J123" s="22">
        <f t="shared" si="27"/>
        <v>0</v>
      </c>
      <c r="K123" s="21">
        <f t="shared" si="28"/>
        <v>0</v>
      </c>
      <c r="L123" s="22">
        <f t="shared" si="29"/>
        <v>0</v>
      </c>
      <c r="M123" s="19" t="s">
        <v>416</v>
      </c>
      <c r="N123" s="4" t="s">
        <v>170</v>
      </c>
      <c r="O123" s="4" t="s">
        <v>1163</v>
      </c>
      <c r="P123" s="4" t="s">
        <v>63</v>
      </c>
      <c r="Q123" s="4" t="s">
        <v>63</v>
      </c>
      <c r="R123" s="4" t="s">
        <v>62</v>
      </c>
      <c r="AV123" s="4" t="s">
        <v>51</v>
      </c>
      <c r="AW123" s="4" t="s">
        <v>1164</v>
      </c>
      <c r="AX123" s="4" t="s">
        <v>51</v>
      </c>
      <c r="AY123" s="4" t="s">
        <v>51</v>
      </c>
      <c r="AZ123" s="4" t="s">
        <v>51</v>
      </c>
    </row>
    <row r="124" spans="1:52" ht="30" customHeight="1" x14ac:dyDescent="0.3">
      <c r="A124" s="19" t="s">
        <v>1165</v>
      </c>
      <c r="B124" s="19" t="s">
        <v>51</v>
      </c>
      <c r="C124" s="19" t="s">
        <v>71</v>
      </c>
      <c r="D124" s="20">
        <v>33.4</v>
      </c>
      <c r="E124" s="21">
        <f>단가대비표!O101</f>
        <v>0</v>
      </c>
      <c r="F124" s="22">
        <f t="shared" si="25"/>
        <v>0</v>
      </c>
      <c r="G124" s="21">
        <f>단가대비표!P101</f>
        <v>0</v>
      </c>
      <c r="H124" s="22">
        <f t="shared" si="26"/>
        <v>0</v>
      </c>
      <c r="I124" s="21">
        <f>단가대비표!V101</f>
        <v>0</v>
      </c>
      <c r="J124" s="22">
        <f t="shared" si="27"/>
        <v>0</v>
      </c>
      <c r="K124" s="21">
        <f t="shared" si="28"/>
        <v>0</v>
      </c>
      <c r="L124" s="22">
        <f t="shared" si="29"/>
        <v>0</v>
      </c>
      <c r="M124" s="19" t="s">
        <v>416</v>
      </c>
      <c r="N124" s="4" t="s">
        <v>170</v>
      </c>
      <c r="O124" s="4" t="s">
        <v>1166</v>
      </c>
      <c r="P124" s="4" t="s">
        <v>63</v>
      </c>
      <c r="Q124" s="4" t="s">
        <v>63</v>
      </c>
      <c r="R124" s="4" t="s">
        <v>62</v>
      </c>
      <c r="AV124" s="4" t="s">
        <v>51</v>
      </c>
      <c r="AW124" s="4" t="s">
        <v>1167</v>
      </c>
      <c r="AX124" s="4" t="s">
        <v>51</v>
      </c>
      <c r="AY124" s="4" t="s">
        <v>51</v>
      </c>
      <c r="AZ124" s="4" t="s">
        <v>51</v>
      </c>
    </row>
    <row r="125" spans="1:52" ht="30" customHeight="1" x14ac:dyDescent="0.3">
      <c r="A125" s="19" t="s">
        <v>1168</v>
      </c>
      <c r="B125" s="19" t="s">
        <v>51</v>
      </c>
      <c r="C125" s="19" t="s">
        <v>71</v>
      </c>
      <c r="D125" s="20">
        <v>33.4</v>
      </c>
      <c r="E125" s="21">
        <f>단가대비표!O102</f>
        <v>0</v>
      </c>
      <c r="F125" s="22">
        <f t="shared" si="25"/>
        <v>0</v>
      </c>
      <c r="G125" s="21">
        <f>단가대비표!P102</f>
        <v>0</v>
      </c>
      <c r="H125" s="22">
        <f t="shared" si="26"/>
        <v>0</v>
      </c>
      <c r="I125" s="21">
        <f>단가대비표!V102</f>
        <v>0</v>
      </c>
      <c r="J125" s="22">
        <f t="shared" si="27"/>
        <v>0</v>
      </c>
      <c r="K125" s="21">
        <f t="shared" si="28"/>
        <v>0</v>
      </c>
      <c r="L125" s="22">
        <f t="shared" si="29"/>
        <v>0</v>
      </c>
      <c r="M125" s="19" t="s">
        <v>416</v>
      </c>
      <c r="N125" s="4" t="s">
        <v>170</v>
      </c>
      <c r="O125" s="4" t="s">
        <v>1169</v>
      </c>
      <c r="P125" s="4" t="s">
        <v>63</v>
      </c>
      <c r="Q125" s="4" t="s">
        <v>63</v>
      </c>
      <c r="R125" s="4" t="s">
        <v>62</v>
      </c>
      <c r="AV125" s="4" t="s">
        <v>51</v>
      </c>
      <c r="AW125" s="4" t="s">
        <v>1170</v>
      </c>
      <c r="AX125" s="4" t="s">
        <v>51</v>
      </c>
      <c r="AY125" s="4" t="s">
        <v>51</v>
      </c>
      <c r="AZ125" s="4" t="s">
        <v>51</v>
      </c>
    </row>
    <row r="126" spans="1:52" ht="30" customHeight="1" x14ac:dyDescent="0.3">
      <c r="A126" s="19" t="s">
        <v>1171</v>
      </c>
      <c r="B126" s="19" t="s">
        <v>51</v>
      </c>
      <c r="C126" s="19" t="s">
        <v>580</v>
      </c>
      <c r="D126" s="20">
        <v>2949.3</v>
      </c>
      <c r="E126" s="21">
        <f>단가대비표!O103</f>
        <v>0</v>
      </c>
      <c r="F126" s="22">
        <f t="shared" si="25"/>
        <v>0</v>
      </c>
      <c r="G126" s="21">
        <f>단가대비표!P103</f>
        <v>0</v>
      </c>
      <c r="H126" s="22">
        <f t="shared" si="26"/>
        <v>0</v>
      </c>
      <c r="I126" s="21">
        <f>단가대비표!V103</f>
        <v>0</v>
      </c>
      <c r="J126" s="22">
        <f t="shared" si="27"/>
        <v>0</v>
      </c>
      <c r="K126" s="21">
        <f t="shared" si="28"/>
        <v>0</v>
      </c>
      <c r="L126" s="22">
        <f t="shared" si="29"/>
        <v>0</v>
      </c>
      <c r="M126" s="19" t="s">
        <v>416</v>
      </c>
      <c r="N126" s="4" t="s">
        <v>170</v>
      </c>
      <c r="O126" s="4" t="s">
        <v>1172</v>
      </c>
      <c r="P126" s="4" t="s">
        <v>63</v>
      </c>
      <c r="Q126" s="4" t="s">
        <v>63</v>
      </c>
      <c r="R126" s="4" t="s">
        <v>62</v>
      </c>
      <c r="AV126" s="4" t="s">
        <v>51</v>
      </c>
      <c r="AW126" s="4" t="s">
        <v>1173</v>
      </c>
      <c r="AX126" s="4" t="s">
        <v>51</v>
      </c>
      <c r="AY126" s="4" t="s">
        <v>51</v>
      </c>
      <c r="AZ126" s="4" t="s">
        <v>51</v>
      </c>
    </row>
    <row r="127" spans="1:52" ht="30" customHeight="1" x14ac:dyDescent="0.3">
      <c r="A127" s="19" t="s">
        <v>1174</v>
      </c>
      <c r="B127" s="19" t="s">
        <v>51</v>
      </c>
      <c r="C127" s="19" t="s">
        <v>580</v>
      </c>
      <c r="D127" s="20">
        <v>2949.3</v>
      </c>
      <c r="E127" s="21">
        <f>단가대비표!O104</f>
        <v>0</v>
      </c>
      <c r="F127" s="22">
        <f t="shared" si="25"/>
        <v>0</v>
      </c>
      <c r="G127" s="21">
        <f>단가대비표!P104</f>
        <v>0</v>
      </c>
      <c r="H127" s="22">
        <f t="shared" si="26"/>
        <v>0</v>
      </c>
      <c r="I127" s="21">
        <f>단가대비표!V104</f>
        <v>0</v>
      </c>
      <c r="J127" s="22">
        <f t="shared" si="27"/>
        <v>0</v>
      </c>
      <c r="K127" s="21">
        <f t="shared" si="28"/>
        <v>0</v>
      </c>
      <c r="L127" s="22">
        <f t="shared" si="29"/>
        <v>0</v>
      </c>
      <c r="M127" s="19" t="s">
        <v>416</v>
      </c>
      <c r="N127" s="4" t="s">
        <v>170</v>
      </c>
      <c r="O127" s="4" t="s">
        <v>1175</v>
      </c>
      <c r="P127" s="4" t="s">
        <v>63</v>
      </c>
      <c r="Q127" s="4" t="s">
        <v>63</v>
      </c>
      <c r="R127" s="4" t="s">
        <v>62</v>
      </c>
      <c r="AV127" s="4" t="s">
        <v>51</v>
      </c>
      <c r="AW127" s="4" t="s">
        <v>1176</v>
      </c>
      <c r="AX127" s="4" t="s">
        <v>51</v>
      </c>
      <c r="AY127" s="4" t="s">
        <v>51</v>
      </c>
      <c r="AZ127" s="4" t="s">
        <v>51</v>
      </c>
    </row>
    <row r="128" spans="1:52" ht="30" customHeight="1" x14ac:dyDescent="0.3">
      <c r="A128" s="19" t="s">
        <v>1177</v>
      </c>
      <c r="B128" s="19" t="s">
        <v>51</v>
      </c>
      <c r="C128" s="19" t="s">
        <v>71</v>
      </c>
      <c r="D128" s="20">
        <v>33.4</v>
      </c>
      <c r="E128" s="21">
        <f>단가대비표!O105</f>
        <v>0</v>
      </c>
      <c r="F128" s="22">
        <f t="shared" si="25"/>
        <v>0</v>
      </c>
      <c r="G128" s="21">
        <f>단가대비표!P105</f>
        <v>0</v>
      </c>
      <c r="H128" s="22">
        <f t="shared" si="26"/>
        <v>0</v>
      </c>
      <c r="I128" s="21">
        <f>단가대비표!V105</f>
        <v>0</v>
      </c>
      <c r="J128" s="22">
        <f t="shared" si="27"/>
        <v>0</v>
      </c>
      <c r="K128" s="21">
        <f t="shared" si="28"/>
        <v>0</v>
      </c>
      <c r="L128" s="22">
        <f t="shared" si="29"/>
        <v>0</v>
      </c>
      <c r="M128" s="19" t="s">
        <v>416</v>
      </c>
      <c r="N128" s="4" t="s">
        <v>170</v>
      </c>
      <c r="O128" s="4" t="s">
        <v>1178</v>
      </c>
      <c r="P128" s="4" t="s">
        <v>63</v>
      </c>
      <c r="Q128" s="4" t="s">
        <v>63</v>
      </c>
      <c r="R128" s="4" t="s">
        <v>62</v>
      </c>
      <c r="AV128" s="4" t="s">
        <v>51</v>
      </c>
      <c r="AW128" s="4" t="s">
        <v>1179</v>
      </c>
      <c r="AX128" s="4" t="s">
        <v>51</v>
      </c>
      <c r="AY128" s="4" t="s">
        <v>51</v>
      </c>
      <c r="AZ128" s="4" t="s">
        <v>51</v>
      </c>
    </row>
    <row r="129" spans="1:52" ht="30" customHeight="1" x14ac:dyDescent="0.3">
      <c r="A129" s="19" t="s">
        <v>1180</v>
      </c>
      <c r="B129" s="19" t="s">
        <v>51</v>
      </c>
      <c r="C129" s="19" t="s">
        <v>580</v>
      </c>
      <c r="D129" s="20">
        <v>2949.3</v>
      </c>
      <c r="E129" s="21">
        <f>단가대비표!O106</f>
        <v>0</v>
      </c>
      <c r="F129" s="22">
        <f t="shared" si="25"/>
        <v>0</v>
      </c>
      <c r="G129" s="21">
        <f>단가대비표!P106</f>
        <v>0</v>
      </c>
      <c r="H129" s="22">
        <f t="shared" si="26"/>
        <v>0</v>
      </c>
      <c r="I129" s="21">
        <f>단가대비표!V106</f>
        <v>0</v>
      </c>
      <c r="J129" s="22">
        <f t="shared" si="27"/>
        <v>0</v>
      </c>
      <c r="K129" s="21">
        <f t="shared" si="28"/>
        <v>0</v>
      </c>
      <c r="L129" s="22">
        <f t="shared" si="29"/>
        <v>0</v>
      </c>
      <c r="M129" s="19" t="s">
        <v>416</v>
      </c>
      <c r="N129" s="4" t="s">
        <v>170</v>
      </c>
      <c r="O129" s="4" t="s">
        <v>1181</v>
      </c>
      <c r="P129" s="4" t="s">
        <v>63</v>
      </c>
      <c r="Q129" s="4" t="s">
        <v>63</v>
      </c>
      <c r="R129" s="4" t="s">
        <v>62</v>
      </c>
      <c r="AV129" s="4" t="s">
        <v>51</v>
      </c>
      <c r="AW129" s="4" t="s">
        <v>1182</v>
      </c>
      <c r="AX129" s="4" t="s">
        <v>51</v>
      </c>
      <c r="AY129" s="4" t="s">
        <v>51</v>
      </c>
      <c r="AZ129" s="4" t="s">
        <v>51</v>
      </c>
    </row>
    <row r="130" spans="1:52" ht="30" customHeight="1" x14ac:dyDescent="0.3">
      <c r="A130" s="19" t="s">
        <v>974</v>
      </c>
      <c r="B130" s="19" t="s">
        <v>51</v>
      </c>
      <c r="C130" s="19" t="s">
        <v>51</v>
      </c>
      <c r="D130" s="20"/>
      <c r="E130" s="21"/>
      <c r="F130" s="22">
        <f>TRUNC(SUMIF(N119:N129, N118, F119:F129),0)</f>
        <v>0</v>
      </c>
      <c r="G130" s="21"/>
      <c r="H130" s="22">
        <f>TRUNC(SUMIF(N119:N129, N118, H119:H129),0)</f>
        <v>0</v>
      </c>
      <c r="I130" s="21"/>
      <c r="J130" s="22">
        <f>TRUNC(SUMIF(N119:N129, N118, J119:J129),0)</f>
        <v>0</v>
      </c>
      <c r="K130" s="21"/>
      <c r="L130" s="22">
        <f>F130+H130+J130</f>
        <v>0</v>
      </c>
      <c r="M130" s="19" t="s">
        <v>51</v>
      </c>
      <c r="N130" s="4" t="s">
        <v>81</v>
      </c>
      <c r="O130" s="4" t="s">
        <v>81</v>
      </c>
      <c r="P130" s="4" t="s">
        <v>51</v>
      </c>
      <c r="Q130" s="4" t="s">
        <v>51</v>
      </c>
      <c r="R130" s="4" t="s">
        <v>51</v>
      </c>
      <c r="AV130" s="4" t="s">
        <v>51</v>
      </c>
      <c r="AW130" s="4" t="s">
        <v>51</v>
      </c>
      <c r="AX130" s="4" t="s">
        <v>51</v>
      </c>
      <c r="AY130" s="4" t="s">
        <v>51</v>
      </c>
      <c r="AZ130" s="4" t="s">
        <v>51</v>
      </c>
    </row>
    <row r="131" spans="1:52" ht="30" customHeight="1" x14ac:dyDescent="0.3">
      <c r="A131" s="20"/>
      <c r="B131" s="20"/>
      <c r="C131" s="20"/>
      <c r="D131" s="20"/>
      <c r="E131" s="21"/>
      <c r="F131" s="22"/>
      <c r="G131" s="21"/>
      <c r="H131" s="22"/>
      <c r="I131" s="21"/>
      <c r="J131" s="22"/>
      <c r="K131" s="21"/>
      <c r="L131" s="22"/>
      <c r="M131" s="20"/>
    </row>
    <row r="132" spans="1:52" ht="30" customHeight="1" x14ac:dyDescent="0.3">
      <c r="A132" s="14" t="s">
        <v>1183</v>
      </c>
      <c r="B132" s="15"/>
      <c r="C132" s="15"/>
      <c r="D132" s="15"/>
      <c r="E132" s="16"/>
      <c r="F132" s="17"/>
      <c r="G132" s="16"/>
      <c r="H132" s="17"/>
      <c r="I132" s="16"/>
      <c r="J132" s="17"/>
      <c r="K132" s="16"/>
      <c r="L132" s="17"/>
      <c r="M132" s="18"/>
      <c r="N132" s="4" t="s">
        <v>174</v>
      </c>
    </row>
    <row r="133" spans="1:52" ht="30" customHeight="1" x14ac:dyDescent="0.3">
      <c r="A133" s="19" t="s">
        <v>1153</v>
      </c>
      <c r="B133" s="19" t="s">
        <v>51</v>
      </c>
      <c r="C133" s="19" t="s">
        <v>580</v>
      </c>
      <c r="D133" s="20">
        <v>727.4</v>
      </c>
      <c r="E133" s="21">
        <f>단가대비표!O96</f>
        <v>0</v>
      </c>
      <c r="F133" s="22">
        <f t="shared" ref="F133:F143" si="30">TRUNC(E133*D133,1)</f>
        <v>0</v>
      </c>
      <c r="G133" s="21">
        <f>단가대비표!P96</f>
        <v>0</v>
      </c>
      <c r="H133" s="22">
        <f t="shared" ref="H133:H143" si="31">TRUNC(G133*D133,1)</f>
        <v>0</v>
      </c>
      <c r="I133" s="21">
        <f>단가대비표!V96</f>
        <v>0</v>
      </c>
      <c r="J133" s="22">
        <f t="shared" ref="J133:J143" si="32">TRUNC(I133*D133,1)</f>
        <v>0</v>
      </c>
      <c r="K133" s="21">
        <f t="shared" ref="K133:K143" si="33">TRUNC(E133+G133+I133,1)</f>
        <v>0</v>
      </c>
      <c r="L133" s="22">
        <f t="shared" ref="L133:L143" si="34">TRUNC(F133+H133+J133,1)</f>
        <v>0</v>
      </c>
      <c r="M133" s="19" t="s">
        <v>416</v>
      </c>
      <c r="N133" s="4" t="s">
        <v>174</v>
      </c>
      <c r="O133" s="4" t="s">
        <v>1154</v>
      </c>
      <c r="P133" s="4" t="s">
        <v>63</v>
      </c>
      <c r="Q133" s="4" t="s">
        <v>63</v>
      </c>
      <c r="R133" s="4" t="s">
        <v>62</v>
      </c>
      <c r="AV133" s="4" t="s">
        <v>51</v>
      </c>
      <c r="AW133" s="4" t="s">
        <v>1184</v>
      </c>
      <c r="AX133" s="4" t="s">
        <v>51</v>
      </c>
      <c r="AY133" s="4" t="s">
        <v>51</v>
      </c>
      <c r="AZ133" s="4" t="s">
        <v>51</v>
      </c>
    </row>
    <row r="134" spans="1:52" ht="30" customHeight="1" x14ac:dyDescent="0.3">
      <c r="A134" s="19" t="s">
        <v>1153</v>
      </c>
      <c r="B134" s="19" t="s">
        <v>51</v>
      </c>
      <c r="C134" s="19" t="s">
        <v>580</v>
      </c>
      <c r="D134" s="20">
        <v>246.3</v>
      </c>
      <c r="E134" s="21">
        <f>단가대비표!O97</f>
        <v>0</v>
      </c>
      <c r="F134" s="22">
        <f t="shared" si="30"/>
        <v>0</v>
      </c>
      <c r="G134" s="21">
        <f>단가대비표!P97</f>
        <v>0</v>
      </c>
      <c r="H134" s="22">
        <f t="shared" si="31"/>
        <v>0</v>
      </c>
      <c r="I134" s="21">
        <f>단가대비표!V97</f>
        <v>0</v>
      </c>
      <c r="J134" s="22">
        <f t="shared" si="32"/>
        <v>0</v>
      </c>
      <c r="K134" s="21">
        <f t="shared" si="33"/>
        <v>0</v>
      </c>
      <c r="L134" s="22">
        <f t="shared" si="34"/>
        <v>0</v>
      </c>
      <c r="M134" s="19" t="s">
        <v>416</v>
      </c>
      <c r="N134" s="4" t="s">
        <v>174</v>
      </c>
      <c r="O134" s="4" t="s">
        <v>1156</v>
      </c>
      <c r="P134" s="4" t="s">
        <v>63</v>
      </c>
      <c r="Q134" s="4" t="s">
        <v>63</v>
      </c>
      <c r="R134" s="4" t="s">
        <v>62</v>
      </c>
      <c r="AV134" s="4" t="s">
        <v>51</v>
      </c>
      <c r="AW134" s="4" t="s">
        <v>1185</v>
      </c>
      <c r="AX134" s="4" t="s">
        <v>51</v>
      </c>
      <c r="AY134" s="4" t="s">
        <v>51</v>
      </c>
      <c r="AZ134" s="4" t="s">
        <v>51</v>
      </c>
    </row>
    <row r="135" spans="1:52" ht="30" customHeight="1" x14ac:dyDescent="0.3">
      <c r="A135" s="19" t="s">
        <v>1153</v>
      </c>
      <c r="B135" s="19" t="s">
        <v>51</v>
      </c>
      <c r="C135" s="19" t="s">
        <v>580</v>
      </c>
      <c r="D135" s="20">
        <v>527</v>
      </c>
      <c r="E135" s="21">
        <f>단가대비표!O98</f>
        <v>0</v>
      </c>
      <c r="F135" s="22">
        <f t="shared" si="30"/>
        <v>0</v>
      </c>
      <c r="G135" s="21">
        <f>단가대비표!P98</f>
        <v>0</v>
      </c>
      <c r="H135" s="22">
        <f t="shared" si="31"/>
        <v>0</v>
      </c>
      <c r="I135" s="21">
        <f>단가대비표!V98</f>
        <v>0</v>
      </c>
      <c r="J135" s="22">
        <f t="shared" si="32"/>
        <v>0</v>
      </c>
      <c r="K135" s="21">
        <f t="shared" si="33"/>
        <v>0</v>
      </c>
      <c r="L135" s="22">
        <f t="shared" si="34"/>
        <v>0</v>
      </c>
      <c r="M135" s="19" t="s">
        <v>416</v>
      </c>
      <c r="N135" s="4" t="s">
        <v>174</v>
      </c>
      <c r="O135" s="4" t="s">
        <v>1158</v>
      </c>
      <c r="P135" s="4" t="s">
        <v>63</v>
      </c>
      <c r="Q135" s="4" t="s">
        <v>63</v>
      </c>
      <c r="R135" s="4" t="s">
        <v>62</v>
      </c>
      <c r="AV135" s="4" t="s">
        <v>51</v>
      </c>
      <c r="AW135" s="4" t="s">
        <v>1186</v>
      </c>
      <c r="AX135" s="4" t="s">
        <v>51</v>
      </c>
      <c r="AY135" s="4" t="s">
        <v>51</v>
      </c>
      <c r="AZ135" s="4" t="s">
        <v>51</v>
      </c>
    </row>
    <row r="136" spans="1:52" ht="30" customHeight="1" x14ac:dyDescent="0.3">
      <c r="A136" s="19" t="s">
        <v>1153</v>
      </c>
      <c r="B136" s="19" t="s">
        <v>51</v>
      </c>
      <c r="C136" s="19" t="s">
        <v>580</v>
      </c>
      <c r="D136" s="20">
        <v>323.2</v>
      </c>
      <c r="E136" s="21">
        <f>단가대비표!O99</f>
        <v>0</v>
      </c>
      <c r="F136" s="22">
        <f t="shared" si="30"/>
        <v>0</v>
      </c>
      <c r="G136" s="21">
        <f>단가대비표!P99</f>
        <v>0</v>
      </c>
      <c r="H136" s="22">
        <f t="shared" si="31"/>
        <v>0</v>
      </c>
      <c r="I136" s="21">
        <f>단가대비표!V99</f>
        <v>0</v>
      </c>
      <c r="J136" s="22">
        <f t="shared" si="32"/>
        <v>0</v>
      </c>
      <c r="K136" s="21">
        <f t="shared" si="33"/>
        <v>0</v>
      </c>
      <c r="L136" s="22">
        <f t="shared" si="34"/>
        <v>0</v>
      </c>
      <c r="M136" s="19" t="s">
        <v>416</v>
      </c>
      <c r="N136" s="4" t="s">
        <v>174</v>
      </c>
      <c r="O136" s="4" t="s">
        <v>1160</v>
      </c>
      <c r="P136" s="4" t="s">
        <v>63</v>
      </c>
      <c r="Q136" s="4" t="s">
        <v>63</v>
      </c>
      <c r="R136" s="4" t="s">
        <v>62</v>
      </c>
      <c r="AV136" s="4" t="s">
        <v>51</v>
      </c>
      <c r="AW136" s="4" t="s">
        <v>1187</v>
      </c>
      <c r="AX136" s="4" t="s">
        <v>51</v>
      </c>
      <c r="AY136" s="4" t="s">
        <v>51</v>
      </c>
      <c r="AZ136" s="4" t="s">
        <v>51</v>
      </c>
    </row>
    <row r="137" spans="1:52" ht="30" customHeight="1" x14ac:dyDescent="0.3">
      <c r="A137" s="19" t="s">
        <v>1162</v>
      </c>
      <c r="B137" s="19" t="s">
        <v>51</v>
      </c>
      <c r="C137" s="19" t="s">
        <v>337</v>
      </c>
      <c r="D137" s="20">
        <v>120</v>
      </c>
      <c r="E137" s="21">
        <f>단가대비표!O100</f>
        <v>0</v>
      </c>
      <c r="F137" s="22">
        <f t="shared" si="30"/>
        <v>0</v>
      </c>
      <c r="G137" s="21">
        <f>단가대비표!P100</f>
        <v>0</v>
      </c>
      <c r="H137" s="22">
        <f t="shared" si="31"/>
        <v>0</v>
      </c>
      <c r="I137" s="21">
        <f>단가대비표!V100</f>
        <v>0</v>
      </c>
      <c r="J137" s="22">
        <f t="shared" si="32"/>
        <v>0</v>
      </c>
      <c r="K137" s="21">
        <f t="shared" si="33"/>
        <v>0</v>
      </c>
      <c r="L137" s="22">
        <f t="shared" si="34"/>
        <v>0</v>
      </c>
      <c r="M137" s="19" t="s">
        <v>416</v>
      </c>
      <c r="N137" s="4" t="s">
        <v>174</v>
      </c>
      <c r="O137" s="4" t="s">
        <v>1163</v>
      </c>
      <c r="P137" s="4" t="s">
        <v>63</v>
      </c>
      <c r="Q137" s="4" t="s">
        <v>63</v>
      </c>
      <c r="R137" s="4" t="s">
        <v>62</v>
      </c>
      <c r="AV137" s="4" t="s">
        <v>51</v>
      </c>
      <c r="AW137" s="4" t="s">
        <v>1188</v>
      </c>
      <c r="AX137" s="4" t="s">
        <v>51</v>
      </c>
      <c r="AY137" s="4" t="s">
        <v>51</v>
      </c>
      <c r="AZ137" s="4" t="s">
        <v>51</v>
      </c>
    </row>
    <row r="138" spans="1:52" ht="30" customHeight="1" x14ac:dyDescent="0.3">
      <c r="A138" s="19" t="s">
        <v>1165</v>
      </c>
      <c r="B138" s="19" t="s">
        <v>51</v>
      </c>
      <c r="C138" s="19" t="s">
        <v>71</v>
      </c>
      <c r="D138" s="20">
        <v>20.5</v>
      </c>
      <c r="E138" s="21">
        <f>단가대비표!O101</f>
        <v>0</v>
      </c>
      <c r="F138" s="22">
        <f t="shared" si="30"/>
        <v>0</v>
      </c>
      <c r="G138" s="21">
        <f>단가대비표!P101</f>
        <v>0</v>
      </c>
      <c r="H138" s="22">
        <f t="shared" si="31"/>
        <v>0</v>
      </c>
      <c r="I138" s="21">
        <f>단가대비표!V101</f>
        <v>0</v>
      </c>
      <c r="J138" s="22">
        <f t="shared" si="32"/>
        <v>0</v>
      </c>
      <c r="K138" s="21">
        <f t="shared" si="33"/>
        <v>0</v>
      </c>
      <c r="L138" s="22">
        <f t="shared" si="34"/>
        <v>0</v>
      </c>
      <c r="M138" s="19" t="s">
        <v>416</v>
      </c>
      <c r="N138" s="4" t="s">
        <v>174</v>
      </c>
      <c r="O138" s="4" t="s">
        <v>1166</v>
      </c>
      <c r="P138" s="4" t="s">
        <v>63</v>
      </c>
      <c r="Q138" s="4" t="s">
        <v>63</v>
      </c>
      <c r="R138" s="4" t="s">
        <v>62</v>
      </c>
      <c r="AV138" s="4" t="s">
        <v>51</v>
      </c>
      <c r="AW138" s="4" t="s">
        <v>1189</v>
      </c>
      <c r="AX138" s="4" t="s">
        <v>51</v>
      </c>
      <c r="AY138" s="4" t="s">
        <v>51</v>
      </c>
      <c r="AZ138" s="4" t="s">
        <v>51</v>
      </c>
    </row>
    <row r="139" spans="1:52" ht="30" customHeight="1" x14ac:dyDescent="0.3">
      <c r="A139" s="19" t="s">
        <v>1168</v>
      </c>
      <c r="B139" s="19" t="s">
        <v>51</v>
      </c>
      <c r="C139" s="19" t="s">
        <v>71</v>
      </c>
      <c r="D139" s="20">
        <v>20.5</v>
      </c>
      <c r="E139" s="21">
        <f>단가대비표!O102</f>
        <v>0</v>
      </c>
      <c r="F139" s="22">
        <f t="shared" si="30"/>
        <v>0</v>
      </c>
      <c r="G139" s="21">
        <f>단가대비표!P102</f>
        <v>0</v>
      </c>
      <c r="H139" s="22">
        <f t="shared" si="31"/>
        <v>0</v>
      </c>
      <c r="I139" s="21">
        <f>단가대비표!V102</f>
        <v>0</v>
      </c>
      <c r="J139" s="22">
        <f t="shared" si="32"/>
        <v>0</v>
      </c>
      <c r="K139" s="21">
        <f t="shared" si="33"/>
        <v>0</v>
      </c>
      <c r="L139" s="22">
        <f t="shared" si="34"/>
        <v>0</v>
      </c>
      <c r="M139" s="19" t="s">
        <v>416</v>
      </c>
      <c r="N139" s="4" t="s">
        <v>174</v>
      </c>
      <c r="O139" s="4" t="s">
        <v>1169</v>
      </c>
      <c r="P139" s="4" t="s">
        <v>63</v>
      </c>
      <c r="Q139" s="4" t="s">
        <v>63</v>
      </c>
      <c r="R139" s="4" t="s">
        <v>62</v>
      </c>
      <c r="AV139" s="4" t="s">
        <v>51</v>
      </c>
      <c r="AW139" s="4" t="s">
        <v>1190</v>
      </c>
      <c r="AX139" s="4" t="s">
        <v>51</v>
      </c>
      <c r="AY139" s="4" t="s">
        <v>51</v>
      </c>
      <c r="AZ139" s="4" t="s">
        <v>51</v>
      </c>
    </row>
    <row r="140" spans="1:52" ht="30" customHeight="1" x14ac:dyDescent="0.3">
      <c r="A140" s="19" t="s">
        <v>1171</v>
      </c>
      <c r="B140" s="19" t="s">
        <v>51</v>
      </c>
      <c r="C140" s="19" t="s">
        <v>580</v>
      </c>
      <c r="D140" s="20">
        <v>1823.9</v>
      </c>
      <c r="E140" s="21">
        <f>단가대비표!O103</f>
        <v>0</v>
      </c>
      <c r="F140" s="22">
        <f t="shared" si="30"/>
        <v>0</v>
      </c>
      <c r="G140" s="21">
        <f>단가대비표!P103</f>
        <v>0</v>
      </c>
      <c r="H140" s="22">
        <f t="shared" si="31"/>
        <v>0</v>
      </c>
      <c r="I140" s="21">
        <f>단가대비표!V103</f>
        <v>0</v>
      </c>
      <c r="J140" s="22">
        <f t="shared" si="32"/>
        <v>0</v>
      </c>
      <c r="K140" s="21">
        <f t="shared" si="33"/>
        <v>0</v>
      </c>
      <c r="L140" s="22">
        <f t="shared" si="34"/>
        <v>0</v>
      </c>
      <c r="M140" s="19" t="s">
        <v>416</v>
      </c>
      <c r="N140" s="4" t="s">
        <v>174</v>
      </c>
      <c r="O140" s="4" t="s">
        <v>1172</v>
      </c>
      <c r="P140" s="4" t="s">
        <v>63</v>
      </c>
      <c r="Q140" s="4" t="s">
        <v>63</v>
      </c>
      <c r="R140" s="4" t="s">
        <v>62</v>
      </c>
      <c r="AV140" s="4" t="s">
        <v>51</v>
      </c>
      <c r="AW140" s="4" t="s">
        <v>1191</v>
      </c>
      <c r="AX140" s="4" t="s">
        <v>51</v>
      </c>
      <c r="AY140" s="4" t="s">
        <v>51</v>
      </c>
      <c r="AZ140" s="4" t="s">
        <v>51</v>
      </c>
    </row>
    <row r="141" spans="1:52" ht="30" customHeight="1" x14ac:dyDescent="0.3">
      <c r="A141" s="19" t="s">
        <v>1174</v>
      </c>
      <c r="B141" s="19" t="s">
        <v>51</v>
      </c>
      <c r="C141" s="19" t="s">
        <v>580</v>
      </c>
      <c r="D141" s="20">
        <v>1823.9</v>
      </c>
      <c r="E141" s="21">
        <f>단가대비표!O104</f>
        <v>0</v>
      </c>
      <c r="F141" s="22">
        <f t="shared" si="30"/>
        <v>0</v>
      </c>
      <c r="G141" s="21">
        <f>단가대비표!P104</f>
        <v>0</v>
      </c>
      <c r="H141" s="22">
        <f t="shared" si="31"/>
        <v>0</v>
      </c>
      <c r="I141" s="21">
        <f>단가대비표!V104</f>
        <v>0</v>
      </c>
      <c r="J141" s="22">
        <f t="shared" si="32"/>
        <v>0</v>
      </c>
      <c r="K141" s="21">
        <f t="shared" si="33"/>
        <v>0</v>
      </c>
      <c r="L141" s="22">
        <f t="shared" si="34"/>
        <v>0</v>
      </c>
      <c r="M141" s="19" t="s">
        <v>416</v>
      </c>
      <c r="N141" s="4" t="s">
        <v>174</v>
      </c>
      <c r="O141" s="4" t="s">
        <v>1175</v>
      </c>
      <c r="P141" s="4" t="s">
        <v>63</v>
      </c>
      <c r="Q141" s="4" t="s">
        <v>63</v>
      </c>
      <c r="R141" s="4" t="s">
        <v>62</v>
      </c>
      <c r="AV141" s="4" t="s">
        <v>51</v>
      </c>
      <c r="AW141" s="4" t="s">
        <v>1192</v>
      </c>
      <c r="AX141" s="4" t="s">
        <v>51</v>
      </c>
      <c r="AY141" s="4" t="s">
        <v>51</v>
      </c>
      <c r="AZ141" s="4" t="s">
        <v>51</v>
      </c>
    </row>
    <row r="142" spans="1:52" ht="30" customHeight="1" x14ac:dyDescent="0.3">
      <c r="A142" s="19" t="s">
        <v>1177</v>
      </c>
      <c r="B142" s="19" t="s">
        <v>51</v>
      </c>
      <c r="C142" s="19" t="s">
        <v>71</v>
      </c>
      <c r="D142" s="20">
        <v>20.5</v>
      </c>
      <c r="E142" s="21">
        <f>단가대비표!O105</f>
        <v>0</v>
      </c>
      <c r="F142" s="22">
        <f t="shared" si="30"/>
        <v>0</v>
      </c>
      <c r="G142" s="21">
        <f>단가대비표!P105</f>
        <v>0</v>
      </c>
      <c r="H142" s="22">
        <f t="shared" si="31"/>
        <v>0</v>
      </c>
      <c r="I142" s="21">
        <f>단가대비표!V105</f>
        <v>0</v>
      </c>
      <c r="J142" s="22">
        <f t="shared" si="32"/>
        <v>0</v>
      </c>
      <c r="K142" s="21">
        <f t="shared" si="33"/>
        <v>0</v>
      </c>
      <c r="L142" s="22">
        <f t="shared" si="34"/>
        <v>0</v>
      </c>
      <c r="M142" s="19" t="s">
        <v>416</v>
      </c>
      <c r="N142" s="4" t="s">
        <v>174</v>
      </c>
      <c r="O142" s="4" t="s">
        <v>1178</v>
      </c>
      <c r="P142" s="4" t="s">
        <v>63</v>
      </c>
      <c r="Q142" s="4" t="s">
        <v>63</v>
      </c>
      <c r="R142" s="4" t="s">
        <v>62</v>
      </c>
      <c r="AV142" s="4" t="s">
        <v>51</v>
      </c>
      <c r="AW142" s="4" t="s">
        <v>1193</v>
      </c>
      <c r="AX142" s="4" t="s">
        <v>51</v>
      </c>
      <c r="AY142" s="4" t="s">
        <v>51</v>
      </c>
      <c r="AZ142" s="4" t="s">
        <v>51</v>
      </c>
    </row>
    <row r="143" spans="1:52" ht="30" customHeight="1" x14ac:dyDescent="0.3">
      <c r="A143" s="19" t="s">
        <v>1180</v>
      </c>
      <c r="B143" s="19" t="s">
        <v>51</v>
      </c>
      <c r="C143" s="19" t="s">
        <v>580</v>
      </c>
      <c r="D143" s="20">
        <v>1823.9</v>
      </c>
      <c r="E143" s="21">
        <f>단가대비표!O106</f>
        <v>0</v>
      </c>
      <c r="F143" s="22">
        <f t="shared" si="30"/>
        <v>0</v>
      </c>
      <c r="G143" s="21">
        <f>단가대비표!P106</f>
        <v>0</v>
      </c>
      <c r="H143" s="22">
        <f t="shared" si="31"/>
        <v>0</v>
      </c>
      <c r="I143" s="21">
        <f>단가대비표!V106</f>
        <v>0</v>
      </c>
      <c r="J143" s="22">
        <f t="shared" si="32"/>
        <v>0</v>
      </c>
      <c r="K143" s="21">
        <f t="shared" si="33"/>
        <v>0</v>
      </c>
      <c r="L143" s="22">
        <f t="shared" si="34"/>
        <v>0</v>
      </c>
      <c r="M143" s="19" t="s">
        <v>416</v>
      </c>
      <c r="N143" s="4" t="s">
        <v>174</v>
      </c>
      <c r="O143" s="4" t="s">
        <v>1181</v>
      </c>
      <c r="P143" s="4" t="s">
        <v>63</v>
      </c>
      <c r="Q143" s="4" t="s">
        <v>63</v>
      </c>
      <c r="R143" s="4" t="s">
        <v>62</v>
      </c>
      <c r="AV143" s="4" t="s">
        <v>51</v>
      </c>
      <c r="AW143" s="4" t="s">
        <v>1194</v>
      </c>
      <c r="AX143" s="4" t="s">
        <v>51</v>
      </c>
      <c r="AY143" s="4" t="s">
        <v>51</v>
      </c>
      <c r="AZ143" s="4" t="s">
        <v>51</v>
      </c>
    </row>
    <row r="144" spans="1:52" ht="30" customHeight="1" x14ac:dyDescent="0.3">
      <c r="A144" s="19" t="s">
        <v>974</v>
      </c>
      <c r="B144" s="19" t="s">
        <v>51</v>
      </c>
      <c r="C144" s="19" t="s">
        <v>51</v>
      </c>
      <c r="D144" s="20"/>
      <c r="E144" s="21"/>
      <c r="F144" s="22">
        <f>TRUNC(SUMIF(N133:N143, N132, F133:F143),0)</f>
        <v>0</v>
      </c>
      <c r="G144" s="21"/>
      <c r="H144" s="22">
        <f>TRUNC(SUMIF(N133:N143, N132, H133:H143),0)</f>
        <v>0</v>
      </c>
      <c r="I144" s="21"/>
      <c r="J144" s="22">
        <f>TRUNC(SUMIF(N133:N143, N132, J133:J143),0)</f>
        <v>0</v>
      </c>
      <c r="K144" s="21"/>
      <c r="L144" s="22">
        <f>F144+H144+J144</f>
        <v>0</v>
      </c>
      <c r="M144" s="19" t="s">
        <v>51</v>
      </c>
      <c r="N144" s="4" t="s">
        <v>81</v>
      </c>
      <c r="O144" s="4" t="s">
        <v>81</v>
      </c>
      <c r="P144" s="4" t="s">
        <v>51</v>
      </c>
      <c r="Q144" s="4" t="s">
        <v>51</v>
      </c>
      <c r="R144" s="4" t="s">
        <v>51</v>
      </c>
      <c r="AV144" s="4" t="s">
        <v>51</v>
      </c>
      <c r="AW144" s="4" t="s">
        <v>51</v>
      </c>
      <c r="AX144" s="4" t="s">
        <v>51</v>
      </c>
      <c r="AY144" s="4" t="s">
        <v>51</v>
      </c>
      <c r="AZ144" s="4" t="s">
        <v>51</v>
      </c>
    </row>
    <row r="145" spans="1:52" ht="30" customHeight="1" x14ac:dyDescent="0.3">
      <c r="A145" s="20"/>
      <c r="B145" s="20"/>
      <c r="C145" s="20"/>
      <c r="D145" s="20"/>
      <c r="E145" s="21"/>
      <c r="F145" s="22"/>
      <c r="G145" s="21"/>
      <c r="H145" s="22"/>
      <c r="I145" s="21"/>
      <c r="J145" s="22"/>
      <c r="K145" s="21"/>
      <c r="L145" s="22"/>
      <c r="M145" s="20"/>
    </row>
    <row r="146" spans="1:52" ht="30" customHeight="1" x14ac:dyDescent="0.3">
      <c r="A146" s="14" t="s">
        <v>1195</v>
      </c>
      <c r="B146" s="15"/>
      <c r="C146" s="15"/>
      <c r="D146" s="15"/>
      <c r="E146" s="16"/>
      <c r="F146" s="17"/>
      <c r="G146" s="16"/>
      <c r="H146" s="17"/>
      <c r="I146" s="16"/>
      <c r="J146" s="17"/>
      <c r="K146" s="16"/>
      <c r="L146" s="17"/>
      <c r="M146" s="18"/>
      <c r="N146" s="4" t="s">
        <v>186</v>
      </c>
    </row>
    <row r="147" spans="1:52" ht="30" customHeight="1" x14ac:dyDescent="0.3">
      <c r="A147" s="19" t="s">
        <v>1196</v>
      </c>
      <c r="B147" s="19" t="s">
        <v>1003</v>
      </c>
      <c r="C147" s="19" t="s">
        <v>1004</v>
      </c>
      <c r="D147" s="20">
        <v>0.2</v>
      </c>
      <c r="E147" s="21">
        <f>단가대비표!O168</f>
        <v>0</v>
      </c>
      <c r="F147" s="22">
        <f>TRUNC(E147*D147,1)</f>
        <v>0</v>
      </c>
      <c r="G147" s="21">
        <f>단가대비표!P168</f>
        <v>0</v>
      </c>
      <c r="H147" s="22">
        <f>TRUNC(G147*D147,1)</f>
        <v>0</v>
      </c>
      <c r="I147" s="21">
        <f>단가대비표!V168</f>
        <v>0</v>
      </c>
      <c r="J147" s="22">
        <f>TRUNC(I147*D147,1)</f>
        <v>0</v>
      </c>
      <c r="K147" s="21">
        <f t="shared" ref="K147:L151" si="35">TRUNC(E147+G147+I147,1)</f>
        <v>0</v>
      </c>
      <c r="L147" s="22">
        <f t="shared" si="35"/>
        <v>0</v>
      </c>
      <c r="M147" s="19" t="s">
        <v>51</v>
      </c>
      <c r="N147" s="4" t="s">
        <v>186</v>
      </c>
      <c r="O147" s="4" t="s">
        <v>1197</v>
      </c>
      <c r="P147" s="4" t="s">
        <v>63</v>
      </c>
      <c r="Q147" s="4" t="s">
        <v>63</v>
      </c>
      <c r="R147" s="4" t="s">
        <v>62</v>
      </c>
      <c r="V147" s="2">
        <v>1</v>
      </c>
      <c r="AV147" s="4" t="s">
        <v>51</v>
      </c>
      <c r="AW147" s="4" t="s">
        <v>1198</v>
      </c>
      <c r="AX147" s="4" t="s">
        <v>51</v>
      </c>
      <c r="AY147" s="4" t="s">
        <v>51</v>
      </c>
      <c r="AZ147" s="4" t="s">
        <v>51</v>
      </c>
    </row>
    <row r="148" spans="1:52" ht="30" customHeight="1" x14ac:dyDescent="0.3">
      <c r="A148" s="19" t="s">
        <v>1002</v>
      </c>
      <c r="B148" s="19" t="s">
        <v>1003</v>
      </c>
      <c r="C148" s="19" t="s">
        <v>1004</v>
      </c>
      <c r="D148" s="20">
        <v>6.7000000000000004E-2</v>
      </c>
      <c r="E148" s="21">
        <f>단가대비표!O158</f>
        <v>0</v>
      </c>
      <c r="F148" s="22">
        <f>TRUNC(E148*D148,1)</f>
        <v>0</v>
      </c>
      <c r="G148" s="21">
        <f>단가대비표!P158</f>
        <v>0</v>
      </c>
      <c r="H148" s="22">
        <f>TRUNC(G148*D148,1)</f>
        <v>0</v>
      </c>
      <c r="I148" s="21">
        <f>단가대비표!V158</f>
        <v>0</v>
      </c>
      <c r="J148" s="22">
        <f>TRUNC(I148*D148,1)</f>
        <v>0</v>
      </c>
      <c r="K148" s="21">
        <f t="shared" si="35"/>
        <v>0</v>
      </c>
      <c r="L148" s="22">
        <f t="shared" si="35"/>
        <v>0</v>
      </c>
      <c r="M148" s="19" t="s">
        <v>51</v>
      </c>
      <c r="N148" s="4" t="s">
        <v>186</v>
      </c>
      <c r="O148" s="4" t="s">
        <v>1005</v>
      </c>
      <c r="P148" s="4" t="s">
        <v>63</v>
      </c>
      <c r="Q148" s="4" t="s">
        <v>63</v>
      </c>
      <c r="R148" s="4" t="s">
        <v>62</v>
      </c>
      <c r="V148" s="2">
        <v>1</v>
      </c>
      <c r="AV148" s="4" t="s">
        <v>51</v>
      </c>
      <c r="AW148" s="4" t="s">
        <v>1199</v>
      </c>
      <c r="AX148" s="4" t="s">
        <v>51</v>
      </c>
      <c r="AY148" s="4" t="s">
        <v>51</v>
      </c>
      <c r="AZ148" s="4" t="s">
        <v>51</v>
      </c>
    </row>
    <row r="149" spans="1:52" ht="30" customHeight="1" x14ac:dyDescent="0.3">
      <c r="A149" s="19" t="s">
        <v>1200</v>
      </c>
      <c r="B149" s="19" t="s">
        <v>1201</v>
      </c>
      <c r="C149" s="19" t="s">
        <v>168</v>
      </c>
      <c r="D149" s="20">
        <v>1</v>
      </c>
      <c r="E149" s="21">
        <v>0</v>
      </c>
      <c r="F149" s="22">
        <f>TRUNC(E149*D149,1)</f>
        <v>0</v>
      </c>
      <c r="G149" s="21">
        <v>0</v>
      </c>
      <c r="H149" s="22">
        <f>TRUNC(G149*D149,1)</f>
        <v>0</v>
      </c>
      <c r="I149" s="21">
        <f>TRUNC(SUMIF(V147:V151, RIGHTB(O149, 1), H147:H151)*U149, 2)</f>
        <v>0</v>
      </c>
      <c r="J149" s="22">
        <f>TRUNC(I149*D149,1)</f>
        <v>0</v>
      </c>
      <c r="K149" s="21">
        <f t="shared" si="35"/>
        <v>0</v>
      </c>
      <c r="L149" s="22">
        <f t="shared" si="35"/>
        <v>0</v>
      </c>
      <c r="M149" s="19" t="s">
        <v>51</v>
      </c>
      <c r="N149" s="4" t="s">
        <v>186</v>
      </c>
      <c r="O149" s="4" t="s">
        <v>571</v>
      </c>
      <c r="P149" s="4" t="s">
        <v>63</v>
      </c>
      <c r="Q149" s="4" t="s">
        <v>63</v>
      </c>
      <c r="R149" s="4" t="s">
        <v>63</v>
      </c>
      <c r="S149" s="2">
        <v>1</v>
      </c>
      <c r="T149" s="2">
        <v>2</v>
      </c>
      <c r="U149" s="2">
        <v>0.02</v>
      </c>
      <c r="AV149" s="4" t="s">
        <v>51</v>
      </c>
      <c r="AW149" s="4" t="s">
        <v>1202</v>
      </c>
      <c r="AX149" s="4" t="s">
        <v>51</v>
      </c>
      <c r="AY149" s="4" t="s">
        <v>51</v>
      </c>
      <c r="AZ149" s="4" t="s">
        <v>51</v>
      </c>
    </row>
    <row r="150" spans="1:52" ht="30" customHeight="1" x14ac:dyDescent="0.3">
      <c r="A150" s="19" t="s">
        <v>178</v>
      </c>
      <c r="B150" s="19" t="s">
        <v>1203</v>
      </c>
      <c r="C150" s="19" t="s">
        <v>180</v>
      </c>
      <c r="D150" s="20">
        <v>149</v>
      </c>
      <c r="E150" s="21">
        <f>단가대비표!O33</f>
        <v>0</v>
      </c>
      <c r="F150" s="22">
        <f>TRUNC(E150*D150,1)</f>
        <v>0</v>
      </c>
      <c r="G150" s="21">
        <f>단가대비표!P33</f>
        <v>0</v>
      </c>
      <c r="H150" s="22">
        <f>TRUNC(G150*D150,1)</f>
        <v>0</v>
      </c>
      <c r="I150" s="21">
        <f>단가대비표!V33</f>
        <v>0</v>
      </c>
      <c r="J150" s="22">
        <f>TRUNC(I150*D150,1)</f>
        <v>0</v>
      </c>
      <c r="K150" s="21">
        <f t="shared" si="35"/>
        <v>0</v>
      </c>
      <c r="L150" s="22">
        <f t="shared" si="35"/>
        <v>0</v>
      </c>
      <c r="M150" s="19" t="s">
        <v>1204</v>
      </c>
      <c r="N150" s="4" t="s">
        <v>186</v>
      </c>
      <c r="O150" s="4" t="s">
        <v>1205</v>
      </c>
      <c r="P150" s="4" t="s">
        <v>63</v>
      </c>
      <c r="Q150" s="4" t="s">
        <v>63</v>
      </c>
      <c r="R150" s="4" t="s">
        <v>62</v>
      </c>
      <c r="AV150" s="4" t="s">
        <v>51</v>
      </c>
      <c r="AW150" s="4" t="s">
        <v>1206</v>
      </c>
      <c r="AX150" s="4" t="s">
        <v>51</v>
      </c>
      <c r="AY150" s="4" t="s">
        <v>51</v>
      </c>
      <c r="AZ150" s="4" t="s">
        <v>51</v>
      </c>
    </row>
    <row r="151" spans="1:52" ht="30" customHeight="1" x14ac:dyDescent="0.3">
      <c r="A151" s="19" t="s">
        <v>1207</v>
      </c>
      <c r="B151" s="19" t="s">
        <v>1208</v>
      </c>
      <c r="C151" s="19" t="s">
        <v>86</v>
      </c>
      <c r="D151" s="20">
        <v>4.9000000000000002E-2</v>
      </c>
      <c r="E151" s="21">
        <f>일위대가목록!E154</f>
        <v>0</v>
      </c>
      <c r="F151" s="22">
        <f>TRUNC(E151*D151,1)</f>
        <v>0</v>
      </c>
      <c r="G151" s="21">
        <f>일위대가목록!F154</f>
        <v>0</v>
      </c>
      <c r="H151" s="22">
        <f>TRUNC(G151*D151,1)</f>
        <v>0</v>
      </c>
      <c r="I151" s="21">
        <f>일위대가목록!G154</f>
        <v>0</v>
      </c>
      <c r="J151" s="22">
        <f>TRUNC(I151*D151,1)</f>
        <v>0</v>
      </c>
      <c r="K151" s="21">
        <f t="shared" si="35"/>
        <v>0</v>
      </c>
      <c r="L151" s="22">
        <f t="shared" si="35"/>
        <v>0</v>
      </c>
      <c r="M151" s="19" t="s">
        <v>1209</v>
      </c>
      <c r="N151" s="4" t="s">
        <v>186</v>
      </c>
      <c r="O151" s="4" t="s">
        <v>1210</v>
      </c>
      <c r="P151" s="4" t="s">
        <v>62</v>
      </c>
      <c r="Q151" s="4" t="s">
        <v>63</v>
      </c>
      <c r="R151" s="4" t="s">
        <v>63</v>
      </c>
      <c r="AV151" s="4" t="s">
        <v>51</v>
      </c>
      <c r="AW151" s="4" t="s">
        <v>1211</v>
      </c>
      <c r="AX151" s="4" t="s">
        <v>51</v>
      </c>
      <c r="AY151" s="4" t="s">
        <v>51</v>
      </c>
      <c r="AZ151" s="4" t="s">
        <v>51</v>
      </c>
    </row>
    <row r="152" spans="1:52" ht="30" customHeight="1" x14ac:dyDescent="0.3">
      <c r="A152" s="19" t="s">
        <v>974</v>
      </c>
      <c r="B152" s="19" t="s">
        <v>51</v>
      </c>
      <c r="C152" s="19" t="s">
        <v>51</v>
      </c>
      <c r="D152" s="20"/>
      <c r="E152" s="21"/>
      <c r="F152" s="22">
        <f>TRUNC(SUMIF(N147:N151, N146, F147:F151),0)</f>
        <v>0</v>
      </c>
      <c r="G152" s="21"/>
      <c r="H152" s="22">
        <f>TRUNC(SUMIF(N147:N151, N146, H147:H151),0)</f>
        <v>0</v>
      </c>
      <c r="I152" s="21"/>
      <c r="J152" s="22">
        <f>TRUNC(SUMIF(N147:N151, N146, J147:J151),0)</f>
        <v>0</v>
      </c>
      <c r="K152" s="21"/>
      <c r="L152" s="22">
        <f>F152+H152+J152</f>
        <v>0</v>
      </c>
      <c r="M152" s="19" t="s">
        <v>51</v>
      </c>
      <c r="N152" s="4" t="s">
        <v>81</v>
      </c>
      <c r="O152" s="4" t="s">
        <v>81</v>
      </c>
      <c r="P152" s="4" t="s">
        <v>51</v>
      </c>
      <c r="Q152" s="4" t="s">
        <v>51</v>
      </c>
      <c r="R152" s="4" t="s">
        <v>51</v>
      </c>
      <c r="AV152" s="4" t="s">
        <v>51</v>
      </c>
      <c r="AW152" s="4" t="s">
        <v>51</v>
      </c>
      <c r="AX152" s="4" t="s">
        <v>51</v>
      </c>
      <c r="AY152" s="4" t="s">
        <v>51</v>
      </c>
      <c r="AZ152" s="4" t="s">
        <v>51</v>
      </c>
    </row>
    <row r="153" spans="1:52" ht="30" customHeight="1" x14ac:dyDescent="0.3">
      <c r="A153" s="20"/>
      <c r="B153" s="20"/>
      <c r="C153" s="20"/>
      <c r="D153" s="20"/>
      <c r="E153" s="21"/>
      <c r="F153" s="22"/>
      <c r="G153" s="21"/>
      <c r="H153" s="22"/>
      <c r="I153" s="21"/>
      <c r="J153" s="22"/>
      <c r="K153" s="21"/>
      <c r="L153" s="22"/>
      <c r="M153" s="20"/>
    </row>
    <row r="154" spans="1:52" ht="30" customHeight="1" x14ac:dyDescent="0.3">
      <c r="A154" s="14" t="s">
        <v>1212</v>
      </c>
      <c r="B154" s="15"/>
      <c r="C154" s="15"/>
      <c r="D154" s="15"/>
      <c r="E154" s="16"/>
      <c r="F154" s="17"/>
      <c r="G154" s="16"/>
      <c r="H154" s="17"/>
      <c r="I154" s="16"/>
      <c r="J154" s="17"/>
      <c r="K154" s="16"/>
      <c r="L154" s="17"/>
      <c r="M154" s="18"/>
      <c r="N154" s="4" t="s">
        <v>192</v>
      </c>
    </row>
    <row r="155" spans="1:52" ht="30" customHeight="1" x14ac:dyDescent="0.3">
      <c r="A155" s="19" t="s">
        <v>1002</v>
      </c>
      <c r="B155" s="19" t="s">
        <v>1003</v>
      </c>
      <c r="C155" s="19" t="s">
        <v>1004</v>
      </c>
      <c r="D155" s="20">
        <v>0.44</v>
      </c>
      <c r="E155" s="21">
        <f>단가대비표!O158</f>
        <v>0</v>
      </c>
      <c r="F155" s="22">
        <f>TRUNC(E155*D155,1)</f>
        <v>0</v>
      </c>
      <c r="G155" s="21">
        <f>단가대비표!P158</f>
        <v>0</v>
      </c>
      <c r="H155" s="22">
        <f>TRUNC(G155*D155,1)</f>
        <v>0</v>
      </c>
      <c r="I155" s="21">
        <f>단가대비표!V158</f>
        <v>0</v>
      </c>
      <c r="J155" s="22">
        <f>TRUNC(I155*D155,1)</f>
        <v>0</v>
      </c>
      <c r="K155" s="21">
        <f>TRUNC(E155+G155+I155,1)</f>
        <v>0</v>
      </c>
      <c r="L155" s="22">
        <f>TRUNC(F155+H155+J155,1)</f>
        <v>0</v>
      </c>
      <c r="M155" s="19" t="s">
        <v>51</v>
      </c>
      <c r="N155" s="4" t="s">
        <v>192</v>
      </c>
      <c r="O155" s="4" t="s">
        <v>1005</v>
      </c>
      <c r="P155" s="4" t="s">
        <v>63</v>
      </c>
      <c r="Q155" s="4" t="s">
        <v>63</v>
      </c>
      <c r="R155" s="4" t="s">
        <v>62</v>
      </c>
      <c r="AV155" s="4" t="s">
        <v>51</v>
      </c>
      <c r="AW155" s="4" t="s">
        <v>1213</v>
      </c>
      <c r="AX155" s="4" t="s">
        <v>51</v>
      </c>
      <c r="AY155" s="4" t="s">
        <v>51</v>
      </c>
      <c r="AZ155" s="4" t="s">
        <v>51</v>
      </c>
    </row>
    <row r="156" spans="1:52" ht="30" customHeight="1" x14ac:dyDescent="0.3">
      <c r="A156" s="19" t="s">
        <v>974</v>
      </c>
      <c r="B156" s="19" t="s">
        <v>51</v>
      </c>
      <c r="C156" s="19" t="s">
        <v>51</v>
      </c>
      <c r="D156" s="20"/>
      <c r="E156" s="21"/>
      <c r="F156" s="22">
        <f>TRUNC(SUMIF(N155:N155, N154, F155:F155),0)</f>
        <v>0</v>
      </c>
      <c r="G156" s="21"/>
      <c r="H156" s="22">
        <f>TRUNC(SUMIF(N155:N155, N154, H155:H155),0)</f>
        <v>0</v>
      </c>
      <c r="I156" s="21"/>
      <c r="J156" s="22">
        <f>TRUNC(SUMIF(N155:N155, N154, J155:J155),0)</f>
        <v>0</v>
      </c>
      <c r="K156" s="21"/>
      <c r="L156" s="22">
        <f>F156+H156+J156</f>
        <v>0</v>
      </c>
      <c r="M156" s="19" t="s">
        <v>51</v>
      </c>
      <c r="N156" s="4" t="s">
        <v>81</v>
      </c>
      <c r="O156" s="4" t="s">
        <v>81</v>
      </c>
      <c r="P156" s="4" t="s">
        <v>51</v>
      </c>
      <c r="Q156" s="4" t="s">
        <v>51</v>
      </c>
      <c r="R156" s="4" t="s">
        <v>51</v>
      </c>
      <c r="AV156" s="4" t="s">
        <v>51</v>
      </c>
      <c r="AW156" s="4" t="s">
        <v>51</v>
      </c>
      <c r="AX156" s="4" t="s">
        <v>51</v>
      </c>
      <c r="AY156" s="4" t="s">
        <v>51</v>
      </c>
      <c r="AZ156" s="4" t="s">
        <v>51</v>
      </c>
    </row>
    <row r="157" spans="1:52" ht="30" customHeight="1" x14ac:dyDescent="0.3">
      <c r="A157" s="20"/>
      <c r="B157" s="20"/>
      <c r="C157" s="20"/>
      <c r="D157" s="20"/>
      <c r="E157" s="21"/>
      <c r="F157" s="22"/>
      <c r="G157" s="21"/>
      <c r="H157" s="22"/>
      <c r="I157" s="21"/>
      <c r="J157" s="22"/>
      <c r="K157" s="21"/>
      <c r="L157" s="22"/>
      <c r="M157" s="20"/>
    </row>
    <row r="158" spans="1:52" ht="30" customHeight="1" x14ac:dyDescent="0.3">
      <c r="A158" s="14" t="s">
        <v>1214</v>
      </c>
      <c r="B158" s="15"/>
      <c r="C158" s="15"/>
      <c r="D158" s="15"/>
      <c r="E158" s="16"/>
      <c r="F158" s="17"/>
      <c r="G158" s="16"/>
      <c r="H158" s="17"/>
      <c r="I158" s="16"/>
      <c r="J158" s="17"/>
      <c r="K158" s="16"/>
      <c r="L158" s="17"/>
      <c r="M158" s="18"/>
      <c r="N158" s="4" t="s">
        <v>196</v>
      </c>
    </row>
    <row r="159" spans="1:52" ht="30" customHeight="1" x14ac:dyDescent="0.3">
      <c r="A159" s="19" t="s">
        <v>1002</v>
      </c>
      <c r="B159" s="19" t="s">
        <v>1003</v>
      </c>
      <c r="C159" s="19" t="s">
        <v>1004</v>
      </c>
      <c r="D159" s="20">
        <v>0.56000000000000005</v>
      </c>
      <c r="E159" s="21">
        <f>단가대비표!O158</f>
        <v>0</v>
      </c>
      <c r="F159" s="22">
        <f>TRUNC(E159*D159,1)</f>
        <v>0</v>
      </c>
      <c r="G159" s="21">
        <f>단가대비표!P158</f>
        <v>0</v>
      </c>
      <c r="H159" s="22">
        <f>TRUNC(G159*D159,1)</f>
        <v>0</v>
      </c>
      <c r="I159" s="21">
        <f>단가대비표!V158</f>
        <v>0</v>
      </c>
      <c r="J159" s="22">
        <f>TRUNC(I159*D159,1)</f>
        <v>0</v>
      </c>
      <c r="K159" s="21">
        <f>TRUNC(E159+G159+I159,1)</f>
        <v>0</v>
      </c>
      <c r="L159" s="22">
        <f>TRUNC(F159+H159+J159,1)</f>
        <v>0</v>
      </c>
      <c r="M159" s="19" t="s">
        <v>51</v>
      </c>
      <c r="N159" s="4" t="s">
        <v>196</v>
      </c>
      <c r="O159" s="4" t="s">
        <v>1005</v>
      </c>
      <c r="P159" s="4" t="s">
        <v>63</v>
      </c>
      <c r="Q159" s="4" t="s">
        <v>63</v>
      </c>
      <c r="R159" s="4" t="s">
        <v>62</v>
      </c>
      <c r="AV159" s="4" t="s">
        <v>51</v>
      </c>
      <c r="AW159" s="4" t="s">
        <v>1215</v>
      </c>
      <c r="AX159" s="4" t="s">
        <v>51</v>
      </c>
      <c r="AY159" s="4" t="s">
        <v>51</v>
      </c>
      <c r="AZ159" s="4" t="s">
        <v>51</v>
      </c>
    </row>
    <row r="160" spans="1:52" ht="30" customHeight="1" x14ac:dyDescent="0.3">
      <c r="A160" s="19" t="s">
        <v>974</v>
      </c>
      <c r="B160" s="19" t="s">
        <v>51</v>
      </c>
      <c r="C160" s="19" t="s">
        <v>51</v>
      </c>
      <c r="D160" s="20"/>
      <c r="E160" s="21"/>
      <c r="F160" s="22">
        <f>TRUNC(SUMIF(N159:N159, N158, F159:F159),0)</f>
        <v>0</v>
      </c>
      <c r="G160" s="21"/>
      <c r="H160" s="22">
        <f>TRUNC(SUMIF(N159:N159, N158, H159:H159),0)</f>
        <v>0</v>
      </c>
      <c r="I160" s="21"/>
      <c r="J160" s="22">
        <f>TRUNC(SUMIF(N159:N159, N158, J159:J159),0)</f>
        <v>0</v>
      </c>
      <c r="K160" s="21"/>
      <c r="L160" s="22">
        <f>F160+H160+J160</f>
        <v>0</v>
      </c>
      <c r="M160" s="19" t="s">
        <v>51</v>
      </c>
      <c r="N160" s="4" t="s">
        <v>81</v>
      </c>
      <c r="O160" s="4" t="s">
        <v>81</v>
      </c>
      <c r="P160" s="4" t="s">
        <v>51</v>
      </c>
      <c r="Q160" s="4" t="s">
        <v>51</v>
      </c>
      <c r="R160" s="4" t="s">
        <v>51</v>
      </c>
      <c r="AV160" s="4" t="s">
        <v>51</v>
      </c>
      <c r="AW160" s="4" t="s">
        <v>51</v>
      </c>
      <c r="AX160" s="4" t="s">
        <v>51</v>
      </c>
      <c r="AY160" s="4" t="s">
        <v>51</v>
      </c>
      <c r="AZ160" s="4" t="s">
        <v>51</v>
      </c>
    </row>
    <row r="161" spans="1:52" ht="30" customHeight="1" x14ac:dyDescent="0.3">
      <c r="A161" s="20"/>
      <c r="B161" s="20"/>
      <c r="C161" s="20"/>
      <c r="D161" s="20"/>
      <c r="E161" s="21"/>
      <c r="F161" s="22"/>
      <c r="G161" s="21"/>
      <c r="H161" s="22"/>
      <c r="I161" s="21"/>
      <c r="J161" s="22"/>
      <c r="K161" s="21"/>
      <c r="L161" s="22"/>
      <c r="M161" s="20"/>
    </row>
    <row r="162" spans="1:52" ht="30" customHeight="1" x14ac:dyDescent="0.3">
      <c r="A162" s="14" t="s">
        <v>1216</v>
      </c>
      <c r="B162" s="15"/>
      <c r="C162" s="15"/>
      <c r="D162" s="15"/>
      <c r="E162" s="16"/>
      <c r="F162" s="17"/>
      <c r="G162" s="16"/>
      <c r="H162" s="17"/>
      <c r="I162" s="16"/>
      <c r="J162" s="17"/>
      <c r="K162" s="16"/>
      <c r="L162" s="17"/>
      <c r="M162" s="18"/>
      <c r="N162" s="4" t="s">
        <v>203</v>
      </c>
    </row>
    <row r="163" spans="1:52" ht="30" customHeight="1" x14ac:dyDescent="0.3">
      <c r="A163" s="19" t="s">
        <v>1217</v>
      </c>
      <c r="B163" s="19" t="s">
        <v>1218</v>
      </c>
      <c r="C163" s="19" t="s">
        <v>71</v>
      </c>
      <c r="D163" s="20">
        <v>1.1000000000000001</v>
      </c>
      <c r="E163" s="21">
        <f>단가대비표!O34</f>
        <v>0</v>
      </c>
      <c r="F163" s="22">
        <f>TRUNC(E163*D163,1)</f>
        <v>0</v>
      </c>
      <c r="G163" s="21">
        <f>단가대비표!P34</f>
        <v>0</v>
      </c>
      <c r="H163" s="22">
        <f>TRUNC(G163*D163,1)</f>
        <v>0</v>
      </c>
      <c r="I163" s="21">
        <f>단가대비표!V34</f>
        <v>0</v>
      </c>
      <c r="J163" s="22">
        <f>TRUNC(I163*D163,1)</f>
        <v>0</v>
      </c>
      <c r="K163" s="21">
        <f t="shared" ref="K163:L166" si="36">TRUNC(E163+G163+I163,1)</f>
        <v>0</v>
      </c>
      <c r="L163" s="22">
        <f t="shared" si="36"/>
        <v>0</v>
      </c>
      <c r="M163" s="19" t="s">
        <v>51</v>
      </c>
      <c r="N163" s="4" t="s">
        <v>203</v>
      </c>
      <c r="O163" s="4" t="s">
        <v>1219</v>
      </c>
      <c r="P163" s="4" t="s">
        <v>63</v>
      </c>
      <c r="Q163" s="4" t="s">
        <v>63</v>
      </c>
      <c r="R163" s="4" t="s">
        <v>62</v>
      </c>
      <c r="AV163" s="4" t="s">
        <v>51</v>
      </c>
      <c r="AW163" s="4" t="s">
        <v>1220</v>
      </c>
      <c r="AX163" s="4" t="s">
        <v>51</v>
      </c>
      <c r="AY163" s="4" t="s">
        <v>51</v>
      </c>
      <c r="AZ163" s="4" t="s">
        <v>51</v>
      </c>
    </row>
    <row r="164" spans="1:52" ht="30" customHeight="1" x14ac:dyDescent="0.3">
      <c r="A164" s="19" t="s">
        <v>1221</v>
      </c>
      <c r="B164" s="19" t="s">
        <v>1222</v>
      </c>
      <c r="C164" s="19" t="s">
        <v>71</v>
      </c>
      <c r="D164" s="20">
        <v>1</v>
      </c>
      <c r="E164" s="21">
        <f>일위대가목록!E155</f>
        <v>0</v>
      </c>
      <c r="F164" s="22">
        <f>TRUNC(E164*D164,1)</f>
        <v>0</v>
      </c>
      <c r="G164" s="21">
        <f>일위대가목록!F155</f>
        <v>0</v>
      </c>
      <c r="H164" s="22">
        <f>TRUNC(G164*D164,1)</f>
        <v>0</v>
      </c>
      <c r="I164" s="21">
        <f>일위대가목록!G155</f>
        <v>0</v>
      </c>
      <c r="J164" s="22">
        <f>TRUNC(I164*D164,1)</f>
        <v>0</v>
      </c>
      <c r="K164" s="21">
        <f t="shared" si="36"/>
        <v>0</v>
      </c>
      <c r="L164" s="22">
        <f t="shared" si="36"/>
        <v>0</v>
      </c>
      <c r="M164" s="19" t="s">
        <v>1223</v>
      </c>
      <c r="N164" s="4" t="s">
        <v>203</v>
      </c>
      <c r="O164" s="4" t="s">
        <v>1224</v>
      </c>
      <c r="P164" s="4" t="s">
        <v>62</v>
      </c>
      <c r="Q164" s="4" t="s">
        <v>63</v>
      </c>
      <c r="R164" s="4" t="s">
        <v>63</v>
      </c>
      <c r="AV164" s="4" t="s">
        <v>51</v>
      </c>
      <c r="AW164" s="4" t="s">
        <v>1225</v>
      </c>
      <c r="AX164" s="4" t="s">
        <v>51</v>
      </c>
      <c r="AY164" s="4" t="s">
        <v>51</v>
      </c>
      <c r="AZ164" s="4" t="s">
        <v>51</v>
      </c>
    </row>
    <row r="165" spans="1:52" ht="30" customHeight="1" x14ac:dyDescent="0.3">
      <c r="A165" s="19" t="s">
        <v>1226</v>
      </c>
      <c r="B165" s="19" t="s">
        <v>1227</v>
      </c>
      <c r="C165" s="19" t="s">
        <v>207</v>
      </c>
      <c r="D165" s="20">
        <v>4.4443999999999999</v>
      </c>
      <c r="E165" s="21">
        <f>일위대가목록!E156</f>
        <v>0</v>
      </c>
      <c r="F165" s="22">
        <f>TRUNC(E165*D165,1)</f>
        <v>0</v>
      </c>
      <c r="G165" s="21">
        <f>일위대가목록!F156</f>
        <v>0</v>
      </c>
      <c r="H165" s="22">
        <f>TRUNC(G165*D165,1)</f>
        <v>0</v>
      </c>
      <c r="I165" s="21">
        <f>일위대가목록!G156</f>
        <v>0</v>
      </c>
      <c r="J165" s="22">
        <f>TRUNC(I165*D165,1)</f>
        <v>0</v>
      </c>
      <c r="K165" s="21">
        <f t="shared" si="36"/>
        <v>0</v>
      </c>
      <c r="L165" s="22">
        <f t="shared" si="36"/>
        <v>0</v>
      </c>
      <c r="M165" s="19" t="s">
        <v>1228</v>
      </c>
      <c r="N165" s="4" t="s">
        <v>203</v>
      </c>
      <c r="O165" s="4" t="s">
        <v>1229</v>
      </c>
      <c r="P165" s="4" t="s">
        <v>62</v>
      </c>
      <c r="Q165" s="4" t="s">
        <v>63</v>
      </c>
      <c r="R165" s="4" t="s">
        <v>63</v>
      </c>
      <c r="AV165" s="4" t="s">
        <v>51</v>
      </c>
      <c r="AW165" s="4" t="s">
        <v>1230</v>
      </c>
      <c r="AX165" s="4" t="s">
        <v>51</v>
      </c>
      <c r="AY165" s="4" t="s">
        <v>51</v>
      </c>
      <c r="AZ165" s="4" t="s">
        <v>51</v>
      </c>
    </row>
    <row r="166" spans="1:52" ht="30" customHeight="1" x14ac:dyDescent="0.3">
      <c r="A166" s="19" t="s">
        <v>1231</v>
      </c>
      <c r="B166" s="19" t="s">
        <v>1232</v>
      </c>
      <c r="C166" s="19" t="s">
        <v>71</v>
      </c>
      <c r="D166" s="20">
        <v>1</v>
      </c>
      <c r="E166" s="21">
        <f>일위대가목록!E157</f>
        <v>0</v>
      </c>
      <c r="F166" s="22">
        <f>TRUNC(E166*D166,1)</f>
        <v>0</v>
      </c>
      <c r="G166" s="21">
        <f>일위대가목록!F157</f>
        <v>0</v>
      </c>
      <c r="H166" s="22">
        <f>TRUNC(G166*D166,1)</f>
        <v>0</v>
      </c>
      <c r="I166" s="21">
        <f>일위대가목록!G157</f>
        <v>0</v>
      </c>
      <c r="J166" s="22">
        <f>TRUNC(I166*D166,1)</f>
        <v>0</v>
      </c>
      <c r="K166" s="21">
        <f t="shared" si="36"/>
        <v>0</v>
      </c>
      <c r="L166" s="22">
        <f t="shared" si="36"/>
        <v>0</v>
      </c>
      <c r="M166" s="19" t="s">
        <v>1233</v>
      </c>
      <c r="N166" s="4" t="s">
        <v>203</v>
      </c>
      <c r="O166" s="4" t="s">
        <v>1234</v>
      </c>
      <c r="P166" s="4" t="s">
        <v>62</v>
      </c>
      <c r="Q166" s="4" t="s">
        <v>63</v>
      </c>
      <c r="R166" s="4" t="s">
        <v>63</v>
      </c>
      <c r="AV166" s="4" t="s">
        <v>51</v>
      </c>
      <c r="AW166" s="4" t="s">
        <v>1235</v>
      </c>
      <c r="AX166" s="4" t="s">
        <v>51</v>
      </c>
      <c r="AY166" s="4" t="s">
        <v>51</v>
      </c>
      <c r="AZ166" s="4" t="s">
        <v>51</v>
      </c>
    </row>
    <row r="167" spans="1:52" ht="30" customHeight="1" x14ac:dyDescent="0.3">
      <c r="A167" s="19" t="s">
        <v>974</v>
      </c>
      <c r="B167" s="19" t="s">
        <v>51</v>
      </c>
      <c r="C167" s="19" t="s">
        <v>51</v>
      </c>
      <c r="D167" s="20"/>
      <c r="E167" s="21"/>
      <c r="F167" s="22">
        <f>TRUNC(SUMIF(N163:N166, N162, F163:F166),0)</f>
        <v>0</v>
      </c>
      <c r="G167" s="21"/>
      <c r="H167" s="22">
        <f>TRUNC(SUMIF(N163:N166, N162, H163:H166),0)</f>
        <v>0</v>
      </c>
      <c r="I167" s="21"/>
      <c r="J167" s="22">
        <f>TRUNC(SUMIF(N163:N166, N162, J163:J166),0)</f>
        <v>0</v>
      </c>
      <c r="K167" s="21"/>
      <c r="L167" s="22">
        <f>F167+H167+J167</f>
        <v>0</v>
      </c>
      <c r="M167" s="19" t="s">
        <v>51</v>
      </c>
      <c r="N167" s="4" t="s">
        <v>81</v>
      </c>
      <c r="O167" s="4" t="s">
        <v>81</v>
      </c>
      <c r="P167" s="4" t="s">
        <v>51</v>
      </c>
      <c r="Q167" s="4" t="s">
        <v>51</v>
      </c>
      <c r="R167" s="4" t="s">
        <v>51</v>
      </c>
      <c r="AV167" s="4" t="s">
        <v>51</v>
      </c>
      <c r="AW167" s="4" t="s">
        <v>51</v>
      </c>
      <c r="AX167" s="4" t="s">
        <v>51</v>
      </c>
      <c r="AY167" s="4" t="s">
        <v>51</v>
      </c>
      <c r="AZ167" s="4" t="s">
        <v>51</v>
      </c>
    </row>
    <row r="168" spans="1:52" ht="30" customHeight="1" x14ac:dyDescent="0.3">
      <c r="A168" s="20"/>
      <c r="B168" s="20"/>
      <c r="C168" s="20"/>
      <c r="D168" s="20"/>
      <c r="E168" s="21"/>
      <c r="F168" s="22"/>
      <c r="G168" s="21"/>
      <c r="H168" s="22"/>
      <c r="I168" s="21"/>
      <c r="J168" s="22"/>
      <c r="K168" s="21"/>
      <c r="L168" s="22"/>
      <c r="M168" s="20"/>
    </row>
    <row r="169" spans="1:52" ht="30" customHeight="1" x14ac:dyDescent="0.3">
      <c r="A169" s="14" t="s">
        <v>1236</v>
      </c>
      <c r="B169" s="15"/>
      <c r="C169" s="15"/>
      <c r="D169" s="15"/>
      <c r="E169" s="16"/>
      <c r="F169" s="17"/>
      <c r="G169" s="16"/>
      <c r="H169" s="17"/>
      <c r="I169" s="16"/>
      <c r="J169" s="17"/>
      <c r="K169" s="16"/>
      <c r="L169" s="17"/>
      <c r="M169" s="18"/>
      <c r="N169" s="4" t="s">
        <v>209</v>
      </c>
    </row>
    <row r="170" spans="1:52" ht="30" customHeight="1" x14ac:dyDescent="0.3">
      <c r="A170" s="19" t="s">
        <v>1217</v>
      </c>
      <c r="B170" s="19" t="s">
        <v>1218</v>
      </c>
      <c r="C170" s="19" t="s">
        <v>71</v>
      </c>
      <c r="D170" s="20">
        <v>0.23100000000000001</v>
      </c>
      <c r="E170" s="21">
        <f>단가대비표!O34</f>
        <v>0</v>
      </c>
      <c r="F170" s="22">
        <f>TRUNC(E170*D170,1)</f>
        <v>0</v>
      </c>
      <c r="G170" s="21">
        <f>단가대비표!P34</f>
        <v>0</v>
      </c>
      <c r="H170" s="22">
        <f>TRUNC(G170*D170,1)</f>
        <v>0</v>
      </c>
      <c r="I170" s="21">
        <f>단가대비표!V34</f>
        <v>0</v>
      </c>
      <c r="J170" s="22">
        <f>TRUNC(I170*D170,1)</f>
        <v>0</v>
      </c>
      <c r="K170" s="21">
        <f t="shared" ref="K170:L173" si="37">TRUNC(E170+G170+I170,1)</f>
        <v>0</v>
      </c>
      <c r="L170" s="22">
        <f t="shared" si="37"/>
        <v>0</v>
      </c>
      <c r="M170" s="19" t="s">
        <v>51</v>
      </c>
      <c r="N170" s="4" t="s">
        <v>209</v>
      </c>
      <c r="O170" s="4" t="s">
        <v>1219</v>
      </c>
      <c r="P170" s="4" t="s">
        <v>63</v>
      </c>
      <c r="Q170" s="4" t="s">
        <v>63</v>
      </c>
      <c r="R170" s="4" t="s">
        <v>62</v>
      </c>
      <c r="AV170" s="4" t="s">
        <v>51</v>
      </c>
      <c r="AW170" s="4" t="s">
        <v>1237</v>
      </c>
      <c r="AX170" s="4" t="s">
        <v>51</v>
      </c>
      <c r="AY170" s="4" t="s">
        <v>51</v>
      </c>
      <c r="AZ170" s="4" t="s">
        <v>51</v>
      </c>
    </row>
    <row r="171" spans="1:52" ht="30" customHeight="1" x14ac:dyDescent="0.3">
      <c r="A171" s="19" t="s">
        <v>1221</v>
      </c>
      <c r="B171" s="19" t="s">
        <v>1222</v>
      </c>
      <c r="C171" s="19" t="s">
        <v>71</v>
      </c>
      <c r="D171" s="20">
        <v>0.18</v>
      </c>
      <c r="E171" s="21">
        <f>일위대가목록!E155</f>
        <v>0</v>
      </c>
      <c r="F171" s="22">
        <f>TRUNC(E171*D171,1)</f>
        <v>0</v>
      </c>
      <c r="G171" s="21">
        <f>일위대가목록!F155</f>
        <v>0</v>
      </c>
      <c r="H171" s="22">
        <f>TRUNC(G171*D171,1)</f>
        <v>0</v>
      </c>
      <c r="I171" s="21">
        <f>일위대가목록!G155</f>
        <v>0</v>
      </c>
      <c r="J171" s="22">
        <f>TRUNC(I171*D171,1)</f>
        <v>0</v>
      </c>
      <c r="K171" s="21">
        <f t="shared" si="37"/>
        <v>0</v>
      </c>
      <c r="L171" s="22">
        <f t="shared" si="37"/>
        <v>0</v>
      </c>
      <c r="M171" s="19" t="s">
        <v>1223</v>
      </c>
      <c r="N171" s="4" t="s">
        <v>209</v>
      </c>
      <c r="O171" s="4" t="s">
        <v>1224</v>
      </c>
      <c r="P171" s="4" t="s">
        <v>62</v>
      </c>
      <c r="Q171" s="4" t="s">
        <v>63</v>
      </c>
      <c r="R171" s="4" t="s">
        <v>63</v>
      </c>
      <c r="AV171" s="4" t="s">
        <v>51</v>
      </c>
      <c r="AW171" s="4" t="s">
        <v>1238</v>
      </c>
      <c r="AX171" s="4" t="s">
        <v>51</v>
      </c>
      <c r="AY171" s="4" t="s">
        <v>51</v>
      </c>
      <c r="AZ171" s="4" t="s">
        <v>51</v>
      </c>
    </row>
    <row r="172" spans="1:52" ht="30" customHeight="1" x14ac:dyDescent="0.3">
      <c r="A172" s="19" t="s">
        <v>1226</v>
      </c>
      <c r="B172" s="19" t="s">
        <v>1227</v>
      </c>
      <c r="C172" s="19" t="s">
        <v>207</v>
      </c>
      <c r="D172" s="20">
        <v>0.8</v>
      </c>
      <c r="E172" s="21">
        <f>일위대가목록!E156</f>
        <v>0</v>
      </c>
      <c r="F172" s="22">
        <f>TRUNC(E172*D172,1)</f>
        <v>0</v>
      </c>
      <c r="G172" s="21">
        <f>일위대가목록!F156</f>
        <v>0</v>
      </c>
      <c r="H172" s="22">
        <f>TRUNC(G172*D172,1)</f>
        <v>0</v>
      </c>
      <c r="I172" s="21">
        <f>일위대가목록!G156</f>
        <v>0</v>
      </c>
      <c r="J172" s="22">
        <f>TRUNC(I172*D172,1)</f>
        <v>0</v>
      </c>
      <c r="K172" s="21">
        <f t="shared" si="37"/>
        <v>0</v>
      </c>
      <c r="L172" s="22">
        <f t="shared" si="37"/>
        <v>0</v>
      </c>
      <c r="M172" s="19" t="s">
        <v>1228</v>
      </c>
      <c r="N172" s="4" t="s">
        <v>209</v>
      </c>
      <c r="O172" s="4" t="s">
        <v>1229</v>
      </c>
      <c r="P172" s="4" t="s">
        <v>62</v>
      </c>
      <c r="Q172" s="4" t="s">
        <v>63</v>
      </c>
      <c r="R172" s="4" t="s">
        <v>63</v>
      </c>
      <c r="AV172" s="4" t="s">
        <v>51</v>
      </c>
      <c r="AW172" s="4" t="s">
        <v>1239</v>
      </c>
      <c r="AX172" s="4" t="s">
        <v>51</v>
      </c>
      <c r="AY172" s="4" t="s">
        <v>51</v>
      </c>
      <c r="AZ172" s="4" t="s">
        <v>51</v>
      </c>
    </row>
    <row r="173" spans="1:52" ht="30" customHeight="1" x14ac:dyDescent="0.3">
      <c r="A173" s="19" t="s">
        <v>1231</v>
      </c>
      <c r="B173" s="19" t="s">
        <v>1232</v>
      </c>
      <c r="C173" s="19" t="s">
        <v>71</v>
      </c>
      <c r="D173" s="20">
        <v>0.18</v>
      </c>
      <c r="E173" s="21">
        <f>일위대가목록!E157</f>
        <v>0</v>
      </c>
      <c r="F173" s="22">
        <f>TRUNC(E173*D173,1)</f>
        <v>0</v>
      </c>
      <c r="G173" s="21">
        <f>일위대가목록!F157</f>
        <v>0</v>
      </c>
      <c r="H173" s="22">
        <f>TRUNC(G173*D173,1)</f>
        <v>0</v>
      </c>
      <c r="I173" s="21">
        <f>일위대가목록!G157</f>
        <v>0</v>
      </c>
      <c r="J173" s="22">
        <f>TRUNC(I173*D173,1)</f>
        <v>0</v>
      </c>
      <c r="K173" s="21">
        <f t="shared" si="37"/>
        <v>0</v>
      </c>
      <c r="L173" s="22">
        <f t="shared" si="37"/>
        <v>0</v>
      </c>
      <c r="M173" s="19" t="s">
        <v>1233</v>
      </c>
      <c r="N173" s="4" t="s">
        <v>209</v>
      </c>
      <c r="O173" s="4" t="s">
        <v>1234</v>
      </c>
      <c r="P173" s="4" t="s">
        <v>62</v>
      </c>
      <c r="Q173" s="4" t="s">
        <v>63</v>
      </c>
      <c r="R173" s="4" t="s">
        <v>63</v>
      </c>
      <c r="AV173" s="4" t="s">
        <v>51</v>
      </c>
      <c r="AW173" s="4" t="s">
        <v>1240</v>
      </c>
      <c r="AX173" s="4" t="s">
        <v>51</v>
      </c>
      <c r="AY173" s="4" t="s">
        <v>51</v>
      </c>
      <c r="AZ173" s="4" t="s">
        <v>51</v>
      </c>
    </row>
    <row r="174" spans="1:52" ht="30" customHeight="1" x14ac:dyDescent="0.3">
      <c r="A174" s="19" t="s">
        <v>974</v>
      </c>
      <c r="B174" s="19" t="s">
        <v>51</v>
      </c>
      <c r="C174" s="19" t="s">
        <v>51</v>
      </c>
      <c r="D174" s="20"/>
      <c r="E174" s="21"/>
      <c r="F174" s="22">
        <f>TRUNC(SUMIF(N170:N173, N169, F170:F173),0)</f>
        <v>0</v>
      </c>
      <c r="G174" s="21"/>
      <c r="H174" s="22">
        <f>TRUNC(SUMIF(N170:N173, N169, H170:H173),0)</f>
        <v>0</v>
      </c>
      <c r="I174" s="21"/>
      <c r="J174" s="22">
        <f>TRUNC(SUMIF(N170:N173, N169, J170:J173),0)</f>
        <v>0</v>
      </c>
      <c r="K174" s="21"/>
      <c r="L174" s="22">
        <f>F174+H174+J174</f>
        <v>0</v>
      </c>
      <c r="M174" s="19" t="s">
        <v>51</v>
      </c>
      <c r="N174" s="4" t="s">
        <v>81</v>
      </c>
      <c r="O174" s="4" t="s">
        <v>81</v>
      </c>
      <c r="P174" s="4" t="s">
        <v>51</v>
      </c>
      <c r="Q174" s="4" t="s">
        <v>51</v>
      </c>
      <c r="R174" s="4" t="s">
        <v>51</v>
      </c>
      <c r="AV174" s="4" t="s">
        <v>51</v>
      </c>
      <c r="AW174" s="4" t="s">
        <v>51</v>
      </c>
      <c r="AX174" s="4" t="s">
        <v>51</v>
      </c>
      <c r="AY174" s="4" t="s">
        <v>51</v>
      </c>
      <c r="AZ174" s="4" t="s">
        <v>51</v>
      </c>
    </row>
    <row r="175" spans="1:52" ht="30" customHeight="1" x14ac:dyDescent="0.3">
      <c r="A175" s="20"/>
      <c r="B175" s="20"/>
      <c r="C175" s="20"/>
      <c r="D175" s="20"/>
      <c r="E175" s="21"/>
      <c r="F175" s="22"/>
      <c r="G175" s="21"/>
      <c r="H175" s="22"/>
      <c r="I175" s="21"/>
      <c r="J175" s="22"/>
      <c r="K175" s="21"/>
      <c r="L175" s="22"/>
      <c r="M175" s="20"/>
    </row>
    <row r="176" spans="1:52" ht="30" customHeight="1" x14ac:dyDescent="0.3">
      <c r="A176" s="14" t="s">
        <v>1241</v>
      </c>
      <c r="B176" s="15"/>
      <c r="C176" s="15"/>
      <c r="D176" s="15"/>
      <c r="E176" s="16"/>
      <c r="F176" s="17"/>
      <c r="G176" s="16"/>
      <c r="H176" s="17"/>
      <c r="I176" s="16"/>
      <c r="J176" s="17"/>
      <c r="K176" s="16"/>
      <c r="L176" s="17"/>
      <c r="M176" s="18"/>
      <c r="N176" s="4" t="s">
        <v>214</v>
      </c>
    </row>
    <row r="177" spans="1:52" ht="30" customHeight="1" x14ac:dyDescent="0.3">
      <c r="A177" s="19" t="s">
        <v>1217</v>
      </c>
      <c r="B177" s="19" t="s">
        <v>1218</v>
      </c>
      <c r="C177" s="19" t="s">
        <v>71</v>
      </c>
      <c r="D177" s="20">
        <v>0.42899999999999999</v>
      </c>
      <c r="E177" s="21">
        <f>단가대비표!O34</f>
        <v>0</v>
      </c>
      <c r="F177" s="22">
        <f>TRUNC(E177*D177,1)</f>
        <v>0</v>
      </c>
      <c r="G177" s="21">
        <f>단가대비표!P34</f>
        <v>0</v>
      </c>
      <c r="H177" s="22">
        <f>TRUNC(G177*D177,1)</f>
        <v>0</v>
      </c>
      <c r="I177" s="21">
        <f>단가대비표!V34</f>
        <v>0</v>
      </c>
      <c r="J177" s="22">
        <f>TRUNC(I177*D177,1)</f>
        <v>0</v>
      </c>
      <c r="K177" s="21">
        <f t="shared" ref="K177:L179" si="38">TRUNC(E177+G177+I177,1)</f>
        <v>0</v>
      </c>
      <c r="L177" s="22">
        <f t="shared" si="38"/>
        <v>0</v>
      </c>
      <c r="M177" s="19" t="s">
        <v>51</v>
      </c>
      <c r="N177" s="4" t="s">
        <v>214</v>
      </c>
      <c r="O177" s="4" t="s">
        <v>1219</v>
      </c>
      <c r="P177" s="4" t="s">
        <v>63</v>
      </c>
      <c r="Q177" s="4" t="s">
        <v>63</v>
      </c>
      <c r="R177" s="4" t="s">
        <v>62</v>
      </c>
      <c r="AV177" s="4" t="s">
        <v>51</v>
      </c>
      <c r="AW177" s="4" t="s">
        <v>1242</v>
      </c>
      <c r="AX177" s="4" t="s">
        <v>51</v>
      </c>
      <c r="AY177" s="4" t="s">
        <v>51</v>
      </c>
      <c r="AZ177" s="4" t="s">
        <v>51</v>
      </c>
    </row>
    <row r="178" spans="1:52" ht="30" customHeight="1" x14ac:dyDescent="0.3">
      <c r="A178" s="19" t="s">
        <v>1243</v>
      </c>
      <c r="B178" s="19" t="s">
        <v>1208</v>
      </c>
      <c r="C178" s="19" t="s">
        <v>86</v>
      </c>
      <c r="D178" s="20">
        <v>9.9000000000000008E-3</v>
      </c>
      <c r="E178" s="21">
        <f>일위대가목록!E159</f>
        <v>0</v>
      </c>
      <c r="F178" s="22">
        <f>TRUNC(E178*D178,1)</f>
        <v>0</v>
      </c>
      <c r="G178" s="21">
        <f>일위대가목록!F159</f>
        <v>0</v>
      </c>
      <c r="H178" s="22">
        <f>TRUNC(G178*D178,1)</f>
        <v>0</v>
      </c>
      <c r="I178" s="21">
        <f>일위대가목록!G159</f>
        <v>0</v>
      </c>
      <c r="J178" s="22">
        <f>TRUNC(I178*D178,1)</f>
        <v>0</v>
      </c>
      <c r="K178" s="21">
        <f t="shared" si="38"/>
        <v>0</v>
      </c>
      <c r="L178" s="22">
        <f t="shared" si="38"/>
        <v>0</v>
      </c>
      <c r="M178" s="19" t="s">
        <v>1244</v>
      </c>
      <c r="N178" s="4" t="s">
        <v>214</v>
      </c>
      <c r="O178" s="4" t="s">
        <v>1245</v>
      </c>
      <c r="P178" s="4" t="s">
        <v>62</v>
      </c>
      <c r="Q178" s="4" t="s">
        <v>63</v>
      </c>
      <c r="R178" s="4" t="s">
        <v>63</v>
      </c>
      <c r="AV178" s="4" t="s">
        <v>51</v>
      </c>
      <c r="AW178" s="4" t="s">
        <v>1246</v>
      </c>
      <c r="AX178" s="4" t="s">
        <v>51</v>
      </c>
      <c r="AY178" s="4" t="s">
        <v>51</v>
      </c>
      <c r="AZ178" s="4" t="s">
        <v>51</v>
      </c>
    </row>
    <row r="179" spans="1:52" ht="30" customHeight="1" x14ac:dyDescent="0.3">
      <c r="A179" s="19" t="s">
        <v>1247</v>
      </c>
      <c r="B179" s="19" t="s">
        <v>1248</v>
      </c>
      <c r="C179" s="19" t="s">
        <v>71</v>
      </c>
      <c r="D179" s="20">
        <v>0.33</v>
      </c>
      <c r="E179" s="21">
        <f>일위대가목록!E160</f>
        <v>0</v>
      </c>
      <c r="F179" s="22">
        <f>TRUNC(E179*D179,1)</f>
        <v>0</v>
      </c>
      <c r="G179" s="21">
        <f>일위대가목록!F160</f>
        <v>0</v>
      </c>
      <c r="H179" s="22">
        <f>TRUNC(G179*D179,1)</f>
        <v>0</v>
      </c>
      <c r="I179" s="21">
        <f>일위대가목록!G160</f>
        <v>0</v>
      </c>
      <c r="J179" s="22">
        <f>TRUNC(I179*D179,1)</f>
        <v>0</v>
      </c>
      <c r="K179" s="21">
        <f t="shared" si="38"/>
        <v>0</v>
      </c>
      <c r="L179" s="22">
        <f t="shared" si="38"/>
        <v>0</v>
      </c>
      <c r="M179" s="19" t="s">
        <v>1249</v>
      </c>
      <c r="N179" s="4" t="s">
        <v>214</v>
      </c>
      <c r="O179" s="4" t="s">
        <v>1250</v>
      </c>
      <c r="P179" s="4" t="s">
        <v>62</v>
      </c>
      <c r="Q179" s="4" t="s">
        <v>63</v>
      </c>
      <c r="R179" s="4" t="s">
        <v>63</v>
      </c>
      <c r="AV179" s="4" t="s">
        <v>51</v>
      </c>
      <c r="AW179" s="4" t="s">
        <v>1251</v>
      </c>
      <c r="AX179" s="4" t="s">
        <v>51</v>
      </c>
      <c r="AY179" s="4" t="s">
        <v>51</v>
      </c>
      <c r="AZ179" s="4" t="s">
        <v>51</v>
      </c>
    </row>
    <row r="180" spans="1:52" ht="30" customHeight="1" x14ac:dyDescent="0.3">
      <c r="A180" s="19" t="s">
        <v>974</v>
      </c>
      <c r="B180" s="19" t="s">
        <v>51</v>
      </c>
      <c r="C180" s="19" t="s">
        <v>51</v>
      </c>
      <c r="D180" s="20"/>
      <c r="E180" s="21"/>
      <c r="F180" s="22">
        <f>TRUNC(SUMIF(N177:N179, N176, F177:F179),0)</f>
        <v>0</v>
      </c>
      <c r="G180" s="21"/>
      <c r="H180" s="22">
        <f>TRUNC(SUMIF(N177:N179, N176, H177:H179),0)</f>
        <v>0</v>
      </c>
      <c r="I180" s="21"/>
      <c r="J180" s="22">
        <f>TRUNC(SUMIF(N177:N179, N176, J177:J179),0)</f>
        <v>0</v>
      </c>
      <c r="K180" s="21"/>
      <c r="L180" s="22">
        <f>F180+H180+J180</f>
        <v>0</v>
      </c>
      <c r="M180" s="19" t="s">
        <v>51</v>
      </c>
      <c r="N180" s="4" t="s">
        <v>81</v>
      </c>
      <c r="O180" s="4" t="s">
        <v>81</v>
      </c>
      <c r="P180" s="4" t="s">
        <v>51</v>
      </c>
      <c r="Q180" s="4" t="s">
        <v>51</v>
      </c>
      <c r="R180" s="4" t="s">
        <v>51</v>
      </c>
      <c r="AV180" s="4" t="s">
        <v>51</v>
      </c>
      <c r="AW180" s="4" t="s">
        <v>51</v>
      </c>
      <c r="AX180" s="4" t="s">
        <v>51</v>
      </c>
      <c r="AY180" s="4" t="s">
        <v>51</v>
      </c>
      <c r="AZ180" s="4" t="s">
        <v>51</v>
      </c>
    </row>
    <row r="181" spans="1:52" ht="30" customHeight="1" x14ac:dyDescent="0.3">
      <c r="A181" s="20"/>
      <c r="B181" s="20"/>
      <c r="C181" s="20"/>
      <c r="D181" s="20"/>
      <c r="E181" s="21"/>
      <c r="F181" s="22"/>
      <c r="G181" s="21"/>
      <c r="H181" s="22"/>
      <c r="I181" s="21"/>
      <c r="J181" s="22"/>
      <c r="K181" s="21"/>
      <c r="L181" s="22"/>
      <c r="M181" s="20"/>
    </row>
    <row r="182" spans="1:52" ht="30" customHeight="1" x14ac:dyDescent="0.3">
      <c r="A182" s="14" t="s">
        <v>1252</v>
      </c>
      <c r="B182" s="15"/>
      <c r="C182" s="15"/>
      <c r="D182" s="15"/>
      <c r="E182" s="16"/>
      <c r="F182" s="17"/>
      <c r="G182" s="16"/>
      <c r="H182" s="17"/>
      <c r="I182" s="16"/>
      <c r="J182" s="17"/>
      <c r="K182" s="16"/>
      <c r="L182" s="17"/>
      <c r="M182" s="18"/>
      <c r="N182" s="4" t="s">
        <v>218</v>
      </c>
    </row>
    <row r="183" spans="1:52" ht="30" customHeight="1" x14ac:dyDescent="0.3">
      <c r="A183" s="19" t="s">
        <v>1217</v>
      </c>
      <c r="B183" s="19" t="s">
        <v>1218</v>
      </c>
      <c r="C183" s="19" t="s">
        <v>71</v>
      </c>
      <c r="D183" s="20">
        <v>0.56100000000000005</v>
      </c>
      <c r="E183" s="21">
        <f>단가대비표!O34</f>
        <v>0</v>
      </c>
      <c r="F183" s="22">
        <f>TRUNC(E183*D183,1)</f>
        <v>0</v>
      </c>
      <c r="G183" s="21">
        <f>단가대비표!P34</f>
        <v>0</v>
      </c>
      <c r="H183" s="22">
        <f>TRUNC(G183*D183,1)</f>
        <v>0</v>
      </c>
      <c r="I183" s="21">
        <f>단가대비표!V34</f>
        <v>0</v>
      </c>
      <c r="J183" s="22">
        <f>TRUNC(I183*D183,1)</f>
        <v>0</v>
      </c>
      <c r="K183" s="21">
        <f t="shared" ref="K183:L185" si="39">TRUNC(E183+G183+I183,1)</f>
        <v>0</v>
      </c>
      <c r="L183" s="22">
        <f t="shared" si="39"/>
        <v>0</v>
      </c>
      <c r="M183" s="19" t="s">
        <v>51</v>
      </c>
      <c r="N183" s="4" t="s">
        <v>218</v>
      </c>
      <c r="O183" s="4" t="s">
        <v>1219</v>
      </c>
      <c r="P183" s="4" t="s">
        <v>63</v>
      </c>
      <c r="Q183" s="4" t="s">
        <v>63</v>
      </c>
      <c r="R183" s="4" t="s">
        <v>62</v>
      </c>
      <c r="AV183" s="4" t="s">
        <v>51</v>
      </c>
      <c r="AW183" s="4" t="s">
        <v>1253</v>
      </c>
      <c r="AX183" s="4" t="s">
        <v>51</v>
      </c>
      <c r="AY183" s="4" t="s">
        <v>51</v>
      </c>
      <c r="AZ183" s="4" t="s">
        <v>51</v>
      </c>
    </row>
    <row r="184" spans="1:52" ht="30" customHeight="1" x14ac:dyDescent="0.3">
      <c r="A184" s="19" t="s">
        <v>1243</v>
      </c>
      <c r="B184" s="19" t="s">
        <v>1208</v>
      </c>
      <c r="C184" s="19" t="s">
        <v>86</v>
      </c>
      <c r="D184" s="20">
        <v>1.35E-2</v>
      </c>
      <c r="E184" s="21">
        <f>일위대가목록!E159</f>
        <v>0</v>
      </c>
      <c r="F184" s="22">
        <f>TRUNC(E184*D184,1)</f>
        <v>0</v>
      </c>
      <c r="G184" s="21">
        <f>일위대가목록!F159</f>
        <v>0</v>
      </c>
      <c r="H184" s="22">
        <f>TRUNC(G184*D184,1)</f>
        <v>0</v>
      </c>
      <c r="I184" s="21">
        <f>일위대가목록!G159</f>
        <v>0</v>
      </c>
      <c r="J184" s="22">
        <f>TRUNC(I184*D184,1)</f>
        <v>0</v>
      </c>
      <c r="K184" s="21">
        <f t="shared" si="39"/>
        <v>0</v>
      </c>
      <c r="L184" s="22">
        <f t="shared" si="39"/>
        <v>0</v>
      </c>
      <c r="M184" s="19" t="s">
        <v>1244</v>
      </c>
      <c r="N184" s="4" t="s">
        <v>218</v>
      </c>
      <c r="O184" s="4" t="s">
        <v>1245</v>
      </c>
      <c r="P184" s="4" t="s">
        <v>62</v>
      </c>
      <c r="Q184" s="4" t="s">
        <v>63</v>
      </c>
      <c r="R184" s="4" t="s">
        <v>63</v>
      </c>
      <c r="AV184" s="4" t="s">
        <v>51</v>
      </c>
      <c r="AW184" s="4" t="s">
        <v>1254</v>
      </c>
      <c r="AX184" s="4" t="s">
        <v>51</v>
      </c>
      <c r="AY184" s="4" t="s">
        <v>51</v>
      </c>
      <c r="AZ184" s="4" t="s">
        <v>51</v>
      </c>
    </row>
    <row r="185" spans="1:52" ht="30" customHeight="1" x14ac:dyDescent="0.3">
      <c r="A185" s="19" t="s">
        <v>1247</v>
      </c>
      <c r="B185" s="19" t="s">
        <v>1248</v>
      </c>
      <c r="C185" s="19" t="s">
        <v>71</v>
      </c>
      <c r="D185" s="20">
        <v>0.45</v>
      </c>
      <c r="E185" s="21">
        <f>일위대가목록!E160</f>
        <v>0</v>
      </c>
      <c r="F185" s="22">
        <f>TRUNC(E185*D185,1)</f>
        <v>0</v>
      </c>
      <c r="G185" s="21">
        <f>일위대가목록!F160</f>
        <v>0</v>
      </c>
      <c r="H185" s="22">
        <f>TRUNC(G185*D185,1)</f>
        <v>0</v>
      </c>
      <c r="I185" s="21">
        <f>일위대가목록!G160</f>
        <v>0</v>
      </c>
      <c r="J185" s="22">
        <f>TRUNC(I185*D185,1)</f>
        <v>0</v>
      </c>
      <c r="K185" s="21">
        <f t="shared" si="39"/>
        <v>0</v>
      </c>
      <c r="L185" s="22">
        <f t="shared" si="39"/>
        <v>0</v>
      </c>
      <c r="M185" s="19" t="s">
        <v>1249</v>
      </c>
      <c r="N185" s="4" t="s">
        <v>218</v>
      </c>
      <c r="O185" s="4" t="s">
        <v>1250</v>
      </c>
      <c r="P185" s="4" t="s">
        <v>62</v>
      </c>
      <c r="Q185" s="4" t="s">
        <v>63</v>
      </c>
      <c r="R185" s="4" t="s">
        <v>63</v>
      </c>
      <c r="AV185" s="4" t="s">
        <v>51</v>
      </c>
      <c r="AW185" s="4" t="s">
        <v>1255</v>
      </c>
      <c r="AX185" s="4" t="s">
        <v>51</v>
      </c>
      <c r="AY185" s="4" t="s">
        <v>51</v>
      </c>
      <c r="AZ185" s="4" t="s">
        <v>51</v>
      </c>
    </row>
    <row r="186" spans="1:52" ht="30" customHeight="1" x14ac:dyDescent="0.3">
      <c r="A186" s="19" t="s">
        <v>974</v>
      </c>
      <c r="B186" s="19" t="s">
        <v>51</v>
      </c>
      <c r="C186" s="19" t="s">
        <v>51</v>
      </c>
      <c r="D186" s="20"/>
      <c r="E186" s="21"/>
      <c r="F186" s="22">
        <f>TRUNC(SUMIF(N183:N185, N182, F183:F185),0)</f>
        <v>0</v>
      </c>
      <c r="G186" s="21"/>
      <c r="H186" s="22">
        <f>TRUNC(SUMIF(N183:N185, N182, H183:H185),0)</f>
        <v>0</v>
      </c>
      <c r="I186" s="21"/>
      <c r="J186" s="22">
        <f>TRUNC(SUMIF(N183:N185, N182, J183:J185),0)</f>
        <v>0</v>
      </c>
      <c r="K186" s="21"/>
      <c r="L186" s="22">
        <f>F186+H186+J186</f>
        <v>0</v>
      </c>
      <c r="M186" s="19" t="s">
        <v>51</v>
      </c>
      <c r="N186" s="4" t="s">
        <v>81</v>
      </c>
      <c r="O186" s="4" t="s">
        <v>81</v>
      </c>
      <c r="P186" s="4" t="s">
        <v>51</v>
      </c>
      <c r="Q186" s="4" t="s">
        <v>51</v>
      </c>
      <c r="R186" s="4" t="s">
        <v>51</v>
      </c>
      <c r="AV186" s="4" t="s">
        <v>51</v>
      </c>
      <c r="AW186" s="4" t="s">
        <v>51</v>
      </c>
      <c r="AX186" s="4" t="s">
        <v>51</v>
      </c>
      <c r="AY186" s="4" t="s">
        <v>51</v>
      </c>
      <c r="AZ186" s="4" t="s">
        <v>51</v>
      </c>
    </row>
    <row r="187" spans="1:52" ht="30" customHeight="1" x14ac:dyDescent="0.3">
      <c r="A187" s="20"/>
      <c r="B187" s="20"/>
      <c r="C187" s="20"/>
      <c r="D187" s="20"/>
      <c r="E187" s="21"/>
      <c r="F187" s="22"/>
      <c r="G187" s="21"/>
      <c r="H187" s="22"/>
      <c r="I187" s="21"/>
      <c r="J187" s="22"/>
      <c r="K187" s="21"/>
      <c r="L187" s="22"/>
      <c r="M187" s="20"/>
    </row>
    <row r="188" spans="1:52" ht="30" customHeight="1" x14ac:dyDescent="0.3">
      <c r="A188" s="14" t="s">
        <v>1256</v>
      </c>
      <c r="B188" s="15"/>
      <c r="C188" s="15"/>
      <c r="D188" s="15"/>
      <c r="E188" s="16"/>
      <c r="F188" s="17"/>
      <c r="G188" s="16"/>
      <c r="H188" s="17"/>
      <c r="I188" s="16"/>
      <c r="J188" s="17"/>
      <c r="K188" s="16"/>
      <c r="L188" s="17"/>
      <c r="M188" s="18"/>
      <c r="N188" s="4" t="s">
        <v>222</v>
      </c>
    </row>
    <row r="189" spans="1:52" ht="30" customHeight="1" x14ac:dyDescent="0.3">
      <c r="A189" s="19" t="s">
        <v>1217</v>
      </c>
      <c r="B189" s="19" t="s">
        <v>1257</v>
      </c>
      <c r="C189" s="19" t="s">
        <v>71</v>
      </c>
      <c r="D189" s="20">
        <v>0.47299999999999998</v>
      </c>
      <c r="E189" s="21">
        <f>단가대비표!O36</f>
        <v>0</v>
      </c>
      <c r="F189" s="22">
        <f>TRUNC(E189*D189,1)</f>
        <v>0</v>
      </c>
      <c r="G189" s="21">
        <f>단가대비표!P36</f>
        <v>0</v>
      </c>
      <c r="H189" s="22">
        <f>TRUNC(G189*D189,1)</f>
        <v>0</v>
      </c>
      <c r="I189" s="21">
        <f>단가대비표!V36</f>
        <v>0</v>
      </c>
      <c r="J189" s="22">
        <f>TRUNC(I189*D189,1)</f>
        <v>0</v>
      </c>
      <c r="K189" s="21">
        <f t="shared" ref="K189:L191" si="40">TRUNC(E189+G189+I189,1)</f>
        <v>0</v>
      </c>
      <c r="L189" s="22">
        <f t="shared" si="40"/>
        <v>0</v>
      </c>
      <c r="M189" s="19" t="s">
        <v>51</v>
      </c>
      <c r="N189" s="4" t="s">
        <v>222</v>
      </c>
      <c r="O189" s="4" t="s">
        <v>1258</v>
      </c>
      <c r="P189" s="4" t="s">
        <v>63</v>
      </c>
      <c r="Q189" s="4" t="s">
        <v>63</v>
      </c>
      <c r="R189" s="4" t="s">
        <v>62</v>
      </c>
      <c r="AV189" s="4" t="s">
        <v>51</v>
      </c>
      <c r="AW189" s="4" t="s">
        <v>1259</v>
      </c>
      <c r="AX189" s="4" t="s">
        <v>51</v>
      </c>
      <c r="AY189" s="4" t="s">
        <v>51</v>
      </c>
      <c r="AZ189" s="4" t="s">
        <v>51</v>
      </c>
    </row>
    <row r="190" spans="1:52" ht="30" customHeight="1" x14ac:dyDescent="0.3">
      <c r="A190" s="19" t="s">
        <v>1243</v>
      </c>
      <c r="B190" s="19" t="s">
        <v>1208</v>
      </c>
      <c r="C190" s="19" t="s">
        <v>86</v>
      </c>
      <c r="D190" s="20">
        <v>9.9000000000000008E-3</v>
      </c>
      <c r="E190" s="21">
        <f>일위대가목록!E159</f>
        <v>0</v>
      </c>
      <c r="F190" s="22">
        <f>TRUNC(E190*D190,1)</f>
        <v>0</v>
      </c>
      <c r="G190" s="21">
        <f>일위대가목록!F159</f>
        <v>0</v>
      </c>
      <c r="H190" s="22">
        <f>TRUNC(G190*D190,1)</f>
        <v>0</v>
      </c>
      <c r="I190" s="21">
        <f>일위대가목록!G159</f>
        <v>0</v>
      </c>
      <c r="J190" s="22">
        <f>TRUNC(I190*D190,1)</f>
        <v>0</v>
      </c>
      <c r="K190" s="21">
        <f t="shared" si="40"/>
        <v>0</v>
      </c>
      <c r="L190" s="22">
        <f t="shared" si="40"/>
        <v>0</v>
      </c>
      <c r="M190" s="19" t="s">
        <v>1244</v>
      </c>
      <c r="N190" s="4" t="s">
        <v>222</v>
      </c>
      <c r="O190" s="4" t="s">
        <v>1245</v>
      </c>
      <c r="P190" s="4" t="s">
        <v>62</v>
      </c>
      <c r="Q190" s="4" t="s">
        <v>63</v>
      </c>
      <c r="R190" s="4" t="s">
        <v>63</v>
      </c>
      <c r="AV190" s="4" t="s">
        <v>51</v>
      </c>
      <c r="AW190" s="4" t="s">
        <v>1260</v>
      </c>
      <c r="AX190" s="4" t="s">
        <v>51</v>
      </c>
      <c r="AY190" s="4" t="s">
        <v>51</v>
      </c>
      <c r="AZ190" s="4" t="s">
        <v>51</v>
      </c>
    </row>
    <row r="191" spans="1:52" ht="30" customHeight="1" x14ac:dyDescent="0.3">
      <c r="A191" s="19" t="s">
        <v>1247</v>
      </c>
      <c r="B191" s="19" t="s">
        <v>1248</v>
      </c>
      <c r="C191" s="19" t="s">
        <v>71</v>
      </c>
      <c r="D191" s="20">
        <v>0.33</v>
      </c>
      <c r="E191" s="21">
        <f>일위대가목록!E160</f>
        <v>0</v>
      </c>
      <c r="F191" s="22">
        <f>TRUNC(E191*D191,1)</f>
        <v>0</v>
      </c>
      <c r="G191" s="21">
        <f>일위대가목록!F160</f>
        <v>0</v>
      </c>
      <c r="H191" s="22">
        <f>TRUNC(G191*D191,1)</f>
        <v>0</v>
      </c>
      <c r="I191" s="21">
        <f>일위대가목록!G160</f>
        <v>0</v>
      </c>
      <c r="J191" s="22">
        <f>TRUNC(I191*D191,1)</f>
        <v>0</v>
      </c>
      <c r="K191" s="21">
        <f t="shared" si="40"/>
        <v>0</v>
      </c>
      <c r="L191" s="22">
        <f t="shared" si="40"/>
        <v>0</v>
      </c>
      <c r="M191" s="19" t="s">
        <v>1249</v>
      </c>
      <c r="N191" s="4" t="s">
        <v>222</v>
      </c>
      <c r="O191" s="4" t="s">
        <v>1250</v>
      </c>
      <c r="P191" s="4" t="s">
        <v>62</v>
      </c>
      <c r="Q191" s="4" t="s">
        <v>63</v>
      </c>
      <c r="R191" s="4" t="s">
        <v>63</v>
      </c>
      <c r="AV191" s="4" t="s">
        <v>51</v>
      </c>
      <c r="AW191" s="4" t="s">
        <v>1261</v>
      </c>
      <c r="AX191" s="4" t="s">
        <v>51</v>
      </c>
      <c r="AY191" s="4" t="s">
        <v>51</v>
      </c>
      <c r="AZ191" s="4" t="s">
        <v>51</v>
      </c>
    </row>
    <row r="192" spans="1:52" ht="30" customHeight="1" x14ac:dyDescent="0.3">
      <c r="A192" s="19" t="s">
        <v>974</v>
      </c>
      <c r="B192" s="19" t="s">
        <v>51</v>
      </c>
      <c r="C192" s="19" t="s">
        <v>51</v>
      </c>
      <c r="D192" s="20"/>
      <c r="E192" s="21"/>
      <c r="F192" s="22">
        <f>TRUNC(SUMIF(N189:N191, N188, F189:F191),0)</f>
        <v>0</v>
      </c>
      <c r="G192" s="21"/>
      <c r="H192" s="22">
        <f>TRUNC(SUMIF(N189:N191, N188, H189:H191),0)</f>
        <v>0</v>
      </c>
      <c r="I192" s="21"/>
      <c r="J192" s="22">
        <f>TRUNC(SUMIF(N189:N191, N188, J189:J191),0)</f>
        <v>0</v>
      </c>
      <c r="K192" s="21"/>
      <c r="L192" s="22">
        <f>F192+H192+J192</f>
        <v>0</v>
      </c>
      <c r="M192" s="19" t="s">
        <v>51</v>
      </c>
      <c r="N192" s="4" t="s">
        <v>81</v>
      </c>
      <c r="O192" s="4" t="s">
        <v>81</v>
      </c>
      <c r="P192" s="4" t="s">
        <v>51</v>
      </c>
      <c r="Q192" s="4" t="s">
        <v>51</v>
      </c>
      <c r="R192" s="4" t="s">
        <v>51</v>
      </c>
      <c r="AV192" s="4" t="s">
        <v>51</v>
      </c>
      <c r="AW192" s="4" t="s">
        <v>51</v>
      </c>
      <c r="AX192" s="4" t="s">
        <v>51</v>
      </c>
      <c r="AY192" s="4" t="s">
        <v>51</v>
      </c>
      <c r="AZ192" s="4" t="s">
        <v>51</v>
      </c>
    </row>
    <row r="193" spans="1:52" ht="30" customHeight="1" x14ac:dyDescent="0.3">
      <c r="A193" s="20"/>
      <c r="B193" s="20"/>
      <c r="C193" s="20"/>
      <c r="D193" s="20"/>
      <c r="E193" s="21"/>
      <c r="F193" s="22"/>
      <c r="G193" s="21"/>
      <c r="H193" s="22"/>
      <c r="I193" s="21"/>
      <c r="J193" s="22"/>
      <c r="K193" s="21"/>
      <c r="L193" s="22"/>
      <c r="M193" s="20"/>
    </row>
    <row r="194" spans="1:52" ht="30" customHeight="1" x14ac:dyDescent="0.3">
      <c r="A194" s="14" t="s">
        <v>1262</v>
      </c>
      <c r="B194" s="15"/>
      <c r="C194" s="15"/>
      <c r="D194" s="15"/>
      <c r="E194" s="16"/>
      <c r="F194" s="17"/>
      <c r="G194" s="16"/>
      <c r="H194" s="17"/>
      <c r="I194" s="16"/>
      <c r="J194" s="17"/>
      <c r="K194" s="16"/>
      <c r="L194" s="17"/>
      <c r="M194" s="18"/>
      <c r="N194" s="4" t="s">
        <v>227</v>
      </c>
    </row>
    <row r="195" spans="1:52" ht="30" customHeight="1" x14ac:dyDescent="0.3">
      <c r="A195" s="19" t="s">
        <v>1217</v>
      </c>
      <c r="B195" s="19" t="s">
        <v>1263</v>
      </c>
      <c r="C195" s="19" t="s">
        <v>71</v>
      </c>
      <c r="D195" s="20">
        <v>0.16500000000000001</v>
      </c>
      <c r="E195" s="21">
        <f>단가대비표!O35</f>
        <v>0</v>
      </c>
      <c r="F195" s="22">
        <f>TRUNC(E195*D195,1)</f>
        <v>0</v>
      </c>
      <c r="G195" s="21">
        <f>단가대비표!P35</f>
        <v>0</v>
      </c>
      <c r="H195" s="22">
        <f>TRUNC(G195*D195,1)</f>
        <v>0</v>
      </c>
      <c r="I195" s="21">
        <f>단가대비표!V35</f>
        <v>0</v>
      </c>
      <c r="J195" s="22">
        <f>TRUNC(I195*D195,1)</f>
        <v>0</v>
      </c>
      <c r="K195" s="21">
        <f t="shared" ref="K195:L198" si="41">TRUNC(E195+G195+I195,1)</f>
        <v>0</v>
      </c>
      <c r="L195" s="22">
        <f t="shared" si="41"/>
        <v>0</v>
      </c>
      <c r="M195" s="19" t="s">
        <v>51</v>
      </c>
      <c r="N195" s="4" t="s">
        <v>227</v>
      </c>
      <c r="O195" s="4" t="s">
        <v>1264</v>
      </c>
      <c r="P195" s="4" t="s">
        <v>63</v>
      </c>
      <c r="Q195" s="4" t="s">
        <v>63</v>
      </c>
      <c r="R195" s="4" t="s">
        <v>62</v>
      </c>
      <c r="AV195" s="4" t="s">
        <v>51</v>
      </c>
      <c r="AW195" s="4" t="s">
        <v>1265</v>
      </c>
      <c r="AX195" s="4" t="s">
        <v>51</v>
      </c>
      <c r="AY195" s="4" t="s">
        <v>51</v>
      </c>
      <c r="AZ195" s="4" t="s">
        <v>51</v>
      </c>
    </row>
    <row r="196" spans="1:52" ht="30" customHeight="1" x14ac:dyDescent="0.3">
      <c r="A196" s="19" t="s">
        <v>1243</v>
      </c>
      <c r="B196" s="19" t="s">
        <v>1208</v>
      </c>
      <c r="C196" s="19" t="s">
        <v>86</v>
      </c>
      <c r="D196" s="20">
        <v>3.0000000000000001E-3</v>
      </c>
      <c r="E196" s="21">
        <f>일위대가목록!E159</f>
        <v>0</v>
      </c>
      <c r="F196" s="22">
        <f>TRUNC(E196*D196,1)</f>
        <v>0</v>
      </c>
      <c r="G196" s="21">
        <f>일위대가목록!F159</f>
        <v>0</v>
      </c>
      <c r="H196" s="22">
        <f>TRUNC(G196*D196,1)</f>
        <v>0</v>
      </c>
      <c r="I196" s="21">
        <f>일위대가목록!G159</f>
        <v>0</v>
      </c>
      <c r="J196" s="22">
        <f>TRUNC(I196*D196,1)</f>
        <v>0</v>
      </c>
      <c r="K196" s="21">
        <f t="shared" si="41"/>
        <v>0</v>
      </c>
      <c r="L196" s="22">
        <f t="shared" si="41"/>
        <v>0</v>
      </c>
      <c r="M196" s="19" t="s">
        <v>1244</v>
      </c>
      <c r="N196" s="4" t="s">
        <v>227</v>
      </c>
      <c r="O196" s="4" t="s">
        <v>1245</v>
      </c>
      <c r="P196" s="4" t="s">
        <v>62</v>
      </c>
      <c r="Q196" s="4" t="s">
        <v>63</v>
      </c>
      <c r="R196" s="4" t="s">
        <v>63</v>
      </c>
      <c r="AV196" s="4" t="s">
        <v>51</v>
      </c>
      <c r="AW196" s="4" t="s">
        <v>1266</v>
      </c>
      <c r="AX196" s="4" t="s">
        <v>51</v>
      </c>
      <c r="AY196" s="4" t="s">
        <v>51</v>
      </c>
      <c r="AZ196" s="4" t="s">
        <v>51</v>
      </c>
    </row>
    <row r="197" spans="1:52" ht="30" customHeight="1" x14ac:dyDescent="0.3">
      <c r="A197" s="19" t="s">
        <v>1247</v>
      </c>
      <c r="B197" s="19" t="s">
        <v>1267</v>
      </c>
      <c r="C197" s="19" t="s">
        <v>71</v>
      </c>
      <c r="D197" s="20">
        <v>0.15</v>
      </c>
      <c r="E197" s="21">
        <f>일위대가목록!E162</f>
        <v>0</v>
      </c>
      <c r="F197" s="22">
        <f>TRUNC(E197*D197,1)</f>
        <v>0</v>
      </c>
      <c r="G197" s="21">
        <f>일위대가목록!F162</f>
        <v>0</v>
      </c>
      <c r="H197" s="22">
        <f>TRUNC(G197*D197,1)</f>
        <v>0</v>
      </c>
      <c r="I197" s="21">
        <f>일위대가목록!G162</f>
        <v>0</v>
      </c>
      <c r="J197" s="22">
        <f>TRUNC(I197*D197,1)</f>
        <v>0</v>
      </c>
      <c r="K197" s="21">
        <f t="shared" si="41"/>
        <v>0</v>
      </c>
      <c r="L197" s="22">
        <f t="shared" si="41"/>
        <v>0</v>
      </c>
      <c r="M197" s="19" t="s">
        <v>1268</v>
      </c>
      <c r="N197" s="4" t="s">
        <v>227</v>
      </c>
      <c r="O197" s="4" t="s">
        <v>1269</v>
      </c>
      <c r="P197" s="4" t="s">
        <v>62</v>
      </c>
      <c r="Q197" s="4" t="s">
        <v>63</v>
      </c>
      <c r="R197" s="4" t="s">
        <v>63</v>
      </c>
      <c r="AV197" s="4" t="s">
        <v>51</v>
      </c>
      <c r="AW197" s="4" t="s">
        <v>1270</v>
      </c>
      <c r="AX197" s="4" t="s">
        <v>51</v>
      </c>
      <c r="AY197" s="4" t="s">
        <v>51</v>
      </c>
      <c r="AZ197" s="4" t="s">
        <v>51</v>
      </c>
    </row>
    <row r="198" spans="1:52" ht="30" customHeight="1" x14ac:dyDescent="0.3">
      <c r="A198" s="19" t="s">
        <v>1271</v>
      </c>
      <c r="B198" s="19" t="s">
        <v>1272</v>
      </c>
      <c r="C198" s="19" t="s">
        <v>207</v>
      </c>
      <c r="D198" s="20">
        <v>1</v>
      </c>
      <c r="E198" s="21">
        <f>단가대비표!O128</f>
        <v>0</v>
      </c>
      <c r="F198" s="22">
        <f>TRUNC(E198*D198,1)</f>
        <v>0</v>
      </c>
      <c r="G198" s="21">
        <f>단가대비표!P128</f>
        <v>0</v>
      </c>
      <c r="H198" s="22">
        <f>TRUNC(G198*D198,1)</f>
        <v>0</v>
      </c>
      <c r="I198" s="21">
        <f>단가대비표!V128</f>
        <v>0</v>
      </c>
      <c r="J198" s="22">
        <f>TRUNC(I198*D198,1)</f>
        <v>0</v>
      </c>
      <c r="K198" s="21">
        <f t="shared" si="41"/>
        <v>0</v>
      </c>
      <c r="L198" s="22">
        <f t="shared" si="41"/>
        <v>0</v>
      </c>
      <c r="M198" s="19" t="s">
        <v>51</v>
      </c>
      <c r="N198" s="4" t="s">
        <v>227</v>
      </c>
      <c r="O198" s="4" t="s">
        <v>1273</v>
      </c>
      <c r="P198" s="4" t="s">
        <v>63</v>
      </c>
      <c r="Q198" s="4" t="s">
        <v>63</v>
      </c>
      <c r="R198" s="4" t="s">
        <v>62</v>
      </c>
      <c r="AV198" s="4" t="s">
        <v>51</v>
      </c>
      <c r="AW198" s="4" t="s">
        <v>1274</v>
      </c>
      <c r="AX198" s="4" t="s">
        <v>51</v>
      </c>
      <c r="AY198" s="4" t="s">
        <v>51</v>
      </c>
      <c r="AZ198" s="4" t="s">
        <v>51</v>
      </c>
    </row>
    <row r="199" spans="1:52" ht="30" customHeight="1" x14ac:dyDescent="0.3">
      <c r="A199" s="19" t="s">
        <v>974</v>
      </c>
      <c r="B199" s="19" t="s">
        <v>51</v>
      </c>
      <c r="C199" s="19" t="s">
        <v>51</v>
      </c>
      <c r="D199" s="20"/>
      <c r="E199" s="21"/>
      <c r="F199" s="22">
        <f>TRUNC(SUMIF(N195:N198, N194, F195:F198),0)</f>
        <v>0</v>
      </c>
      <c r="G199" s="21"/>
      <c r="H199" s="22">
        <f>TRUNC(SUMIF(N195:N198, N194, H195:H198),0)</f>
        <v>0</v>
      </c>
      <c r="I199" s="21"/>
      <c r="J199" s="22">
        <f>TRUNC(SUMIF(N195:N198, N194, J195:J198),0)</f>
        <v>0</v>
      </c>
      <c r="K199" s="21"/>
      <c r="L199" s="22">
        <f>F199+H199+J199</f>
        <v>0</v>
      </c>
      <c r="M199" s="19" t="s">
        <v>51</v>
      </c>
      <c r="N199" s="4" t="s">
        <v>81</v>
      </c>
      <c r="O199" s="4" t="s">
        <v>81</v>
      </c>
      <c r="P199" s="4" t="s">
        <v>51</v>
      </c>
      <c r="Q199" s="4" t="s">
        <v>51</v>
      </c>
      <c r="R199" s="4" t="s">
        <v>51</v>
      </c>
      <c r="AV199" s="4" t="s">
        <v>51</v>
      </c>
      <c r="AW199" s="4" t="s">
        <v>51</v>
      </c>
      <c r="AX199" s="4" t="s">
        <v>51</v>
      </c>
      <c r="AY199" s="4" t="s">
        <v>51</v>
      </c>
      <c r="AZ199" s="4" t="s">
        <v>51</v>
      </c>
    </row>
    <row r="200" spans="1:52" ht="30" customHeight="1" x14ac:dyDescent="0.3">
      <c r="A200" s="20"/>
      <c r="B200" s="20"/>
      <c r="C200" s="20"/>
      <c r="D200" s="20"/>
      <c r="E200" s="21"/>
      <c r="F200" s="22"/>
      <c r="G200" s="21"/>
      <c r="H200" s="22"/>
      <c r="I200" s="21"/>
      <c r="J200" s="22"/>
      <c r="K200" s="21"/>
      <c r="L200" s="22"/>
      <c r="M200" s="20"/>
    </row>
    <row r="201" spans="1:52" ht="30" customHeight="1" x14ac:dyDescent="0.3">
      <c r="A201" s="14" t="s">
        <v>1275</v>
      </c>
      <c r="B201" s="15"/>
      <c r="C201" s="15"/>
      <c r="D201" s="15"/>
      <c r="E201" s="16"/>
      <c r="F201" s="17"/>
      <c r="G201" s="16"/>
      <c r="H201" s="17"/>
      <c r="I201" s="16"/>
      <c r="J201" s="17"/>
      <c r="K201" s="16"/>
      <c r="L201" s="17"/>
      <c r="M201" s="18"/>
      <c r="N201" s="4" t="s">
        <v>232</v>
      </c>
    </row>
    <row r="202" spans="1:52" ht="30" customHeight="1" x14ac:dyDescent="0.3">
      <c r="A202" s="19" t="s">
        <v>1217</v>
      </c>
      <c r="B202" s="19" t="s">
        <v>1263</v>
      </c>
      <c r="C202" s="19" t="s">
        <v>71</v>
      </c>
      <c r="D202" s="20">
        <v>0.13200000000000001</v>
      </c>
      <c r="E202" s="21">
        <f>단가대비표!O35</f>
        <v>0</v>
      </c>
      <c r="F202" s="22">
        <f>TRUNC(E202*D202,1)</f>
        <v>0</v>
      </c>
      <c r="G202" s="21">
        <f>단가대비표!P35</f>
        <v>0</v>
      </c>
      <c r="H202" s="22">
        <f>TRUNC(G202*D202,1)</f>
        <v>0</v>
      </c>
      <c r="I202" s="21">
        <f>단가대비표!V35</f>
        <v>0</v>
      </c>
      <c r="J202" s="22">
        <f>TRUNC(I202*D202,1)</f>
        <v>0</v>
      </c>
      <c r="K202" s="21">
        <f t="shared" ref="K202:L205" si="42">TRUNC(E202+G202+I202,1)</f>
        <v>0</v>
      </c>
      <c r="L202" s="22">
        <f t="shared" si="42"/>
        <v>0</v>
      </c>
      <c r="M202" s="19" t="s">
        <v>51</v>
      </c>
      <c r="N202" s="4" t="s">
        <v>232</v>
      </c>
      <c r="O202" s="4" t="s">
        <v>1264</v>
      </c>
      <c r="P202" s="4" t="s">
        <v>63</v>
      </c>
      <c r="Q202" s="4" t="s">
        <v>63</v>
      </c>
      <c r="R202" s="4" t="s">
        <v>62</v>
      </c>
      <c r="AV202" s="4" t="s">
        <v>51</v>
      </c>
      <c r="AW202" s="4" t="s">
        <v>1276</v>
      </c>
      <c r="AX202" s="4" t="s">
        <v>51</v>
      </c>
      <c r="AY202" s="4" t="s">
        <v>51</v>
      </c>
      <c r="AZ202" s="4" t="s">
        <v>51</v>
      </c>
    </row>
    <row r="203" spans="1:52" ht="30" customHeight="1" x14ac:dyDescent="0.3">
      <c r="A203" s="19" t="s">
        <v>1243</v>
      </c>
      <c r="B203" s="19" t="s">
        <v>1208</v>
      </c>
      <c r="C203" s="19" t="s">
        <v>86</v>
      </c>
      <c r="D203" s="20">
        <v>2.3999999999999998E-3</v>
      </c>
      <c r="E203" s="21">
        <f>일위대가목록!E159</f>
        <v>0</v>
      </c>
      <c r="F203" s="22">
        <f>TRUNC(E203*D203,1)</f>
        <v>0</v>
      </c>
      <c r="G203" s="21">
        <f>일위대가목록!F159</f>
        <v>0</v>
      </c>
      <c r="H203" s="22">
        <f>TRUNC(G203*D203,1)</f>
        <v>0</v>
      </c>
      <c r="I203" s="21">
        <f>일위대가목록!G159</f>
        <v>0</v>
      </c>
      <c r="J203" s="22">
        <f>TRUNC(I203*D203,1)</f>
        <v>0</v>
      </c>
      <c r="K203" s="21">
        <f t="shared" si="42"/>
        <v>0</v>
      </c>
      <c r="L203" s="22">
        <f t="shared" si="42"/>
        <v>0</v>
      </c>
      <c r="M203" s="19" t="s">
        <v>1244</v>
      </c>
      <c r="N203" s="4" t="s">
        <v>232</v>
      </c>
      <c r="O203" s="4" t="s">
        <v>1245</v>
      </c>
      <c r="P203" s="4" t="s">
        <v>62</v>
      </c>
      <c r="Q203" s="4" t="s">
        <v>63</v>
      </c>
      <c r="R203" s="4" t="s">
        <v>63</v>
      </c>
      <c r="AV203" s="4" t="s">
        <v>51</v>
      </c>
      <c r="AW203" s="4" t="s">
        <v>1277</v>
      </c>
      <c r="AX203" s="4" t="s">
        <v>51</v>
      </c>
      <c r="AY203" s="4" t="s">
        <v>51</v>
      </c>
      <c r="AZ203" s="4" t="s">
        <v>51</v>
      </c>
    </row>
    <row r="204" spans="1:52" ht="30" customHeight="1" x14ac:dyDescent="0.3">
      <c r="A204" s="19" t="s">
        <v>1247</v>
      </c>
      <c r="B204" s="19" t="s">
        <v>1267</v>
      </c>
      <c r="C204" s="19" t="s">
        <v>71</v>
      </c>
      <c r="D204" s="20">
        <v>0.12</v>
      </c>
      <c r="E204" s="21">
        <f>일위대가목록!E162</f>
        <v>0</v>
      </c>
      <c r="F204" s="22">
        <f>TRUNC(E204*D204,1)</f>
        <v>0</v>
      </c>
      <c r="G204" s="21">
        <f>일위대가목록!F162</f>
        <v>0</v>
      </c>
      <c r="H204" s="22">
        <f>TRUNC(G204*D204,1)</f>
        <v>0</v>
      </c>
      <c r="I204" s="21">
        <f>일위대가목록!G162</f>
        <v>0</v>
      </c>
      <c r="J204" s="22">
        <f>TRUNC(I204*D204,1)</f>
        <v>0</v>
      </c>
      <c r="K204" s="21">
        <f t="shared" si="42"/>
        <v>0</v>
      </c>
      <c r="L204" s="22">
        <f t="shared" si="42"/>
        <v>0</v>
      </c>
      <c r="M204" s="19" t="s">
        <v>1268</v>
      </c>
      <c r="N204" s="4" t="s">
        <v>232</v>
      </c>
      <c r="O204" s="4" t="s">
        <v>1269</v>
      </c>
      <c r="P204" s="4" t="s">
        <v>62</v>
      </c>
      <c r="Q204" s="4" t="s">
        <v>63</v>
      </c>
      <c r="R204" s="4" t="s">
        <v>63</v>
      </c>
      <c r="AV204" s="4" t="s">
        <v>51</v>
      </c>
      <c r="AW204" s="4" t="s">
        <v>1278</v>
      </c>
      <c r="AX204" s="4" t="s">
        <v>51</v>
      </c>
      <c r="AY204" s="4" t="s">
        <v>51</v>
      </c>
      <c r="AZ204" s="4" t="s">
        <v>51</v>
      </c>
    </row>
    <row r="205" spans="1:52" ht="30" customHeight="1" x14ac:dyDescent="0.3">
      <c r="A205" s="19" t="s">
        <v>1271</v>
      </c>
      <c r="B205" s="19" t="s">
        <v>1272</v>
      </c>
      <c r="C205" s="19" t="s">
        <v>207</v>
      </c>
      <c r="D205" s="20">
        <v>1</v>
      </c>
      <c r="E205" s="21">
        <f>단가대비표!O128</f>
        <v>0</v>
      </c>
      <c r="F205" s="22">
        <f>TRUNC(E205*D205,1)</f>
        <v>0</v>
      </c>
      <c r="G205" s="21">
        <f>단가대비표!P128</f>
        <v>0</v>
      </c>
      <c r="H205" s="22">
        <f>TRUNC(G205*D205,1)</f>
        <v>0</v>
      </c>
      <c r="I205" s="21">
        <f>단가대비표!V128</f>
        <v>0</v>
      </c>
      <c r="J205" s="22">
        <f>TRUNC(I205*D205,1)</f>
        <v>0</v>
      </c>
      <c r="K205" s="21">
        <f t="shared" si="42"/>
        <v>0</v>
      </c>
      <c r="L205" s="22">
        <f t="shared" si="42"/>
        <v>0</v>
      </c>
      <c r="M205" s="19" t="s">
        <v>51</v>
      </c>
      <c r="N205" s="4" t="s">
        <v>232</v>
      </c>
      <c r="O205" s="4" t="s">
        <v>1273</v>
      </c>
      <c r="P205" s="4" t="s">
        <v>63</v>
      </c>
      <c r="Q205" s="4" t="s">
        <v>63</v>
      </c>
      <c r="R205" s="4" t="s">
        <v>62</v>
      </c>
      <c r="AV205" s="4" t="s">
        <v>51</v>
      </c>
      <c r="AW205" s="4" t="s">
        <v>1279</v>
      </c>
      <c r="AX205" s="4" t="s">
        <v>51</v>
      </c>
      <c r="AY205" s="4" t="s">
        <v>51</v>
      </c>
      <c r="AZ205" s="4" t="s">
        <v>51</v>
      </c>
    </row>
    <row r="206" spans="1:52" ht="30" customHeight="1" x14ac:dyDescent="0.3">
      <c r="A206" s="19" t="s">
        <v>974</v>
      </c>
      <c r="B206" s="19" t="s">
        <v>51</v>
      </c>
      <c r="C206" s="19" t="s">
        <v>51</v>
      </c>
      <c r="D206" s="20"/>
      <c r="E206" s="21"/>
      <c r="F206" s="22">
        <f>TRUNC(SUMIF(N202:N205, N201, F202:F205),0)</f>
        <v>0</v>
      </c>
      <c r="G206" s="21"/>
      <c r="H206" s="22">
        <f>TRUNC(SUMIF(N202:N205, N201, H202:H205),0)</f>
        <v>0</v>
      </c>
      <c r="I206" s="21"/>
      <c r="J206" s="22">
        <f>TRUNC(SUMIF(N202:N205, N201, J202:J205),0)</f>
        <v>0</v>
      </c>
      <c r="K206" s="21"/>
      <c r="L206" s="22">
        <f>F206+H206+J206</f>
        <v>0</v>
      </c>
      <c r="M206" s="19" t="s">
        <v>51</v>
      </c>
      <c r="N206" s="4" t="s">
        <v>81</v>
      </c>
      <c r="O206" s="4" t="s">
        <v>81</v>
      </c>
      <c r="P206" s="4" t="s">
        <v>51</v>
      </c>
      <c r="Q206" s="4" t="s">
        <v>51</v>
      </c>
      <c r="R206" s="4" t="s">
        <v>51</v>
      </c>
      <c r="AV206" s="4" t="s">
        <v>51</v>
      </c>
      <c r="AW206" s="4" t="s">
        <v>51</v>
      </c>
      <c r="AX206" s="4" t="s">
        <v>51</v>
      </c>
      <c r="AY206" s="4" t="s">
        <v>51</v>
      </c>
      <c r="AZ206" s="4" t="s">
        <v>51</v>
      </c>
    </row>
    <row r="207" spans="1:52" ht="30" customHeight="1" x14ac:dyDescent="0.3">
      <c r="A207" s="20"/>
      <c r="B207" s="20"/>
      <c r="C207" s="20"/>
      <c r="D207" s="20"/>
      <c r="E207" s="21"/>
      <c r="F207" s="22"/>
      <c r="G207" s="21"/>
      <c r="H207" s="22"/>
      <c r="I207" s="21"/>
      <c r="J207" s="22"/>
      <c r="K207" s="21"/>
      <c r="L207" s="22"/>
      <c r="M207" s="20"/>
    </row>
    <row r="208" spans="1:52" ht="30" customHeight="1" x14ac:dyDescent="0.3">
      <c r="A208" s="14" t="s">
        <v>1280</v>
      </c>
      <c r="B208" s="15"/>
      <c r="C208" s="15"/>
      <c r="D208" s="15"/>
      <c r="E208" s="16"/>
      <c r="F208" s="17"/>
      <c r="G208" s="16"/>
      <c r="H208" s="17"/>
      <c r="I208" s="16"/>
      <c r="J208" s="17"/>
      <c r="K208" s="16"/>
      <c r="L208" s="17"/>
      <c r="M208" s="18"/>
      <c r="N208" s="4" t="s">
        <v>236</v>
      </c>
    </row>
    <row r="209" spans="1:52" ht="30" customHeight="1" x14ac:dyDescent="0.3">
      <c r="A209" s="19" t="s">
        <v>1217</v>
      </c>
      <c r="B209" s="19" t="s">
        <v>1263</v>
      </c>
      <c r="C209" s="19" t="s">
        <v>71</v>
      </c>
      <c r="D209" s="20">
        <v>0.13200000000000001</v>
      </c>
      <c r="E209" s="21">
        <f>단가대비표!O35</f>
        <v>0</v>
      </c>
      <c r="F209" s="22">
        <f>TRUNC(E209*D209,1)</f>
        <v>0</v>
      </c>
      <c r="G209" s="21">
        <f>단가대비표!P35</f>
        <v>0</v>
      </c>
      <c r="H209" s="22">
        <f>TRUNC(G209*D209,1)</f>
        <v>0</v>
      </c>
      <c r="I209" s="21">
        <f>단가대비표!V35</f>
        <v>0</v>
      </c>
      <c r="J209" s="22">
        <f>TRUNC(I209*D209,1)</f>
        <v>0</v>
      </c>
      <c r="K209" s="21">
        <f t="shared" ref="K209:L212" si="43">TRUNC(E209+G209+I209,1)</f>
        <v>0</v>
      </c>
      <c r="L209" s="22">
        <f t="shared" si="43"/>
        <v>0</v>
      </c>
      <c r="M209" s="19" t="s">
        <v>51</v>
      </c>
      <c r="N209" s="4" t="s">
        <v>236</v>
      </c>
      <c r="O209" s="4" t="s">
        <v>1264</v>
      </c>
      <c r="P209" s="4" t="s">
        <v>63</v>
      </c>
      <c r="Q209" s="4" t="s">
        <v>63</v>
      </c>
      <c r="R209" s="4" t="s">
        <v>62</v>
      </c>
      <c r="AV209" s="4" t="s">
        <v>51</v>
      </c>
      <c r="AW209" s="4" t="s">
        <v>1281</v>
      </c>
      <c r="AX209" s="4" t="s">
        <v>51</v>
      </c>
      <c r="AY209" s="4" t="s">
        <v>51</v>
      </c>
      <c r="AZ209" s="4" t="s">
        <v>51</v>
      </c>
    </row>
    <row r="210" spans="1:52" ht="30" customHeight="1" x14ac:dyDescent="0.3">
      <c r="A210" s="19" t="s">
        <v>1243</v>
      </c>
      <c r="B210" s="19" t="s">
        <v>1208</v>
      </c>
      <c r="C210" s="19" t="s">
        <v>86</v>
      </c>
      <c r="D210" s="20">
        <v>2.3999999999999998E-3</v>
      </c>
      <c r="E210" s="21">
        <f>일위대가목록!E159</f>
        <v>0</v>
      </c>
      <c r="F210" s="22">
        <f>TRUNC(E210*D210,1)</f>
        <v>0</v>
      </c>
      <c r="G210" s="21">
        <f>일위대가목록!F159</f>
        <v>0</v>
      </c>
      <c r="H210" s="22">
        <f>TRUNC(G210*D210,1)</f>
        <v>0</v>
      </c>
      <c r="I210" s="21">
        <f>일위대가목록!G159</f>
        <v>0</v>
      </c>
      <c r="J210" s="22">
        <f>TRUNC(I210*D210,1)</f>
        <v>0</v>
      </c>
      <c r="K210" s="21">
        <f t="shared" si="43"/>
        <v>0</v>
      </c>
      <c r="L210" s="22">
        <f t="shared" si="43"/>
        <v>0</v>
      </c>
      <c r="M210" s="19" t="s">
        <v>1244</v>
      </c>
      <c r="N210" s="4" t="s">
        <v>236</v>
      </c>
      <c r="O210" s="4" t="s">
        <v>1245</v>
      </c>
      <c r="P210" s="4" t="s">
        <v>62</v>
      </c>
      <c r="Q210" s="4" t="s">
        <v>63</v>
      </c>
      <c r="R210" s="4" t="s">
        <v>63</v>
      </c>
      <c r="AV210" s="4" t="s">
        <v>51</v>
      </c>
      <c r="AW210" s="4" t="s">
        <v>1282</v>
      </c>
      <c r="AX210" s="4" t="s">
        <v>51</v>
      </c>
      <c r="AY210" s="4" t="s">
        <v>51</v>
      </c>
      <c r="AZ210" s="4" t="s">
        <v>51</v>
      </c>
    </row>
    <row r="211" spans="1:52" ht="30" customHeight="1" x14ac:dyDescent="0.3">
      <c r="A211" s="19" t="s">
        <v>1247</v>
      </c>
      <c r="B211" s="19" t="s">
        <v>1267</v>
      </c>
      <c r="C211" s="19" t="s">
        <v>71</v>
      </c>
      <c r="D211" s="20">
        <v>0.12</v>
      </c>
      <c r="E211" s="21">
        <f>일위대가목록!E162</f>
        <v>0</v>
      </c>
      <c r="F211" s="22">
        <f>TRUNC(E211*D211,1)</f>
        <v>0</v>
      </c>
      <c r="G211" s="21">
        <f>일위대가목록!F162</f>
        <v>0</v>
      </c>
      <c r="H211" s="22">
        <f>TRUNC(G211*D211,1)</f>
        <v>0</v>
      </c>
      <c r="I211" s="21">
        <f>일위대가목록!G162</f>
        <v>0</v>
      </c>
      <c r="J211" s="22">
        <f>TRUNC(I211*D211,1)</f>
        <v>0</v>
      </c>
      <c r="K211" s="21">
        <f t="shared" si="43"/>
        <v>0</v>
      </c>
      <c r="L211" s="22">
        <f t="shared" si="43"/>
        <v>0</v>
      </c>
      <c r="M211" s="19" t="s">
        <v>1268</v>
      </c>
      <c r="N211" s="4" t="s">
        <v>236</v>
      </c>
      <c r="O211" s="4" t="s">
        <v>1269</v>
      </c>
      <c r="P211" s="4" t="s">
        <v>62</v>
      </c>
      <c r="Q211" s="4" t="s">
        <v>63</v>
      </c>
      <c r="R211" s="4" t="s">
        <v>63</v>
      </c>
      <c r="AV211" s="4" t="s">
        <v>51</v>
      </c>
      <c r="AW211" s="4" t="s">
        <v>1283</v>
      </c>
      <c r="AX211" s="4" t="s">
        <v>51</v>
      </c>
      <c r="AY211" s="4" t="s">
        <v>51</v>
      </c>
      <c r="AZ211" s="4" t="s">
        <v>51</v>
      </c>
    </row>
    <row r="212" spans="1:52" ht="30" customHeight="1" x14ac:dyDescent="0.3">
      <c r="A212" s="19" t="s">
        <v>1271</v>
      </c>
      <c r="B212" s="19" t="s">
        <v>1272</v>
      </c>
      <c r="C212" s="19" t="s">
        <v>207</v>
      </c>
      <c r="D212" s="20">
        <v>1</v>
      </c>
      <c r="E212" s="21">
        <f>단가대비표!O128</f>
        <v>0</v>
      </c>
      <c r="F212" s="22">
        <f>TRUNC(E212*D212,1)</f>
        <v>0</v>
      </c>
      <c r="G212" s="21">
        <f>단가대비표!P128</f>
        <v>0</v>
      </c>
      <c r="H212" s="22">
        <f>TRUNC(G212*D212,1)</f>
        <v>0</v>
      </c>
      <c r="I212" s="21">
        <f>단가대비표!V128</f>
        <v>0</v>
      </c>
      <c r="J212" s="22">
        <f>TRUNC(I212*D212,1)</f>
        <v>0</v>
      </c>
      <c r="K212" s="21">
        <f t="shared" si="43"/>
        <v>0</v>
      </c>
      <c r="L212" s="22">
        <f t="shared" si="43"/>
        <v>0</v>
      </c>
      <c r="M212" s="19" t="s">
        <v>51</v>
      </c>
      <c r="N212" s="4" t="s">
        <v>236</v>
      </c>
      <c r="O212" s="4" t="s">
        <v>1273</v>
      </c>
      <c r="P212" s="4" t="s">
        <v>63</v>
      </c>
      <c r="Q212" s="4" t="s">
        <v>63</v>
      </c>
      <c r="R212" s="4" t="s">
        <v>62</v>
      </c>
      <c r="AV212" s="4" t="s">
        <v>51</v>
      </c>
      <c r="AW212" s="4" t="s">
        <v>1284</v>
      </c>
      <c r="AX212" s="4" t="s">
        <v>51</v>
      </c>
      <c r="AY212" s="4" t="s">
        <v>51</v>
      </c>
      <c r="AZ212" s="4" t="s">
        <v>51</v>
      </c>
    </row>
    <row r="213" spans="1:52" ht="30" customHeight="1" x14ac:dyDescent="0.3">
      <c r="A213" s="19" t="s">
        <v>974</v>
      </c>
      <c r="B213" s="19" t="s">
        <v>51</v>
      </c>
      <c r="C213" s="19" t="s">
        <v>51</v>
      </c>
      <c r="D213" s="20"/>
      <c r="E213" s="21"/>
      <c r="F213" s="22">
        <f>TRUNC(SUMIF(N209:N212, N208, F209:F212),0)</f>
        <v>0</v>
      </c>
      <c r="G213" s="21"/>
      <c r="H213" s="22">
        <f>TRUNC(SUMIF(N209:N212, N208, H209:H212),0)</f>
        <v>0</v>
      </c>
      <c r="I213" s="21"/>
      <c r="J213" s="22">
        <f>TRUNC(SUMIF(N209:N212, N208, J209:J212),0)</f>
        <v>0</v>
      </c>
      <c r="K213" s="21"/>
      <c r="L213" s="22">
        <f>F213+H213+J213</f>
        <v>0</v>
      </c>
      <c r="M213" s="19" t="s">
        <v>51</v>
      </c>
      <c r="N213" s="4" t="s">
        <v>81</v>
      </c>
      <c r="O213" s="4" t="s">
        <v>81</v>
      </c>
      <c r="P213" s="4" t="s">
        <v>51</v>
      </c>
      <c r="Q213" s="4" t="s">
        <v>51</v>
      </c>
      <c r="R213" s="4" t="s">
        <v>51</v>
      </c>
      <c r="AV213" s="4" t="s">
        <v>51</v>
      </c>
      <c r="AW213" s="4" t="s">
        <v>51</v>
      </c>
      <c r="AX213" s="4" t="s">
        <v>51</v>
      </c>
      <c r="AY213" s="4" t="s">
        <v>51</v>
      </c>
      <c r="AZ213" s="4" t="s">
        <v>51</v>
      </c>
    </row>
    <row r="214" spans="1:52" ht="30" customHeight="1" x14ac:dyDescent="0.3">
      <c r="A214" s="20"/>
      <c r="B214" s="20"/>
      <c r="C214" s="20"/>
      <c r="D214" s="20"/>
      <c r="E214" s="21"/>
      <c r="F214" s="22"/>
      <c r="G214" s="21"/>
      <c r="H214" s="22"/>
      <c r="I214" s="21"/>
      <c r="J214" s="22"/>
      <c r="K214" s="21"/>
      <c r="L214" s="22"/>
      <c r="M214" s="20"/>
    </row>
    <row r="215" spans="1:52" ht="30" customHeight="1" x14ac:dyDescent="0.3">
      <c r="A215" s="14" t="s">
        <v>1285</v>
      </c>
      <c r="B215" s="15"/>
      <c r="C215" s="15"/>
      <c r="D215" s="15"/>
      <c r="E215" s="16"/>
      <c r="F215" s="17"/>
      <c r="G215" s="16"/>
      <c r="H215" s="17"/>
      <c r="I215" s="16"/>
      <c r="J215" s="17"/>
      <c r="K215" s="16"/>
      <c r="L215" s="17"/>
      <c r="M215" s="18"/>
      <c r="N215" s="4" t="s">
        <v>241</v>
      </c>
    </row>
    <row r="216" spans="1:52" ht="30" customHeight="1" x14ac:dyDescent="0.3">
      <c r="A216" s="19" t="s">
        <v>1217</v>
      </c>
      <c r="B216" s="19" t="s">
        <v>1263</v>
      </c>
      <c r="C216" s="19" t="s">
        <v>71</v>
      </c>
      <c r="D216" s="20">
        <v>0.27500000000000002</v>
      </c>
      <c r="E216" s="21">
        <f>단가대비표!O35</f>
        <v>0</v>
      </c>
      <c r="F216" s="22">
        <f>TRUNC(E216*D216,1)</f>
        <v>0</v>
      </c>
      <c r="G216" s="21">
        <f>단가대비표!P35</f>
        <v>0</v>
      </c>
      <c r="H216" s="22">
        <f>TRUNC(G216*D216,1)</f>
        <v>0</v>
      </c>
      <c r="I216" s="21">
        <f>단가대비표!V35</f>
        <v>0</v>
      </c>
      <c r="J216" s="22">
        <f>TRUNC(I216*D216,1)</f>
        <v>0</v>
      </c>
      <c r="K216" s="21">
        <f t="shared" ref="K216:L218" si="44">TRUNC(E216+G216+I216,1)</f>
        <v>0</v>
      </c>
      <c r="L216" s="22">
        <f t="shared" si="44"/>
        <v>0</v>
      </c>
      <c r="M216" s="19" t="s">
        <v>51</v>
      </c>
      <c r="N216" s="4" t="s">
        <v>241</v>
      </c>
      <c r="O216" s="4" t="s">
        <v>1264</v>
      </c>
      <c r="P216" s="4" t="s">
        <v>63</v>
      </c>
      <c r="Q216" s="4" t="s">
        <v>63</v>
      </c>
      <c r="R216" s="4" t="s">
        <v>62</v>
      </c>
      <c r="AV216" s="4" t="s">
        <v>51</v>
      </c>
      <c r="AW216" s="4" t="s">
        <v>1286</v>
      </c>
      <c r="AX216" s="4" t="s">
        <v>51</v>
      </c>
      <c r="AY216" s="4" t="s">
        <v>51</v>
      </c>
      <c r="AZ216" s="4" t="s">
        <v>51</v>
      </c>
    </row>
    <row r="217" spans="1:52" ht="30" customHeight="1" x14ac:dyDescent="0.3">
      <c r="A217" s="19" t="s">
        <v>1243</v>
      </c>
      <c r="B217" s="19" t="s">
        <v>1208</v>
      </c>
      <c r="C217" s="19" t="s">
        <v>86</v>
      </c>
      <c r="D217" s="20">
        <v>1.4999999999999999E-2</v>
      </c>
      <c r="E217" s="21">
        <f>일위대가목록!E159</f>
        <v>0</v>
      </c>
      <c r="F217" s="22">
        <f>TRUNC(E217*D217,1)</f>
        <v>0</v>
      </c>
      <c r="G217" s="21">
        <f>일위대가목록!F159</f>
        <v>0</v>
      </c>
      <c r="H217" s="22">
        <f>TRUNC(G217*D217,1)</f>
        <v>0</v>
      </c>
      <c r="I217" s="21">
        <f>일위대가목록!G159</f>
        <v>0</v>
      </c>
      <c r="J217" s="22">
        <f>TRUNC(I217*D217,1)</f>
        <v>0</v>
      </c>
      <c r="K217" s="21">
        <f t="shared" si="44"/>
        <v>0</v>
      </c>
      <c r="L217" s="22">
        <f t="shared" si="44"/>
        <v>0</v>
      </c>
      <c r="M217" s="19" t="s">
        <v>1244</v>
      </c>
      <c r="N217" s="4" t="s">
        <v>241</v>
      </c>
      <c r="O217" s="4" t="s">
        <v>1245</v>
      </c>
      <c r="P217" s="4" t="s">
        <v>62</v>
      </c>
      <c r="Q217" s="4" t="s">
        <v>63</v>
      </c>
      <c r="R217" s="4" t="s">
        <v>63</v>
      </c>
      <c r="AV217" s="4" t="s">
        <v>51</v>
      </c>
      <c r="AW217" s="4" t="s">
        <v>1287</v>
      </c>
      <c r="AX217" s="4" t="s">
        <v>51</v>
      </c>
      <c r="AY217" s="4" t="s">
        <v>51</v>
      </c>
      <c r="AZ217" s="4" t="s">
        <v>51</v>
      </c>
    </row>
    <row r="218" spans="1:52" ht="30" customHeight="1" x14ac:dyDescent="0.3">
      <c r="A218" s="19" t="s">
        <v>1247</v>
      </c>
      <c r="B218" s="19" t="s">
        <v>1248</v>
      </c>
      <c r="C218" s="19" t="s">
        <v>71</v>
      </c>
      <c r="D218" s="20">
        <v>0.25</v>
      </c>
      <c r="E218" s="21">
        <f>일위대가목록!E160</f>
        <v>0</v>
      </c>
      <c r="F218" s="22">
        <f>TRUNC(E218*D218,1)</f>
        <v>0</v>
      </c>
      <c r="G218" s="21">
        <f>일위대가목록!F160</f>
        <v>0</v>
      </c>
      <c r="H218" s="22">
        <f>TRUNC(G218*D218,1)</f>
        <v>0</v>
      </c>
      <c r="I218" s="21">
        <f>일위대가목록!G160</f>
        <v>0</v>
      </c>
      <c r="J218" s="22">
        <f>TRUNC(I218*D218,1)</f>
        <v>0</v>
      </c>
      <c r="K218" s="21">
        <f t="shared" si="44"/>
        <v>0</v>
      </c>
      <c r="L218" s="22">
        <f t="shared" si="44"/>
        <v>0</v>
      </c>
      <c r="M218" s="19" t="s">
        <v>1249</v>
      </c>
      <c r="N218" s="4" t="s">
        <v>241</v>
      </c>
      <c r="O218" s="4" t="s">
        <v>1250</v>
      </c>
      <c r="P218" s="4" t="s">
        <v>62</v>
      </c>
      <c r="Q218" s="4" t="s">
        <v>63</v>
      </c>
      <c r="R218" s="4" t="s">
        <v>63</v>
      </c>
      <c r="AV218" s="4" t="s">
        <v>51</v>
      </c>
      <c r="AW218" s="4" t="s">
        <v>1288</v>
      </c>
      <c r="AX218" s="4" t="s">
        <v>51</v>
      </c>
      <c r="AY218" s="4" t="s">
        <v>51</v>
      </c>
      <c r="AZ218" s="4" t="s">
        <v>51</v>
      </c>
    </row>
    <row r="219" spans="1:52" ht="30" customHeight="1" x14ac:dyDescent="0.3">
      <c r="A219" s="19" t="s">
        <v>974</v>
      </c>
      <c r="B219" s="19" t="s">
        <v>51</v>
      </c>
      <c r="C219" s="19" t="s">
        <v>51</v>
      </c>
      <c r="D219" s="20"/>
      <c r="E219" s="21"/>
      <c r="F219" s="22">
        <f>TRUNC(SUMIF(N216:N218, N215, F216:F218),0)</f>
        <v>0</v>
      </c>
      <c r="G219" s="21"/>
      <c r="H219" s="22">
        <f>TRUNC(SUMIF(N216:N218, N215, H216:H218),0)</f>
        <v>0</v>
      </c>
      <c r="I219" s="21"/>
      <c r="J219" s="22">
        <f>TRUNC(SUMIF(N216:N218, N215, J216:J218),0)</f>
        <v>0</v>
      </c>
      <c r="K219" s="21"/>
      <c r="L219" s="22">
        <f>F219+H219+J219</f>
        <v>0</v>
      </c>
      <c r="M219" s="19" t="s">
        <v>51</v>
      </c>
      <c r="N219" s="4" t="s">
        <v>81</v>
      </c>
      <c r="O219" s="4" t="s">
        <v>81</v>
      </c>
      <c r="P219" s="4" t="s">
        <v>51</v>
      </c>
      <c r="Q219" s="4" t="s">
        <v>51</v>
      </c>
      <c r="R219" s="4" t="s">
        <v>51</v>
      </c>
      <c r="AV219" s="4" t="s">
        <v>51</v>
      </c>
      <c r="AW219" s="4" t="s">
        <v>51</v>
      </c>
      <c r="AX219" s="4" t="s">
        <v>51</v>
      </c>
      <c r="AY219" s="4" t="s">
        <v>51</v>
      </c>
      <c r="AZ219" s="4" t="s">
        <v>51</v>
      </c>
    </row>
    <row r="220" spans="1:52" ht="30" customHeight="1" x14ac:dyDescent="0.3">
      <c r="A220" s="20"/>
      <c r="B220" s="20"/>
      <c r="C220" s="20"/>
      <c r="D220" s="20"/>
      <c r="E220" s="21"/>
      <c r="F220" s="22"/>
      <c r="G220" s="21"/>
      <c r="H220" s="22"/>
      <c r="I220" s="21"/>
      <c r="J220" s="22"/>
      <c r="K220" s="21"/>
      <c r="L220" s="22"/>
      <c r="M220" s="20"/>
    </row>
    <row r="221" spans="1:52" ht="30" customHeight="1" x14ac:dyDescent="0.3">
      <c r="A221" s="14" t="s">
        <v>1289</v>
      </c>
      <c r="B221" s="15"/>
      <c r="C221" s="15"/>
      <c r="D221" s="15"/>
      <c r="E221" s="16"/>
      <c r="F221" s="17"/>
      <c r="G221" s="16"/>
      <c r="H221" s="17"/>
      <c r="I221" s="16"/>
      <c r="J221" s="17"/>
      <c r="K221" s="16"/>
      <c r="L221" s="17"/>
      <c r="M221" s="18"/>
      <c r="N221" s="4" t="s">
        <v>245</v>
      </c>
    </row>
    <row r="222" spans="1:52" ht="30" customHeight="1" x14ac:dyDescent="0.3">
      <c r="A222" s="19" t="s">
        <v>1217</v>
      </c>
      <c r="B222" s="19" t="s">
        <v>1263</v>
      </c>
      <c r="C222" s="19" t="s">
        <v>71</v>
      </c>
      <c r="D222" s="20">
        <v>0.38500000000000001</v>
      </c>
      <c r="E222" s="21">
        <f>단가대비표!O35</f>
        <v>0</v>
      </c>
      <c r="F222" s="22">
        <f>TRUNC(E222*D222,1)</f>
        <v>0</v>
      </c>
      <c r="G222" s="21">
        <f>단가대비표!P35</f>
        <v>0</v>
      </c>
      <c r="H222" s="22">
        <f>TRUNC(G222*D222,1)</f>
        <v>0</v>
      </c>
      <c r="I222" s="21">
        <f>단가대비표!V35</f>
        <v>0</v>
      </c>
      <c r="J222" s="22">
        <f>TRUNC(I222*D222,1)</f>
        <v>0</v>
      </c>
      <c r="K222" s="21">
        <f t="shared" ref="K222:L224" si="45">TRUNC(E222+G222+I222,1)</f>
        <v>0</v>
      </c>
      <c r="L222" s="22">
        <f t="shared" si="45"/>
        <v>0</v>
      </c>
      <c r="M222" s="19" t="s">
        <v>51</v>
      </c>
      <c r="N222" s="4" t="s">
        <v>245</v>
      </c>
      <c r="O222" s="4" t="s">
        <v>1264</v>
      </c>
      <c r="P222" s="4" t="s">
        <v>63</v>
      </c>
      <c r="Q222" s="4" t="s">
        <v>63</v>
      </c>
      <c r="R222" s="4" t="s">
        <v>62</v>
      </c>
      <c r="AV222" s="4" t="s">
        <v>51</v>
      </c>
      <c r="AW222" s="4" t="s">
        <v>1290</v>
      </c>
      <c r="AX222" s="4" t="s">
        <v>51</v>
      </c>
      <c r="AY222" s="4" t="s">
        <v>51</v>
      </c>
      <c r="AZ222" s="4" t="s">
        <v>51</v>
      </c>
    </row>
    <row r="223" spans="1:52" ht="30" customHeight="1" x14ac:dyDescent="0.3">
      <c r="A223" s="19" t="s">
        <v>1243</v>
      </c>
      <c r="B223" s="19" t="s">
        <v>1208</v>
      </c>
      <c r="C223" s="19" t="s">
        <v>86</v>
      </c>
      <c r="D223" s="20">
        <v>4.2000000000000003E-2</v>
      </c>
      <c r="E223" s="21">
        <f>일위대가목록!E159</f>
        <v>0</v>
      </c>
      <c r="F223" s="22">
        <f>TRUNC(E223*D223,1)</f>
        <v>0</v>
      </c>
      <c r="G223" s="21">
        <f>일위대가목록!F159</f>
        <v>0</v>
      </c>
      <c r="H223" s="22">
        <f>TRUNC(G223*D223,1)</f>
        <v>0</v>
      </c>
      <c r="I223" s="21">
        <f>일위대가목록!G159</f>
        <v>0</v>
      </c>
      <c r="J223" s="22">
        <f>TRUNC(I223*D223,1)</f>
        <v>0</v>
      </c>
      <c r="K223" s="21">
        <f t="shared" si="45"/>
        <v>0</v>
      </c>
      <c r="L223" s="22">
        <f t="shared" si="45"/>
        <v>0</v>
      </c>
      <c r="M223" s="19" t="s">
        <v>1244</v>
      </c>
      <c r="N223" s="4" t="s">
        <v>245</v>
      </c>
      <c r="O223" s="4" t="s">
        <v>1245</v>
      </c>
      <c r="P223" s="4" t="s">
        <v>62</v>
      </c>
      <c r="Q223" s="4" t="s">
        <v>63</v>
      </c>
      <c r="R223" s="4" t="s">
        <v>63</v>
      </c>
      <c r="AV223" s="4" t="s">
        <v>51</v>
      </c>
      <c r="AW223" s="4" t="s">
        <v>1291</v>
      </c>
      <c r="AX223" s="4" t="s">
        <v>51</v>
      </c>
      <c r="AY223" s="4" t="s">
        <v>51</v>
      </c>
      <c r="AZ223" s="4" t="s">
        <v>51</v>
      </c>
    </row>
    <row r="224" spans="1:52" ht="30" customHeight="1" x14ac:dyDescent="0.3">
      <c r="A224" s="19" t="s">
        <v>1247</v>
      </c>
      <c r="B224" s="19" t="s">
        <v>1248</v>
      </c>
      <c r="C224" s="19" t="s">
        <v>71</v>
      </c>
      <c r="D224" s="20">
        <v>0.35</v>
      </c>
      <c r="E224" s="21">
        <f>일위대가목록!E160</f>
        <v>0</v>
      </c>
      <c r="F224" s="22">
        <f>TRUNC(E224*D224,1)</f>
        <v>0</v>
      </c>
      <c r="G224" s="21">
        <f>일위대가목록!F160</f>
        <v>0</v>
      </c>
      <c r="H224" s="22">
        <f>TRUNC(G224*D224,1)</f>
        <v>0</v>
      </c>
      <c r="I224" s="21">
        <f>일위대가목록!G160</f>
        <v>0</v>
      </c>
      <c r="J224" s="22">
        <f>TRUNC(I224*D224,1)</f>
        <v>0</v>
      </c>
      <c r="K224" s="21">
        <f t="shared" si="45"/>
        <v>0</v>
      </c>
      <c r="L224" s="22">
        <f t="shared" si="45"/>
        <v>0</v>
      </c>
      <c r="M224" s="19" t="s">
        <v>1249</v>
      </c>
      <c r="N224" s="4" t="s">
        <v>245</v>
      </c>
      <c r="O224" s="4" t="s">
        <v>1250</v>
      </c>
      <c r="P224" s="4" t="s">
        <v>62</v>
      </c>
      <c r="Q224" s="4" t="s">
        <v>63</v>
      </c>
      <c r="R224" s="4" t="s">
        <v>63</v>
      </c>
      <c r="AV224" s="4" t="s">
        <v>51</v>
      </c>
      <c r="AW224" s="4" t="s">
        <v>1292</v>
      </c>
      <c r="AX224" s="4" t="s">
        <v>51</v>
      </c>
      <c r="AY224" s="4" t="s">
        <v>51</v>
      </c>
      <c r="AZ224" s="4" t="s">
        <v>51</v>
      </c>
    </row>
    <row r="225" spans="1:52" ht="30" customHeight="1" x14ac:dyDescent="0.3">
      <c r="A225" s="19" t="s">
        <v>974</v>
      </c>
      <c r="B225" s="19" t="s">
        <v>51</v>
      </c>
      <c r="C225" s="19" t="s">
        <v>51</v>
      </c>
      <c r="D225" s="20"/>
      <c r="E225" s="21"/>
      <c r="F225" s="22">
        <f>TRUNC(SUMIF(N222:N224, N221, F222:F224),0)</f>
        <v>0</v>
      </c>
      <c r="G225" s="21"/>
      <c r="H225" s="22">
        <f>TRUNC(SUMIF(N222:N224, N221, H222:H224),0)</f>
        <v>0</v>
      </c>
      <c r="I225" s="21"/>
      <c r="J225" s="22">
        <f>TRUNC(SUMIF(N222:N224, N221, J222:J224),0)</f>
        <v>0</v>
      </c>
      <c r="K225" s="21"/>
      <c r="L225" s="22">
        <f>F225+H225+J225</f>
        <v>0</v>
      </c>
      <c r="M225" s="19" t="s">
        <v>51</v>
      </c>
      <c r="N225" s="4" t="s">
        <v>81</v>
      </c>
      <c r="O225" s="4" t="s">
        <v>81</v>
      </c>
      <c r="P225" s="4" t="s">
        <v>51</v>
      </c>
      <c r="Q225" s="4" t="s">
        <v>51</v>
      </c>
      <c r="R225" s="4" t="s">
        <v>51</v>
      </c>
      <c r="AV225" s="4" t="s">
        <v>51</v>
      </c>
      <c r="AW225" s="4" t="s">
        <v>51</v>
      </c>
      <c r="AX225" s="4" t="s">
        <v>51</v>
      </c>
      <c r="AY225" s="4" t="s">
        <v>51</v>
      </c>
      <c r="AZ225" s="4" t="s">
        <v>51</v>
      </c>
    </row>
    <row r="226" spans="1:52" ht="30" customHeight="1" x14ac:dyDescent="0.3">
      <c r="A226" s="20"/>
      <c r="B226" s="20"/>
      <c r="C226" s="20"/>
      <c r="D226" s="20"/>
      <c r="E226" s="21"/>
      <c r="F226" s="22"/>
      <c r="G226" s="21"/>
      <c r="H226" s="22"/>
      <c r="I226" s="21"/>
      <c r="J226" s="22"/>
      <c r="K226" s="21"/>
      <c r="L226" s="22"/>
      <c r="M226" s="20"/>
    </row>
    <row r="227" spans="1:52" ht="30" customHeight="1" x14ac:dyDescent="0.3">
      <c r="A227" s="14" t="s">
        <v>1293</v>
      </c>
      <c r="B227" s="15"/>
      <c r="C227" s="15"/>
      <c r="D227" s="15"/>
      <c r="E227" s="16"/>
      <c r="F227" s="17"/>
      <c r="G227" s="16"/>
      <c r="H227" s="17"/>
      <c r="I227" s="16"/>
      <c r="J227" s="17"/>
      <c r="K227" s="16"/>
      <c r="L227" s="17"/>
      <c r="M227" s="18"/>
      <c r="N227" s="4" t="s">
        <v>249</v>
      </c>
    </row>
    <row r="228" spans="1:52" ht="30" customHeight="1" x14ac:dyDescent="0.3">
      <c r="A228" s="19" t="s">
        <v>1044</v>
      </c>
      <c r="B228" s="19" t="s">
        <v>1003</v>
      </c>
      <c r="C228" s="19" t="s">
        <v>1004</v>
      </c>
      <c r="D228" s="20">
        <v>3.2000000000000001E-2</v>
      </c>
      <c r="E228" s="21">
        <f>단가대비표!O159</f>
        <v>0</v>
      </c>
      <c r="F228" s="22">
        <f>TRUNC(E228*D228,1)</f>
        <v>0</v>
      </c>
      <c r="G228" s="21">
        <f>단가대비표!P159</f>
        <v>0</v>
      </c>
      <c r="H228" s="22">
        <f>TRUNC(G228*D228,1)</f>
        <v>0</v>
      </c>
      <c r="I228" s="21">
        <f>단가대비표!V159</f>
        <v>0</v>
      </c>
      <c r="J228" s="22">
        <f>TRUNC(I228*D228,1)</f>
        <v>0</v>
      </c>
      <c r="K228" s="21">
        <f>TRUNC(E228+G228+I228,1)</f>
        <v>0</v>
      </c>
      <c r="L228" s="22">
        <f>TRUNC(F228+H228+J228,1)</f>
        <v>0</v>
      </c>
      <c r="M228" s="19" t="s">
        <v>51</v>
      </c>
      <c r="N228" s="4" t="s">
        <v>249</v>
      </c>
      <c r="O228" s="4" t="s">
        <v>1045</v>
      </c>
      <c r="P228" s="4" t="s">
        <v>63</v>
      </c>
      <c r="Q228" s="4" t="s">
        <v>63</v>
      </c>
      <c r="R228" s="4" t="s">
        <v>62</v>
      </c>
      <c r="V228" s="2">
        <v>1</v>
      </c>
      <c r="AV228" s="4" t="s">
        <v>51</v>
      </c>
      <c r="AW228" s="4" t="s">
        <v>1294</v>
      </c>
      <c r="AX228" s="4" t="s">
        <v>51</v>
      </c>
      <c r="AY228" s="4" t="s">
        <v>51</v>
      </c>
      <c r="AZ228" s="4" t="s">
        <v>51</v>
      </c>
    </row>
    <row r="229" spans="1:52" ht="30" customHeight="1" x14ac:dyDescent="0.3">
      <c r="A229" s="19" t="s">
        <v>1295</v>
      </c>
      <c r="B229" s="19" t="s">
        <v>1296</v>
      </c>
      <c r="C229" s="19" t="s">
        <v>168</v>
      </c>
      <c r="D229" s="20">
        <v>1</v>
      </c>
      <c r="E229" s="21">
        <v>0</v>
      </c>
      <c r="F229" s="22">
        <f>TRUNC(E229*D229,1)</f>
        <v>0</v>
      </c>
      <c r="G229" s="21">
        <v>0</v>
      </c>
      <c r="H229" s="22">
        <f>TRUNC(G229*D229,1)</f>
        <v>0</v>
      </c>
      <c r="I229" s="21">
        <f>TRUNC(SUMIF(V228:V229, RIGHTB(O229, 1), H228:H229)*U229, 2)</f>
        <v>0</v>
      </c>
      <c r="J229" s="22">
        <f>TRUNC(I229*D229,1)</f>
        <v>0</v>
      </c>
      <c r="K229" s="21">
        <f>TRUNC(E229+G229+I229,1)</f>
        <v>0</v>
      </c>
      <c r="L229" s="22">
        <f>TRUNC(F229+H229+J229,1)</f>
        <v>0</v>
      </c>
      <c r="M229" s="19" t="s">
        <v>51</v>
      </c>
      <c r="N229" s="4" t="s">
        <v>249</v>
      </c>
      <c r="O229" s="4" t="s">
        <v>571</v>
      </c>
      <c r="P229" s="4" t="s">
        <v>63</v>
      </c>
      <c r="Q229" s="4" t="s">
        <v>63</v>
      </c>
      <c r="R229" s="4" t="s">
        <v>63</v>
      </c>
      <c r="S229" s="2">
        <v>1</v>
      </c>
      <c r="T229" s="2">
        <v>2</v>
      </c>
      <c r="U229" s="2">
        <v>0.03</v>
      </c>
      <c r="AV229" s="4" t="s">
        <v>51</v>
      </c>
      <c r="AW229" s="4" t="s">
        <v>1297</v>
      </c>
      <c r="AX229" s="4" t="s">
        <v>51</v>
      </c>
      <c r="AY229" s="4" t="s">
        <v>51</v>
      </c>
      <c r="AZ229" s="4" t="s">
        <v>51</v>
      </c>
    </row>
    <row r="230" spans="1:52" ht="30" customHeight="1" x14ac:dyDescent="0.3">
      <c r="A230" s="19" t="s">
        <v>974</v>
      </c>
      <c r="B230" s="19" t="s">
        <v>51</v>
      </c>
      <c r="C230" s="19" t="s">
        <v>51</v>
      </c>
      <c r="D230" s="20"/>
      <c r="E230" s="21"/>
      <c r="F230" s="22">
        <f>TRUNC(SUMIF(N228:N229, N227, F228:F229),0)</f>
        <v>0</v>
      </c>
      <c r="G230" s="21"/>
      <c r="H230" s="22">
        <f>TRUNC(SUMIF(N228:N229, N227, H228:H229),0)</f>
        <v>0</v>
      </c>
      <c r="I230" s="21"/>
      <c r="J230" s="22">
        <f>TRUNC(SUMIF(N228:N229, N227, J228:J229),0)</f>
        <v>0</v>
      </c>
      <c r="K230" s="21"/>
      <c r="L230" s="22">
        <f>F230+H230+J230</f>
        <v>0</v>
      </c>
      <c r="M230" s="19" t="s">
        <v>51</v>
      </c>
      <c r="N230" s="4" t="s">
        <v>81</v>
      </c>
      <c r="O230" s="4" t="s">
        <v>81</v>
      </c>
      <c r="P230" s="4" t="s">
        <v>51</v>
      </c>
      <c r="Q230" s="4" t="s">
        <v>51</v>
      </c>
      <c r="R230" s="4" t="s">
        <v>51</v>
      </c>
      <c r="AV230" s="4" t="s">
        <v>51</v>
      </c>
      <c r="AW230" s="4" t="s">
        <v>51</v>
      </c>
      <c r="AX230" s="4" t="s">
        <v>51</v>
      </c>
      <c r="AY230" s="4" t="s">
        <v>51</v>
      </c>
      <c r="AZ230" s="4" t="s">
        <v>51</v>
      </c>
    </row>
    <row r="231" spans="1:52" ht="30" customHeight="1" x14ac:dyDescent="0.3">
      <c r="A231" s="20"/>
      <c r="B231" s="20"/>
      <c r="C231" s="20"/>
      <c r="D231" s="20"/>
      <c r="E231" s="21"/>
      <c r="F231" s="22"/>
      <c r="G231" s="21"/>
      <c r="H231" s="22"/>
      <c r="I231" s="21"/>
      <c r="J231" s="22"/>
      <c r="K231" s="21"/>
      <c r="L231" s="22"/>
      <c r="M231" s="20"/>
    </row>
    <row r="232" spans="1:52" ht="30" customHeight="1" x14ac:dyDescent="0.3">
      <c r="A232" s="14" t="s">
        <v>1298</v>
      </c>
      <c r="B232" s="15"/>
      <c r="C232" s="15"/>
      <c r="D232" s="15"/>
      <c r="E232" s="16"/>
      <c r="F232" s="17"/>
      <c r="G232" s="16"/>
      <c r="H232" s="17"/>
      <c r="I232" s="16"/>
      <c r="J232" s="17"/>
      <c r="K232" s="16"/>
      <c r="L232" s="17"/>
      <c r="M232" s="18"/>
      <c r="N232" s="4" t="s">
        <v>260</v>
      </c>
    </row>
    <row r="233" spans="1:52" ht="30" customHeight="1" x14ac:dyDescent="0.3">
      <c r="A233" s="19" t="s">
        <v>1207</v>
      </c>
      <c r="B233" s="19" t="s">
        <v>1208</v>
      </c>
      <c r="C233" s="19" t="s">
        <v>86</v>
      </c>
      <c r="D233" s="20">
        <v>7.4999999999999997E-2</v>
      </c>
      <c r="E233" s="21">
        <f>일위대가목록!E154</f>
        <v>0</v>
      </c>
      <c r="F233" s="22">
        <f>TRUNC(E233*D233,1)</f>
        <v>0</v>
      </c>
      <c r="G233" s="21">
        <f>일위대가목록!F154</f>
        <v>0</v>
      </c>
      <c r="H233" s="22">
        <f>TRUNC(G233*D233,1)</f>
        <v>0</v>
      </c>
      <c r="I233" s="21">
        <f>일위대가목록!G154</f>
        <v>0</v>
      </c>
      <c r="J233" s="22">
        <f>TRUNC(I233*D233,1)</f>
        <v>0</v>
      </c>
      <c r="K233" s="21">
        <f t="shared" ref="K233:L235" si="46">TRUNC(E233+G233+I233,1)</f>
        <v>0</v>
      </c>
      <c r="L233" s="22">
        <f t="shared" si="46"/>
        <v>0</v>
      </c>
      <c r="M233" s="19" t="s">
        <v>1209</v>
      </c>
      <c r="N233" s="4" t="s">
        <v>260</v>
      </c>
      <c r="O233" s="4" t="s">
        <v>1210</v>
      </c>
      <c r="P233" s="4" t="s">
        <v>62</v>
      </c>
      <c r="Q233" s="4" t="s">
        <v>63</v>
      </c>
      <c r="R233" s="4" t="s">
        <v>63</v>
      </c>
      <c r="AV233" s="4" t="s">
        <v>51</v>
      </c>
      <c r="AW233" s="4" t="s">
        <v>1299</v>
      </c>
      <c r="AX233" s="4" t="s">
        <v>51</v>
      </c>
      <c r="AY233" s="4" t="s">
        <v>51</v>
      </c>
      <c r="AZ233" s="4" t="s">
        <v>51</v>
      </c>
    </row>
    <row r="234" spans="1:52" ht="30" customHeight="1" x14ac:dyDescent="0.3">
      <c r="A234" s="19" t="s">
        <v>1300</v>
      </c>
      <c r="B234" s="19" t="s">
        <v>1301</v>
      </c>
      <c r="C234" s="19" t="s">
        <v>71</v>
      </c>
      <c r="D234" s="20">
        <v>1</v>
      </c>
      <c r="E234" s="21">
        <f>일위대가목록!E163</f>
        <v>0</v>
      </c>
      <c r="F234" s="22">
        <f>TRUNC(E234*D234,1)</f>
        <v>0</v>
      </c>
      <c r="G234" s="21">
        <f>일위대가목록!F163</f>
        <v>0</v>
      </c>
      <c r="H234" s="22">
        <f>TRUNC(G234*D234,1)</f>
        <v>0</v>
      </c>
      <c r="I234" s="21">
        <f>일위대가목록!G163</f>
        <v>0</v>
      </c>
      <c r="J234" s="22">
        <f>TRUNC(I234*D234,1)</f>
        <v>0</v>
      </c>
      <c r="K234" s="21">
        <f t="shared" si="46"/>
        <v>0</v>
      </c>
      <c r="L234" s="22">
        <f t="shared" si="46"/>
        <v>0</v>
      </c>
      <c r="M234" s="19" t="s">
        <v>1302</v>
      </c>
      <c r="N234" s="4" t="s">
        <v>260</v>
      </c>
      <c r="O234" s="4" t="s">
        <v>1303</v>
      </c>
      <c r="P234" s="4" t="s">
        <v>62</v>
      </c>
      <c r="Q234" s="4" t="s">
        <v>63</v>
      </c>
      <c r="R234" s="4" t="s">
        <v>63</v>
      </c>
      <c r="AV234" s="4" t="s">
        <v>51</v>
      </c>
      <c r="AW234" s="4" t="s">
        <v>1304</v>
      </c>
      <c r="AX234" s="4" t="s">
        <v>51</v>
      </c>
      <c r="AY234" s="4" t="s">
        <v>51</v>
      </c>
      <c r="AZ234" s="4" t="s">
        <v>51</v>
      </c>
    </row>
    <row r="235" spans="1:52" ht="30" customHeight="1" x14ac:dyDescent="0.3">
      <c r="A235" s="19" t="s">
        <v>1305</v>
      </c>
      <c r="B235" s="19" t="s">
        <v>1306</v>
      </c>
      <c r="C235" s="19" t="s">
        <v>71</v>
      </c>
      <c r="D235" s="20">
        <v>1</v>
      </c>
      <c r="E235" s="21">
        <f>일위대가목록!E164</f>
        <v>0</v>
      </c>
      <c r="F235" s="22">
        <f>TRUNC(E235*D235,1)</f>
        <v>0</v>
      </c>
      <c r="G235" s="21">
        <f>일위대가목록!F164</f>
        <v>0</v>
      </c>
      <c r="H235" s="22">
        <f>TRUNC(G235*D235,1)</f>
        <v>0</v>
      </c>
      <c r="I235" s="21">
        <f>일위대가목록!G164</f>
        <v>0</v>
      </c>
      <c r="J235" s="22">
        <f>TRUNC(I235*D235,1)</f>
        <v>0</v>
      </c>
      <c r="K235" s="21">
        <f t="shared" si="46"/>
        <v>0</v>
      </c>
      <c r="L235" s="22">
        <f t="shared" si="46"/>
        <v>0</v>
      </c>
      <c r="M235" s="19" t="s">
        <v>1307</v>
      </c>
      <c r="N235" s="4" t="s">
        <v>260</v>
      </c>
      <c r="O235" s="4" t="s">
        <v>1308</v>
      </c>
      <c r="P235" s="4" t="s">
        <v>62</v>
      </c>
      <c r="Q235" s="4" t="s">
        <v>63</v>
      </c>
      <c r="R235" s="4" t="s">
        <v>63</v>
      </c>
      <c r="AV235" s="4" t="s">
        <v>51</v>
      </c>
      <c r="AW235" s="4" t="s">
        <v>1309</v>
      </c>
      <c r="AX235" s="4" t="s">
        <v>51</v>
      </c>
      <c r="AY235" s="4" t="s">
        <v>51</v>
      </c>
      <c r="AZ235" s="4" t="s">
        <v>51</v>
      </c>
    </row>
    <row r="236" spans="1:52" ht="30" customHeight="1" x14ac:dyDescent="0.3">
      <c r="A236" s="19" t="s">
        <v>974</v>
      </c>
      <c r="B236" s="19" t="s">
        <v>51</v>
      </c>
      <c r="C236" s="19" t="s">
        <v>51</v>
      </c>
      <c r="D236" s="20"/>
      <c r="E236" s="21"/>
      <c r="F236" s="22">
        <f>TRUNC(SUMIF(N233:N235, N232, F233:F235),0)</f>
        <v>0</v>
      </c>
      <c r="G236" s="21"/>
      <c r="H236" s="22">
        <f>TRUNC(SUMIF(N233:N235, N232, H233:H235),0)</f>
        <v>0</v>
      </c>
      <c r="I236" s="21"/>
      <c r="J236" s="22">
        <f>TRUNC(SUMIF(N233:N235, N232, J233:J235),0)</f>
        <v>0</v>
      </c>
      <c r="K236" s="21"/>
      <c r="L236" s="22">
        <f>F236+H236+J236</f>
        <v>0</v>
      </c>
      <c r="M236" s="19" t="s">
        <v>51</v>
      </c>
      <c r="N236" s="4" t="s">
        <v>81</v>
      </c>
      <c r="O236" s="4" t="s">
        <v>81</v>
      </c>
      <c r="P236" s="4" t="s">
        <v>51</v>
      </c>
      <c r="Q236" s="4" t="s">
        <v>51</v>
      </c>
      <c r="R236" s="4" t="s">
        <v>51</v>
      </c>
      <c r="AV236" s="4" t="s">
        <v>51</v>
      </c>
      <c r="AW236" s="4" t="s">
        <v>51</v>
      </c>
      <c r="AX236" s="4" t="s">
        <v>51</v>
      </c>
      <c r="AY236" s="4" t="s">
        <v>51</v>
      </c>
      <c r="AZ236" s="4" t="s">
        <v>51</v>
      </c>
    </row>
    <row r="237" spans="1:52" ht="30" customHeight="1" x14ac:dyDescent="0.3">
      <c r="A237" s="20"/>
      <c r="B237" s="20"/>
      <c r="C237" s="20"/>
      <c r="D237" s="20"/>
      <c r="E237" s="21"/>
      <c r="F237" s="22"/>
      <c r="G237" s="21"/>
      <c r="H237" s="22"/>
      <c r="I237" s="21"/>
      <c r="J237" s="22"/>
      <c r="K237" s="21"/>
      <c r="L237" s="22"/>
      <c r="M237" s="20"/>
    </row>
    <row r="238" spans="1:52" ht="30" customHeight="1" x14ac:dyDescent="0.3">
      <c r="A238" s="14" t="s">
        <v>1310</v>
      </c>
      <c r="B238" s="15"/>
      <c r="C238" s="15"/>
      <c r="D238" s="15"/>
      <c r="E238" s="16"/>
      <c r="F238" s="17"/>
      <c r="G238" s="16"/>
      <c r="H238" s="17"/>
      <c r="I238" s="16"/>
      <c r="J238" s="17"/>
      <c r="K238" s="16"/>
      <c r="L238" s="17"/>
      <c r="M238" s="18"/>
      <c r="N238" s="4" t="s">
        <v>264</v>
      </c>
    </row>
    <row r="239" spans="1:52" ht="30" customHeight="1" x14ac:dyDescent="0.3">
      <c r="A239" s="19" t="s">
        <v>1207</v>
      </c>
      <c r="B239" s="19" t="s">
        <v>1208</v>
      </c>
      <c r="C239" s="19" t="s">
        <v>86</v>
      </c>
      <c r="D239" s="20">
        <v>0.125</v>
      </c>
      <c r="E239" s="21">
        <f>일위대가목록!E154</f>
        <v>0</v>
      </c>
      <c r="F239" s="22">
        <f>TRUNC(E239*D239,1)</f>
        <v>0</v>
      </c>
      <c r="G239" s="21">
        <f>일위대가목록!F154</f>
        <v>0</v>
      </c>
      <c r="H239" s="22">
        <f>TRUNC(G239*D239,1)</f>
        <v>0</v>
      </c>
      <c r="I239" s="21">
        <f>일위대가목록!G154</f>
        <v>0</v>
      </c>
      <c r="J239" s="22">
        <f>TRUNC(I239*D239,1)</f>
        <v>0</v>
      </c>
      <c r="K239" s="21">
        <f t="shared" ref="K239:L241" si="47">TRUNC(E239+G239+I239,1)</f>
        <v>0</v>
      </c>
      <c r="L239" s="22">
        <f t="shared" si="47"/>
        <v>0</v>
      </c>
      <c r="M239" s="19" t="s">
        <v>1209</v>
      </c>
      <c r="N239" s="4" t="s">
        <v>264</v>
      </c>
      <c r="O239" s="4" t="s">
        <v>1210</v>
      </c>
      <c r="P239" s="4" t="s">
        <v>62</v>
      </c>
      <c r="Q239" s="4" t="s">
        <v>63</v>
      </c>
      <c r="R239" s="4" t="s">
        <v>63</v>
      </c>
      <c r="AV239" s="4" t="s">
        <v>51</v>
      </c>
      <c r="AW239" s="4" t="s">
        <v>1311</v>
      </c>
      <c r="AX239" s="4" t="s">
        <v>51</v>
      </c>
      <c r="AY239" s="4" t="s">
        <v>51</v>
      </c>
      <c r="AZ239" s="4" t="s">
        <v>51</v>
      </c>
    </row>
    <row r="240" spans="1:52" ht="30" customHeight="1" x14ac:dyDescent="0.3">
      <c r="A240" s="19" t="s">
        <v>1300</v>
      </c>
      <c r="B240" s="19" t="s">
        <v>1301</v>
      </c>
      <c r="C240" s="19" t="s">
        <v>71</v>
      </c>
      <c r="D240" s="20">
        <v>1</v>
      </c>
      <c r="E240" s="21">
        <f>일위대가목록!E163</f>
        <v>0</v>
      </c>
      <c r="F240" s="22">
        <f>TRUNC(E240*D240,1)</f>
        <v>0</v>
      </c>
      <c r="G240" s="21">
        <f>일위대가목록!F163</f>
        <v>0</v>
      </c>
      <c r="H240" s="22">
        <f>TRUNC(G240*D240,1)</f>
        <v>0</v>
      </c>
      <c r="I240" s="21">
        <f>일위대가목록!G163</f>
        <v>0</v>
      </c>
      <c r="J240" s="22">
        <f>TRUNC(I240*D240,1)</f>
        <v>0</v>
      </c>
      <c r="K240" s="21">
        <f t="shared" si="47"/>
        <v>0</v>
      </c>
      <c r="L240" s="22">
        <f t="shared" si="47"/>
        <v>0</v>
      </c>
      <c r="M240" s="19" t="s">
        <v>1302</v>
      </c>
      <c r="N240" s="4" t="s">
        <v>264</v>
      </c>
      <c r="O240" s="4" t="s">
        <v>1303</v>
      </c>
      <c r="P240" s="4" t="s">
        <v>62</v>
      </c>
      <c r="Q240" s="4" t="s">
        <v>63</v>
      </c>
      <c r="R240" s="4" t="s">
        <v>63</v>
      </c>
      <c r="AV240" s="4" t="s">
        <v>51</v>
      </c>
      <c r="AW240" s="4" t="s">
        <v>1312</v>
      </c>
      <c r="AX240" s="4" t="s">
        <v>51</v>
      </c>
      <c r="AY240" s="4" t="s">
        <v>51</v>
      </c>
      <c r="AZ240" s="4" t="s">
        <v>51</v>
      </c>
    </row>
    <row r="241" spans="1:52" ht="30" customHeight="1" x14ac:dyDescent="0.3">
      <c r="A241" s="19" t="s">
        <v>1305</v>
      </c>
      <c r="B241" s="19" t="s">
        <v>1306</v>
      </c>
      <c r="C241" s="19" t="s">
        <v>71</v>
      </c>
      <c r="D241" s="20">
        <v>1</v>
      </c>
      <c r="E241" s="21">
        <f>일위대가목록!E164</f>
        <v>0</v>
      </c>
      <c r="F241" s="22">
        <f>TRUNC(E241*D241,1)</f>
        <v>0</v>
      </c>
      <c r="G241" s="21">
        <f>일위대가목록!F164</f>
        <v>0</v>
      </c>
      <c r="H241" s="22">
        <f>TRUNC(G241*D241,1)</f>
        <v>0</v>
      </c>
      <c r="I241" s="21">
        <f>일위대가목록!G164</f>
        <v>0</v>
      </c>
      <c r="J241" s="22">
        <f>TRUNC(I241*D241,1)</f>
        <v>0</v>
      </c>
      <c r="K241" s="21">
        <f t="shared" si="47"/>
        <v>0</v>
      </c>
      <c r="L241" s="22">
        <f t="shared" si="47"/>
        <v>0</v>
      </c>
      <c r="M241" s="19" t="s">
        <v>1307</v>
      </c>
      <c r="N241" s="4" t="s">
        <v>264</v>
      </c>
      <c r="O241" s="4" t="s">
        <v>1308</v>
      </c>
      <c r="P241" s="4" t="s">
        <v>62</v>
      </c>
      <c r="Q241" s="4" t="s">
        <v>63</v>
      </c>
      <c r="R241" s="4" t="s">
        <v>63</v>
      </c>
      <c r="AV241" s="4" t="s">
        <v>51</v>
      </c>
      <c r="AW241" s="4" t="s">
        <v>1313</v>
      </c>
      <c r="AX241" s="4" t="s">
        <v>51</v>
      </c>
      <c r="AY241" s="4" t="s">
        <v>51</v>
      </c>
      <c r="AZ241" s="4" t="s">
        <v>51</v>
      </c>
    </row>
    <row r="242" spans="1:52" ht="30" customHeight="1" x14ac:dyDescent="0.3">
      <c r="A242" s="19" t="s">
        <v>974</v>
      </c>
      <c r="B242" s="19" t="s">
        <v>51</v>
      </c>
      <c r="C242" s="19" t="s">
        <v>51</v>
      </c>
      <c r="D242" s="20"/>
      <c r="E242" s="21"/>
      <c r="F242" s="22">
        <f>TRUNC(SUMIF(N239:N241, N238, F239:F241),0)</f>
        <v>0</v>
      </c>
      <c r="G242" s="21"/>
      <c r="H242" s="22">
        <f>TRUNC(SUMIF(N239:N241, N238, H239:H241),0)</f>
        <v>0</v>
      </c>
      <c r="I242" s="21"/>
      <c r="J242" s="22">
        <f>TRUNC(SUMIF(N239:N241, N238, J239:J241),0)</f>
        <v>0</v>
      </c>
      <c r="K242" s="21"/>
      <c r="L242" s="22">
        <f>F242+H242+J242</f>
        <v>0</v>
      </c>
      <c r="M242" s="19" t="s">
        <v>51</v>
      </c>
      <c r="N242" s="4" t="s">
        <v>81</v>
      </c>
      <c r="O242" s="4" t="s">
        <v>81</v>
      </c>
      <c r="P242" s="4" t="s">
        <v>51</v>
      </c>
      <c r="Q242" s="4" t="s">
        <v>51</v>
      </c>
      <c r="R242" s="4" t="s">
        <v>51</v>
      </c>
      <c r="AV242" s="4" t="s">
        <v>51</v>
      </c>
      <c r="AW242" s="4" t="s">
        <v>51</v>
      </c>
      <c r="AX242" s="4" t="s">
        <v>51</v>
      </c>
      <c r="AY242" s="4" t="s">
        <v>51</v>
      </c>
      <c r="AZ242" s="4" t="s">
        <v>51</v>
      </c>
    </row>
    <row r="243" spans="1:52" ht="30" customHeight="1" x14ac:dyDescent="0.3">
      <c r="A243" s="20"/>
      <c r="B243" s="20"/>
      <c r="C243" s="20"/>
      <c r="D243" s="20"/>
      <c r="E243" s="21"/>
      <c r="F243" s="22"/>
      <c r="G243" s="21"/>
      <c r="H243" s="22"/>
      <c r="I243" s="21"/>
      <c r="J243" s="22"/>
      <c r="K243" s="21"/>
      <c r="L243" s="22"/>
      <c r="M243" s="20"/>
    </row>
    <row r="244" spans="1:52" ht="30" customHeight="1" x14ac:dyDescent="0.3">
      <c r="A244" s="14" t="s">
        <v>1314</v>
      </c>
      <c r="B244" s="15"/>
      <c r="C244" s="15"/>
      <c r="D244" s="15"/>
      <c r="E244" s="16"/>
      <c r="F244" s="17"/>
      <c r="G244" s="16"/>
      <c r="H244" s="17"/>
      <c r="I244" s="16"/>
      <c r="J244" s="17"/>
      <c r="K244" s="16"/>
      <c r="L244" s="17"/>
      <c r="M244" s="18"/>
      <c r="N244" s="4" t="s">
        <v>269</v>
      </c>
    </row>
    <row r="245" spans="1:52" ht="30" customHeight="1" x14ac:dyDescent="0.3">
      <c r="A245" s="19" t="s">
        <v>1315</v>
      </c>
      <c r="B245" s="19" t="s">
        <v>1316</v>
      </c>
      <c r="C245" s="19" t="s">
        <v>999</v>
      </c>
      <c r="D245" s="20">
        <v>1.71</v>
      </c>
      <c r="E245" s="21">
        <f>단가대비표!O70</f>
        <v>0</v>
      </c>
      <c r="F245" s="22">
        <f t="shared" ref="F245:F250" si="48">TRUNC(E245*D245,1)</f>
        <v>0</v>
      </c>
      <c r="G245" s="21">
        <f>단가대비표!P70</f>
        <v>0</v>
      </c>
      <c r="H245" s="22">
        <f t="shared" ref="H245:H250" si="49">TRUNC(G245*D245,1)</f>
        <v>0</v>
      </c>
      <c r="I245" s="21">
        <f>단가대비표!V70</f>
        <v>0</v>
      </c>
      <c r="J245" s="22">
        <f t="shared" ref="J245:J250" si="50">TRUNC(I245*D245,1)</f>
        <v>0</v>
      </c>
      <c r="K245" s="21">
        <f t="shared" ref="K245:L250" si="51">TRUNC(E245+G245+I245,1)</f>
        <v>0</v>
      </c>
      <c r="L245" s="22">
        <f t="shared" si="51"/>
        <v>0</v>
      </c>
      <c r="M245" s="19" t="s">
        <v>51</v>
      </c>
      <c r="N245" s="4" t="s">
        <v>269</v>
      </c>
      <c r="O245" s="4" t="s">
        <v>1317</v>
      </c>
      <c r="P245" s="4" t="s">
        <v>63</v>
      </c>
      <c r="Q245" s="4" t="s">
        <v>63</v>
      </c>
      <c r="R245" s="4" t="s">
        <v>62</v>
      </c>
      <c r="AV245" s="4" t="s">
        <v>51</v>
      </c>
      <c r="AW245" s="4" t="s">
        <v>1318</v>
      </c>
      <c r="AX245" s="4" t="s">
        <v>51</v>
      </c>
      <c r="AY245" s="4" t="s">
        <v>51</v>
      </c>
      <c r="AZ245" s="4" t="s">
        <v>51</v>
      </c>
    </row>
    <row r="246" spans="1:52" ht="30" customHeight="1" x14ac:dyDescent="0.3">
      <c r="A246" s="19" t="s">
        <v>1319</v>
      </c>
      <c r="B246" s="19" t="s">
        <v>1320</v>
      </c>
      <c r="C246" s="19" t="s">
        <v>71</v>
      </c>
      <c r="D246" s="20">
        <v>1</v>
      </c>
      <c r="E246" s="21">
        <f>일위대가목록!E167</f>
        <v>0</v>
      </c>
      <c r="F246" s="22">
        <f t="shared" si="48"/>
        <v>0</v>
      </c>
      <c r="G246" s="21">
        <f>일위대가목록!F167</f>
        <v>0</v>
      </c>
      <c r="H246" s="22">
        <f t="shared" si="49"/>
        <v>0</v>
      </c>
      <c r="I246" s="21">
        <f>일위대가목록!G167</f>
        <v>0</v>
      </c>
      <c r="J246" s="22">
        <f t="shared" si="50"/>
        <v>0</v>
      </c>
      <c r="K246" s="21">
        <f t="shared" si="51"/>
        <v>0</v>
      </c>
      <c r="L246" s="22">
        <f t="shared" si="51"/>
        <v>0</v>
      </c>
      <c r="M246" s="19" t="s">
        <v>1321</v>
      </c>
      <c r="N246" s="4" t="s">
        <v>269</v>
      </c>
      <c r="O246" s="4" t="s">
        <v>1322</v>
      </c>
      <c r="P246" s="4" t="s">
        <v>62</v>
      </c>
      <c r="Q246" s="4" t="s">
        <v>63</v>
      </c>
      <c r="R246" s="4" t="s">
        <v>63</v>
      </c>
      <c r="AV246" s="4" t="s">
        <v>51</v>
      </c>
      <c r="AW246" s="4" t="s">
        <v>1323</v>
      </c>
      <c r="AX246" s="4" t="s">
        <v>51</v>
      </c>
      <c r="AY246" s="4" t="s">
        <v>51</v>
      </c>
      <c r="AZ246" s="4" t="s">
        <v>51</v>
      </c>
    </row>
    <row r="247" spans="1:52" ht="30" customHeight="1" x14ac:dyDescent="0.3">
      <c r="A247" s="19" t="s">
        <v>1324</v>
      </c>
      <c r="B247" s="19" t="s">
        <v>1325</v>
      </c>
      <c r="C247" s="19" t="s">
        <v>86</v>
      </c>
      <c r="D247" s="20">
        <v>1E-3</v>
      </c>
      <c r="E247" s="21">
        <f>일위대가목록!E168</f>
        <v>0</v>
      </c>
      <c r="F247" s="22">
        <f t="shared" si="48"/>
        <v>0</v>
      </c>
      <c r="G247" s="21">
        <f>일위대가목록!F168</f>
        <v>0</v>
      </c>
      <c r="H247" s="22">
        <f t="shared" si="49"/>
        <v>0</v>
      </c>
      <c r="I247" s="21">
        <f>일위대가목록!G168</f>
        <v>0</v>
      </c>
      <c r="J247" s="22">
        <f t="shared" si="50"/>
        <v>0</v>
      </c>
      <c r="K247" s="21">
        <f t="shared" si="51"/>
        <v>0</v>
      </c>
      <c r="L247" s="22">
        <f t="shared" si="51"/>
        <v>0</v>
      </c>
      <c r="M247" s="19" t="s">
        <v>1326</v>
      </c>
      <c r="N247" s="4" t="s">
        <v>269</v>
      </c>
      <c r="O247" s="4" t="s">
        <v>1327</v>
      </c>
      <c r="P247" s="4" t="s">
        <v>62</v>
      </c>
      <c r="Q247" s="4" t="s">
        <v>63</v>
      </c>
      <c r="R247" s="4" t="s">
        <v>63</v>
      </c>
      <c r="AV247" s="4" t="s">
        <v>51</v>
      </c>
      <c r="AW247" s="4" t="s">
        <v>1328</v>
      </c>
      <c r="AX247" s="4" t="s">
        <v>51</v>
      </c>
      <c r="AY247" s="4" t="s">
        <v>51</v>
      </c>
      <c r="AZ247" s="4" t="s">
        <v>51</v>
      </c>
    </row>
    <row r="248" spans="1:52" ht="30" customHeight="1" x14ac:dyDescent="0.3">
      <c r="A248" s="19" t="s">
        <v>1329</v>
      </c>
      <c r="B248" s="19" t="s">
        <v>1330</v>
      </c>
      <c r="C248" s="19" t="s">
        <v>71</v>
      </c>
      <c r="D248" s="20">
        <v>1</v>
      </c>
      <c r="E248" s="21">
        <f>일위대가목록!E169</f>
        <v>0</v>
      </c>
      <c r="F248" s="22">
        <f t="shared" si="48"/>
        <v>0</v>
      </c>
      <c r="G248" s="21">
        <f>일위대가목록!F169</f>
        <v>0</v>
      </c>
      <c r="H248" s="22">
        <f t="shared" si="49"/>
        <v>0</v>
      </c>
      <c r="I248" s="21">
        <f>일위대가목록!G169</f>
        <v>0</v>
      </c>
      <c r="J248" s="22">
        <f t="shared" si="50"/>
        <v>0</v>
      </c>
      <c r="K248" s="21">
        <f t="shared" si="51"/>
        <v>0</v>
      </c>
      <c r="L248" s="22">
        <f t="shared" si="51"/>
        <v>0</v>
      </c>
      <c r="M248" s="19" t="s">
        <v>1331</v>
      </c>
      <c r="N248" s="4" t="s">
        <v>269</v>
      </c>
      <c r="O248" s="4" t="s">
        <v>1332</v>
      </c>
      <c r="P248" s="4" t="s">
        <v>62</v>
      </c>
      <c r="Q248" s="4" t="s">
        <v>63</v>
      </c>
      <c r="R248" s="4" t="s">
        <v>63</v>
      </c>
      <c r="AV248" s="4" t="s">
        <v>51</v>
      </c>
      <c r="AW248" s="4" t="s">
        <v>1333</v>
      </c>
      <c r="AX248" s="4" t="s">
        <v>51</v>
      </c>
      <c r="AY248" s="4" t="s">
        <v>51</v>
      </c>
      <c r="AZ248" s="4" t="s">
        <v>51</v>
      </c>
    </row>
    <row r="249" spans="1:52" ht="30" customHeight="1" x14ac:dyDescent="0.3">
      <c r="A249" s="19" t="s">
        <v>1207</v>
      </c>
      <c r="B249" s="19" t="s">
        <v>1208</v>
      </c>
      <c r="C249" s="19" t="s">
        <v>86</v>
      </c>
      <c r="D249" s="20">
        <v>1.0999999999999999E-2</v>
      </c>
      <c r="E249" s="21">
        <f>일위대가목록!E154</f>
        <v>0</v>
      </c>
      <c r="F249" s="22">
        <f t="shared" si="48"/>
        <v>0</v>
      </c>
      <c r="G249" s="21">
        <f>일위대가목록!F154</f>
        <v>0</v>
      </c>
      <c r="H249" s="22">
        <f t="shared" si="49"/>
        <v>0</v>
      </c>
      <c r="I249" s="21">
        <f>일위대가목록!G154</f>
        <v>0</v>
      </c>
      <c r="J249" s="22">
        <f t="shared" si="50"/>
        <v>0</v>
      </c>
      <c r="K249" s="21">
        <f t="shared" si="51"/>
        <v>0</v>
      </c>
      <c r="L249" s="22">
        <f t="shared" si="51"/>
        <v>0</v>
      </c>
      <c r="M249" s="19" t="s">
        <v>1209</v>
      </c>
      <c r="N249" s="4" t="s">
        <v>269</v>
      </c>
      <c r="O249" s="4" t="s">
        <v>1210</v>
      </c>
      <c r="P249" s="4" t="s">
        <v>62</v>
      </c>
      <c r="Q249" s="4" t="s">
        <v>63</v>
      </c>
      <c r="R249" s="4" t="s">
        <v>63</v>
      </c>
      <c r="AV249" s="4" t="s">
        <v>51</v>
      </c>
      <c r="AW249" s="4" t="s">
        <v>1334</v>
      </c>
      <c r="AX249" s="4" t="s">
        <v>51</v>
      </c>
      <c r="AY249" s="4" t="s">
        <v>51</v>
      </c>
      <c r="AZ249" s="4" t="s">
        <v>51</v>
      </c>
    </row>
    <row r="250" spans="1:52" ht="30" customHeight="1" x14ac:dyDescent="0.3">
      <c r="A250" s="19" t="s">
        <v>1300</v>
      </c>
      <c r="B250" s="19" t="s">
        <v>1335</v>
      </c>
      <c r="C250" s="19" t="s">
        <v>71</v>
      </c>
      <c r="D250" s="20">
        <v>1</v>
      </c>
      <c r="E250" s="21">
        <f>일위대가목록!E170</f>
        <v>0</v>
      </c>
      <c r="F250" s="22">
        <f t="shared" si="48"/>
        <v>0</v>
      </c>
      <c r="G250" s="21">
        <f>일위대가목록!F170</f>
        <v>0</v>
      </c>
      <c r="H250" s="22">
        <f t="shared" si="49"/>
        <v>0</v>
      </c>
      <c r="I250" s="21">
        <f>일위대가목록!G170</f>
        <v>0</v>
      </c>
      <c r="J250" s="22">
        <f t="shared" si="50"/>
        <v>0</v>
      </c>
      <c r="K250" s="21">
        <f t="shared" si="51"/>
        <v>0</v>
      </c>
      <c r="L250" s="22">
        <f t="shared" si="51"/>
        <v>0</v>
      </c>
      <c r="M250" s="19" t="s">
        <v>1336</v>
      </c>
      <c r="N250" s="4" t="s">
        <v>269</v>
      </c>
      <c r="O250" s="4" t="s">
        <v>1337</v>
      </c>
      <c r="P250" s="4" t="s">
        <v>62</v>
      </c>
      <c r="Q250" s="4" t="s">
        <v>63</v>
      </c>
      <c r="R250" s="4" t="s">
        <v>63</v>
      </c>
      <c r="AV250" s="4" t="s">
        <v>51</v>
      </c>
      <c r="AW250" s="4" t="s">
        <v>1338</v>
      </c>
      <c r="AX250" s="4" t="s">
        <v>51</v>
      </c>
      <c r="AY250" s="4" t="s">
        <v>51</v>
      </c>
      <c r="AZ250" s="4" t="s">
        <v>51</v>
      </c>
    </row>
    <row r="251" spans="1:52" ht="30" customHeight="1" x14ac:dyDescent="0.3">
      <c r="A251" s="19" t="s">
        <v>974</v>
      </c>
      <c r="B251" s="19" t="s">
        <v>51</v>
      </c>
      <c r="C251" s="19" t="s">
        <v>51</v>
      </c>
      <c r="D251" s="20"/>
      <c r="E251" s="21"/>
      <c r="F251" s="22">
        <f>TRUNC(SUMIF(N245:N250, N244, F245:F250),0)</f>
        <v>0</v>
      </c>
      <c r="G251" s="21"/>
      <c r="H251" s="22">
        <f>TRUNC(SUMIF(N245:N250, N244, H245:H250),0)</f>
        <v>0</v>
      </c>
      <c r="I251" s="21"/>
      <c r="J251" s="22">
        <f>TRUNC(SUMIF(N245:N250, N244, J245:J250),0)</f>
        <v>0</v>
      </c>
      <c r="K251" s="21"/>
      <c r="L251" s="22">
        <f>F251+H251+J251</f>
        <v>0</v>
      </c>
      <c r="M251" s="19" t="s">
        <v>51</v>
      </c>
      <c r="N251" s="4" t="s">
        <v>81</v>
      </c>
      <c r="O251" s="4" t="s">
        <v>81</v>
      </c>
      <c r="P251" s="4" t="s">
        <v>51</v>
      </c>
      <c r="Q251" s="4" t="s">
        <v>51</v>
      </c>
      <c r="R251" s="4" t="s">
        <v>51</v>
      </c>
      <c r="AV251" s="4" t="s">
        <v>51</v>
      </c>
      <c r="AW251" s="4" t="s">
        <v>51</v>
      </c>
      <c r="AX251" s="4" t="s">
        <v>51</v>
      </c>
      <c r="AY251" s="4" t="s">
        <v>51</v>
      </c>
      <c r="AZ251" s="4" t="s">
        <v>51</v>
      </c>
    </row>
    <row r="252" spans="1:52" ht="30" customHeight="1" x14ac:dyDescent="0.3">
      <c r="A252" s="20"/>
      <c r="B252" s="20"/>
      <c r="C252" s="20"/>
      <c r="D252" s="20"/>
      <c r="E252" s="21"/>
      <c r="F252" s="22"/>
      <c r="G252" s="21"/>
      <c r="H252" s="22"/>
      <c r="I252" s="21"/>
      <c r="J252" s="22"/>
      <c r="K252" s="21"/>
      <c r="L252" s="22"/>
      <c r="M252" s="20"/>
    </row>
    <row r="253" spans="1:52" ht="30" customHeight="1" x14ac:dyDescent="0.3">
      <c r="A253" s="14" t="s">
        <v>1339</v>
      </c>
      <c r="B253" s="15"/>
      <c r="C253" s="15"/>
      <c r="D253" s="15"/>
      <c r="E253" s="16"/>
      <c r="F253" s="17"/>
      <c r="G253" s="16"/>
      <c r="H253" s="17"/>
      <c r="I253" s="16"/>
      <c r="J253" s="17"/>
      <c r="K253" s="16"/>
      <c r="L253" s="17"/>
      <c r="M253" s="18"/>
      <c r="N253" s="4" t="s">
        <v>283</v>
      </c>
    </row>
    <row r="254" spans="1:52" ht="30" customHeight="1" x14ac:dyDescent="0.3">
      <c r="A254" s="19" t="s">
        <v>1340</v>
      </c>
      <c r="B254" s="19" t="s">
        <v>1341</v>
      </c>
      <c r="C254" s="19" t="s">
        <v>71</v>
      </c>
      <c r="D254" s="20">
        <v>1</v>
      </c>
      <c r="E254" s="21">
        <f>일위대가목록!E171</f>
        <v>0</v>
      </c>
      <c r="F254" s="22">
        <f>TRUNC(E254*D254,1)</f>
        <v>0</v>
      </c>
      <c r="G254" s="21">
        <f>일위대가목록!F171</f>
        <v>0</v>
      </c>
      <c r="H254" s="22">
        <f>TRUNC(G254*D254,1)</f>
        <v>0</v>
      </c>
      <c r="I254" s="21">
        <f>일위대가목록!G171</f>
        <v>0</v>
      </c>
      <c r="J254" s="22">
        <f>TRUNC(I254*D254,1)</f>
        <v>0</v>
      </c>
      <c r="K254" s="21">
        <f>TRUNC(E254+G254+I254,1)</f>
        <v>0</v>
      </c>
      <c r="L254" s="22">
        <f>TRUNC(F254+H254+J254,1)</f>
        <v>0</v>
      </c>
      <c r="M254" s="19" t="s">
        <v>1342</v>
      </c>
      <c r="N254" s="4" t="s">
        <v>283</v>
      </c>
      <c r="O254" s="4" t="s">
        <v>1343</v>
      </c>
      <c r="P254" s="4" t="s">
        <v>62</v>
      </c>
      <c r="Q254" s="4" t="s">
        <v>63</v>
      </c>
      <c r="R254" s="4" t="s">
        <v>63</v>
      </c>
      <c r="AV254" s="4" t="s">
        <v>51</v>
      </c>
      <c r="AW254" s="4" t="s">
        <v>1344</v>
      </c>
      <c r="AX254" s="4" t="s">
        <v>51</v>
      </c>
      <c r="AY254" s="4" t="s">
        <v>51</v>
      </c>
      <c r="AZ254" s="4" t="s">
        <v>51</v>
      </c>
    </row>
    <row r="255" spans="1:52" ht="30" customHeight="1" x14ac:dyDescent="0.3">
      <c r="A255" s="19" t="s">
        <v>1345</v>
      </c>
      <c r="B255" s="19" t="s">
        <v>1346</v>
      </c>
      <c r="C255" s="19" t="s">
        <v>71</v>
      </c>
      <c r="D255" s="20">
        <v>1</v>
      </c>
      <c r="E255" s="21">
        <f>일위대가목록!E172</f>
        <v>0</v>
      </c>
      <c r="F255" s="22">
        <f>TRUNC(E255*D255,1)</f>
        <v>0</v>
      </c>
      <c r="G255" s="21">
        <f>일위대가목록!F172</f>
        <v>0</v>
      </c>
      <c r="H255" s="22">
        <f>TRUNC(G255*D255,1)</f>
        <v>0</v>
      </c>
      <c r="I255" s="21">
        <f>일위대가목록!G172</f>
        <v>0</v>
      </c>
      <c r="J255" s="22">
        <f>TRUNC(I255*D255,1)</f>
        <v>0</v>
      </c>
      <c r="K255" s="21">
        <f>TRUNC(E255+G255+I255,1)</f>
        <v>0</v>
      </c>
      <c r="L255" s="22">
        <f>TRUNC(F255+H255+J255,1)</f>
        <v>0</v>
      </c>
      <c r="M255" s="19" t="s">
        <v>1347</v>
      </c>
      <c r="N255" s="4" t="s">
        <v>283</v>
      </c>
      <c r="O255" s="4" t="s">
        <v>1348</v>
      </c>
      <c r="P255" s="4" t="s">
        <v>62</v>
      </c>
      <c r="Q255" s="4" t="s">
        <v>63</v>
      </c>
      <c r="R255" s="4" t="s">
        <v>63</v>
      </c>
      <c r="AV255" s="4" t="s">
        <v>51</v>
      </c>
      <c r="AW255" s="4" t="s">
        <v>1349</v>
      </c>
      <c r="AX255" s="4" t="s">
        <v>51</v>
      </c>
      <c r="AY255" s="4" t="s">
        <v>51</v>
      </c>
      <c r="AZ255" s="4" t="s">
        <v>51</v>
      </c>
    </row>
    <row r="256" spans="1:52" ht="30" customHeight="1" x14ac:dyDescent="0.3">
      <c r="A256" s="19" t="s">
        <v>974</v>
      </c>
      <c r="B256" s="19" t="s">
        <v>51</v>
      </c>
      <c r="C256" s="19" t="s">
        <v>51</v>
      </c>
      <c r="D256" s="20"/>
      <c r="E256" s="21"/>
      <c r="F256" s="22">
        <f>TRUNC(SUMIF(N254:N255, N253, F254:F255),0)</f>
        <v>0</v>
      </c>
      <c r="G256" s="21"/>
      <c r="H256" s="22">
        <f>TRUNC(SUMIF(N254:N255, N253, H254:H255),0)</f>
        <v>0</v>
      </c>
      <c r="I256" s="21"/>
      <c r="J256" s="22">
        <f>TRUNC(SUMIF(N254:N255, N253, J254:J255),0)</f>
        <v>0</v>
      </c>
      <c r="K256" s="21"/>
      <c r="L256" s="22">
        <f>F256+H256+J256</f>
        <v>0</v>
      </c>
      <c r="M256" s="19" t="s">
        <v>51</v>
      </c>
      <c r="N256" s="4" t="s">
        <v>81</v>
      </c>
      <c r="O256" s="4" t="s">
        <v>81</v>
      </c>
      <c r="P256" s="4" t="s">
        <v>51</v>
      </c>
      <c r="Q256" s="4" t="s">
        <v>51</v>
      </c>
      <c r="R256" s="4" t="s">
        <v>51</v>
      </c>
      <c r="AV256" s="4" t="s">
        <v>51</v>
      </c>
      <c r="AW256" s="4" t="s">
        <v>51</v>
      </c>
      <c r="AX256" s="4" t="s">
        <v>51</v>
      </c>
      <c r="AY256" s="4" t="s">
        <v>51</v>
      </c>
      <c r="AZ256" s="4" t="s">
        <v>51</v>
      </c>
    </row>
    <row r="257" spans="1:52" ht="30" customHeight="1" x14ac:dyDescent="0.3">
      <c r="A257" s="20"/>
      <c r="B257" s="20"/>
      <c r="C257" s="20"/>
      <c r="D257" s="20"/>
      <c r="E257" s="21"/>
      <c r="F257" s="22"/>
      <c r="G257" s="21"/>
      <c r="H257" s="22"/>
      <c r="I257" s="21"/>
      <c r="J257" s="22"/>
      <c r="K257" s="21"/>
      <c r="L257" s="22"/>
      <c r="M257" s="20"/>
    </row>
    <row r="258" spans="1:52" ht="30" customHeight="1" x14ac:dyDescent="0.3">
      <c r="A258" s="14" t="s">
        <v>1350</v>
      </c>
      <c r="B258" s="15"/>
      <c r="C258" s="15"/>
      <c r="D258" s="15"/>
      <c r="E258" s="16"/>
      <c r="F258" s="17"/>
      <c r="G258" s="16"/>
      <c r="H258" s="17"/>
      <c r="I258" s="16"/>
      <c r="J258" s="17"/>
      <c r="K258" s="16"/>
      <c r="L258" s="17"/>
      <c r="M258" s="18"/>
      <c r="N258" s="4" t="s">
        <v>287</v>
      </c>
    </row>
    <row r="259" spans="1:52" ht="30" customHeight="1" x14ac:dyDescent="0.3">
      <c r="A259" s="19" t="s">
        <v>1340</v>
      </c>
      <c r="B259" s="19" t="s">
        <v>1341</v>
      </c>
      <c r="C259" s="19" t="s">
        <v>71</v>
      </c>
      <c r="D259" s="20">
        <v>1</v>
      </c>
      <c r="E259" s="21">
        <f>일위대가목록!E171</f>
        <v>0</v>
      </c>
      <c r="F259" s="22">
        <f>TRUNC(E259*D259,1)</f>
        <v>0</v>
      </c>
      <c r="G259" s="21">
        <f>일위대가목록!F171</f>
        <v>0</v>
      </c>
      <c r="H259" s="22">
        <f>TRUNC(G259*D259,1)</f>
        <v>0</v>
      </c>
      <c r="I259" s="21">
        <f>일위대가목록!G171</f>
        <v>0</v>
      </c>
      <c r="J259" s="22">
        <f>TRUNC(I259*D259,1)</f>
        <v>0</v>
      </c>
      <c r="K259" s="21">
        <f>TRUNC(E259+G259+I259,1)</f>
        <v>0</v>
      </c>
      <c r="L259" s="22">
        <f>TRUNC(F259+H259+J259,1)</f>
        <v>0</v>
      </c>
      <c r="M259" s="19" t="s">
        <v>1342</v>
      </c>
      <c r="N259" s="4" t="s">
        <v>287</v>
      </c>
      <c r="O259" s="4" t="s">
        <v>1343</v>
      </c>
      <c r="P259" s="4" t="s">
        <v>62</v>
      </c>
      <c r="Q259" s="4" t="s">
        <v>63</v>
      </c>
      <c r="R259" s="4" t="s">
        <v>63</v>
      </c>
      <c r="AV259" s="4" t="s">
        <v>51</v>
      </c>
      <c r="AW259" s="4" t="s">
        <v>1351</v>
      </c>
      <c r="AX259" s="4" t="s">
        <v>51</v>
      </c>
      <c r="AY259" s="4" t="s">
        <v>51</v>
      </c>
      <c r="AZ259" s="4" t="s">
        <v>51</v>
      </c>
    </row>
    <row r="260" spans="1:52" ht="30" customHeight="1" x14ac:dyDescent="0.3">
      <c r="A260" s="19" t="s">
        <v>1345</v>
      </c>
      <c r="B260" s="19" t="s">
        <v>1352</v>
      </c>
      <c r="C260" s="19" t="s">
        <v>71</v>
      </c>
      <c r="D260" s="20">
        <v>1</v>
      </c>
      <c r="E260" s="21">
        <f>일위대가목록!E173</f>
        <v>0</v>
      </c>
      <c r="F260" s="22">
        <f>TRUNC(E260*D260,1)</f>
        <v>0</v>
      </c>
      <c r="G260" s="21">
        <f>일위대가목록!F173</f>
        <v>0</v>
      </c>
      <c r="H260" s="22">
        <f>TRUNC(G260*D260,1)</f>
        <v>0</v>
      </c>
      <c r="I260" s="21">
        <f>일위대가목록!G173</f>
        <v>0</v>
      </c>
      <c r="J260" s="22">
        <f>TRUNC(I260*D260,1)</f>
        <v>0</v>
      </c>
      <c r="K260" s="21">
        <f>TRUNC(E260+G260+I260,1)</f>
        <v>0</v>
      </c>
      <c r="L260" s="22">
        <f>TRUNC(F260+H260+J260,1)</f>
        <v>0</v>
      </c>
      <c r="M260" s="19" t="s">
        <v>1353</v>
      </c>
      <c r="N260" s="4" t="s">
        <v>287</v>
      </c>
      <c r="O260" s="4" t="s">
        <v>1354</v>
      </c>
      <c r="P260" s="4" t="s">
        <v>62</v>
      </c>
      <c r="Q260" s="4" t="s">
        <v>63</v>
      </c>
      <c r="R260" s="4" t="s">
        <v>63</v>
      </c>
      <c r="AV260" s="4" t="s">
        <v>51</v>
      </c>
      <c r="AW260" s="4" t="s">
        <v>1355</v>
      </c>
      <c r="AX260" s="4" t="s">
        <v>51</v>
      </c>
      <c r="AY260" s="4" t="s">
        <v>51</v>
      </c>
      <c r="AZ260" s="4" t="s">
        <v>51</v>
      </c>
    </row>
    <row r="261" spans="1:52" ht="30" customHeight="1" x14ac:dyDescent="0.3">
      <c r="A261" s="19" t="s">
        <v>974</v>
      </c>
      <c r="B261" s="19" t="s">
        <v>51</v>
      </c>
      <c r="C261" s="19" t="s">
        <v>51</v>
      </c>
      <c r="D261" s="20"/>
      <c r="E261" s="21"/>
      <c r="F261" s="22">
        <f>TRUNC(SUMIF(N259:N260, N258, F259:F260),0)</f>
        <v>0</v>
      </c>
      <c r="G261" s="21"/>
      <c r="H261" s="22">
        <f>TRUNC(SUMIF(N259:N260, N258, H259:H260),0)</f>
        <v>0</v>
      </c>
      <c r="I261" s="21"/>
      <c r="J261" s="22">
        <f>TRUNC(SUMIF(N259:N260, N258, J259:J260),0)</f>
        <v>0</v>
      </c>
      <c r="K261" s="21"/>
      <c r="L261" s="22">
        <f>F261+H261+J261</f>
        <v>0</v>
      </c>
      <c r="M261" s="19" t="s">
        <v>51</v>
      </c>
      <c r="N261" s="4" t="s">
        <v>81</v>
      </c>
      <c r="O261" s="4" t="s">
        <v>81</v>
      </c>
      <c r="P261" s="4" t="s">
        <v>51</v>
      </c>
      <c r="Q261" s="4" t="s">
        <v>51</v>
      </c>
      <c r="R261" s="4" t="s">
        <v>51</v>
      </c>
      <c r="AV261" s="4" t="s">
        <v>51</v>
      </c>
      <c r="AW261" s="4" t="s">
        <v>51</v>
      </c>
      <c r="AX261" s="4" t="s">
        <v>51</v>
      </c>
      <c r="AY261" s="4" t="s">
        <v>51</v>
      </c>
      <c r="AZ261" s="4" t="s">
        <v>51</v>
      </c>
    </row>
    <row r="262" spans="1:52" ht="30" customHeight="1" x14ac:dyDescent="0.3">
      <c r="A262" s="20"/>
      <c r="B262" s="20"/>
      <c r="C262" s="20"/>
      <c r="D262" s="20"/>
      <c r="E262" s="21"/>
      <c r="F262" s="22"/>
      <c r="G262" s="21"/>
      <c r="H262" s="22"/>
      <c r="I262" s="21"/>
      <c r="J262" s="22"/>
      <c r="K262" s="21"/>
      <c r="L262" s="22"/>
      <c r="M262" s="20"/>
    </row>
    <row r="263" spans="1:52" ht="30" customHeight="1" x14ac:dyDescent="0.3">
      <c r="A263" s="14" t="s">
        <v>1356</v>
      </c>
      <c r="B263" s="15"/>
      <c r="C263" s="15"/>
      <c r="D263" s="15"/>
      <c r="E263" s="16"/>
      <c r="F263" s="17"/>
      <c r="G263" s="16"/>
      <c r="H263" s="17"/>
      <c r="I263" s="16"/>
      <c r="J263" s="17"/>
      <c r="K263" s="16"/>
      <c r="L263" s="17"/>
      <c r="M263" s="18"/>
      <c r="N263" s="4" t="s">
        <v>292</v>
      </c>
    </row>
    <row r="264" spans="1:52" ht="30" customHeight="1" x14ac:dyDescent="0.3">
      <c r="A264" s="19" t="s">
        <v>1357</v>
      </c>
      <c r="B264" s="19" t="s">
        <v>1358</v>
      </c>
      <c r="C264" s="19" t="s">
        <v>1359</v>
      </c>
      <c r="D264" s="20">
        <v>1.4999999999999999E-2</v>
      </c>
      <c r="E264" s="21">
        <f>단가대비표!O113</f>
        <v>0</v>
      </c>
      <c r="F264" s="22">
        <f>TRUNC(E264*D264,1)</f>
        <v>0</v>
      </c>
      <c r="G264" s="21">
        <f>단가대비표!P113</f>
        <v>0</v>
      </c>
      <c r="H264" s="22">
        <f>TRUNC(G264*D264,1)</f>
        <v>0</v>
      </c>
      <c r="I264" s="21">
        <f>단가대비표!V113</f>
        <v>0</v>
      </c>
      <c r="J264" s="22">
        <f>TRUNC(I264*D264,1)</f>
        <v>0</v>
      </c>
      <c r="K264" s="21">
        <f>TRUNC(E264+G264+I264,1)</f>
        <v>0</v>
      </c>
      <c r="L264" s="22">
        <f>TRUNC(F264+H264+J264,1)</f>
        <v>0</v>
      </c>
      <c r="M264" s="19" t="s">
        <v>51</v>
      </c>
      <c r="N264" s="4" t="s">
        <v>292</v>
      </c>
      <c r="O264" s="4" t="s">
        <v>1360</v>
      </c>
      <c r="P264" s="4" t="s">
        <v>63</v>
      </c>
      <c r="Q264" s="4" t="s">
        <v>63</v>
      </c>
      <c r="R264" s="4" t="s">
        <v>62</v>
      </c>
      <c r="AV264" s="4" t="s">
        <v>51</v>
      </c>
      <c r="AW264" s="4" t="s">
        <v>1361</v>
      </c>
      <c r="AX264" s="4" t="s">
        <v>51</v>
      </c>
      <c r="AY264" s="4" t="s">
        <v>51</v>
      </c>
      <c r="AZ264" s="4" t="s">
        <v>51</v>
      </c>
    </row>
    <row r="265" spans="1:52" ht="30" customHeight="1" x14ac:dyDescent="0.3">
      <c r="A265" s="19" t="s">
        <v>1362</v>
      </c>
      <c r="B265" s="19" t="s">
        <v>400</v>
      </c>
      <c r="C265" s="19" t="s">
        <v>207</v>
      </c>
      <c r="D265" s="20">
        <v>1</v>
      </c>
      <c r="E265" s="21">
        <f>일위대가목록!E174</f>
        <v>0</v>
      </c>
      <c r="F265" s="22">
        <f>TRUNC(E265*D265,1)</f>
        <v>0</v>
      </c>
      <c r="G265" s="21">
        <f>일위대가목록!F174</f>
        <v>0</v>
      </c>
      <c r="H265" s="22">
        <f>TRUNC(G265*D265,1)</f>
        <v>0</v>
      </c>
      <c r="I265" s="21">
        <f>일위대가목록!G174</f>
        <v>0</v>
      </c>
      <c r="J265" s="22">
        <f>TRUNC(I265*D265,1)</f>
        <v>0</v>
      </c>
      <c r="K265" s="21">
        <f>TRUNC(E265+G265+I265,1)</f>
        <v>0</v>
      </c>
      <c r="L265" s="22">
        <f>TRUNC(F265+H265+J265,1)</f>
        <v>0</v>
      </c>
      <c r="M265" s="19" t="s">
        <v>1363</v>
      </c>
      <c r="N265" s="4" t="s">
        <v>292</v>
      </c>
      <c r="O265" s="4" t="s">
        <v>1364</v>
      </c>
      <c r="P265" s="4" t="s">
        <v>62</v>
      </c>
      <c r="Q265" s="4" t="s">
        <v>63</v>
      </c>
      <c r="R265" s="4" t="s">
        <v>63</v>
      </c>
      <c r="AV265" s="4" t="s">
        <v>51</v>
      </c>
      <c r="AW265" s="4" t="s">
        <v>1365</v>
      </c>
      <c r="AX265" s="4" t="s">
        <v>51</v>
      </c>
      <c r="AY265" s="4" t="s">
        <v>51</v>
      </c>
      <c r="AZ265" s="4" t="s">
        <v>51</v>
      </c>
    </row>
    <row r="266" spans="1:52" ht="30" customHeight="1" x14ac:dyDescent="0.3">
      <c r="A266" s="19" t="s">
        <v>974</v>
      </c>
      <c r="B266" s="19" t="s">
        <v>51</v>
      </c>
      <c r="C266" s="19" t="s">
        <v>51</v>
      </c>
      <c r="D266" s="20"/>
      <c r="E266" s="21"/>
      <c r="F266" s="22">
        <f>TRUNC(SUMIF(N264:N265, N263, F264:F265),0)</f>
        <v>0</v>
      </c>
      <c r="G266" s="21"/>
      <c r="H266" s="22">
        <f>TRUNC(SUMIF(N264:N265, N263, H264:H265),0)</f>
        <v>0</v>
      </c>
      <c r="I266" s="21"/>
      <c r="J266" s="22">
        <f>TRUNC(SUMIF(N264:N265, N263, J264:J265),0)</f>
        <v>0</v>
      </c>
      <c r="K266" s="21"/>
      <c r="L266" s="22">
        <f>F266+H266+J266</f>
        <v>0</v>
      </c>
      <c r="M266" s="19" t="s">
        <v>51</v>
      </c>
      <c r="N266" s="4" t="s">
        <v>81</v>
      </c>
      <c r="O266" s="4" t="s">
        <v>81</v>
      </c>
      <c r="P266" s="4" t="s">
        <v>51</v>
      </c>
      <c r="Q266" s="4" t="s">
        <v>51</v>
      </c>
      <c r="R266" s="4" t="s">
        <v>51</v>
      </c>
      <c r="AV266" s="4" t="s">
        <v>51</v>
      </c>
      <c r="AW266" s="4" t="s">
        <v>51</v>
      </c>
      <c r="AX266" s="4" t="s">
        <v>51</v>
      </c>
      <c r="AY266" s="4" t="s">
        <v>51</v>
      </c>
      <c r="AZ266" s="4" t="s">
        <v>51</v>
      </c>
    </row>
    <row r="267" spans="1:52" ht="30" customHeight="1" x14ac:dyDescent="0.3">
      <c r="A267" s="20"/>
      <c r="B267" s="20"/>
      <c r="C267" s="20"/>
      <c r="D267" s="20"/>
      <c r="E267" s="21"/>
      <c r="F267" s="22"/>
      <c r="G267" s="21"/>
      <c r="H267" s="22"/>
      <c r="I267" s="21"/>
      <c r="J267" s="22"/>
      <c r="K267" s="21"/>
      <c r="L267" s="22"/>
      <c r="M267" s="20"/>
    </row>
    <row r="268" spans="1:52" ht="30" customHeight="1" x14ac:dyDescent="0.3">
      <c r="A268" s="14" t="s">
        <v>1366</v>
      </c>
      <c r="B268" s="15"/>
      <c r="C268" s="15"/>
      <c r="D268" s="15"/>
      <c r="E268" s="16"/>
      <c r="F268" s="17"/>
      <c r="G268" s="16"/>
      <c r="H268" s="17"/>
      <c r="I268" s="16"/>
      <c r="J268" s="17"/>
      <c r="K268" s="16"/>
      <c r="L268" s="17"/>
      <c r="M268" s="18"/>
      <c r="N268" s="4" t="s">
        <v>296</v>
      </c>
    </row>
    <row r="269" spans="1:52" ht="30" customHeight="1" x14ac:dyDescent="0.3">
      <c r="A269" s="19" t="s">
        <v>1357</v>
      </c>
      <c r="B269" s="19" t="s">
        <v>1367</v>
      </c>
      <c r="C269" s="19" t="s">
        <v>1359</v>
      </c>
      <c r="D269" s="20">
        <v>0.06</v>
      </c>
      <c r="E269" s="21">
        <f>단가대비표!O111</f>
        <v>0</v>
      </c>
      <c r="F269" s="22">
        <f>TRUNC(E269*D269,1)</f>
        <v>0</v>
      </c>
      <c r="G269" s="21">
        <f>단가대비표!P111</f>
        <v>0</v>
      </c>
      <c r="H269" s="22">
        <f>TRUNC(G269*D269,1)</f>
        <v>0</v>
      </c>
      <c r="I269" s="21">
        <f>단가대비표!V111</f>
        <v>0</v>
      </c>
      <c r="J269" s="22">
        <f>TRUNC(I269*D269,1)</f>
        <v>0</v>
      </c>
      <c r="K269" s="21">
        <f>TRUNC(E269+G269+I269,1)</f>
        <v>0</v>
      </c>
      <c r="L269" s="22">
        <f>TRUNC(F269+H269+J269,1)</f>
        <v>0</v>
      </c>
      <c r="M269" s="19" t="s">
        <v>51</v>
      </c>
      <c r="N269" s="4" t="s">
        <v>296</v>
      </c>
      <c r="O269" s="4" t="s">
        <v>1368</v>
      </c>
      <c r="P269" s="4" t="s">
        <v>63</v>
      </c>
      <c r="Q269" s="4" t="s">
        <v>63</v>
      </c>
      <c r="R269" s="4" t="s">
        <v>62</v>
      </c>
      <c r="AV269" s="4" t="s">
        <v>51</v>
      </c>
      <c r="AW269" s="4" t="s">
        <v>1369</v>
      </c>
      <c r="AX269" s="4" t="s">
        <v>51</v>
      </c>
      <c r="AY269" s="4" t="s">
        <v>51</v>
      </c>
      <c r="AZ269" s="4" t="s">
        <v>51</v>
      </c>
    </row>
    <row r="270" spans="1:52" ht="30" customHeight="1" x14ac:dyDescent="0.3">
      <c r="A270" s="19" t="s">
        <v>1362</v>
      </c>
      <c r="B270" s="19" t="s">
        <v>400</v>
      </c>
      <c r="C270" s="19" t="s">
        <v>207</v>
      </c>
      <c r="D270" s="20">
        <v>1</v>
      </c>
      <c r="E270" s="21">
        <f>일위대가목록!E174</f>
        <v>0</v>
      </c>
      <c r="F270" s="22">
        <f>TRUNC(E270*D270,1)</f>
        <v>0</v>
      </c>
      <c r="G270" s="21">
        <f>일위대가목록!F174</f>
        <v>0</v>
      </c>
      <c r="H270" s="22">
        <f>TRUNC(G270*D270,1)</f>
        <v>0</v>
      </c>
      <c r="I270" s="21">
        <f>일위대가목록!G174</f>
        <v>0</v>
      </c>
      <c r="J270" s="22">
        <f>TRUNC(I270*D270,1)</f>
        <v>0</v>
      </c>
      <c r="K270" s="21">
        <f>TRUNC(E270+G270+I270,1)</f>
        <v>0</v>
      </c>
      <c r="L270" s="22">
        <f>TRUNC(F270+H270+J270,1)</f>
        <v>0</v>
      </c>
      <c r="M270" s="19" t="s">
        <v>1363</v>
      </c>
      <c r="N270" s="4" t="s">
        <v>296</v>
      </c>
      <c r="O270" s="4" t="s">
        <v>1364</v>
      </c>
      <c r="P270" s="4" t="s">
        <v>62</v>
      </c>
      <c r="Q270" s="4" t="s">
        <v>63</v>
      </c>
      <c r="R270" s="4" t="s">
        <v>63</v>
      </c>
      <c r="AV270" s="4" t="s">
        <v>51</v>
      </c>
      <c r="AW270" s="4" t="s">
        <v>1370</v>
      </c>
      <c r="AX270" s="4" t="s">
        <v>51</v>
      </c>
      <c r="AY270" s="4" t="s">
        <v>51</v>
      </c>
      <c r="AZ270" s="4" t="s">
        <v>51</v>
      </c>
    </row>
    <row r="271" spans="1:52" ht="30" customHeight="1" x14ac:dyDescent="0.3">
      <c r="A271" s="19" t="s">
        <v>974</v>
      </c>
      <c r="B271" s="19" t="s">
        <v>51</v>
      </c>
      <c r="C271" s="19" t="s">
        <v>51</v>
      </c>
      <c r="D271" s="20"/>
      <c r="E271" s="21"/>
      <c r="F271" s="22">
        <f>TRUNC(SUMIF(N269:N270, N268, F269:F270),0)</f>
        <v>0</v>
      </c>
      <c r="G271" s="21"/>
      <c r="H271" s="22">
        <f>TRUNC(SUMIF(N269:N270, N268, H269:H270),0)</f>
        <v>0</v>
      </c>
      <c r="I271" s="21"/>
      <c r="J271" s="22">
        <f>TRUNC(SUMIF(N269:N270, N268, J269:J270),0)</f>
        <v>0</v>
      </c>
      <c r="K271" s="21"/>
      <c r="L271" s="22">
        <f>F271+H271+J271</f>
        <v>0</v>
      </c>
      <c r="M271" s="19" t="s">
        <v>51</v>
      </c>
      <c r="N271" s="4" t="s">
        <v>81</v>
      </c>
      <c r="O271" s="4" t="s">
        <v>81</v>
      </c>
      <c r="P271" s="4" t="s">
        <v>51</v>
      </c>
      <c r="Q271" s="4" t="s">
        <v>51</v>
      </c>
      <c r="R271" s="4" t="s">
        <v>51</v>
      </c>
      <c r="AV271" s="4" t="s">
        <v>51</v>
      </c>
      <c r="AW271" s="4" t="s">
        <v>51</v>
      </c>
      <c r="AX271" s="4" t="s">
        <v>51</v>
      </c>
      <c r="AY271" s="4" t="s">
        <v>51</v>
      </c>
      <c r="AZ271" s="4" t="s">
        <v>51</v>
      </c>
    </row>
    <row r="272" spans="1:52" ht="30" customHeight="1" x14ac:dyDescent="0.3">
      <c r="A272" s="20"/>
      <c r="B272" s="20"/>
      <c r="C272" s="20"/>
      <c r="D272" s="20"/>
      <c r="E272" s="21"/>
      <c r="F272" s="22"/>
      <c r="G272" s="21"/>
      <c r="H272" s="22"/>
      <c r="I272" s="21"/>
      <c r="J272" s="22"/>
      <c r="K272" s="21"/>
      <c r="L272" s="22"/>
      <c r="M272" s="20"/>
    </row>
    <row r="273" spans="1:52" ht="30" customHeight="1" x14ac:dyDescent="0.3">
      <c r="A273" s="14" t="s">
        <v>1371</v>
      </c>
      <c r="B273" s="15"/>
      <c r="C273" s="15"/>
      <c r="D273" s="15"/>
      <c r="E273" s="16"/>
      <c r="F273" s="17"/>
      <c r="G273" s="16"/>
      <c r="H273" s="17"/>
      <c r="I273" s="16"/>
      <c r="J273" s="17"/>
      <c r="K273" s="16"/>
      <c r="L273" s="17"/>
      <c r="M273" s="18"/>
      <c r="N273" s="4" t="s">
        <v>323</v>
      </c>
    </row>
    <row r="274" spans="1:52" ht="30" customHeight="1" x14ac:dyDescent="0.3">
      <c r="A274" s="19" t="s">
        <v>1372</v>
      </c>
      <c r="B274" s="19" t="s">
        <v>1373</v>
      </c>
      <c r="C274" s="19" t="s">
        <v>207</v>
      </c>
      <c r="D274" s="20">
        <v>1.1000000000000001</v>
      </c>
      <c r="E274" s="21">
        <f>단가대비표!O45</f>
        <v>0</v>
      </c>
      <c r="F274" s="22">
        <f>TRUNC(E274*D274,1)</f>
        <v>0</v>
      </c>
      <c r="G274" s="21">
        <f>단가대비표!P45</f>
        <v>0</v>
      </c>
      <c r="H274" s="22">
        <f>TRUNC(G274*D274,1)</f>
        <v>0</v>
      </c>
      <c r="I274" s="21">
        <f>단가대비표!V45</f>
        <v>0</v>
      </c>
      <c r="J274" s="22">
        <f>TRUNC(I274*D274,1)</f>
        <v>0</v>
      </c>
      <c r="K274" s="21">
        <f t="shared" ref="K274:L276" si="52">TRUNC(E274+G274+I274,1)</f>
        <v>0</v>
      </c>
      <c r="L274" s="22">
        <f t="shared" si="52"/>
        <v>0</v>
      </c>
      <c r="M274" s="19" t="s">
        <v>51</v>
      </c>
      <c r="N274" s="4" t="s">
        <v>323</v>
      </c>
      <c r="O274" s="4" t="s">
        <v>1374</v>
      </c>
      <c r="P274" s="4" t="s">
        <v>63</v>
      </c>
      <c r="Q274" s="4" t="s">
        <v>63</v>
      </c>
      <c r="R274" s="4" t="s">
        <v>62</v>
      </c>
      <c r="V274" s="2">
        <v>1</v>
      </c>
      <c r="AV274" s="4" t="s">
        <v>51</v>
      </c>
      <c r="AW274" s="4" t="s">
        <v>1375</v>
      </c>
      <c r="AX274" s="4" t="s">
        <v>51</v>
      </c>
      <c r="AY274" s="4" t="s">
        <v>51</v>
      </c>
      <c r="AZ274" s="4" t="s">
        <v>51</v>
      </c>
    </row>
    <row r="275" spans="1:52" ht="30" customHeight="1" x14ac:dyDescent="0.3">
      <c r="A275" s="19" t="s">
        <v>1376</v>
      </c>
      <c r="B275" s="19" t="s">
        <v>1377</v>
      </c>
      <c r="C275" s="19" t="s">
        <v>168</v>
      </c>
      <c r="D275" s="20">
        <v>1</v>
      </c>
      <c r="E275" s="21">
        <f>TRUNC(SUMIF(V274:V276, RIGHTB(O275, 1), F274:F276)*U275, 2)</f>
        <v>0</v>
      </c>
      <c r="F275" s="22">
        <f>TRUNC(E275*D275,1)</f>
        <v>0</v>
      </c>
      <c r="G275" s="21">
        <v>0</v>
      </c>
      <c r="H275" s="22">
        <f>TRUNC(G275*D275,1)</f>
        <v>0</v>
      </c>
      <c r="I275" s="21">
        <v>0</v>
      </c>
      <c r="J275" s="22">
        <f>TRUNC(I275*D275,1)</f>
        <v>0</v>
      </c>
      <c r="K275" s="21">
        <f t="shared" si="52"/>
        <v>0</v>
      </c>
      <c r="L275" s="22">
        <f t="shared" si="52"/>
        <v>0</v>
      </c>
      <c r="M275" s="19" t="s">
        <v>51</v>
      </c>
      <c r="N275" s="4" t="s">
        <v>323</v>
      </c>
      <c r="O275" s="4" t="s">
        <v>571</v>
      </c>
      <c r="P275" s="4" t="s">
        <v>63</v>
      </c>
      <c r="Q275" s="4" t="s">
        <v>63</v>
      </c>
      <c r="R275" s="4" t="s">
        <v>63</v>
      </c>
      <c r="S275" s="2">
        <v>0</v>
      </c>
      <c r="T275" s="2">
        <v>0</v>
      </c>
      <c r="U275" s="2">
        <v>0.05</v>
      </c>
      <c r="AV275" s="4" t="s">
        <v>51</v>
      </c>
      <c r="AW275" s="4" t="s">
        <v>1378</v>
      </c>
      <c r="AX275" s="4" t="s">
        <v>51</v>
      </c>
      <c r="AY275" s="4" t="s">
        <v>51</v>
      </c>
      <c r="AZ275" s="4" t="s">
        <v>51</v>
      </c>
    </row>
    <row r="276" spans="1:52" ht="30" customHeight="1" x14ac:dyDescent="0.3">
      <c r="A276" s="19" t="s">
        <v>1379</v>
      </c>
      <c r="B276" s="19" t="s">
        <v>51</v>
      </c>
      <c r="C276" s="19" t="s">
        <v>207</v>
      </c>
      <c r="D276" s="20">
        <v>1</v>
      </c>
      <c r="E276" s="21">
        <f>일위대가목록!E175</f>
        <v>0</v>
      </c>
      <c r="F276" s="22">
        <f>TRUNC(E276*D276,1)</f>
        <v>0</v>
      </c>
      <c r="G276" s="21">
        <f>일위대가목록!F175</f>
        <v>0</v>
      </c>
      <c r="H276" s="22">
        <f>TRUNC(G276*D276,1)</f>
        <v>0</v>
      </c>
      <c r="I276" s="21">
        <f>일위대가목록!G175</f>
        <v>0</v>
      </c>
      <c r="J276" s="22">
        <f>TRUNC(I276*D276,1)</f>
        <v>0</v>
      </c>
      <c r="K276" s="21">
        <f t="shared" si="52"/>
        <v>0</v>
      </c>
      <c r="L276" s="22">
        <f t="shared" si="52"/>
        <v>0</v>
      </c>
      <c r="M276" s="19" t="s">
        <v>1380</v>
      </c>
      <c r="N276" s="4" t="s">
        <v>323</v>
      </c>
      <c r="O276" s="4" t="s">
        <v>1381</v>
      </c>
      <c r="P276" s="4" t="s">
        <v>62</v>
      </c>
      <c r="Q276" s="4" t="s">
        <v>63</v>
      </c>
      <c r="R276" s="4" t="s">
        <v>63</v>
      </c>
      <c r="AV276" s="4" t="s">
        <v>51</v>
      </c>
      <c r="AW276" s="4" t="s">
        <v>1382</v>
      </c>
      <c r="AX276" s="4" t="s">
        <v>51</v>
      </c>
      <c r="AY276" s="4" t="s">
        <v>51</v>
      </c>
      <c r="AZ276" s="4" t="s">
        <v>51</v>
      </c>
    </row>
    <row r="277" spans="1:52" ht="30" customHeight="1" x14ac:dyDescent="0.3">
      <c r="A277" s="19" t="s">
        <v>974</v>
      </c>
      <c r="B277" s="19" t="s">
        <v>51</v>
      </c>
      <c r="C277" s="19" t="s">
        <v>51</v>
      </c>
      <c r="D277" s="20"/>
      <c r="E277" s="21"/>
      <c r="F277" s="22">
        <f>TRUNC(SUMIF(N274:N276, N273, F274:F276),0)</f>
        <v>0</v>
      </c>
      <c r="G277" s="21"/>
      <c r="H277" s="22">
        <f>TRUNC(SUMIF(N274:N276, N273, H274:H276),0)</f>
        <v>0</v>
      </c>
      <c r="I277" s="21"/>
      <c r="J277" s="22">
        <f>TRUNC(SUMIF(N274:N276, N273, J274:J276),0)</f>
        <v>0</v>
      </c>
      <c r="K277" s="21"/>
      <c r="L277" s="22">
        <f>F277+H277+J277</f>
        <v>0</v>
      </c>
      <c r="M277" s="19" t="s">
        <v>51</v>
      </c>
      <c r="N277" s="4" t="s">
        <v>81</v>
      </c>
      <c r="O277" s="4" t="s">
        <v>81</v>
      </c>
      <c r="P277" s="4" t="s">
        <v>51</v>
      </c>
      <c r="Q277" s="4" t="s">
        <v>51</v>
      </c>
      <c r="R277" s="4" t="s">
        <v>51</v>
      </c>
      <c r="AV277" s="4" t="s">
        <v>51</v>
      </c>
      <c r="AW277" s="4" t="s">
        <v>51</v>
      </c>
      <c r="AX277" s="4" t="s">
        <v>51</v>
      </c>
      <c r="AY277" s="4" t="s">
        <v>51</v>
      </c>
      <c r="AZ277" s="4" t="s">
        <v>51</v>
      </c>
    </row>
    <row r="278" spans="1:52" ht="30" customHeight="1" x14ac:dyDescent="0.3">
      <c r="A278" s="20"/>
      <c r="B278" s="20"/>
      <c r="C278" s="20"/>
      <c r="D278" s="20"/>
      <c r="E278" s="21"/>
      <c r="F278" s="22"/>
      <c r="G278" s="21"/>
      <c r="H278" s="22"/>
      <c r="I278" s="21"/>
      <c r="J278" s="22"/>
      <c r="K278" s="21"/>
      <c r="L278" s="22"/>
      <c r="M278" s="20"/>
    </row>
    <row r="279" spans="1:52" ht="30" customHeight="1" x14ac:dyDescent="0.3">
      <c r="A279" s="14" t="s">
        <v>1383</v>
      </c>
      <c r="B279" s="15"/>
      <c r="C279" s="15"/>
      <c r="D279" s="15"/>
      <c r="E279" s="16"/>
      <c r="F279" s="17"/>
      <c r="G279" s="16"/>
      <c r="H279" s="17"/>
      <c r="I279" s="16"/>
      <c r="J279" s="17"/>
      <c r="K279" s="16"/>
      <c r="L279" s="17"/>
      <c r="M279" s="18"/>
      <c r="N279" s="4" t="s">
        <v>328</v>
      </c>
    </row>
    <row r="280" spans="1:52" ht="30" customHeight="1" x14ac:dyDescent="0.3">
      <c r="A280" s="19" t="s">
        <v>1384</v>
      </c>
      <c r="B280" s="19" t="s">
        <v>1385</v>
      </c>
      <c r="C280" s="19" t="s">
        <v>71</v>
      </c>
      <c r="D280" s="20">
        <v>1.1599999999999999</v>
      </c>
      <c r="E280" s="21">
        <f>단가대비표!O30</f>
        <v>0</v>
      </c>
      <c r="F280" s="22">
        <f>TRUNC(E280*D280,1)</f>
        <v>0</v>
      </c>
      <c r="G280" s="21">
        <f>단가대비표!P30</f>
        <v>0</v>
      </c>
      <c r="H280" s="22">
        <f>TRUNC(G280*D280,1)</f>
        <v>0</v>
      </c>
      <c r="I280" s="21">
        <f>단가대비표!V30</f>
        <v>0</v>
      </c>
      <c r="J280" s="22">
        <f>TRUNC(I280*D280,1)</f>
        <v>0</v>
      </c>
      <c r="K280" s="21">
        <f t="shared" ref="K280:L282" si="53">TRUNC(E280+G280+I280,1)</f>
        <v>0</v>
      </c>
      <c r="L280" s="22">
        <f t="shared" si="53"/>
        <v>0</v>
      </c>
      <c r="M280" s="19" t="s">
        <v>51</v>
      </c>
      <c r="N280" s="4" t="s">
        <v>328</v>
      </c>
      <c r="O280" s="4" t="s">
        <v>1386</v>
      </c>
      <c r="P280" s="4" t="s">
        <v>63</v>
      </c>
      <c r="Q280" s="4" t="s">
        <v>63</v>
      </c>
      <c r="R280" s="4" t="s">
        <v>62</v>
      </c>
      <c r="V280" s="2">
        <v>1</v>
      </c>
      <c r="AV280" s="4" t="s">
        <v>51</v>
      </c>
      <c r="AW280" s="4" t="s">
        <v>1387</v>
      </c>
      <c r="AX280" s="4" t="s">
        <v>51</v>
      </c>
      <c r="AY280" s="4" t="s">
        <v>51</v>
      </c>
      <c r="AZ280" s="4" t="s">
        <v>51</v>
      </c>
    </row>
    <row r="281" spans="1:52" ht="30" customHeight="1" x14ac:dyDescent="0.3">
      <c r="A281" s="19" t="s">
        <v>1376</v>
      </c>
      <c r="B281" s="19" t="s">
        <v>1388</v>
      </c>
      <c r="C281" s="19" t="s">
        <v>168</v>
      </c>
      <c r="D281" s="20">
        <v>1</v>
      </c>
      <c r="E281" s="21">
        <f>TRUNC(SUMIF(V280:V282, RIGHTB(O281, 1), F280:F282)*U281, 2)</f>
        <v>0</v>
      </c>
      <c r="F281" s="22">
        <f>TRUNC(E281*D281,1)</f>
        <v>0</v>
      </c>
      <c r="G281" s="21">
        <v>0</v>
      </c>
      <c r="H281" s="22">
        <f>TRUNC(G281*D281,1)</f>
        <v>0</v>
      </c>
      <c r="I281" s="21">
        <v>0</v>
      </c>
      <c r="J281" s="22">
        <f>TRUNC(I281*D281,1)</f>
        <v>0</v>
      </c>
      <c r="K281" s="21">
        <f t="shared" si="53"/>
        <v>0</v>
      </c>
      <c r="L281" s="22">
        <f t="shared" si="53"/>
        <v>0</v>
      </c>
      <c r="M281" s="19" t="s">
        <v>51</v>
      </c>
      <c r="N281" s="4" t="s">
        <v>328</v>
      </c>
      <c r="O281" s="4" t="s">
        <v>571</v>
      </c>
      <c r="P281" s="4" t="s">
        <v>63</v>
      </c>
      <c r="Q281" s="4" t="s">
        <v>63</v>
      </c>
      <c r="R281" s="4" t="s">
        <v>63</v>
      </c>
      <c r="S281" s="2">
        <v>0</v>
      </c>
      <c r="T281" s="2">
        <v>0</v>
      </c>
      <c r="U281" s="2">
        <v>0.03</v>
      </c>
      <c r="AV281" s="4" t="s">
        <v>51</v>
      </c>
      <c r="AW281" s="4" t="s">
        <v>1389</v>
      </c>
      <c r="AX281" s="4" t="s">
        <v>51</v>
      </c>
      <c r="AY281" s="4" t="s">
        <v>51</v>
      </c>
      <c r="AZ281" s="4" t="s">
        <v>51</v>
      </c>
    </row>
    <row r="282" spans="1:52" ht="30" customHeight="1" x14ac:dyDescent="0.3">
      <c r="A282" s="19" t="s">
        <v>325</v>
      </c>
      <c r="B282" s="19" t="s">
        <v>1390</v>
      </c>
      <c r="C282" s="19" t="s">
        <v>71</v>
      </c>
      <c r="D282" s="20">
        <v>1</v>
      </c>
      <c r="E282" s="21">
        <f>일위대가목록!E176</f>
        <v>0</v>
      </c>
      <c r="F282" s="22">
        <f>TRUNC(E282*D282,1)</f>
        <v>0</v>
      </c>
      <c r="G282" s="21">
        <f>일위대가목록!F176</f>
        <v>0</v>
      </c>
      <c r="H282" s="22">
        <f>TRUNC(G282*D282,1)</f>
        <v>0</v>
      </c>
      <c r="I282" s="21">
        <f>일위대가목록!G176</f>
        <v>0</v>
      </c>
      <c r="J282" s="22">
        <f>TRUNC(I282*D282,1)</f>
        <v>0</v>
      </c>
      <c r="K282" s="21">
        <f t="shared" si="53"/>
        <v>0</v>
      </c>
      <c r="L282" s="22">
        <f t="shared" si="53"/>
        <v>0</v>
      </c>
      <c r="M282" s="19" t="s">
        <v>1391</v>
      </c>
      <c r="N282" s="4" t="s">
        <v>328</v>
      </c>
      <c r="O282" s="4" t="s">
        <v>1392</v>
      </c>
      <c r="P282" s="4" t="s">
        <v>62</v>
      </c>
      <c r="Q282" s="4" t="s">
        <v>63</v>
      </c>
      <c r="R282" s="4" t="s">
        <v>63</v>
      </c>
      <c r="AV282" s="4" t="s">
        <v>51</v>
      </c>
      <c r="AW282" s="4" t="s">
        <v>1393</v>
      </c>
      <c r="AX282" s="4" t="s">
        <v>51</v>
      </c>
      <c r="AY282" s="4" t="s">
        <v>51</v>
      </c>
      <c r="AZ282" s="4" t="s">
        <v>51</v>
      </c>
    </row>
    <row r="283" spans="1:52" ht="30" customHeight="1" x14ac:dyDescent="0.3">
      <c r="A283" s="19" t="s">
        <v>974</v>
      </c>
      <c r="B283" s="19" t="s">
        <v>51</v>
      </c>
      <c r="C283" s="19" t="s">
        <v>51</v>
      </c>
      <c r="D283" s="20"/>
      <c r="E283" s="21"/>
      <c r="F283" s="22">
        <f>TRUNC(SUMIF(N280:N282, N279, F280:F282),0)</f>
        <v>0</v>
      </c>
      <c r="G283" s="21"/>
      <c r="H283" s="22">
        <f>TRUNC(SUMIF(N280:N282, N279, H280:H282),0)</f>
        <v>0</v>
      </c>
      <c r="I283" s="21"/>
      <c r="J283" s="22">
        <f>TRUNC(SUMIF(N280:N282, N279, J280:J282),0)</f>
        <v>0</v>
      </c>
      <c r="K283" s="21"/>
      <c r="L283" s="22">
        <f>F283+H283+J283</f>
        <v>0</v>
      </c>
      <c r="M283" s="19" t="s">
        <v>51</v>
      </c>
      <c r="N283" s="4" t="s">
        <v>81</v>
      </c>
      <c r="O283" s="4" t="s">
        <v>81</v>
      </c>
      <c r="P283" s="4" t="s">
        <v>51</v>
      </c>
      <c r="Q283" s="4" t="s">
        <v>51</v>
      </c>
      <c r="R283" s="4" t="s">
        <v>51</v>
      </c>
      <c r="AV283" s="4" t="s">
        <v>51</v>
      </c>
      <c r="AW283" s="4" t="s">
        <v>51</v>
      </c>
      <c r="AX283" s="4" t="s">
        <v>51</v>
      </c>
      <c r="AY283" s="4" t="s">
        <v>51</v>
      </c>
      <c r="AZ283" s="4" t="s">
        <v>51</v>
      </c>
    </row>
    <row r="284" spans="1:52" ht="30" customHeight="1" x14ac:dyDescent="0.3">
      <c r="A284" s="20"/>
      <c r="B284" s="20"/>
      <c r="C284" s="20"/>
      <c r="D284" s="20"/>
      <c r="E284" s="21"/>
      <c r="F284" s="22"/>
      <c r="G284" s="21"/>
      <c r="H284" s="22"/>
      <c r="I284" s="21"/>
      <c r="J284" s="22"/>
      <c r="K284" s="21"/>
      <c r="L284" s="22"/>
      <c r="M284" s="20"/>
    </row>
    <row r="285" spans="1:52" ht="30" customHeight="1" x14ac:dyDescent="0.3">
      <c r="A285" s="14" t="s">
        <v>1394</v>
      </c>
      <c r="B285" s="15"/>
      <c r="C285" s="15"/>
      <c r="D285" s="15"/>
      <c r="E285" s="16"/>
      <c r="F285" s="17"/>
      <c r="G285" s="16"/>
      <c r="H285" s="17"/>
      <c r="I285" s="16"/>
      <c r="J285" s="17"/>
      <c r="K285" s="16"/>
      <c r="L285" s="17"/>
      <c r="M285" s="18"/>
      <c r="N285" s="4" t="s">
        <v>333</v>
      </c>
    </row>
    <row r="286" spans="1:52" ht="30" customHeight="1" x14ac:dyDescent="0.3">
      <c r="A286" s="19" t="s">
        <v>1395</v>
      </c>
      <c r="B286" s="19" t="s">
        <v>1396</v>
      </c>
      <c r="C286" s="19" t="s">
        <v>207</v>
      </c>
      <c r="D286" s="20">
        <v>1</v>
      </c>
      <c r="E286" s="21">
        <f>단가대비표!O39</f>
        <v>0</v>
      </c>
      <c r="F286" s="22">
        <f>TRUNC(E286*D286,1)</f>
        <v>0</v>
      </c>
      <c r="G286" s="21">
        <f>단가대비표!P39</f>
        <v>0</v>
      </c>
      <c r="H286" s="22">
        <f>TRUNC(G286*D286,1)</f>
        <v>0</v>
      </c>
      <c r="I286" s="21">
        <f>단가대비표!V39</f>
        <v>0</v>
      </c>
      <c r="J286" s="22">
        <f>TRUNC(I286*D286,1)</f>
        <v>0</v>
      </c>
      <c r="K286" s="21">
        <f t="shared" ref="K286:L288" si="54">TRUNC(E286+G286+I286,1)</f>
        <v>0</v>
      </c>
      <c r="L286" s="22">
        <f t="shared" si="54"/>
        <v>0</v>
      </c>
      <c r="M286" s="19" t="s">
        <v>51</v>
      </c>
      <c r="N286" s="4" t="s">
        <v>333</v>
      </c>
      <c r="O286" s="4" t="s">
        <v>1397</v>
      </c>
      <c r="P286" s="4" t="s">
        <v>63</v>
      </c>
      <c r="Q286" s="4" t="s">
        <v>63</v>
      </c>
      <c r="R286" s="4" t="s">
        <v>62</v>
      </c>
      <c r="AV286" s="4" t="s">
        <v>51</v>
      </c>
      <c r="AW286" s="4" t="s">
        <v>1398</v>
      </c>
      <c r="AX286" s="4" t="s">
        <v>51</v>
      </c>
      <c r="AY286" s="4" t="s">
        <v>51</v>
      </c>
      <c r="AZ286" s="4" t="s">
        <v>51</v>
      </c>
    </row>
    <row r="287" spans="1:52" ht="30" customHeight="1" x14ac:dyDescent="0.3">
      <c r="A287" s="19" t="s">
        <v>1399</v>
      </c>
      <c r="B287" s="19" t="s">
        <v>400</v>
      </c>
      <c r="C287" s="19" t="s">
        <v>207</v>
      </c>
      <c r="D287" s="20">
        <v>1</v>
      </c>
      <c r="E287" s="21">
        <f>일위대가목록!E177</f>
        <v>0</v>
      </c>
      <c r="F287" s="22">
        <f>TRUNC(E287*D287,1)</f>
        <v>0</v>
      </c>
      <c r="G287" s="21">
        <f>일위대가목록!F177</f>
        <v>0</v>
      </c>
      <c r="H287" s="22">
        <f>TRUNC(G287*D287,1)</f>
        <v>0</v>
      </c>
      <c r="I287" s="21">
        <f>일위대가목록!G177</f>
        <v>0</v>
      </c>
      <c r="J287" s="22">
        <f>TRUNC(I287*D287,1)</f>
        <v>0</v>
      </c>
      <c r="K287" s="21">
        <f t="shared" si="54"/>
        <v>0</v>
      </c>
      <c r="L287" s="22">
        <f t="shared" si="54"/>
        <v>0</v>
      </c>
      <c r="M287" s="19" t="s">
        <v>1400</v>
      </c>
      <c r="N287" s="4" t="s">
        <v>333</v>
      </c>
      <c r="O287" s="4" t="s">
        <v>1401</v>
      </c>
      <c r="P287" s="4" t="s">
        <v>62</v>
      </c>
      <c r="Q287" s="4" t="s">
        <v>63</v>
      </c>
      <c r="R287" s="4" t="s">
        <v>63</v>
      </c>
      <c r="AV287" s="4" t="s">
        <v>51</v>
      </c>
      <c r="AW287" s="4" t="s">
        <v>1402</v>
      </c>
      <c r="AX287" s="4" t="s">
        <v>51</v>
      </c>
      <c r="AY287" s="4" t="s">
        <v>51</v>
      </c>
      <c r="AZ287" s="4" t="s">
        <v>51</v>
      </c>
    </row>
    <row r="288" spans="1:52" ht="30" customHeight="1" x14ac:dyDescent="0.3">
      <c r="A288" s="19" t="s">
        <v>289</v>
      </c>
      <c r="B288" s="19" t="s">
        <v>290</v>
      </c>
      <c r="C288" s="19" t="s">
        <v>207</v>
      </c>
      <c r="D288" s="20">
        <v>2</v>
      </c>
      <c r="E288" s="21">
        <f>일위대가목록!E41</f>
        <v>0</v>
      </c>
      <c r="F288" s="22">
        <f>TRUNC(E288*D288,1)</f>
        <v>0</v>
      </c>
      <c r="G288" s="21">
        <f>일위대가목록!F41</f>
        <v>0</v>
      </c>
      <c r="H288" s="22">
        <f>TRUNC(G288*D288,1)</f>
        <v>0</v>
      </c>
      <c r="I288" s="21">
        <f>일위대가목록!G41</f>
        <v>0</v>
      </c>
      <c r="J288" s="22">
        <f>TRUNC(I288*D288,1)</f>
        <v>0</v>
      </c>
      <c r="K288" s="21">
        <f t="shared" si="54"/>
        <v>0</v>
      </c>
      <c r="L288" s="22">
        <f t="shared" si="54"/>
        <v>0</v>
      </c>
      <c r="M288" s="19" t="s">
        <v>291</v>
      </c>
      <c r="N288" s="4" t="s">
        <v>333</v>
      </c>
      <c r="O288" s="4" t="s">
        <v>292</v>
      </c>
      <c r="P288" s="4" t="s">
        <v>62</v>
      </c>
      <c r="Q288" s="4" t="s">
        <v>63</v>
      </c>
      <c r="R288" s="4" t="s">
        <v>63</v>
      </c>
      <c r="AV288" s="4" t="s">
        <v>51</v>
      </c>
      <c r="AW288" s="4" t="s">
        <v>1403</v>
      </c>
      <c r="AX288" s="4" t="s">
        <v>51</v>
      </c>
      <c r="AY288" s="4" t="s">
        <v>51</v>
      </c>
      <c r="AZ288" s="4" t="s">
        <v>51</v>
      </c>
    </row>
    <row r="289" spans="1:52" ht="30" customHeight="1" x14ac:dyDescent="0.3">
      <c r="A289" s="19" t="s">
        <v>974</v>
      </c>
      <c r="B289" s="19" t="s">
        <v>51</v>
      </c>
      <c r="C289" s="19" t="s">
        <v>51</v>
      </c>
      <c r="D289" s="20"/>
      <c r="E289" s="21"/>
      <c r="F289" s="22">
        <f>TRUNC(SUMIF(N286:N288, N285, F286:F288),0)</f>
        <v>0</v>
      </c>
      <c r="G289" s="21"/>
      <c r="H289" s="22">
        <f>TRUNC(SUMIF(N286:N288, N285, H286:H288),0)</f>
        <v>0</v>
      </c>
      <c r="I289" s="21"/>
      <c r="J289" s="22">
        <f>TRUNC(SUMIF(N286:N288, N285, J286:J288),0)</f>
        <v>0</v>
      </c>
      <c r="K289" s="21"/>
      <c r="L289" s="22">
        <f>F289+H289+J289</f>
        <v>0</v>
      </c>
      <c r="M289" s="19" t="s">
        <v>51</v>
      </c>
      <c r="N289" s="4" t="s">
        <v>81</v>
      </c>
      <c r="O289" s="4" t="s">
        <v>81</v>
      </c>
      <c r="P289" s="4" t="s">
        <v>51</v>
      </c>
      <c r="Q289" s="4" t="s">
        <v>51</v>
      </c>
      <c r="R289" s="4" t="s">
        <v>51</v>
      </c>
      <c r="AV289" s="4" t="s">
        <v>51</v>
      </c>
      <c r="AW289" s="4" t="s">
        <v>51</v>
      </c>
      <c r="AX289" s="4" t="s">
        <v>51</v>
      </c>
      <c r="AY289" s="4" t="s">
        <v>51</v>
      </c>
      <c r="AZ289" s="4" t="s">
        <v>51</v>
      </c>
    </row>
    <row r="290" spans="1:52" ht="30" customHeight="1" x14ac:dyDescent="0.3">
      <c r="A290" s="20"/>
      <c r="B290" s="20"/>
      <c r="C290" s="20"/>
      <c r="D290" s="20"/>
      <c r="E290" s="21"/>
      <c r="F290" s="22"/>
      <c r="G290" s="21"/>
      <c r="H290" s="22"/>
      <c r="I290" s="21"/>
      <c r="J290" s="22"/>
      <c r="K290" s="21"/>
      <c r="L290" s="22"/>
      <c r="M290" s="20"/>
    </row>
    <row r="291" spans="1:52" ht="30" customHeight="1" x14ac:dyDescent="0.3">
      <c r="A291" s="14" t="s">
        <v>1404</v>
      </c>
      <c r="B291" s="15"/>
      <c r="C291" s="15"/>
      <c r="D291" s="15"/>
      <c r="E291" s="16"/>
      <c r="F291" s="17"/>
      <c r="G291" s="16"/>
      <c r="H291" s="17"/>
      <c r="I291" s="16"/>
      <c r="J291" s="17"/>
      <c r="K291" s="16"/>
      <c r="L291" s="17"/>
      <c r="M291" s="18"/>
      <c r="N291" s="4" t="s">
        <v>339</v>
      </c>
    </row>
    <row r="292" spans="1:52" ht="30" customHeight="1" x14ac:dyDescent="0.3">
      <c r="A292" s="19" t="s">
        <v>1405</v>
      </c>
      <c r="B292" s="19" t="s">
        <v>1406</v>
      </c>
      <c r="C292" s="19" t="s">
        <v>207</v>
      </c>
      <c r="D292" s="20">
        <v>7.6</v>
      </c>
      <c r="E292" s="21">
        <f>일위대가목록!E178</f>
        <v>0</v>
      </c>
      <c r="F292" s="22">
        <f>TRUNC(E292*D292,1)</f>
        <v>0</v>
      </c>
      <c r="G292" s="21">
        <f>일위대가목록!F178</f>
        <v>0</v>
      </c>
      <c r="H292" s="22">
        <f>TRUNC(G292*D292,1)</f>
        <v>0</v>
      </c>
      <c r="I292" s="21">
        <f>일위대가목록!G178</f>
        <v>0</v>
      </c>
      <c r="J292" s="22">
        <f>TRUNC(I292*D292,1)</f>
        <v>0</v>
      </c>
      <c r="K292" s="21">
        <f t="shared" ref="K292:L294" si="55">TRUNC(E292+G292+I292,1)</f>
        <v>0</v>
      </c>
      <c r="L292" s="22">
        <f t="shared" si="55"/>
        <v>0</v>
      </c>
      <c r="M292" s="19" t="s">
        <v>1407</v>
      </c>
      <c r="N292" s="4" t="s">
        <v>339</v>
      </c>
      <c r="O292" s="4" t="s">
        <v>1408</v>
      </c>
      <c r="P292" s="4" t="s">
        <v>62</v>
      </c>
      <c r="Q292" s="4" t="s">
        <v>63</v>
      </c>
      <c r="R292" s="4" t="s">
        <v>63</v>
      </c>
      <c r="AV292" s="4" t="s">
        <v>51</v>
      </c>
      <c r="AW292" s="4" t="s">
        <v>1409</v>
      </c>
      <c r="AX292" s="4" t="s">
        <v>51</v>
      </c>
      <c r="AY292" s="4" t="s">
        <v>51</v>
      </c>
      <c r="AZ292" s="4" t="s">
        <v>51</v>
      </c>
    </row>
    <row r="293" spans="1:52" ht="30" customHeight="1" x14ac:dyDescent="0.3">
      <c r="A293" s="19" t="s">
        <v>1410</v>
      </c>
      <c r="B293" s="19" t="s">
        <v>1411</v>
      </c>
      <c r="C293" s="19" t="s">
        <v>942</v>
      </c>
      <c r="D293" s="20">
        <v>103</v>
      </c>
      <c r="E293" s="21">
        <f>단가대비표!O31</f>
        <v>0</v>
      </c>
      <c r="F293" s="22">
        <f>TRUNC(E293*D293,1)</f>
        <v>0</v>
      </c>
      <c r="G293" s="21">
        <f>단가대비표!P31</f>
        <v>0</v>
      </c>
      <c r="H293" s="22">
        <f>TRUNC(G293*D293,1)</f>
        <v>0</v>
      </c>
      <c r="I293" s="21">
        <f>단가대비표!V31</f>
        <v>0</v>
      </c>
      <c r="J293" s="22">
        <f>TRUNC(I293*D293,1)</f>
        <v>0</v>
      </c>
      <c r="K293" s="21">
        <f t="shared" si="55"/>
        <v>0</v>
      </c>
      <c r="L293" s="22">
        <f t="shared" si="55"/>
        <v>0</v>
      </c>
      <c r="M293" s="19" t="s">
        <v>51</v>
      </c>
      <c r="N293" s="4" t="s">
        <v>339</v>
      </c>
      <c r="O293" s="4" t="s">
        <v>1412</v>
      </c>
      <c r="P293" s="4" t="s">
        <v>63</v>
      </c>
      <c r="Q293" s="4" t="s">
        <v>63</v>
      </c>
      <c r="R293" s="4" t="s">
        <v>62</v>
      </c>
      <c r="AV293" s="4" t="s">
        <v>51</v>
      </c>
      <c r="AW293" s="4" t="s">
        <v>1413</v>
      </c>
      <c r="AX293" s="4" t="s">
        <v>51</v>
      </c>
      <c r="AY293" s="4" t="s">
        <v>51</v>
      </c>
      <c r="AZ293" s="4" t="s">
        <v>51</v>
      </c>
    </row>
    <row r="294" spans="1:52" ht="30" customHeight="1" x14ac:dyDescent="0.3">
      <c r="A294" s="19" t="s">
        <v>1414</v>
      </c>
      <c r="B294" s="19" t="s">
        <v>1003</v>
      </c>
      <c r="C294" s="19" t="s">
        <v>1004</v>
      </c>
      <c r="D294" s="20">
        <v>2.52</v>
      </c>
      <c r="E294" s="21">
        <f>단가대비표!O170</f>
        <v>0</v>
      </c>
      <c r="F294" s="22">
        <f>TRUNC(E294*D294,1)</f>
        <v>0</v>
      </c>
      <c r="G294" s="21">
        <f>단가대비표!P170</f>
        <v>0</v>
      </c>
      <c r="H294" s="22">
        <f>TRUNC(G294*D294,1)</f>
        <v>0</v>
      </c>
      <c r="I294" s="21">
        <f>단가대비표!V170</f>
        <v>0</v>
      </c>
      <c r="J294" s="22">
        <f>TRUNC(I294*D294,1)</f>
        <v>0</v>
      </c>
      <c r="K294" s="21">
        <f t="shared" si="55"/>
        <v>0</v>
      </c>
      <c r="L294" s="22">
        <f t="shared" si="55"/>
        <v>0</v>
      </c>
      <c r="M294" s="19" t="s">
        <v>51</v>
      </c>
      <c r="N294" s="4" t="s">
        <v>339</v>
      </c>
      <c r="O294" s="4" t="s">
        <v>1415</v>
      </c>
      <c r="P294" s="4" t="s">
        <v>63</v>
      </c>
      <c r="Q294" s="4" t="s">
        <v>63</v>
      </c>
      <c r="R294" s="4" t="s">
        <v>62</v>
      </c>
      <c r="AV294" s="4" t="s">
        <v>51</v>
      </c>
      <c r="AW294" s="4" t="s">
        <v>1416</v>
      </c>
      <c r="AX294" s="4" t="s">
        <v>51</v>
      </c>
      <c r="AY294" s="4" t="s">
        <v>51</v>
      </c>
      <c r="AZ294" s="4" t="s">
        <v>51</v>
      </c>
    </row>
    <row r="295" spans="1:52" ht="30" customHeight="1" x14ac:dyDescent="0.3">
      <c r="A295" s="19" t="s">
        <v>974</v>
      </c>
      <c r="B295" s="19" t="s">
        <v>51</v>
      </c>
      <c r="C295" s="19" t="s">
        <v>51</v>
      </c>
      <c r="D295" s="20"/>
      <c r="E295" s="21"/>
      <c r="F295" s="22">
        <f>TRUNC(SUMIF(N292:N294, N291, F292:F294),0)</f>
        <v>0</v>
      </c>
      <c r="G295" s="21"/>
      <c r="H295" s="22">
        <f>TRUNC(SUMIF(N292:N294, N291, H292:H294),0)</f>
        <v>0</v>
      </c>
      <c r="I295" s="21"/>
      <c r="J295" s="22">
        <f>TRUNC(SUMIF(N292:N294, N291, J292:J294),0)</f>
        <v>0</v>
      </c>
      <c r="K295" s="21"/>
      <c r="L295" s="22">
        <f>F295+H295+J295</f>
        <v>0</v>
      </c>
      <c r="M295" s="19" t="s">
        <v>51</v>
      </c>
      <c r="N295" s="4" t="s">
        <v>81</v>
      </c>
      <c r="O295" s="4" t="s">
        <v>81</v>
      </c>
      <c r="P295" s="4" t="s">
        <v>51</v>
      </c>
      <c r="Q295" s="4" t="s">
        <v>51</v>
      </c>
      <c r="R295" s="4" t="s">
        <v>51</v>
      </c>
      <c r="AV295" s="4" t="s">
        <v>51</v>
      </c>
      <c r="AW295" s="4" t="s">
        <v>51</v>
      </c>
      <c r="AX295" s="4" t="s">
        <v>51</v>
      </c>
      <c r="AY295" s="4" t="s">
        <v>51</v>
      </c>
      <c r="AZ295" s="4" t="s">
        <v>51</v>
      </c>
    </row>
    <row r="296" spans="1:52" ht="30" customHeight="1" x14ac:dyDescent="0.3">
      <c r="A296" s="20"/>
      <c r="B296" s="20"/>
      <c r="C296" s="20"/>
      <c r="D296" s="20"/>
      <c r="E296" s="21"/>
      <c r="F296" s="22"/>
      <c r="G296" s="21"/>
      <c r="H296" s="22"/>
      <c r="I296" s="21"/>
      <c r="J296" s="22"/>
      <c r="K296" s="21"/>
      <c r="L296" s="22"/>
      <c r="M296" s="20"/>
    </row>
    <row r="297" spans="1:52" ht="30" customHeight="1" x14ac:dyDescent="0.3">
      <c r="A297" s="14" t="s">
        <v>1417</v>
      </c>
      <c r="B297" s="15"/>
      <c r="C297" s="15"/>
      <c r="D297" s="15"/>
      <c r="E297" s="16"/>
      <c r="F297" s="17"/>
      <c r="G297" s="16"/>
      <c r="H297" s="17"/>
      <c r="I297" s="16"/>
      <c r="J297" s="17"/>
      <c r="K297" s="16"/>
      <c r="L297" s="17"/>
      <c r="M297" s="18"/>
      <c r="N297" s="4" t="s">
        <v>350</v>
      </c>
    </row>
    <row r="298" spans="1:52" ht="30" customHeight="1" x14ac:dyDescent="0.3">
      <c r="A298" s="19" t="s">
        <v>1207</v>
      </c>
      <c r="B298" s="19" t="s">
        <v>1208</v>
      </c>
      <c r="C298" s="19" t="s">
        <v>86</v>
      </c>
      <c r="D298" s="20">
        <v>0.1</v>
      </c>
      <c r="E298" s="21">
        <f>일위대가목록!E154</f>
        <v>0</v>
      </c>
      <c r="F298" s="22">
        <f>TRUNC(E298*D298,1)</f>
        <v>0</v>
      </c>
      <c r="G298" s="21">
        <f>일위대가목록!F154</f>
        <v>0</v>
      </c>
      <c r="H298" s="22">
        <f>TRUNC(G298*D298,1)</f>
        <v>0</v>
      </c>
      <c r="I298" s="21">
        <f>일위대가목록!G154</f>
        <v>0</v>
      </c>
      <c r="J298" s="22">
        <f>TRUNC(I298*D298,1)</f>
        <v>0</v>
      </c>
      <c r="K298" s="21">
        <f>TRUNC(E298+G298+I298,1)</f>
        <v>0</v>
      </c>
      <c r="L298" s="22">
        <f>TRUNC(F298+H298+J298,1)</f>
        <v>0</v>
      </c>
      <c r="M298" s="19" t="s">
        <v>1209</v>
      </c>
      <c r="N298" s="4" t="s">
        <v>350</v>
      </c>
      <c r="O298" s="4" t="s">
        <v>1210</v>
      </c>
      <c r="P298" s="4" t="s">
        <v>62</v>
      </c>
      <c r="Q298" s="4" t="s">
        <v>63</v>
      </c>
      <c r="R298" s="4" t="s">
        <v>63</v>
      </c>
      <c r="AV298" s="4" t="s">
        <v>51</v>
      </c>
      <c r="AW298" s="4" t="s">
        <v>1418</v>
      </c>
      <c r="AX298" s="4" t="s">
        <v>51</v>
      </c>
      <c r="AY298" s="4" t="s">
        <v>51</v>
      </c>
      <c r="AZ298" s="4" t="s">
        <v>51</v>
      </c>
    </row>
    <row r="299" spans="1:52" ht="30" customHeight="1" x14ac:dyDescent="0.3">
      <c r="A299" s="19" t="s">
        <v>1300</v>
      </c>
      <c r="B299" s="19" t="s">
        <v>1301</v>
      </c>
      <c r="C299" s="19" t="s">
        <v>71</v>
      </c>
      <c r="D299" s="20">
        <v>1</v>
      </c>
      <c r="E299" s="21">
        <f>일위대가목록!E163</f>
        <v>0</v>
      </c>
      <c r="F299" s="22">
        <f>TRUNC(E299*D299,1)</f>
        <v>0</v>
      </c>
      <c r="G299" s="21">
        <f>일위대가목록!F163</f>
        <v>0</v>
      </c>
      <c r="H299" s="22">
        <f>TRUNC(G299*D299,1)</f>
        <v>0</v>
      </c>
      <c r="I299" s="21">
        <f>일위대가목록!G163</f>
        <v>0</v>
      </c>
      <c r="J299" s="22">
        <f>TRUNC(I299*D299,1)</f>
        <v>0</v>
      </c>
      <c r="K299" s="21">
        <f>TRUNC(E299+G299+I299,1)</f>
        <v>0</v>
      </c>
      <c r="L299" s="22">
        <f>TRUNC(F299+H299+J299,1)</f>
        <v>0</v>
      </c>
      <c r="M299" s="19" t="s">
        <v>1302</v>
      </c>
      <c r="N299" s="4" t="s">
        <v>350</v>
      </c>
      <c r="O299" s="4" t="s">
        <v>1303</v>
      </c>
      <c r="P299" s="4" t="s">
        <v>62</v>
      </c>
      <c r="Q299" s="4" t="s">
        <v>63</v>
      </c>
      <c r="R299" s="4" t="s">
        <v>63</v>
      </c>
      <c r="AV299" s="4" t="s">
        <v>51</v>
      </c>
      <c r="AW299" s="4" t="s">
        <v>1419</v>
      </c>
      <c r="AX299" s="4" t="s">
        <v>51</v>
      </c>
      <c r="AY299" s="4" t="s">
        <v>51</v>
      </c>
      <c r="AZ299" s="4" t="s">
        <v>51</v>
      </c>
    </row>
    <row r="300" spans="1:52" ht="30" customHeight="1" x14ac:dyDescent="0.3">
      <c r="A300" s="19" t="s">
        <v>974</v>
      </c>
      <c r="B300" s="19" t="s">
        <v>51</v>
      </c>
      <c r="C300" s="19" t="s">
        <v>51</v>
      </c>
      <c r="D300" s="20"/>
      <c r="E300" s="21"/>
      <c r="F300" s="22">
        <f>TRUNC(SUMIF(N298:N299, N297, F298:F299),0)</f>
        <v>0</v>
      </c>
      <c r="G300" s="21"/>
      <c r="H300" s="22">
        <f>TRUNC(SUMIF(N298:N299, N297, H298:H299),0)</f>
        <v>0</v>
      </c>
      <c r="I300" s="21"/>
      <c r="J300" s="22">
        <f>TRUNC(SUMIF(N298:N299, N297, J298:J299),0)</f>
        <v>0</v>
      </c>
      <c r="K300" s="21"/>
      <c r="L300" s="22">
        <f>F300+H300+J300</f>
        <v>0</v>
      </c>
      <c r="M300" s="19" t="s">
        <v>51</v>
      </c>
      <c r="N300" s="4" t="s">
        <v>81</v>
      </c>
      <c r="O300" s="4" t="s">
        <v>81</v>
      </c>
      <c r="P300" s="4" t="s">
        <v>51</v>
      </c>
      <c r="Q300" s="4" t="s">
        <v>51</v>
      </c>
      <c r="R300" s="4" t="s">
        <v>51</v>
      </c>
      <c r="AV300" s="4" t="s">
        <v>51</v>
      </c>
      <c r="AW300" s="4" t="s">
        <v>51</v>
      </c>
      <c r="AX300" s="4" t="s">
        <v>51</v>
      </c>
      <c r="AY300" s="4" t="s">
        <v>51</v>
      </c>
      <c r="AZ300" s="4" t="s">
        <v>51</v>
      </c>
    </row>
    <row r="301" spans="1:52" ht="30" customHeight="1" x14ac:dyDescent="0.3">
      <c r="A301" s="20"/>
      <c r="B301" s="20"/>
      <c r="C301" s="20"/>
      <c r="D301" s="20"/>
      <c r="E301" s="21"/>
      <c r="F301" s="22"/>
      <c r="G301" s="21"/>
      <c r="H301" s="22"/>
      <c r="I301" s="21"/>
      <c r="J301" s="22"/>
      <c r="K301" s="21"/>
      <c r="L301" s="22"/>
      <c r="M301" s="20"/>
    </row>
    <row r="302" spans="1:52" ht="30" customHeight="1" x14ac:dyDescent="0.3">
      <c r="A302" s="14" t="s">
        <v>1420</v>
      </c>
      <c r="B302" s="15"/>
      <c r="C302" s="15"/>
      <c r="D302" s="15"/>
      <c r="E302" s="16"/>
      <c r="F302" s="17"/>
      <c r="G302" s="16"/>
      <c r="H302" s="17"/>
      <c r="I302" s="16"/>
      <c r="J302" s="17"/>
      <c r="K302" s="16"/>
      <c r="L302" s="17"/>
      <c r="M302" s="18"/>
      <c r="N302" s="4" t="s">
        <v>354</v>
      </c>
    </row>
    <row r="303" spans="1:52" ht="30" customHeight="1" x14ac:dyDescent="0.3">
      <c r="A303" s="19" t="s">
        <v>1207</v>
      </c>
      <c r="B303" s="19" t="s">
        <v>1208</v>
      </c>
      <c r="C303" s="19" t="s">
        <v>86</v>
      </c>
      <c r="D303" s="20">
        <v>1.0999999999999999E-2</v>
      </c>
      <c r="E303" s="21">
        <f>일위대가목록!E154</f>
        <v>0</v>
      </c>
      <c r="F303" s="22">
        <f>TRUNC(E303*D303,1)</f>
        <v>0</v>
      </c>
      <c r="G303" s="21">
        <f>일위대가목록!F154</f>
        <v>0</v>
      </c>
      <c r="H303" s="22">
        <f>TRUNC(G303*D303,1)</f>
        <v>0</v>
      </c>
      <c r="I303" s="21">
        <f>일위대가목록!G154</f>
        <v>0</v>
      </c>
      <c r="J303" s="22">
        <f>TRUNC(I303*D303,1)</f>
        <v>0</v>
      </c>
      <c r="K303" s="21">
        <f>TRUNC(E303+G303+I303,1)</f>
        <v>0</v>
      </c>
      <c r="L303" s="22">
        <f>TRUNC(F303+H303+J303,1)</f>
        <v>0</v>
      </c>
      <c r="M303" s="19" t="s">
        <v>1209</v>
      </c>
      <c r="N303" s="4" t="s">
        <v>354</v>
      </c>
      <c r="O303" s="4" t="s">
        <v>1210</v>
      </c>
      <c r="P303" s="4" t="s">
        <v>62</v>
      </c>
      <c r="Q303" s="4" t="s">
        <v>63</v>
      </c>
      <c r="R303" s="4" t="s">
        <v>63</v>
      </c>
      <c r="AV303" s="4" t="s">
        <v>51</v>
      </c>
      <c r="AW303" s="4" t="s">
        <v>1421</v>
      </c>
      <c r="AX303" s="4" t="s">
        <v>51</v>
      </c>
      <c r="AY303" s="4" t="s">
        <v>51</v>
      </c>
      <c r="AZ303" s="4" t="s">
        <v>51</v>
      </c>
    </row>
    <row r="304" spans="1:52" ht="30" customHeight="1" x14ac:dyDescent="0.3">
      <c r="A304" s="19" t="s">
        <v>347</v>
      </c>
      <c r="B304" s="19" t="s">
        <v>1422</v>
      </c>
      <c r="C304" s="19" t="s">
        <v>71</v>
      </c>
      <c r="D304" s="20">
        <v>1</v>
      </c>
      <c r="E304" s="21">
        <f>일위대가목록!E180</f>
        <v>0</v>
      </c>
      <c r="F304" s="22">
        <f>TRUNC(E304*D304,1)</f>
        <v>0</v>
      </c>
      <c r="G304" s="21">
        <f>일위대가목록!F180</f>
        <v>0</v>
      </c>
      <c r="H304" s="22">
        <f>TRUNC(G304*D304,1)</f>
        <v>0</v>
      </c>
      <c r="I304" s="21">
        <f>일위대가목록!G180</f>
        <v>0</v>
      </c>
      <c r="J304" s="22">
        <f>TRUNC(I304*D304,1)</f>
        <v>0</v>
      </c>
      <c r="K304" s="21">
        <f>TRUNC(E304+G304+I304,1)</f>
        <v>0</v>
      </c>
      <c r="L304" s="22">
        <f>TRUNC(F304+H304+J304,1)</f>
        <v>0</v>
      </c>
      <c r="M304" s="19" t="s">
        <v>1423</v>
      </c>
      <c r="N304" s="4" t="s">
        <v>354</v>
      </c>
      <c r="O304" s="4" t="s">
        <v>1424</v>
      </c>
      <c r="P304" s="4" t="s">
        <v>62</v>
      </c>
      <c r="Q304" s="4" t="s">
        <v>63</v>
      </c>
      <c r="R304" s="4" t="s">
        <v>63</v>
      </c>
      <c r="AV304" s="4" t="s">
        <v>51</v>
      </c>
      <c r="AW304" s="4" t="s">
        <v>1425</v>
      </c>
      <c r="AX304" s="4" t="s">
        <v>51</v>
      </c>
      <c r="AY304" s="4" t="s">
        <v>51</v>
      </c>
      <c r="AZ304" s="4" t="s">
        <v>51</v>
      </c>
    </row>
    <row r="305" spans="1:52" ht="30" customHeight="1" x14ac:dyDescent="0.3">
      <c r="A305" s="19" t="s">
        <v>974</v>
      </c>
      <c r="B305" s="19" t="s">
        <v>51</v>
      </c>
      <c r="C305" s="19" t="s">
        <v>51</v>
      </c>
      <c r="D305" s="20"/>
      <c r="E305" s="21"/>
      <c r="F305" s="22">
        <f>TRUNC(SUMIF(N303:N304, N302, F303:F304),0)</f>
        <v>0</v>
      </c>
      <c r="G305" s="21"/>
      <c r="H305" s="22">
        <f>TRUNC(SUMIF(N303:N304, N302, H303:H304),0)</f>
        <v>0</v>
      </c>
      <c r="I305" s="21"/>
      <c r="J305" s="22">
        <f>TRUNC(SUMIF(N303:N304, N302, J303:J304),0)</f>
        <v>0</v>
      </c>
      <c r="K305" s="21"/>
      <c r="L305" s="22">
        <f>F305+H305+J305</f>
        <v>0</v>
      </c>
      <c r="M305" s="19" t="s">
        <v>51</v>
      </c>
      <c r="N305" s="4" t="s">
        <v>81</v>
      </c>
      <c r="O305" s="4" t="s">
        <v>81</v>
      </c>
      <c r="P305" s="4" t="s">
        <v>51</v>
      </c>
      <c r="Q305" s="4" t="s">
        <v>51</v>
      </c>
      <c r="R305" s="4" t="s">
        <v>51</v>
      </c>
      <c r="AV305" s="4" t="s">
        <v>51</v>
      </c>
      <c r="AW305" s="4" t="s">
        <v>51</v>
      </c>
      <c r="AX305" s="4" t="s">
        <v>51</v>
      </c>
      <c r="AY305" s="4" t="s">
        <v>51</v>
      </c>
      <c r="AZ305" s="4" t="s">
        <v>51</v>
      </c>
    </row>
    <row r="306" spans="1:52" ht="30" customHeight="1" x14ac:dyDescent="0.3">
      <c r="A306" s="20"/>
      <c r="B306" s="20"/>
      <c r="C306" s="20"/>
      <c r="D306" s="20"/>
      <c r="E306" s="21"/>
      <c r="F306" s="22"/>
      <c r="G306" s="21"/>
      <c r="H306" s="22"/>
      <c r="I306" s="21"/>
      <c r="J306" s="22"/>
      <c r="K306" s="21"/>
      <c r="L306" s="22"/>
      <c r="M306" s="20"/>
    </row>
    <row r="307" spans="1:52" ht="30" customHeight="1" x14ac:dyDescent="0.3">
      <c r="A307" s="14" t="s">
        <v>1426</v>
      </c>
      <c r="B307" s="15"/>
      <c r="C307" s="15"/>
      <c r="D307" s="15"/>
      <c r="E307" s="16"/>
      <c r="F307" s="17"/>
      <c r="G307" s="16"/>
      <c r="H307" s="17"/>
      <c r="I307" s="16"/>
      <c r="J307" s="17"/>
      <c r="K307" s="16"/>
      <c r="L307" s="17"/>
      <c r="M307" s="18"/>
      <c r="N307" s="4" t="s">
        <v>383</v>
      </c>
    </row>
    <row r="308" spans="1:52" ht="30" customHeight="1" x14ac:dyDescent="0.3">
      <c r="A308" s="19" t="s">
        <v>1427</v>
      </c>
      <c r="B308" s="19" t="s">
        <v>1428</v>
      </c>
      <c r="C308" s="19" t="s">
        <v>111</v>
      </c>
      <c r="D308" s="20">
        <v>1</v>
      </c>
      <c r="E308" s="21">
        <f>단가대비표!O79</f>
        <v>0</v>
      </c>
      <c r="F308" s="22">
        <f>TRUNC(E308*D308,1)</f>
        <v>0</v>
      </c>
      <c r="G308" s="21">
        <f>단가대비표!P79</f>
        <v>0</v>
      </c>
      <c r="H308" s="22">
        <f>TRUNC(G308*D308,1)</f>
        <v>0</v>
      </c>
      <c r="I308" s="21">
        <f>단가대비표!V79</f>
        <v>0</v>
      </c>
      <c r="J308" s="22">
        <f>TRUNC(I308*D308,1)</f>
        <v>0</v>
      </c>
      <c r="K308" s="21">
        <f>TRUNC(E308+G308+I308,1)</f>
        <v>0</v>
      </c>
      <c r="L308" s="22">
        <f>TRUNC(F308+H308+J308,1)</f>
        <v>0</v>
      </c>
      <c r="M308" s="19" t="s">
        <v>416</v>
      </c>
      <c r="N308" s="4" t="s">
        <v>383</v>
      </c>
      <c r="O308" s="4" t="s">
        <v>1429</v>
      </c>
      <c r="P308" s="4" t="s">
        <v>63</v>
      </c>
      <c r="Q308" s="4" t="s">
        <v>63</v>
      </c>
      <c r="R308" s="4" t="s">
        <v>62</v>
      </c>
      <c r="AV308" s="4" t="s">
        <v>51</v>
      </c>
      <c r="AW308" s="4" t="s">
        <v>1430</v>
      </c>
      <c r="AX308" s="4" t="s">
        <v>51</v>
      </c>
      <c r="AY308" s="4" t="s">
        <v>51</v>
      </c>
      <c r="AZ308" s="4" t="s">
        <v>51</v>
      </c>
    </row>
    <row r="309" spans="1:52" ht="30" customHeight="1" x14ac:dyDescent="0.3">
      <c r="A309" s="19" t="s">
        <v>974</v>
      </c>
      <c r="B309" s="19" t="s">
        <v>51</v>
      </c>
      <c r="C309" s="19" t="s">
        <v>51</v>
      </c>
      <c r="D309" s="20"/>
      <c r="E309" s="21"/>
      <c r="F309" s="22">
        <f>TRUNC(SUMIF(N308:N308, N307, F308:F308),0)</f>
        <v>0</v>
      </c>
      <c r="G309" s="21"/>
      <c r="H309" s="22">
        <f>TRUNC(SUMIF(N308:N308, N307, H308:H308),0)</f>
        <v>0</v>
      </c>
      <c r="I309" s="21"/>
      <c r="J309" s="22">
        <f>TRUNC(SUMIF(N308:N308, N307, J308:J308),0)</f>
        <v>0</v>
      </c>
      <c r="K309" s="21"/>
      <c r="L309" s="22">
        <f>F309+H309+J309</f>
        <v>0</v>
      </c>
      <c r="M309" s="19" t="s">
        <v>51</v>
      </c>
      <c r="N309" s="4" t="s">
        <v>81</v>
      </c>
      <c r="O309" s="4" t="s">
        <v>81</v>
      </c>
      <c r="P309" s="4" t="s">
        <v>51</v>
      </c>
      <c r="Q309" s="4" t="s">
        <v>51</v>
      </c>
      <c r="R309" s="4" t="s">
        <v>51</v>
      </c>
      <c r="AV309" s="4" t="s">
        <v>51</v>
      </c>
      <c r="AW309" s="4" t="s">
        <v>51</v>
      </c>
      <c r="AX309" s="4" t="s">
        <v>51</v>
      </c>
      <c r="AY309" s="4" t="s">
        <v>51</v>
      </c>
      <c r="AZ309" s="4" t="s">
        <v>51</v>
      </c>
    </row>
    <row r="310" spans="1:52" ht="30" customHeight="1" x14ac:dyDescent="0.3">
      <c r="A310" s="20"/>
      <c r="B310" s="20"/>
      <c r="C310" s="20"/>
      <c r="D310" s="20"/>
      <c r="E310" s="21"/>
      <c r="F310" s="22"/>
      <c r="G310" s="21"/>
      <c r="H310" s="22"/>
      <c r="I310" s="21"/>
      <c r="J310" s="22"/>
      <c r="K310" s="21"/>
      <c r="L310" s="22"/>
      <c r="M310" s="20"/>
    </row>
    <row r="311" spans="1:52" ht="30" customHeight="1" x14ac:dyDescent="0.3">
      <c r="A311" s="14" t="s">
        <v>1431</v>
      </c>
      <c r="B311" s="15"/>
      <c r="C311" s="15"/>
      <c r="D311" s="15"/>
      <c r="E311" s="16"/>
      <c r="F311" s="17"/>
      <c r="G311" s="16"/>
      <c r="H311" s="17"/>
      <c r="I311" s="16"/>
      <c r="J311" s="17"/>
      <c r="K311" s="16"/>
      <c r="L311" s="17"/>
      <c r="M311" s="18"/>
      <c r="N311" s="4" t="s">
        <v>388</v>
      </c>
    </row>
    <row r="312" spans="1:52" ht="30" customHeight="1" x14ac:dyDescent="0.3">
      <c r="A312" s="19" t="s">
        <v>1432</v>
      </c>
      <c r="B312" s="19" t="s">
        <v>1433</v>
      </c>
      <c r="C312" s="19" t="s">
        <v>71</v>
      </c>
      <c r="D312" s="20">
        <v>2.1</v>
      </c>
      <c r="E312" s="21">
        <f>단가대비표!O47</f>
        <v>0</v>
      </c>
      <c r="F312" s="22">
        <f>TRUNC(E312*D312,1)</f>
        <v>0</v>
      </c>
      <c r="G312" s="21">
        <f>단가대비표!P47</f>
        <v>0</v>
      </c>
      <c r="H312" s="22">
        <f>TRUNC(G312*D312,1)</f>
        <v>0</v>
      </c>
      <c r="I312" s="21">
        <f>단가대비표!V47</f>
        <v>0</v>
      </c>
      <c r="J312" s="22">
        <f>TRUNC(I312*D312,1)</f>
        <v>0</v>
      </c>
      <c r="K312" s="21">
        <f>TRUNC(E312+G312+I312,1)</f>
        <v>0</v>
      </c>
      <c r="L312" s="22">
        <f>TRUNC(F312+H312+J312,1)</f>
        <v>0</v>
      </c>
      <c r="M312" s="19" t="s">
        <v>51</v>
      </c>
      <c r="N312" s="4" t="s">
        <v>388</v>
      </c>
      <c r="O312" s="4" t="s">
        <v>1434</v>
      </c>
      <c r="P312" s="4" t="s">
        <v>63</v>
      </c>
      <c r="Q312" s="4" t="s">
        <v>63</v>
      </c>
      <c r="R312" s="4" t="s">
        <v>62</v>
      </c>
      <c r="AV312" s="4" t="s">
        <v>51</v>
      </c>
      <c r="AW312" s="4" t="s">
        <v>1435</v>
      </c>
      <c r="AX312" s="4" t="s">
        <v>51</v>
      </c>
      <c r="AY312" s="4" t="s">
        <v>51</v>
      </c>
      <c r="AZ312" s="4" t="s">
        <v>51</v>
      </c>
    </row>
    <row r="313" spans="1:52" ht="30" customHeight="1" x14ac:dyDescent="0.3">
      <c r="A313" s="19" t="s">
        <v>1436</v>
      </c>
      <c r="B313" s="19" t="s">
        <v>1437</v>
      </c>
      <c r="C313" s="19" t="s">
        <v>111</v>
      </c>
      <c r="D313" s="20">
        <v>1</v>
      </c>
      <c r="E313" s="21">
        <f>일위대가목록!E181</f>
        <v>0</v>
      </c>
      <c r="F313" s="22">
        <f>TRUNC(E313*D313,1)</f>
        <v>0</v>
      </c>
      <c r="G313" s="21">
        <f>일위대가목록!F181</f>
        <v>0</v>
      </c>
      <c r="H313" s="22">
        <f>TRUNC(G313*D313,1)</f>
        <v>0</v>
      </c>
      <c r="I313" s="21">
        <f>일위대가목록!G181</f>
        <v>0</v>
      </c>
      <c r="J313" s="22">
        <f>TRUNC(I313*D313,1)</f>
        <v>0</v>
      </c>
      <c r="K313" s="21">
        <f>TRUNC(E313+G313+I313,1)</f>
        <v>0</v>
      </c>
      <c r="L313" s="22">
        <f>TRUNC(F313+H313+J313,1)</f>
        <v>0</v>
      </c>
      <c r="M313" s="19" t="s">
        <v>1438</v>
      </c>
      <c r="N313" s="4" t="s">
        <v>388</v>
      </c>
      <c r="O313" s="4" t="s">
        <v>1439</v>
      </c>
      <c r="P313" s="4" t="s">
        <v>62</v>
      </c>
      <c r="Q313" s="4" t="s">
        <v>63</v>
      </c>
      <c r="R313" s="4" t="s">
        <v>63</v>
      </c>
      <c r="AV313" s="4" t="s">
        <v>51</v>
      </c>
      <c r="AW313" s="4" t="s">
        <v>1440</v>
      </c>
      <c r="AX313" s="4" t="s">
        <v>51</v>
      </c>
      <c r="AY313" s="4" t="s">
        <v>51</v>
      </c>
      <c r="AZ313" s="4" t="s">
        <v>51</v>
      </c>
    </row>
    <row r="314" spans="1:52" ht="30" customHeight="1" x14ac:dyDescent="0.3">
      <c r="A314" s="19" t="s">
        <v>974</v>
      </c>
      <c r="B314" s="19" t="s">
        <v>51</v>
      </c>
      <c r="C314" s="19" t="s">
        <v>51</v>
      </c>
      <c r="D314" s="20"/>
      <c r="E314" s="21"/>
      <c r="F314" s="22">
        <f>TRUNC(SUMIF(N312:N313, N311, F312:F313),0)</f>
        <v>0</v>
      </c>
      <c r="G314" s="21"/>
      <c r="H314" s="22">
        <f>TRUNC(SUMIF(N312:N313, N311, H312:H313),0)</f>
        <v>0</v>
      </c>
      <c r="I314" s="21"/>
      <c r="J314" s="22">
        <f>TRUNC(SUMIF(N312:N313, N311, J312:J313),0)</f>
        <v>0</v>
      </c>
      <c r="K314" s="21"/>
      <c r="L314" s="22">
        <f>F314+H314+J314</f>
        <v>0</v>
      </c>
      <c r="M314" s="19" t="s">
        <v>51</v>
      </c>
      <c r="N314" s="4" t="s">
        <v>81</v>
      </c>
      <c r="O314" s="4" t="s">
        <v>81</v>
      </c>
      <c r="P314" s="4" t="s">
        <v>51</v>
      </c>
      <c r="Q314" s="4" t="s">
        <v>51</v>
      </c>
      <c r="R314" s="4" t="s">
        <v>51</v>
      </c>
      <c r="AV314" s="4" t="s">
        <v>51</v>
      </c>
      <c r="AW314" s="4" t="s">
        <v>51</v>
      </c>
      <c r="AX314" s="4" t="s">
        <v>51</v>
      </c>
      <c r="AY314" s="4" t="s">
        <v>51</v>
      </c>
      <c r="AZ314" s="4" t="s">
        <v>51</v>
      </c>
    </row>
    <row r="315" spans="1:52" ht="30" customHeight="1" x14ac:dyDescent="0.3">
      <c r="A315" s="20"/>
      <c r="B315" s="20"/>
      <c r="C315" s="20"/>
      <c r="D315" s="20"/>
      <c r="E315" s="21"/>
      <c r="F315" s="22"/>
      <c r="G315" s="21"/>
      <c r="H315" s="22"/>
      <c r="I315" s="21"/>
      <c r="J315" s="22"/>
      <c r="K315" s="21"/>
      <c r="L315" s="22"/>
      <c r="M315" s="20"/>
    </row>
    <row r="316" spans="1:52" ht="30" customHeight="1" x14ac:dyDescent="0.3">
      <c r="A316" s="14" t="s">
        <v>1441</v>
      </c>
      <c r="B316" s="15"/>
      <c r="C316" s="15"/>
      <c r="D316" s="15"/>
      <c r="E316" s="16"/>
      <c r="F316" s="17"/>
      <c r="G316" s="16"/>
      <c r="H316" s="17"/>
      <c r="I316" s="16"/>
      <c r="J316" s="17"/>
      <c r="K316" s="16"/>
      <c r="L316" s="17"/>
      <c r="M316" s="18"/>
      <c r="N316" s="4" t="s">
        <v>393</v>
      </c>
    </row>
    <row r="317" spans="1:52" ht="30" customHeight="1" x14ac:dyDescent="0.3">
      <c r="A317" s="19" t="s">
        <v>1442</v>
      </c>
      <c r="B317" s="19" t="s">
        <v>1443</v>
      </c>
      <c r="C317" s="19" t="s">
        <v>337</v>
      </c>
      <c r="D317" s="20">
        <v>1</v>
      </c>
      <c r="E317" s="21">
        <f>단가대비표!O107</f>
        <v>0</v>
      </c>
      <c r="F317" s="22">
        <f>TRUNC(E317*D317,1)</f>
        <v>0</v>
      </c>
      <c r="G317" s="21">
        <f>단가대비표!P107</f>
        <v>0</v>
      </c>
      <c r="H317" s="22">
        <f>TRUNC(G317*D317,1)</f>
        <v>0</v>
      </c>
      <c r="I317" s="21">
        <f>단가대비표!V107</f>
        <v>0</v>
      </c>
      <c r="J317" s="22">
        <f>TRUNC(I317*D317,1)</f>
        <v>0</v>
      </c>
      <c r="K317" s="21">
        <f>TRUNC(E317+G317+I317,1)</f>
        <v>0</v>
      </c>
      <c r="L317" s="22">
        <f>TRUNC(F317+H317+J317,1)</f>
        <v>0</v>
      </c>
      <c r="M317" s="19" t="s">
        <v>416</v>
      </c>
      <c r="N317" s="4" t="s">
        <v>393</v>
      </c>
      <c r="O317" s="4" t="s">
        <v>1444</v>
      </c>
      <c r="P317" s="4" t="s">
        <v>63</v>
      </c>
      <c r="Q317" s="4" t="s">
        <v>63</v>
      </c>
      <c r="R317" s="4" t="s">
        <v>62</v>
      </c>
      <c r="AV317" s="4" t="s">
        <v>51</v>
      </c>
      <c r="AW317" s="4" t="s">
        <v>1445</v>
      </c>
      <c r="AX317" s="4" t="s">
        <v>51</v>
      </c>
      <c r="AY317" s="4" t="s">
        <v>51</v>
      </c>
      <c r="AZ317" s="4" t="s">
        <v>51</v>
      </c>
    </row>
    <row r="318" spans="1:52" ht="30" customHeight="1" x14ac:dyDescent="0.3">
      <c r="A318" s="19" t="s">
        <v>974</v>
      </c>
      <c r="B318" s="19" t="s">
        <v>51</v>
      </c>
      <c r="C318" s="19" t="s">
        <v>51</v>
      </c>
      <c r="D318" s="20"/>
      <c r="E318" s="21"/>
      <c r="F318" s="22">
        <f>TRUNC(SUMIF(N317:N317, N316, F317:F317),0)</f>
        <v>0</v>
      </c>
      <c r="G318" s="21"/>
      <c r="H318" s="22">
        <f>TRUNC(SUMIF(N317:N317, N316, H317:H317),0)</f>
        <v>0</v>
      </c>
      <c r="I318" s="21"/>
      <c r="J318" s="22">
        <f>TRUNC(SUMIF(N317:N317, N316, J317:J317),0)</f>
        <v>0</v>
      </c>
      <c r="K318" s="21"/>
      <c r="L318" s="22">
        <f>F318+H318+J318</f>
        <v>0</v>
      </c>
      <c r="M318" s="19" t="s">
        <v>51</v>
      </c>
      <c r="N318" s="4" t="s">
        <v>81</v>
      </c>
      <c r="O318" s="4" t="s">
        <v>81</v>
      </c>
      <c r="P318" s="4" t="s">
        <v>51</v>
      </c>
      <c r="Q318" s="4" t="s">
        <v>51</v>
      </c>
      <c r="R318" s="4" t="s">
        <v>51</v>
      </c>
      <c r="AV318" s="4" t="s">
        <v>51</v>
      </c>
      <c r="AW318" s="4" t="s">
        <v>51</v>
      </c>
      <c r="AX318" s="4" t="s">
        <v>51</v>
      </c>
      <c r="AY318" s="4" t="s">
        <v>51</v>
      </c>
      <c r="AZ318" s="4" t="s">
        <v>51</v>
      </c>
    </row>
    <row r="319" spans="1:52" ht="30" customHeight="1" x14ac:dyDescent="0.3">
      <c r="A319" s="20"/>
      <c r="B319" s="20"/>
      <c r="C319" s="20"/>
      <c r="D319" s="20"/>
      <c r="E319" s="21"/>
      <c r="F319" s="22"/>
      <c r="G319" s="21"/>
      <c r="H319" s="22"/>
      <c r="I319" s="21"/>
      <c r="J319" s="22"/>
      <c r="K319" s="21"/>
      <c r="L319" s="22"/>
      <c r="M319" s="20"/>
    </row>
    <row r="320" spans="1:52" ht="30" customHeight="1" x14ac:dyDescent="0.3">
      <c r="A320" s="14" t="s">
        <v>1446</v>
      </c>
      <c r="B320" s="15"/>
      <c r="C320" s="15"/>
      <c r="D320" s="15"/>
      <c r="E320" s="16"/>
      <c r="F320" s="17"/>
      <c r="G320" s="16"/>
      <c r="H320" s="17"/>
      <c r="I320" s="16"/>
      <c r="J320" s="17"/>
      <c r="K320" s="16"/>
      <c r="L320" s="17"/>
      <c r="M320" s="18"/>
      <c r="N320" s="4" t="s">
        <v>402</v>
      </c>
    </row>
    <row r="321" spans="1:52" ht="30" customHeight="1" x14ac:dyDescent="0.3">
      <c r="A321" s="19" t="s">
        <v>1447</v>
      </c>
      <c r="B321" s="19" t="s">
        <v>1003</v>
      </c>
      <c r="C321" s="19" t="s">
        <v>1004</v>
      </c>
      <c r="D321" s="20">
        <v>3.1E-2</v>
      </c>
      <c r="E321" s="21">
        <f>단가대비표!O169</f>
        <v>0</v>
      </c>
      <c r="F321" s="22">
        <f>TRUNC(E321*D321,1)</f>
        <v>0</v>
      </c>
      <c r="G321" s="21">
        <f>단가대비표!P169</f>
        <v>0</v>
      </c>
      <c r="H321" s="22">
        <f>TRUNC(G321*D321,1)</f>
        <v>0</v>
      </c>
      <c r="I321" s="21">
        <f>단가대비표!V169</f>
        <v>0</v>
      </c>
      <c r="J321" s="22">
        <f>TRUNC(I321*D321,1)</f>
        <v>0</v>
      </c>
      <c r="K321" s="21">
        <f>TRUNC(E321+G321+I321,1)</f>
        <v>0</v>
      </c>
      <c r="L321" s="22">
        <f>TRUNC(F321+H321+J321,1)</f>
        <v>0</v>
      </c>
      <c r="M321" s="19" t="s">
        <v>51</v>
      </c>
      <c r="N321" s="4" t="s">
        <v>402</v>
      </c>
      <c r="O321" s="4" t="s">
        <v>1448</v>
      </c>
      <c r="P321" s="4" t="s">
        <v>63</v>
      </c>
      <c r="Q321" s="4" t="s">
        <v>63</v>
      </c>
      <c r="R321" s="4" t="s">
        <v>62</v>
      </c>
      <c r="V321" s="2">
        <v>1</v>
      </c>
      <c r="AV321" s="4" t="s">
        <v>51</v>
      </c>
      <c r="AW321" s="4" t="s">
        <v>1449</v>
      </c>
      <c r="AX321" s="4" t="s">
        <v>51</v>
      </c>
      <c r="AY321" s="4" t="s">
        <v>51</v>
      </c>
      <c r="AZ321" s="4" t="s">
        <v>51</v>
      </c>
    </row>
    <row r="322" spans="1:52" ht="30" customHeight="1" x14ac:dyDescent="0.3">
      <c r="A322" s="19" t="s">
        <v>1200</v>
      </c>
      <c r="B322" s="19" t="s">
        <v>1450</v>
      </c>
      <c r="C322" s="19" t="s">
        <v>168</v>
      </c>
      <c r="D322" s="20">
        <v>1</v>
      </c>
      <c r="E322" s="21">
        <v>0</v>
      </c>
      <c r="F322" s="22">
        <f>TRUNC(E322*D322,1)</f>
        <v>0</v>
      </c>
      <c r="G322" s="21">
        <v>0</v>
      </c>
      <c r="H322" s="22">
        <f>TRUNC(G322*D322,1)</f>
        <v>0</v>
      </c>
      <c r="I322" s="21">
        <f>TRUNC(SUMIF(V321:V322, RIGHTB(O322, 1), H321:H322)*U322, 2)</f>
        <v>0</v>
      </c>
      <c r="J322" s="22">
        <f>TRUNC(I322*D322,1)</f>
        <v>0</v>
      </c>
      <c r="K322" s="21">
        <f>TRUNC(E322+G322+I322,1)</f>
        <v>0</v>
      </c>
      <c r="L322" s="22">
        <f>TRUNC(F322+H322+J322,1)</f>
        <v>0</v>
      </c>
      <c r="M322" s="19" t="s">
        <v>51</v>
      </c>
      <c r="N322" s="4" t="s">
        <v>402</v>
      </c>
      <c r="O322" s="4" t="s">
        <v>571</v>
      </c>
      <c r="P322" s="4" t="s">
        <v>63</v>
      </c>
      <c r="Q322" s="4" t="s">
        <v>63</v>
      </c>
      <c r="R322" s="4" t="s">
        <v>63</v>
      </c>
      <c r="S322" s="2">
        <v>1</v>
      </c>
      <c r="T322" s="2">
        <v>2</v>
      </c>
      <c r="U322" s="2">
        <v>0.04</v>
      </c>
      <c r="AV322" s="4" t="s">
        <v>51</v>
      </c>
      <c r="AW322" s="4" t="s">
        <v>1451</v>
      </c>
      <c r="AX322" s="4" t="s">
        <v>51</v>
      </c>
      <c r="AY322" s="4" t="s">
        <v>51</v>
      </c>
      <c r="AZ322" s="4" t="s">
        <v>51</v>
      </c>
    </row>
    <row r="323" spans="1:52" ht="30" customHeight="1" x14ac:dyDescent="0.3">
      <c r="A323" s="19" t="s">
        <v>974</v>
      </c>
      <c r="B323" s="19" t="s">
        <v>51</v>
      </c>
      <c r="C323" s="19" t="s">
        <v>51</v>
      </c>
      <c r="D323" s="20"/>
      <c r="E323" s="21"/>
      <c r="F323" s="22">
        <f>TRUNC(SUMIF(N321:N322, N320, F321:F322),0)</f>
        <v>0</v>
      </c>
      <c r="G323" s="21"/>
      <c r="H323" s="22">
        <f>TRUNC(SUMIF(N321:N322, N320, H321:H322),0)</f>
        <v>0</v>
      </c>
      <c r="I323" s="21"/>
      <c r="J323" s="22">
        <f>TRUNC(SUMIF(N321:N322, N320, J321:J322),0)</f>
        <v>0</v>
      </c>
      <c r="K323" s="21"/>
      <c r="L323" s="22">
        <f>F323+H323+J323</f>
        <v>0</v>
      </c>
      <c r="M323" s="19" t="s">
        <v>51</v>
      </c>
      <c r="N323" s="4" t="s">
        <v>81</v>
      </c>
      <c r="O323" s="4" t="s">
        <v>81</v>
      </c>
      <c r="P323" s="4" t="s">
        <v>51</v>
      </c>
      <c r="Q323" s="4" t="s">
        <v>51</v>
      </c>
      <c r="R323" s="4" t="s">
        <v>51</v>
      </c>
      <c r="AV323" s="4" t="s">
        <v>51</v>
      </c>
      <c r="AW323" s="4" t="s">
        <v>51</v>
      </c>
      <c r="AX323" s="4" t="s">
        <v>51</v>
      </c>
      <c r="AY323" s="4" t="s">
        <v>51</v>
      </c>
      <c r="AZ323" s="4" t="s">
        <v>51</v>
      </c>
    </row>
    <row r="324" spans="1:52" ht="30" customHeight="1" x14ac:dyDescent="0.3">
      <c r="A324" s="20"/>
      <c r="B324" s="20"/>
      <c r="C324" s="20"/>
      <c r="D324" s="20"/>
      <c r="E324" s="21"/>
      <c r="F324" s="22"/>
      <c r="G324" s="21"/>
      <c r="H324" s="22"/>
      <c r="I324" s="21"/>
      <c r="J324" s="22"/>
      <c r="K324" s="21"/>
      <c r="L324" s="22"/>
      <c r="M324" s="20"/>
    </row>
    <row r="325" spans="1:52" ht="30" customHeight="1" x14ac:dyDescent="0.3">
      <c r="A325" s="14" t="s">
        <v>1452</v>
      </c>
      <c r="B325" s="15"/>
      <c r="C325" s="15"/>
      <c r="D325" s="15"/>
      <c r="E325" s="16"/>
      <c r="F325" s="17"/>
      <c r="G325" s="16"/>
      <c r="H325" s="17"/>
      <c r="I325" s="16"/>
      <c r="J325" s="17"/>
      <c r="K325" s="16"/>
      <c r="L325" s="17"/>
      <c r="M325" s="18"/>
      <c r="N325" s="4" t="s">
        <v>410</v>
      </c>
    </row>
    <row r="326" spans="1:52" ht="30" customHeight="1" x14ac:dyDescent="0.3">
      <c r="A326" s="19" t="s">
        <v>1132</v>
      </c>
      <c r="B326" s="19" t="s">
        <v>1003</v>
      </c>
      <c r="C326" s="19" t="s">
        <v>1004</v>
      </c>
      <c r="D326" s="20">
        <v>8.0000000000000002E-3</v>
      </c>
      <c r="E326" s="21">
        <f>단가대비표!O172</f>
        <v>0</v>
      </c>
      <c r="F326" s="22">
        <f>TRUNC(E326*D326,1)</f>
        <v>0</v>
      </c>
      <c r="G326" s="21">
        <f>단가대비표!P172</f>
        <v>0</v>
      </c>
      <c r="H326" s="22">
        <f>TRUNC(G326*D326,1)</f>
        <v>0</v>
      </c>
      <c r="I326" s="21">
        <f>단가대비표!V172</f>
        <v>0</v>
      </c>
      <c r="J326" s="22">
        <f>TRUNC(I326*D326,1)</f>
        <v>0</v>
      </c>
      <c r="K326" s="21">
        <f t="shared" ref="K326:L328" si="56">TRUNC(E326+G326+I326,1)</f>
        <v>0</v>
      </c>
      <c r="L326" s="22">
        <f t="shared" si="56"/>
        <v>0</v>
      </c>
      <c r="M326" s="19" t="s">
        <v>51</v>
      </c>
      <c r="N326" s="4" t="s">
        <v>410</v>
      </c>
      <c r="O326" s="4" t="s">
        <v>1133</v>
      </c>
      <c r="P326" s="4" t="s">
        <v>63</v>
      </c>
      <c r="Q326" s="4" t="s">
        <v>63</v>
      </c>
      <c r="R326" s="4" t="s">
        <v>62</v>
      </c>
      <c r="AV326" s="4" t="s">
        <v>51</v>
      </c>
      <c r="AW326" s="4" t="s">
        <v>1453</v>
      </c>
      <c r="AX326" s="4" t="s">
        <v>51</v>
      </c>
      <c r="AY326" s="4" t="s">
        <v>51</v>
      </c>
      <c r="AZ326" s="4" t="s">
        <v>51</v>
      </c>
    </row>
    <row r="327" spans="1:52" ht="30" customHeight="1" x14ac:dyDescent="0.3">
      <c r="A327" s="19" t="s">
        <v>1002</v>
      </c>
      <c r="B327" s="19" t="s">
        <v>1003</v>
      </c>
      <c r="C327" s="19" t="s">
        <v>1004</v>
      </c>
      <c r="D327" s="20">
        <v>3.0000000000000001E-3</v>
      </c>
      <c r="E327" s="21">
        <f>단가대비표!O158</f>
        <v>0</v>
      </c>
      <c r="F327" s="22">
        <f>TRUNC(E327*D327,1)</f>
        <v>0</v>
      </c>
      <c r="G327" s="21">
        <f>단가대비표!P158</f>
        <v>0</v>
      </c>
      <c r="H327" s="22">
        <f>TRUNC(G327*D327,1)</f>
        <v>0</v>
      </c>
      <c r="I327" s="21">
        <f>단가대비표!V158</f>
        <v>0</v>
      </c>
      <c r="J327" s="22">
        <f>TRUNC(I327*D327,1)</f>
        <v>0</v>
      </c>
      <c r="K327" s="21">
        <f t="shared" si="56"/>
        <v>0</v>
      </c>
      <c r="L327" s="22">
        <f t="shared" si="56"/>
        <v>0</v>
      </c>
      <c r="M327" s="19" t="s">
        <v>51</v>
      </c>
      <c r="N327" s="4" t="s">
        <v>410</v>
      </c>
      <c r="O327" s="4" t="s">
        <v>1005</v>
      </c>
      <c r="P327" s="4" t="s">
        <v>63</v>
      </c>
      <c r="Q327" s="4" t="s">
        <v>63</v>
      </c>
      <c r="R327" s="4" t="s">
        <v>62</v>
      </c>
      <c r="AV327" s="4" t="s">
        <v>51</v>
      </c>
      <c r="AW327" s="4" t="s">
        <v>1454</v>
      </c>
      <c r="AX327" s="4" t="s">
        <v>51</v>
      </c>
      <c r="AY327" s="4" t="s">
        <v>51</v>
      </c>
      <c r="AZ327" s="4" t="s">
        <v>51</v>
      </c>
    </row>
    <row r="328" spans="1:52" ht="30" customHeight="1" x14ac:dyDescent="0.3">
      <c r="A328" s="19" t="s">
        <v>1455</v>
      </c>
      <c r="B328" s="19" t="s">
        <v>1456</v>
      </c>
      <c r="C328" s="19" t="s">
        <v>86</v>
      </c>
      <c r="D328" s="20">
        <v>0.01</v>
      </c>
      <c r="E328" s="21">
        <f>단가대비표!O133</f>
        <v>0</v>
      </c>
      <c r="F328" s="22">
        <f>TRUNC(E328*D328,1)</f>
        <v>0</v>
      </c>
      <c r="G328" s="21">
        <f>단가대비표!P133</f>
        <v>0</v>
      </c>
      <c r="H328" s="22">
        <f>TRUNC(G328*D328,1)</f>
        <v>0</v>
      </c>
      <c r="I328" s="21">
        <f>단가대비표!V133</f>
        <v>0</v>
      </c>
      <c r="J328" s="22">
        <f>TRUNC(I328*D328,1)</f>
        <v>0</v>
      </c>
      <c r="K328" s="21">
        <f t="shared" si="56"/>
        <v>0</v>
      </c>
      <c r="L328" s="22">
        <f t="shared" si="56"/>
        <v>0</v>
      </c>
      <c r="M328" s="19" t="s">
        <v>51</v>
      </c>
      <c r="N328" s="4" t="s">
        <v>410</v>
      </c>
      <c r="O328" s="4" t="s">
        <v>1457</v>
      </c>
      <c r="P328" s="4" t="s">
        <v>63</v>
      </c>
      <c r="Q328" s="4" t="s">
        <v>63</v>
      </c>
      <c r="R328" s="4" t="s">
        <v>62</v>
      </c>
      <c r="AV328" s="4" t="s">
        <v>51</v>
      </c>
      <c r="AW328" s="4" t="s">
        <v>1458</v>
      </c>
      <c r="AX328" s="4" t="s">
        <v>51</v>
      </c>
      <c r="AY328" s="4" t="s">
        <v>51</v>
      </c>
      <c r="AZ328" s="4" t="s">
        <v>51</v>
      </c>
    </row>
    <row r="329" spans="1:52" ht="30" customHeight="1" x14ac:dyDescent="0.3">
      <c r="A329" s="19" t="s">
        <v>974</v>
      </c>
      <c r="B329" s="19" t="s">
        <v>51</v>
      </c>
      <c r="C329" s="19" t="s">
        <v>51</v>
      </c>
      <c r="D329" s="20"/>
      <c r="E329" s="21"/>
      <c r="F329" s="22">
        <f>TRUNC(SUMIF(N326:N328, N325, F326:F328),0)</f>
        <v>0</v>
      </c>
      <c r="G329" s="21"/>
      <c r="H329" s="22">
        <f>TRUNC(SUMIF(N326:N328, N325, H326:H328),0)</f>
        <v>0</v>
      </c>
      <c r="I329" s="21"/>
      <c r="J329" s="22">
        <f>TRUNC(SUMIF(N326:N328, N325, J326:J328),0)</f>
        <v>0</v>
      </c>
      <c r="K329" s="21"/>
      <c r="L329" s="22">
        <f>F329+H329+J329</f>
        <v>0</v>
      </c>
      <c r="M329" s="19" t="s">
        <v>51</v>
      </c>
      <c r="N329" s="4" t="s">
        <v>81</v>
      </c>
      <c r="O329" s="4" t="s">
        <v>81</v>
      </c>
      <c r="P329" s="4" t="s">
        <v>51</v>
      </c>
      <c r="Q329" s="4" t="s">
        <v>51</v>
      </c>
      <c r="R329" s="4" t="s">
        <v>51</v>
      </c>
      <c r="AV329" s="4" t="s">
        <v>51</v>
      </c>
      <c r="AW329" s="4" t="s">
        <v>51</v>
      </c>
      <c r="AX329" s="4" t="s">
        <v>51</v>
      </c>
      <c r="AY329" s="4" t="s">
        <v>51</v>
      </c>
      <c r="AZ329" s="4" t="s">
        <v>51</v>
      </c>
    </row>
    <row r="330" spans="1:52" ht="30" customHeight="1" x14ac:dyDescent="0.3">
      <c r="A330" s="20"/>
      <c r="B330" s="20"/>
      <c r="C330" s="20"/>
      <c r="D330" s="20"/>
      <c r="E330" s="21"/>
      <c r="F330" s="22"/>
      <c r="G330" s="21"/>
      <c r="H330" s="22"/>
      <c r="I330" s="21"/>
      <c r="J330" s="22"/>
      <c r="K330" s="21"/>
      <c r="L330" s="22"/>
      <c r="M330" s="20"/>
    </row>
    <row r="331" spans="1:52" ht="30" customHeight="1" x14ac:dyDescent="0.3">
      <c r="A331" s="14" t="s">
        <v>1459</v>
      </c>
      <c r="B331" s="15"/>
      <c r="C331" s="15"/>
      <c r="D331" s="15"/>
      <c r="E331" s="16"/>
      <c r="F331" s="17"/>
      <c r="G331" s="16"/>
      <c r="H331" s="17"/>
      <c r="I331" s="16"/>
      <c r="J331" s="17"/>
      <c r="K331" s="16"/>
      <c r="L331" s="17"/>
      <c r="M331" s="18"/>
      <c r="N331" s="4" t="s">
        <v>422</v>
      </c>
    </row>
    <row r="332" spans="1:52" ht="30" customHeight="1" x14ac:dyDescent="0.3">
      <c r="A332" s="19" t="s">
        <v>1414</v>
      </c>
      <c r="B332" s="19" t="s">
        <v>1003</v>
      </c>
      <c r="C332" s="19" t="s">
        <v>1004</v>
      </c>
      <c r="D332" s="20">
        <v>0.124</v>
      </c>
      <c r="E332" s="21">
        <f>단가대비표!O170</f>
        <v>0</v>
      </c>
      <c r="F332" s="22">
        <f>TRUNC(E332*D332,1)</f>
        <v>0</v>
      </c>
      <c r="G332" s="21">
        <f>단가대비표!P170</f>
        <v>0</v>
      </c>
      <c r="H332" s="22">
        <f>TRUNC(G332*D332,1)</f>
        <v>0</v>
      </c>
      <c r="I332" s="21">
        <f>단가대비표!V170</f>
        <v>0</v>
      </c>
      <c r="J332" s="22">
        <f>TRUNC(I332*D332,1)</f>
        <v>0</v>
      </c>
      <c r="K332" s="21">
        <f>TRUNC(E332+G332+I332,1)</f>
        <v>0</v>
      </c>
      <c r="L332" s="22">
        <f>TRUNC(F332+H332+J332,1)</f>
        <v>0</v>
      </c>
      <c r="M332" s="19" t="s">
        <v>51</v>
      </c>
      <c r="N332" s="4" t="s">
        <v>422</v>
      </c>
      <c r="O332" s="4" t="s">
        <v>1415</v>
      </c>
      <c r="P332" s="4" t="s">
        <v>63</v>
      </c>
      <c r="Q332" s="4" t="s">
        <v>63</v>
      </c>
      <c r="R332" s="4" t="s">
        <v>62</v>
      </c>
      <c r="AV332" s="4" t="s">
        <v>51</v>
      </c>
      <c r="AW332" s="4" t="s">
        <v>1460</v>
      </c>
      <c r="AX332" s="4" t="s">
        <v>51</v>
      </c>
      <c r="AY332" s="4" t="s">
        <v>51</v>
      </c>
      <c r="AZ332" s="4" t="s">
        <v>51</v>
      </c>
    </row>
    <row r="333" spans="1:52" ht="30" customHeight="1" x14ac:dyDescent="0.3">
      <c r="A333" s="19" t="s">
        <v>1002</v>
      </c>
      <c r="B333" s="19" t="s">
        <v>1003</v>
      </c>
      <c r="C333" s="19" t="s">
        <v>1004</v>
      </c>
      <c r="D333" s="20">
        <v>0.02</v>
      </c>
      <c r="E333" s="21">
        <f>단가대비표!O158</f>
        <v>0</v>
      </c>
      <c r="F333" s="22">
        <f>TRUNC(E333*D333,1)</f>
        <v>0</v>
      </c>
      <c r="G333" s="21">
        <f>단가대비표!P158</f>
        <v>0</v>
      </c>
      <c r="H333" s="22">
        <f>TRUNC(G333*D333,1)</f>
        <v>0</v>
      </c>
      <c r="I333" s="21">
        <f>단가대비표!V158</f>
        <v>0</v>
      </c>
      <c r="J333" s="22">
        <f>TRUNC(I333*D333,1)</f>
        <v>0</v>
      </c>
      <c r="K333" s="21">
        <f>TRUNC(E333+G333+I333,1)</f>
        <v>0</v>
      </c>
      <c r="L333" s="22">
        <f>TRUNC(F333+H333+J333,1)</f>
        <v>0</v>
      </c>
      <c r="M333" s="19" t="s">
        <v>51</v>
      </c>
      <c r="N333" s="4" t="s">
        <v>422</v>
      </c>
      <c r="O333" s="4" t="s">
        <v>1005</v>
      </c>
      <c r="P333" s="4" t="s">
        <v>63</v>
      </c>
      <c r="Q333" s="4" t="s">
        <v>63</v>
      </c>
      <c r="R333" s="4" t="s">
        <v>62</v>
      </c>
      <c r="AV333" s="4" t="s">
        <v>51</v>
      </c>
      <c r="AW333" s="4" t="s">
        <v>1461</v>
      </c>
      <c r="AX333" s="4" t="s">
        <v>51</v>
      </c>
      <c r="AY333" s="4" t="s">
        <v>51</v>
      </c>
      <c r="AZ333" s="4" t="s">
        <v>51</v>
      </c>
    </row>
    <row r="334" spans="1:52" ht="30" customHeight="1" x14ac:dyDescent="0.3">
      <c r="A334" s="19" t="s">
        <v>974</v>
      </c>
      <c r="B334" s="19" t="s">
        <v>51</v>
      </c>
      <c r="C334" s="19" t="s">
        <v>51</v>
      </c>
      <c r="D334" s="20"/>
      <c r="E334" s="21"/>
      <c r="F334" s="22">
        <f>TRUNC(SUMIF(N332:N333, N331, F332:F333),0)</f>
        <v>0</v>
      </c>
      <c r="G334" s="21"/>
      <c r="H334" s="22">
        <f>TRUNC(SUMIF(N332:N333, N331, H332:H333),0)</f>
        <v>0</v>
      </c>
      <c r="I334" s="21"/>
      <c r="J334" s="22">
        <f>TRUNC(SUMIF(N332:N333, N331, J332:J333),0)</f>
        <v>0</v>
      </c>
      <c r="K334" s="21"/>
      <c r="L334" s="22">
        <f>F334+H334+J334</f>
        <v>0</v>
      </c>
      <c r="M334" s="19" t="s">
        <v>51</v>
      </c>
      <c r="N334" s="4" t="s">
        <v>81</v>
      </c>
      <c r="O334" s="4" t="s">
        <v>81</v>
      </c>
      <c r="P334" s="4" t="s">
        <v>51</v>
      </c>
      <c r="Q334" s="4" t="s">
        <v>51</v>
      </c>
      <c r="R334" s="4" t="s">
        <v>51</v>
      </c>
      <c r="AV334" s="4" t="s">
        <v>51</v>
      </c>
      <c r="AW334" s="4" t="s">
        <v>51</v>
      </c>
      <c r="AX334" s="4" t="s">
        <v>51</v>
      </c>
      <c r="AY334" s="4" t="s">
        <v>51</v>
      </c>
      <c r="AZ334" s="4" t="s">
        <v>51</v>
      </c>
    </row>
    <row r="335" spans="1:52" ht="30" customHeight="1" x14ac:dyDescent="0.3">
      <c r="A335" s="20"/>
      <c r="B335" s="20"/>
      <c r="C335" s="20"/>
      <c r="D335" s="20"/>
      <c r="E335" s="21"/>
      <c r="F335" s="22"/>
      <c r="G335" s="21"/>
      <c r="H335" s="22"/>
      <c r="I335" s="21"/>
      <c r="J335" s="22"/>
      <c r="K335" s="21"/>
      <c r="L335" s="22"/>
      <c r="M335" s="20"/>
    </row>
    <row r="336" spans="1:52" ht="30" customHeight="1" x14ac:dyDescent="0.3">
      <c r="A336" s="14" t="s">
        <v>1462</v>
      </c>
      <c r="B336" s="15"/>
      <c r="C336" s="15"/>
      <c r="D336" s="15"/>
      <c r="E336" s="16"/>
      <c r="F336" s="17"/>
      <c r="G336" s="16"/>
      <c r="H336" s="17"/>
      <c r="I336" s="16"/>
      <c r="J336" s="17"/>
      <c r="K336" s="16"/>
      <c r="L336" s="17"/>
      <c r="M336" s="18"/>
      <c r="N336" s="4" t="s">
        <v>427</v>
      </c>
    </row>
    <row r="337" spans="1:52" ht="30" customHeight="1" x14ac:dyDescent="0.3">
      <c r="A337" s="19" t="s">
        <v>1357</v>
      </c>
      <c r="B337" s="19" t="s">
        <v>1367</v>
      </c>
      <c r="C337" s="19" t="s">
        <v>1359</v>
      </c>
      <c r="D337" s="20">
        <v>0.03</v>
      </c>
      <c r="E337" s="21">
        <f>단가대비표!O111</f>
        <v>0</v>
      </c>
      <c r="F337" s="22">
        <f>TRUNC(E337*D337,1)</f>
        <v>0</v>
      </c>
      <c r="G337" s="21">
        <f>단가대비표!P111</f>
        <v>0</v>
      </c>
      <c r="H337" s="22">
        <f>TRUNC(G337*D337,1)</f>
        <v>0</v>
      </c>
      <c r="I337" s="21">
        <f>단가대비표!V111</f>
        <v>0</v>
      </c>
      <c r="J337" s="22">
        <f>TRUNC(I337*D337,1)</f>
        <v>0</v>
      </c>
      <c r="K337" s="21">
        <f>TRUNC(E337+G337+I337,1)</f>
        <v>0</v>
      </c>
      <c r="L337" s="22">
        <f>TRUNC(F337+H337+J337,1)</f>
        <v>0</v>
      </c>
      <c r="M337" s="19" t="s">
        <v>51</v>
      </c>
      <c r="N337" s="4" t="s">
        <v>427</v>
      </c>
      <c r="O337" s="4" t="s">
        <v>1368</v>
      </c>
      <c r="P337" s="4" t="s">
        <v>63</v>
      </c>
      <c r="Q337" s="4" t="s">
        <v>63</v>
      </c>
      <c r="R337" s="4" t="s">
        <v>62</v>
      </c>
      <c r="AV337" s="4" t="s">
        <v>51</v>
      </c>
      <c r="AW337" s="4" t="s">
        <v>1463</v>
      </c>
      <c r="AX337" s="4" t="s">
        <v>51</v>
      </c>
      <c r="AY337" s="4" t="s">
        <v>51</v>
      </c>
      <c r="AZ337" s="4" t="s">
        <v>51</v>
      </c>
    </row>
    <row r="338" spans="1:52" ht="30" customHeight="1" x14ac:dyDescent="0.3">
      <c r="A338" s="19" t="s">
        <v>974</v>
      </c>
      <c r="B338" s="19" t="s">
        <v>51</v>
      </c>
      <c r="C338" s="19" t="s">
        <v>51</v>
      </c>
      <c r="D338" s="20"/>
      <c r="E338" s="21"/>
      <c r="F338" s="22">
        <f>TRUNC(SUMIF(N337:N337, N336, F337:F337),0)</f>
        <v>0</v>
      </c>
      <c r="G338" s="21"/>
      <c r="H338" s="22">
        <f>TRUNC(SUMIF(N337:N337, N336, H337:H337),0)</f>
        <v>0</v>
      </c>
      <c r="I338" s="21"/>
      <c r="J338" s="22">
        <f>TRUNC(SUMIF(N337:N337, N336, J337:J337),0)</f>
        <v>0</v>
      </c>
      <c r="K338" s="21"/>
      <c r="L338" s="22">
        <f>F338+H338+J338</f>
        <v>0</v>
      </c>
      <c r="M338" s="19" t="s">
        <v>51</v>
      </c>
      <c r="N338" s="4" t="s">
        <v>81</v>
      </c>
      <c r="O338" s="4" t="s">
        <v>81</v>
      </c>
      <c r="P338" s="4" t="s">
        <v>51</v>
      </c>
      <c r="Q338" s="4" t="s">
        <v>51</v>
      </c>
      <c r="R338" s="4" t="s">
        <v>51</v>
      </c>
      <c r="AV338" s="4" t="s">
        <v>51</v>
      </c>
      <c r="AW338" s="4" t="s">
        <v>51</v>
      </c>
      <c r="AX338" s="4" t="s">
        <v>51</v>
      </c>
      <c r="AY338" s="4" t="s">
        <v>51</v>
      </c>
      <c r="AZ338" s="4" t="s">
        <v>51</v>
      </c>
    </row>
    <row r="339" spans="1:52" ht="30" customHeight="1" x14ac:dyDescent="0.3">
      <c r="A339" s="20"/>
      <c r="B339" s="20"/>
      <c r="C339" s="20"/>
      <c r="D339" s="20"/>
      <c r="E339" s="21"/>
      <c r="F339" s="22"/>
      <c r="G339" s="21"/>
      <c r="H339" s="22"/>
      <c r="I339" s="21"/>
      <c r="J339" s="22"/>
      <c r="K339" s="21"/>
      <c r="L339" s="22"/>
      <c r="M339" s="20"/>
    </row>
    <row r="340" spans="1:52" ht="30" customHeight="1" x14ac:dyDescent="0.3">
      <c r="A340" s="14" t="s">
        <v>1464</v>
      </c>
      <c r="B340" s="15"/>
      <c r="C340" s="15"/>
      <c r="D340" s="15"/>
      <c r="E340" s="16"/>
      <c r="F340" s="17"/>
      <c r="G340" s="16"/>
      <c r="H340" s="17"/>
      <c r="I340" s="16"/>
      <c r="J340" s="17"/>
      <c r="K340" s="16"/>
      <c r="L340" s="17"/>
      <c r="M340" s="18"/>
      <c r="N340" s="4" t="s">
        <v>431</v>
      </c>
    </row>
    <row r="341" spans="1:52" ht="30" customHeight="1" x14ac:dyDescent="0.3">
      <c r="A341" s="19" t="s">
        <v>1465</v>
      </c>
      <c r="B341" s="19" t="s">
        <v>1466</v>
      </c>
      <c r="C341" s="19" t="s">
        <v>71</v>
      </c>
      <c r="D341" s="20">
        <v>1.01</v>
      </c>
      <c r="E341" s="21">
        <f>단가대비표!O38</f>
        <v>0</v>
      </c>
      <c r="F341" s="22">
        <f>TRUNC(E341*D341,1)</f>
        <v>0</v>
      </c>
      <c r="G341" s="21">
        <f>단가대비표!P38</f>
        <v>0</v>
      </c>
      <c r="H341" s="22">
        <f>TRUNC(G341*D341,1)</f>
        <v>0</v>
      </c>
      <c r="I341" s="21">
        <f>단가대비표!V38</f>
        <v>0</v>
      </c>
      <c r="J341" s="22">
        <f>TRUNC(I341*D341,1)</f>
        <v>0</v>
      </c>
      <c r="K341" s="21">
        <f t="shared" ref="K341:L343" si="57">TRUNC(E341+G341+I341,1)</f>
        <v>0</v>
      </c>
      <c r="L341" s="22">
        <f t="shared" si="57"/>
        <v>0</v>
      </c>
      <c r="M341" s="19" t="s">
        <v>51</v>
      </c>
      <c r="N341" s="4" t="s">
        <v>431</v>
      </c>
      <c r="O341" s="4" t="s">
        <v>1467</v>
      </c>
      <c r="P341" s="4" t="s">
        <v>63</v>
      </c>
      <c r="Q341" s="4" t="s">
        <v>63</v>
      </c>
      <c r="R341" s="4" t="s">
        <v>62</v>
      </c>
      <c r="AV341" s="4" t="s">
        <v>51</v>
      </c>
      <c r="AW341" s="4" t="s">
        <v>1468</v>
      </c>
      <c r="AX341" s="4" t="s">
        <v>51</v>
      </c>
      <c r="AY341" s="4" t="s">
        <v>51</v>
      </c>
      <c r="AZ341" s="4" t="s">
        <v>51</v>
      </c>
    </row>
    <row r="342" spans="1:52" ht="30" customHeight="1" x14ac:dyDescent="0.3">
      <c r="A342" s="19" t="s">
        <v>1414</v>
      </c>
      <c r="B342" s="19" t="s">
        <v>1003</v>
      </c>
      <c r="C342" s="19" t="s">
        <v>1004</v>
      </c>
      <c r="D342" s="20">
        <v>2.1600000000000001E-2</v>
      </c>
      <c r="E342" s="21">
        <f>단가대비표!O170</f>
        <v>0</v>
      </c>
      <c r="F342" s="22">
        <f>TRUNC(E342*D342,1)</f>
        <v>0</v>
      </c>
      <c r="G342" s="21">
        <f>단가대비표!P170</f>
        <v>0</v>
      </c>
      <c r="H342" s="22">
        <f>TRUNC(G342*D342,1)</f>
        <v>0</v>
      </c>
      <c r="I342" s="21">
        <f>단가대비표!V170</f>
        <v>0</v>
      </c>
      <c r="J342" s="22">
        <f>TRUNC(I342*D342,1)</f>
        <v>0</v>
      </c>
      <c r="K342" s="21">
        <f t="shared" si="57"/>
        <v>0</v>
      </c>
      <c r="L342" s="22">
        <f t="shared" si="57"/>
        <v>0</v>
      </c>
      <c r="M342" s="19" t="s">
        <v>51</v>
      </c>
      <c r="N342" s="4" t="s">
        <v>431</v>
      </c>
      <c r="O342" s="4" t="s">
        <v>1415</v>
      </c>
      <c r="P342" s="4" t="s">
        <v>63</v>
      </c>
      <c r="Q342" s="4" t="s">
        <v>63</v>
      </c>
      <c r="R342" s="4" t="s">
        <v>62</v>
      </c>
      <c r="AV342" s="4" t="s">
        <v>51</v>
      </c>
      <c r="AW342" s="4" t="s">
        <v>1469</v>
      </c>
      <c r="AX342" s="4" t="s">
        <v>51</v>
      </c>
      <c r="AY342" s="4" t="s">
        <v>51</v>
      </c>
      <c r="AZ342" s="4" t="s">
        <v>51</v>
      </c>
    </row>
    <row r="343" spans="1:52" ht="30" customHeight="1" x14ac:dyDescent="0.3">
      <c r="A343" s="19" t="s">
        <v>1002</v>
      </c>
      <c r="B343" s="19" t="s">
        <v>1003</v>
      </c>
      <c r="C343" s="19" t="s">
        <v>1004</v>
      </c>
      <c r="D343" s="20">
        <v>3.3E-3</v>
      </c>
      <c r="E343" s="21">
        <f>단가대비표!O158</f>
        <v>0</v>
      </c>
      <c r="F343" s="22">
        <f>TRUNC(E343*D343,1)</f>
        <v>0</v>
      </c>
      <c r="G343" s="21">
        <f>단가대비표!P158</f>
        <v>0</v>
      </c>
      <c r="H343" s="22">
        <f>TRUNC(G343*D343,1)</f>
        <v>0</v>
      </c>
      <c r="I343" s="21">
        <f>단가대비표!V158</f>
        <v>0</v>
      </c>
      <c r="J343" s="22">
        <f>TRUNC(I343*D343,1)</f>
        <v>0</v>
      </c>
      <c r="K343" s="21">
        <f t="shared" si="57"/>
        <v>0</v>
      </c>
      <c r="L343" s="22">
        <f t="shared" si="57"/>
        <v>0</v>
      </c>
      <c r="M343" s="19" t="s">
        <v>51</v>
      </c>
      <c r="N343" s="4" t="s">
        <v>431</v>
      </c>
      <c r="O343" s="4" t="s">
        <v>1005</v>
      </c>
      <c r="P343" s="4" t="s">
        <v>63</v>
      </c>
      <c r="Q343" s="4" t="s">
        <v>63</v>
      </c>
      <c r="R343" s="4" t="s">
        <v>62</v>
      </c>
      <c r="AV343" s="4" t="s">
        <v>51</v>
      </c>
      <c r="AW343" s="4" t="s">
        <v>1470</v>
      </c>
      <c r="AX343" s="4" t="s">
        <v>51</v>
      </c>
      <c r="AY343" s="4" t="s">
        <v>51</v>
      </c>
      <c r="AZ343" s="4" t="s">
        <v>51</v>
      </c>
    </row>
    <row r="344" spans="1:52" ht="30" customHeight="1" x14ac:dyDescent="0.3">
      <c r="A344" s="19" t="s">
        <v>974</v>
      </c>
      <c r="B344" s="19" t="s">
        <v>51</v>
      </c>
      <c r="C344" s="19" t="s">
        <v>51</v>
      </c>
      <c r="D344" s="20"/>
      <c r="E344" s="21"/>
      <c r="F344" s="22">
        <f>TRUNC(SUMIF(N341:N343, N340, F341:F343),0)</f>
        <v>0</v>
      </c>
      <c r="G344" s="21"/>
      <c r="H344" s="22">
        <f>TRUNC(SUMIF(N341:N343, N340, H341:H343),0)</f>
        <v>0</v>
      </c>
      <c r="I344" s="21"/>
      <c r="J344" s="22">
        <f>TRUNC(SUMIF(N341:N343, N340, J341:J343),0)</f>
        <v>0</v>
      </c>
      <c r="K344" s="21"/>
      <c r="L344" s="22">
        <f>F344+H344+J344</f>
        <v>0</v>
      </c>
      <c r="M344" s="19" t="s">
        <v>51</v>
      </c>
      <c r="N344" s="4" t="s">
        <v>81</v>
      </c>
      <c r="O344" s="4" t="s">
        <v>81</v>
      </c>
      <c r="P344" s="4" t="s">
        <v>51</v>
      </c>
      <c r="Q344" s="4" t="s">
        <v>51</v>
      </c>
      <c r="R344" s="4" t="s">
        <v>51</v>
      </c>
      <c r="AV344" s="4" t="s">
        <v>51</v>
      </c>
      <c r="AW344" s="4" t="s">
        <v>51</v>
      </c>
      <c r="AX344" s="4" t="s">
        <v>51</v>
      </c>
      <c r="AY344" s="4" t="s">
        <v>51</v>
      </c>
      <c r="AZ344" s="4" t="s">
        <v>51</v>
      </c>
    </row>
    <row r="345" spans="1:52" ht="30" customHeight="1" x14ac:dyDescent="0.3">
      <c r="A345" s="20"/>
      <c r="B345" s="20"/>
      <c r="C345" s="20"/>
      <c r="D345" s="20"/>
      <c r="E345" s="21"/>
      <c r="F345" s="22"/>
      <c r="G345" s="21"/>
      <c r="H345" s="22"/>
      <c r="I345" s="21"/>
      <c r="J345" s="22"/>
      <c r="K345" s="21"/>
      <c r="L345" s="22"/>
      <c r="M345" s="20"/>
    </row>
    <row r="346" spans="1:52" ht="30" customHeight="1" x14ac:dyDescent="0.3">
      <c r="A346" s="14" t="s">
        <v>1471</v>
      </c>
      <c r="B346" s="15"/>
      <c r="C346" s="15"/>
      <c r="D346" s="15"/>
      <c r="E346" s="16"/>
      <c r="F346" s="17"/>
      <c r="G346" s="16"/>
      <c r="H346" s="17"/>
      <c r="I346" s="16"/>
      <c r="J346" s="17"/>
      <c r="K346" s="16"/>
      <c r="L346" s="17"/>
      <c r="M346" s="18"/>
      <c r="N346" s="4" t="s">
        <v>442</v>
      </c>
    </row>
    <row r="347" spans="1:52" ht="30" customHeight="1" x14ac:dyDescent="0.3">
      <c r="A347" s="19" t="s">
        <v>1472</v>
      </c>
      <c r="B347" s="19" t="s">
        <v>1473</v>
      </c>
      <c r="C347" s="19" t="s">
        <v>71</v>
      </c>
      <c r="D347" s="20">
        <v>1</v>
      </c>
      <c r="E347" s="21">
        <f>단가대비표!O154</f>
        <v>0</v>
      </c>
      <c r="F347" s="22">
        <f>TRUNC(E347*D347,1)</f>
        <v>0</v>
      </c>
      <c r="G347" s="21">
        <f>단가대비표!P154</f>
        <v>0</v>
      </c>
      <c r="H347" s="22">
        <f>TRUNC(G347*D347,1)</f>
        <v>0</v>
      </c>
      <c r="I347" s="21">
        <f>단가대비표!V154</f>
        <v>0</v>
      </c>
      <c r="J347" s="22">
        <f>TRUNC(I347*D347,1)</f>
        <v>0</v>
      </c>
      <c r="K347" s="21">
        <f t="shared" ref="K347:L349" si="58">TRUNC(E347+G347+I347,1)</f>
        <v>0</v>
      </c>
      <c r="L347" s="22">
        <f t="shared" si="58"/>
        <v>0</v>
      </c>
      <c r="M347" s="19" t="s">
        <v>51</v>
      </c>
      <c r="N347" s="4" t="s">
        <v>442</v>
      </c>
      <c r="O347" s="4" t="s">
        <v>1474</v>
      </c>
      <c r="P347" s="4" t="s">
        <v>63</v>
      </c>
      <c r="Q347" s="4" t="s">
        <v>63</v>
      </c>
      <c r="R347" s="4" t="s">
        <v>62</v>
      </c>
      <c r="AV347" s="4" t="s">
        <v>51</v>
      </c>
      <c r="AW347" s="4" t="s">
        <v>1475</v>
      </c>
      <c r="AX347" s="4" t="s">
        <v>51</v>
      </c>
      <c r="AY347" s="4" t="s">
        <v>51</v>
      </c>
      <c r="AZ347" s="4" t="s">
        <v>51</v>
      </c>
    </row>
    <row r="348" spans="1:52" ht="30" customHeight="1" x14ac:dyDescent="0.3">
      <c r="A348" s="19" t="s">
        <v>1476</v>
      </c>
      <c r="B348" s="19" t="s">
        <v>1477</v>
      </c>
      <c r="C348" s="19" t="s">
        <v>71</v>
      </c>
      <c r="D348" s="20">
        <v>1</v>
      </c>
      <c r="E348" s="21">
        <f>일위대가목록!E182</f>
        <v>0</v>
      </c>
      <c r="F348" s="22">
        <f>TRUNC(E348*D348,1)</f>
        <v>0</v>
      </c>
      <c r="G348" s="21">
        <f>일위대가목록!F182</f>
        <v>0</v>
      </c>
      <c r="H348" s="22">
        <f>TRUNC(G348*D348,1)</f>
        <v>0</v>
      </c>
      <c r="I348" s="21">
        <f>일위대가목록!G182</f>
        <v>0</v>
      </c>
      <c r="J348" s="22">
        <f>TRUNC(I348*D348,1)</f>
        <v>0</v>
      </c>
      <c r="K348" s="21">
        <f t="shared" si="58"/>
        <v>0</v>
      </c>
      <c r="L348" s="22">
        <f t="shared" si="58"/>
        <v>0</v>
      </c>
      <c r="M348" s="19" t="s">
        <v>1478</v>
      </c>
      <c r="N348" s="4" t="s">
        <v>442</v>
      </c>
      <c r="O348" s="4" t="s">
        <v>1479</v>
      </c>
      <c r="P348" s="4" t="s">
        <v>62</v>
      </c>
      <c r="Q348" s="4" t="s">
        <v>63</v>
      </c>
      <c r="R348" s="4" t="s">
        <v>63</v>
      </c>
      <c r="AV348" s="4" t="s">
        <v>51</v>
      </c>
      <c r="AW348" s="4" t="s">
        <v>1480</v>
      </c>
      <c r="AX348" s="4" t="s">
        <v>51</v>
      </c>
      <c r="AY348" s="4" t="s">
        <v>51</v>
      </c>
      <c r="AZ348" s="4" t="s">
        <v>51</v>
      </c>
    </row>
    <row r="349" spans="1:52" ht="30" customHeight="1" x14ac:dyDescent="0.3">
      <c r="A349" s="19" t="s">
        <v>1481</v>
      </c>
      <c r="B349" s="19" t="s">
        <v>1482</v>
      </c>
      <c r="C349" s="19" t="s">
        <v>71</v>
      </c>
      <c r="D349" s="20">
        <v>1</v>
      </c>
      <c r="E349" s="21">
        <f>일위대가목록!E183</f>
        <v>0</v>
      </c>
      <c r="F349" s="22">
        <f>TRUNC(E349*D349,1)</f>
        <v>0</v>
      </c>
      <c r="G349" s="21">
        <f>일위대가목록!F183</f>
        <v>0</v>
      </c>
      <c r="H349" s="22">
        <f>TRUNC(G349*D349,1)</f>
        <v>0</v>
      </c>
      <c r="I349" s="21">
        <f>일위대가목록!G183</f>
        <v>0</v>
      </c>
      <c r="J349" s="22">
        <f>TRUNC(I349*D349,1)</f>
        <v>0</v>
      </c>
      <c r="K349" s="21">
        <f t="shared" si="58"/>
        <v>0</v>
      </c>
      <c r="L349" s="22">
        <f t="shared" si="58"/>
        <v>0</v>
      </c>
      <c r="M349" s="19" t="s">
        <v>1483</v>
      </c>
      <c r="N349" s="4" t="s">
        <v>442</v>
      </c>
      <c r="O349" s="4" t="s">
        <v>1484</v>
      </c>
      <c r="P349" s="4" t="s">
        <v>62</v>
      </c>
      <c r="Q349" s="4" t="s">
        <v>63</v>
      </c>
      <c r="R349" s="4" t="s">
        <v>63</v>
      </c>
      <c r="AV349" s="4" t="s">
        <v>51</v>
      </c>
      <c r="AW349" s="4" t="s">
        <v>1485</v>
      </c>
      <c r="AX349" s="4" t="s">
        <v>51</v>
      </c>
      <c r="AY349" s="4" t="s">
        <v>51</v>
      </c>
      <c r="AZ349" s="4" t="s">
        <v>51</v>
      </c>
    </row>
    <row r="350" spans="1:52" ht="30" customHeight="1" x14ac:dyDescent="0.3">
      <c r="A350" s="19" t="s">
        <v>974</v>
      </c>
      <c r="B350" s="19" t="s">
        <v>51</v>
      </c>
      <c r="C350" s="19" t="s">
        <v>51</v>
      </c>
      <c r="D350" s="20"/>
      <c r="E350" s="21"/>
      <c r="F350" s="22">
        <f>TRUNC(SUMIF(N347:N349, N346, F347:F349),0)</f>
        <v>0</v>
      </c>
      <c r="G350" s="21"/>
      <c r="H350" s="22">
        <f>TRUNC(SUMIF(N347:N349, N346, H347:H349),0)</f>
        <v>0</v>
      </c>
      <c r="I350" s="21"/>
      <c r="J350" s="22">
        <f>TRUNC(SUMIF(N347:N349, N346, J347:J349),0)</f>
        <v>0</v>
      </c>
      <c r="K350" s="21"/>
      <c r="L350" s="22">
        <f>F350+H350+J350</f>
        <v>0</v>
      </c>
      <c r="M350" s="19" t="s">
        <v>51</v>
      </c>
      <c r="N350" s="4" t="s">
        <v>81</v>
      </c>
      <c r="O350" s="4" t="s">
        <v>81</v>
      </c>
      <c r="P350" s="4" t="s">
        <v>51</v>
      </c>
      <c r="Q350" s="4" t="s">
        <v>51</v>
      </c>
      <c r="R350" s="4" t="s">
        <v>51</v>
      </c>
      <c r="AV350" s="4" t="s">
        <v>51</v>
      </c>
      <c r="AW350" s="4" t="s">
        <v>51</v>
      </c>
      <c r="AX350" s="4" t="s">
        <v>51</v>
      </c>
      <c r="AY350" s="4" t="s">
        <v>51</v>
      </c>
      <c r="AZ350" s="4" t="s">
        <v>51</v>
      </c>
    </row>
    <row r="351" spans="1:52" ht="30" customHeight="1" x14ac:dyDescent="0.3">
      <c r="A351" s="20"/>
      <c r="B351" s="20"/>
      <c r="C351" s="20"/>
      <c r="D351" s="20"/>
      <c r="E351" s="21"/>
      <c r="F351" s="22"/>
      <c r="G351" s="21"/>
      <c r="H351" s="22"/>
      <c r="I351" s="21"/>
      <c r="J351" s="22"/>
      <c r="K351" s="21"/>
      <c r="L351" s="22"/>
      <c r="M351" s="20"/>
    </row>
    <row r="352" spans="1:52" ht="30" customHeight="1" x14ac:dyDescent="0.3">
      <c r="A352" s="14" t="s">
        <v>1486</v>
      </c>
      <c r="B352" s="15"/>
      <c r="C352" s="15"/>
      <c r="D352" s="15"/>
      <c r="E352" s="16"/>
      <c r="F352" s="17"/>
      <c r="G352" s="16"/>
      <c r="H352" s="17"/>
      <c r="I352" s="16"/>
      <c r="J352" s="17"/>
      <c r="K352" s="16"/>
      <c r="L352" s="17"/>
      <c r="M352" s="18"/>
      <c r="N352" s="4" t="s">
        <v>447</v>
      </c>
    </row>
    <row r="353" spans="1:52" ht="30" customHeight="1" x14ac:dyDescent="0.3">
      <c r="A353" s="19" t="s">
        <v>1487</v>
      </c>
      <c r="B353" s="19" t="s">
        <v>1488</v>
      </c>
      <c r="C353" s="19" t="s">
        <v>71</v>
      </c>
      <c r="D353" s="20">
        <v>1</v>
      </c>
      <c r="E353" s="21">
        <f>일위대가목록!E184</f>
        <v>0</v>
      </c>
      <c r="F353" s="22">
        <f>TRUNC(E353*D353,1)</f>
        <v>0</v>
      </c>
      <c r="G353" s="21">
        <f>일위대가목록!F184</f>
        <v>0</v>
      </c>
      <c r="H353" s="22">
        <f>TRUNC(G353*D353,1)</f>
        <v>0</v>
      </c>
      <c r="I353" s="21">
        <f>일위대가목록!G184</f>
        <v>0</v>
      </c>
      <c r="J353" s="22">
        <f>TRUNC(I353*D353,1)</f>
        <v>0</v>
      </c>
      <c r="K353" s="21">
        <f t="shared" ref="K353:L355" si="59">TRUNC(E353+G353+I353,1)</f>
        <v>0</v>
      </c>
      <c r="L353" s="22">
        <f t="shared" si="59"/>
        <v>0</v>
      </c>
      <c r="M353" s="19" t="s">
        <v>1489</v>
      </c>
      <c r="N353" s="4" t="s">
        <v>447</v>
      </c>
      <c r="O353" s="4" t="s">
        <v>1490</v>
      </c>
      <c r="P353" s="4" t="s">
        <v>62</v>
      </c>
      <c r="Q353" s="4" t="s">
        <v>63</v>
      </c>
      <c r="R353" s="4" t="s">
        <v>63</v>
      </c>
      <c r="AV353" s="4" t="s">
        <v>51</v>
      </c>
      <c r="AW353" s="4" t="s">
        <v>1491</v>
      </c>
      <c r="AX353" s="4" t="s">
        <v>51</v>
      </c>
      <c r="AY353" s="4" t="s">
        <v>51</v>
      </c>
      <c r="AZ353" s="4" t="s">
        <v>51</v>
      </c>
    </row>
    <row r="354" spans="1:52" ht="30" customHeight="1" x14ac:dyDescent="0.3">
      <c r="A354" s="19" t="s">
        <v>1492</v>
      </c>
      <c r="B354" s="19" t="s">
        <v>1493</v>
      </c>
      <c r="C354" s="19" t="s">
        <v>71</v>
      </c>
      <c r="D354" s="20">
        <v>1</v>
      </c>
      <c r="E354" s="21">
        <f>일위대가목록!E185</f>
        <v>0</v>
      </c>
      <c r="F354" s="22">
        <f>TRUNC(E354*D354,1)</f>
        <v>0</v>
      </c>
      <c r="G354" s="21">
        <f>일위대가목록!F185</f>
        <v>0</v>
      </c>
      <c r="H354" s="22">
        <f>TRUNC(G354*D354,1)</f>
        <v>0</v>
      </c>
      <c r="I354" s="21">
        <f>일위대가목록!G185</f>
        <v>0</v>
      </c>
      <c r="J354" s="22">
        <f>TRUNC(I354*D354,1)</f>
        <v>0</v>
      </c>
      <c r="K354" s="21">
        <f t="shared" si="59"/>
        <v>0</v>
      </c>
      <c r="L354" s="22">
        <f t="shared" si="59"/>
        <v>0</v>
      </c>
      <c r="M354" s="19" t="s">
        <v>1494</v>
      </c>
      <c r="N354" s="4" t="s">
        <v>447</v>
      </c>
      <c r="O354" s="4" t="s">
        <v>1495</v>
      </c>
      <c r="P354" s="4" t="s">
        <v>62</v>
      </c>
      <c r="Q354" s="4" t="s">
        <v>63</v>
      </c>
      <c r="R354" s="4" t="s">
        <v>63</v>
      </c>
      <c r="AV354" s="4" t="s">
        <v>51</v>
      </c>
      <c r="AW354" s="4" t="s">
        <v>1496</v>
      </c>
      <c r="AX354" s="4" t="s">
        <v>51</v>
      </c>
      <c r="AY354" s="4" t="s">
        <v>51</v>
      </c>
      <c r="AZ354" s="4" t="s">
        <v>51</v>
      </c>
    </row>
    <row r="355" spans="1:52" ht="30" customHeight="1" x14ac:dyDescent="0.3">
      <c r="A355" s="19" t="s">
        <v>1481</v>
      </c>
      <c r="B355" s="19" t="s">
        <v>1482</v>
      </c>
      <c r="C355" s="19" t="s">
        <v>71</v>
      </c>
      <c r="D355" s="20">
        <v>1</v>
      </c>
      <c r="E355" s="21">
        <f>일위대가목록!E183</f>
        <v>0</v>
      </c>
      <c r="F355" s="22">
        <f>TRUNC(E355*D355,1)</f>
        <v>0</v>
      </c>
      <c r="G355" s="21">
        <f>일위대가목록!F183</f>
        <v>0</v>
      </c>
      <c r="H355" s="22">
        <f>TRUNC(G355*D355,1)</f>
        <v>0</v>
      </c>
      <c r="I355" s="21">
        <f>일위대가목록!G183</f>
        <v>0</v>
      </c>
      <c r="J355" s="22">
        <f>TRUNC(I355*D355,1)</f>
        <v>0</v>
      </c>
      <c r="K355" s="21">
        <f t="shared" si="59"/>
        <v>0</v>
      </c>
      <c r="L355" s="22">
        <f t="shared" si="59"/>
        <v>0</v>
      </c>
      <c r="M355" s="19" t="s">
        <v>1483</v>
      </c>
      <c r="N355" s="4" t="s">
        <v>447</v>
      </c>
      <c r="O355" s="4" t="s">
        <v>1484</v>
      </c>
      <c r="P355" s="4" t="s">
        <v>62</v>
      </c>
      <c r="Q355" s="4" t="s">
        <v>63</v>
      </c>
      <c r="R355" s="4" t="s">
        <v>63</v>
      </c>
      <c r="AV355" s="4" t="s">
        <v>51</v>
      </c>
      <c r="AW355" s="4" t="s">
        <v>1497</v>
      </c>
      <c r="AX355" s="4" t="s">
        <v>51</v>
      </c>
      <c r="AY355" s="4" t="s">
        <v>51</v>
      </c>
      <c r="AZ355" s="4" t="s">
        <v>51</v>
      </c>
    </row>
    <row r="356" spans="1:52" ht="30" customHeight="1" x14ac:dyDescent="0.3">
      <c r="A356" s="19" t="s">
        <v>974</v>
      </c>
      <c r="B356" s="19" t="s">
        <v>51</v>
      </c>
      <c r="C356" s="19" t="s">
        <v>51</v>
      </c>
      <c r="D356" s="20"/>
      <c r="E356" s="21"/>
      <c r="F356" s="22">
        <f>TRUNC(SUMIF(N353:N355, N352, F353:F355),0)</f>
        <v>0</v>
      </c>
      <c r="G356" s="21"/>
      <c r="H356" s="22">
        <f>TRUNC(SUMIF(N353:N355, N352, H353:H355),0)</f>
        <v>0</v>
      </c>
      <c r="I356" s="21"/>
      <c r="J356" s="22">
        <f>TRUNC(SUMIF(N353:N355, N352, J353:J355),0)</f>
        <v>0</v>
      </c>
      <c r="K356" s="21"/>
      <c r="L356" s="22">
        <f>F356+H356+J356</f>
        <v>0</v>
      </c>
      <c r="M356" s="19" t="s">
        <v>51</v>
      </c>
      <c r="N356" s="4" t="s">
        <v>81</v>
      </c>
      <c r="O356" s="4" t="s">
        <v>81</v>
      </c>
      <c r="P356" s="4" t="s">
        <v>51</v>
      </c>
      <c r="Q356" s="4" t="s">
        <v>51</v>
      </c>
      <c r="R356" s="4" t="s">
        <v>51</v>
      </c>
      <c r="AV356" s="4" t="s">
        <v>51</v>
      </c>
      <c r="AW356" s="4" t="s">
        <v>51</v>
      </c>
      <c r="AX356" s="4" t="s">
        <v>51</v>
      </c>
      <c r="AY356" s="4" t="s">
        <v>51</v>
      </c>
      <c r="AZ356" s="4" t="s">
        <v>51</v>
      </c>
    </row>
    <row r="357" spans="1:52" ht="30" customHeight="1" x14ac:dyDescent="0.3">
      <c r="A357" s="20"/>
      <c r="B357" s="20"/>
      <c r="C357" s="20"/>
      <c r="D357" s="20"/>
      <c r="E357" s="21"/>
      <c r="F357" s="22"/>
      <c r="G357" s="21"/>
      <c r="H357" s="22"/>
      <c r="I357" s="21"/>
      <c r="J357" s="22"/>
      <c r="K357" s="21"/>
      <c r="L357" s="22"/>
      <c r="M357" s="20"/>
    </row>
    <row r="358" spans="1:52" ht="30" customHeight="1" x14ac:dyDescent="0.3">
      <c r="A358" s="14" t="s">
        <v>1498</v>
      </c>
      <c r="B358" s="15"/>
      <c r="C358" s="15"/>
      <c r="D358" s="15"/>
      <c r="E358" s="16"/>
      <c r="F358" s="17"/>
      <c r="G358" s="16"/>
      <c r="H358" s="17"/>
      <c r="I358" s="16"/>
      <c r="J358" s="17"/>
      <c r="K358" s="16"/>
      <c r="L358" s="17"/>
      <c r="M358" s="18"/>
      <c r="N358" s="4" t="s">
        <v>452</v>
      </c>
    </row>
    <row r="359" spans="1:52" ht="30" customHeight="1" x14ac:dyDescent="0.3">
      <c r="A359" s="19" t="s">
        <v>1487</v>
      </c>
      <c r="B359" s="19" t="s">
        <v>1488</v>
      </c>
      <c r="C359" s="19" t="s">
        <v>71</v>
      </c>
      <c r="D359" s="20">
        <v>1</v>
      </c>
      <c r="E359" s="21">
        <f>일위대가목록!E184</f>
        <v>0</v>
      </c>
      <c r="F359" s="22">
        <f>TRUNC(E359*D359,1)</f>
        <v>0</v>
      </c>
      <c r="G359" s="21">
        <f>일위대가목록!F184</f>
        <v>0</v>
      </c>
      <c r="H359" s="22">
        <f>TRUNC(G359*D359,1)</f>
        <v>0</v>
      </c>
      <c r="I359" s="21">
        <f>일위대가목록!G184</f>
        <v>0</v>
      </c>
      <c r="J359" s="22">
        <f>TRUNC(I359*D359,1)</f>
        <v>0</v>
      </c>
      <c r="K359" s="21">
        <f t="shared" ref="K359:L361" si="60">TRUNC(E359+G359+I359,1)</f>
        <v>0</v>
      </c>
      <c r="L359" s="22">
        <f t="shared" si="60"/>
        <v>0</v>
      </c>
      <c r="M359" s="19" t="s">
        <v>1489</v>
      </c>
      <c r="N359" s="4" t="s">
        <v>452</v>
      </c>
      <c r="O359" s="4" t="s">
        <v>1490</v>
      </c>
      <c r="P359" s="4" t="s">
        <v>62</v>
      </c>
      <c r="Q359" s="4" t="s">
        <v>63</v>
      </c>
      <c r="R359" s="4" t="s">
        <v>63</v>
      </c>
      <c r="AV359" s="4" t="s">
        <v>51</v>
      </c>
      <c r="AW359" s="4" t="s">
        <v>1499</v>
      </c>
      <c r="AX359" s="4" t="s">
        <v>51</v>
      </c>
      <c r="AY359" s="4" t="s">
        <v>51</v>
      </c>
      <c r="AZ359" s="4" t="s">
        <v>51</v>
      </c>
    </row>
    <row r="360" spans="1:52" ht="30" customHeight="1" x14ac:dyDescent="0.3">
      <c r="A360" s="19" t="s">
        <v>1492</v>
      </c>
      <c r="B360" s="19" t="s">
        <v>1493</v>
      </c>
      <c r="C360" s="19" t="s">
        <v>71</v>
      </c>
      <c r="D360" s="20">
        <v>1</v>
      </c>
      <c r="E360" s="21">
        <f>일위대가목록!E185</f>
        <v>0</v>
      </c>
      <c r="F360" s="22">
        <f>TRUNC(E360*D360,1)</f>
        <v>0</v>
      </c>
      <c r="G360" s="21">
        <f>일위대가목록!F185</f>
        <v>0</v>
      </c>
      <c r="H360" s="22">
        <f>TRUNC(G360*D360,1)</f>
        <v>0</v>
      </c>
      <c r="I360" s="21">
        <f>일위대가목록!G185</f>
        <v>0</v>
      </c>
      <c r="J360" s="22">
        <f>TRUNC(I360*D360,1)</f>
        <v>0</v>
      </c>
      <c r="K360" s="21">
        <f t="shared" si="60"/>
        <v>0</v>
      </c>
      <c r="L360" s="22">
        <f t="shared" si="60"/>
        <v>0</v>
      </c>
      <c r="M360" s="19" t="s">
        <v>1494</v>
      </c>
      <c r="N360" s="4" t="s">
        <v>452</v>
      </c>
      <c r="O360" s="4" t="s">
        <v>1495</v>
      </c>
      <c r="P360" s="4" t="s">
        <v>62</v>
      </c>
      <c r="Q360" s="4" t="s">
        <v>63</v>
      </c>
      <c r="R360" s="4" t="s">
        <v>63</v>
      </c>
      <c r="AV360" s="4" t="s">
        <v>51</v>
      </c>
      <c r="AW360" s="4" t="s">
        <v>1500</v>
      </c>
      <c r="AX360" s="4" t="s">
        <v>51</v>
      </c>
      <c r="AY360" s="4" t="s">
        <v>51</v>
      </c>
      <c r="AZ360" s="4" t="s">
        <v>51</v>
      </c>
    </row>
    <row r="361" spans="1:52" ht="30" customHeight="1" x14ac:dyDescent="0.3">
      <c r="A361" s="19" t="s">
        <v>1481</v>
      </c>
      <c r="B361" s="19" t="s">
        <v>1501</v>
      </c>
      <c r="C361" s="19" t="s">
        <v>71</v>
      </c>
      <c r="D361" s="20">
        <v>1</v>
      </c>
      <c r="E361" s="21">
        <f>일위대가목록!E186</f>
        <v>0</v>
      </c>
      <c r="F361" s="22">
        <f>TRUNC(E361*D361,1)</f>
        <v>0</v>
      </c>
      <c r="G361" s="21">
        <f>일위대가목록!F186</f>
        <v>0</v>
      </c>
      <c r="H361" s="22">
        <f>TRUNC(G361*D361,1)</f>
        <v>0</v>
      </c>
      <c r="I361" s="21">
        <f>일위대가목록!G186</f>
        <v>0</v>
      </c>
      <c r="J361" s="22">
        <f>TRUNC(I361*D361,1)</f>
        <v>0</v>
      </c>
      <c r="K361" s="21">
        <f t="shared" si="60"/>
        <v>0</v>
      </c>
      <c r="L361" s="22">
        <f t="shared" si="60"/>
        <v>0</v>
      </c>
      <c r="M361" s="19" t="s">
        <v>1502</v>
      </c>
      <c r="N361" s="4" t="s">
        <v>452</v>
      </c>
      <c r="O361" s="4" t="s">
        <v>1503</v>
      </c>
      <c r="P361" s="4" t="s">
        <v>62</v>
      </c>
      <c r="Q361" s="4" t="s">
        <v>63</v>
      </c>
      <c r="R361" s="4" t="s">
        <v>63</v>
      </c>
      <c r="AV361" s="4" t="s">
        <v>51</v>
      </c>
      <c r="AW361" s="4" t="s">
        <v>1504</v>
      </c>
      <c r="AX361" s="4" t="s">
        <v>51</v>
      </c>
      <c r="AY361" s="4" t="s">
        <v>51</v>
      </c>
      <c r="AZ361" s="4" t="s">
        <v>51</v>
      </c>
    </row>
    <row r="362" spans="1:52" ht="30" customHeight="1" x14ac:dyDescent="0.3">
      <c r="A362" s="19" t="s">
        <v>974</v>
      </c>
      <c r="B362" s="19" t="s">
        <v>51</v>
      </c>
      <c r="C362" s="19" t="s">
        <v>51</v>
      </c>
      <c r="D362" s="20"/>
      <c r="E362" s="21"/>
      <c r="F362" s="22">
        <f>TRUNC(SUMIF(N359:N361, N358, F359:F361),0)</f>
        <v>0</v>
      </c>
      <c r="G362" s="21"/>
      <c r="H362" s="22">
        <f>TRUNC(SUMIF(N359:N361, N358, H359:H361),0)</f>
        <v>0</v>
      </c>
      <c r="I362" s="21"/>
      <c r="J362" s="22">
        <f>TRUNC(SUMIF(N359:N361, N358, J359:J361),0)</f>
        <v>0</v>
      </c>
      <c r="K362" s="21"/>
      <c r="L362" s="22">
        <f>F362+H362+J362</f>
        <v>0</v>
      </c>
      <c r="M362" s="19" t="s">
        <v>51</v>
      </c>
      <c r="N362" s="4" t="s">
        <v>81</v>
      </c>
      <c r="O362" s="4" t="s">
        <v>81</v>
      </c>
      <c r="P362" s="4" t="s">
        <v>51</v>
      </c>
      <c r="Q362" s="4" t="s">
        <v>51</v>
      </c>
      <c r="R362" s="4" t="s">
        <v>51</v>
      </c>
      <c r="AV362" s="4" t="s">
        <v>51</v>
      </c>
      <c r="AW362" s="4" t="s">
        <v>51</v>
      </c>
      <c r="AX362" s="4" t="s">
        <v>51</v>
      </c>
      <c r="AY362" s="4" t="s">
        <v>51</v>
      </c>
      <c r="AZ362" s="4" t="s">
        <v>51</v>
      </c>
    </row>
    <row r="363" spans="1:52" ht="30" customHeight="1" x14ac:dyDescent="0.3">
      <c r="A363" s="20"/>
      <c r="B363" s="20"/>
      <c r="C363" s="20"/>
      <c r="D363" s="20"/>
      <c r="E363" s="21"/>
      <c r="F363" s="22"/>
      <c r="G363" s="21"/>
      <c r="H363" s="22"/>
      <c r="I363" s="21"/>
      <c r="J363" s="22"/>
      <c r="K363" s="21"/>
      <c r="L363" s="22"/>
      <c r="M363" s="20"/>
    </row>
    <row r="364" spans="1:52" ht="30" customHeight="1" x14ac:dyDescent="0.3">
      <c r="A364" s="14" t="s">
        <v>1505</v>
      </c>
      <c r="B364" s="15"/>
      <c r="C364" s="15"/>
      <c r="D364" s="15"/>
      <c r="E364" s="16"/>
      <c r="F364" s="17"/>
      <c r="G364" s="16"/>
      <c r="H364" s="17"/>
      <c r="I364" s="16"/>
      <c r="J364" s="17"/>
      <c r="K364" s="16"/>
      <c r="L364" s="17"/>
      <c r="M364" s="18"/>
      <c r="N364" s="4" t="s">
        <v>459</v>
      </c>
    </row>
    <row r="365" spans="1:52" ht="30" customHeight="1" x14ac:dyDescent="0.3">
      <c r="A365" s="19" t="s">
        <v>1506</v>
      </c>
      <c r="B365" s="19" t="s">
        <v>1507</v>
      </c>
      <c r="C365" s="19" t="s">
        <v>71</v>
      </c>
      <c r="D365" s="20">
        <v>1.05</v>
      </c>
      <c r="E365" s="21">
        <f>단가대비표!O43</f>
        <v>0</v>
      </c>
      <c r="F365" s="22">
        <f>TRUNC(E365*D365,1)</f>
        <v>0</v>
      </c>
      <c r="G365" s="21">
        <f>단가대비표!P43</f>
        <v>0</v>
      </c>
      <c r="H365" s="22">
        <f>TRUNC(G365*D365,1)</f>
        <v>0</v>
      </c>
      <c r="I365" s="21">
        <f>단가대비표!V43</f>
        <v>0</v>
      </c>
      <c r="J365" s="22">
        <f>TRUNC(I365*D365,1)</f>
        <v>0</v>
      </c>
      <c r="K365" s="21">
        <f>TRUNC(E365+G365+I365,1)</f>
        <v>0</v>
      </c>
      <c r="L365" s="22">
        <f>TRUNC(F365+H365+J365,1)</f>
        <v>0</v>
      </c>
      <c r="M365" s="19" t="s">
        <v>51</v>
      </c>
      <c r="N365" s="4" t="s">
        <v>459</v>
      </c>
      <c r="O365" s="4" t="s">
        <v>1508</v>
      </c>
      <c r="P365" s="4" t="s">
        <v>63</v>
      </c>
      <c r="Q365" s="4" t="s">
        <v>63</v>
      </c>
      <c r="R365" s="4" t="s">
        <v>62</v>
      </c>
      <c r="V365" s="2">
        <v>1</v>
      </c>
      <c r="AV365" s="4" t="s">
        <v>51</v>
      </c>
      <c r="AW365" s="4" t="s">
        <v>1509</v>
      </c>
      <c r="AX365" s="4" t="s">
        <v>51</v>
      </c>
      <c r="AY365" s="4" t="s">
        <v>51</v>
      </c>
      <c r="AZ365" s="4" t="s">
        <v>51</v>
      </c>
    </row>
    <row r="366" spans="1:52" ht="30" customHeight="1" x14ac:dyDescent="0.3">
      <c r="A366" s="19" t="s">
        <v>1510</v>
      </c>
      <c r="B366" s="19" t="s">
        <v>1388</v>
      </c>
      <c r="C366" s="19" t="s">
        <v>168</v>
      </c>
      <c r="D366" s="20">
        <v>1</v>
      </c>
      <c r="E366" s="21">
        <f>TRUNC(SUMIF(V365:V366, RIGHTB(O366, 1), F365:F366)*U366, 2)</f>
        <v>0</v>
      </c>
      <c r="F366" s="22">
        <f>TRUNC(E366*D366,1)</f>
        <v>0</v>
      </c>
      <c r="G366" s="21">
        <v>0</v>
      </c>
      <c r="H366" s="22">
        <f>TRUNC(G366*D366,1)</f>
        <v>0</v>
      </c>
      <c r="I366" s="21">
        <v>0</v>
      </c>
      <c r="J366" s="22">
        <f>TRUNC(I366*D366,1)</f>
        <v>0</v>
      </c>
      <c r="K366" s="21">
        <f>TRUNC(E366+G366+I366,1)</f>
        <v>0</v>
      </c>
      <c r="L366" s="22">
        <f>TRUNC(F366+H366+J366,1)</f>
        <v>0</v>
      </c>
      <c r="M366" s="19" t="s">
        <v>51</v>
      </c>
      <c r="N366" s="4" t="s">
        <v>459</v>
      </c>
      <c r="O366" s="4" t="s">
        <v>571</v>
      </c>
      <c r="P366" s="4" t="s">
        <v>63</v>
      </c>
      <c r="Q366" s="4" t="s">
        <v>63</v>
      </c>
      <c r="R366" s="4" t="s">
        <v>63</v>
      </c>
      <c r="S366" s="2">
        <v>0</v>
      </c>
      <c r="T366" s="2">
        <v>0</v>
      </c>
      <c r="U366" s="2">
        <v>0.03</v>
      </c>
      <c r="AV366" s="4" t="s">
        <v>51</v>
      </c>
      <c r="AW366" s="4" t="s">
        <v>1511</v>
      </c>
      <c r="AX366" s="4" t="s">
        <v>51</v>
      </c>
      <c r="AY366" s="4" t="s">
        <v>51</v>
      </c>
      <c r="AZ366" s="4" t="s">
        <v>51</v>
      </c>
    </row>
    <row r="367" spans="1:52" ht="30" customHeight="1" x14ac:dyDescent="0.3">
      <c r="A367" s="19" t="s">
        <v>974</v>
      </c>
      <c r="B367" s="19" t="s">
        <v>51</v>
      </c>
      <c r="C367" s="19" t="s">
        <v>51</v>
      </c>
      <c r="D367" s="20"/>
      <c r="E367" s="21"/>
      <c r="F367" s="22">
        <f>TRUNC(SUMIF(N365:N366, N364, F365:F366),0)</f>
        <v>0</v>
      </c>
      <c r="G367" s="21"/>
      <c r="H367" s="22">
        <f>TRUNC(SUMIF(N365:N366, N364, H365:H366),0)</f>
        <v>0</v>
      </c>
      <c r="I367" s="21"/>
      <c r="J367" s="22">
        <f>TRUNC(SUMIF(N365:N366, N364, J365:J366),0)</f>
        <v>0</v>
      </c>
      <c r="K367" s="21"/>
      <c r="L367" s="22">
        <f>F367+H367+J367</f>
        <v>0</v>
      </c>
      <c r="M367" s="19" t="s">
        <v>51</v>
      </c>
      <c r="N367" s="4" t="s">
        <v>81</v>
      </c>
      <c r="O367" s="4" t="s">
        <v>81</v>
      </c>
      <c r="P367" s="4" t="s">
        <v>51</v>
      </c>
      <c r="Q367" s="4" t="s">
        <v>51</v>
      </c>
      <c r="R367" s="4" t="s">
        <v>51</v>
      </c>
      <c r="AV367" s="4" t="s">
        <v>51</v>
      </c>
      <c r="AW367" s="4" t="s">
        <v>51</v>
      </c>
      <c r="AX367" s="4" t="s">
        <v>51</v>
      </c>
      <c r="AY367" s="4" t="s">
        <v>51</v>
      </c>
      <c r="AZ367" s="4" t="s">
        <v>51</v>
      </c>
    </row>
    <row r="368" spans="1:52" ht="30" customHeight="1" x14ac:dyDescent="0.3">
      <c r="A368" s="20"/>
      <c r="B368" s="20"/>
      <c r="C368" s="20"/>
      <c r="D368" s="20"/>
      <c r="E368" s="21"/>
      <c r="F368" s="22"/>
      <c r="G368" s="21"/>
      <c r="H368" s="22"/>
      <c r="I368" s="21"/>
      <c r="J368" s="22"/>
      <c r="K368" s="21"/>
      <c r="L368" s="22"/>
      <c r="M368" s="20"/>
    </row>
    <row r="369" spans="1:52" ht="30" customHeight="1" x14ac:dyDescent="0.3">
      <c r="A369" s="14" t="s">
        <v>1512</v>
      </c>
      <c r="B369" s="15"/>
      <c r="C369" s="15"/>
      <c r="D369" s="15"/>
      <c r="E369" s="16"/>
      <c r="F369" s="17"/>
      <c r="G369" s="16"/>
      <c r="H369" s="17"/>
      <c r="I369" s="16"/>
      <c r="J369" s="17"/>
      <c r="K369" s="16"/>
      <c r="L369" s="17"/>
      <c r="M369" s="18"/>
      <c r="N369" s="4" t="s">
        <v>464</v>
      </c>
    </row>
    <row r="370" spans="1:52" ht="30" customHeight="1" x14ac:dyDescent="0.3">
      <c r="A370" s="19" t="s">
        <v>1513</v>
      </c>
      <c r="B370" s="19" t="s">
        <v>1514</v>
      </c>
      <c r="C370" s="19" t="s">
        <v>337</v>
      </c>
      <c r="D370" s="20">
        <v>1.7176</v>
      </c>
      <c r="E370" s="21">
        <f>단가대비표!O80</f>
        <v>0</v>
      </c>
      <c r="F370" s="22">
        <f t="shared" ref="F370:F385" si="61">TRUNC(E370*D370,1)</f>
        <v>0</v>
      </c>
      <c r="G370" s="21">
        <f>단가대비표!P80</f>
        <v>0</v>
      </c>
      <c r="H370" s="22">
        <f t="shared" ref="H370:H385" si="62">TRUNC(G370*D370,1)</f>
        <v>0</v>
      </c>
      <c r="I370" s="21">
        <f>단가대비표!V80</f>
        <v>0</v>
      </c>
      <c r="J370" s="22">
        <f t="shared" ref="J370:J385" si="63">TRUNC(I370*D370,1)</f>
        <v>0</v>
      </c>
      <c r="K370" s="21">
        <f t="shared" ref="K370:K385" si="64">TRUNC(E370+G370+I370,1)</f>
        <v>0</v>
      </c>
      <c r="L370" s="22">
        <f t="shared" ref="L370:L385" si="65">TRUNC(F370+H370+J370,1)</f>
        <v>0</v>
      </c>
      <c r="M370" s="19" t="s">
        <v>51</v>
      </c>
      <c r="N370" s="4" t="s">
        <v>464</v>
      </c>
      <c r="O370" s="4" t="s">
        <v>1515</v>
      </c>
      <c r="P370" s="4" t="s">
        <v>63</v>
      </c>
      <c r="Q370" s="4" t="s">
        <v>63</v>
      </c>
      <c r="R370" s="4" t="s">
        <v>62</v>
      </c>
      <c r="AV370" s="4" t="s">
        <v>51</v>
      </c>
      <c r="AW370" s="4" t="s">
        <v>1516</v>
      </c>
      <c r="AX370" s="4" t="s">
        <v>51</v>
      </c>
      <c r="AY370" s="4" t="s">
        <v>51</v>
      </c>
      <c r="AZ370" s="4" t="s">
        <v>51</v>
      </c>
    </row>
    <row r="371" spans="1:52" ht="30" customHeight="1" x14ac:dyDescent="0.3">
      <c r="A371" s="19" t="s">
        <v>1517</v>
      </c>
      <c r="B371" s="19" t="s">
        <v>1518</v>
      </c>
      <c r="C371" s="19" t="s">
        <v>337</v>
      </c>
      <c r="D371" s="20">
        <v>20.929400000000001</v>
      </c>
      <c r="E371" s="21">
        <f>단가대비표!O81</f>
        <v>0</v>
      </c>
      <c r="F371" s="22">
        <f t="shared" si="61"/>
        <v>0</v>
      </c>
      <c r="G371" s="21">
        <f>단가대비표!P81</f>
        <v>0</v>
      </c>
      <c r="H371" s="22">
        <f t="shared" si="62"/>
        <v>0</v>
      </c>
      <c r="I371" s="21">
        <f>단가대비표!V81</f>
        <v>0</v>
      </c>
      <c r="J371" s="22">
        <f t="shared" si="63"/>
        <v>0</v>
      </c>
      <c r="K371" s="21">
        <f t="shared" si="64"/>
        <v>0</v>
      </c>
      <c r="L371" s="22">
        <f t="shared" si="65"/>
        <v>0</v>
      </c>
      <c r="M371" s="19" t="s">
        <v>51</v>
      </c>
      <c r="N371" s="4" t="s">
        <v>464</v>
      </c>
      <c r="O371" s="4" t="s">
        <v>1519</v>
      </c>
      <c r="P371" s="4" t="s">
        <v>63</v>
      </c>
      <c r="Q371" s="4" t="s">
        <v>63</v>
      </c>
      <c r="R371" s="4" t="s">
        <v>62</v>
      </c>
      <c r="AV371" s="4" t="s">
        <v>51</v>
      </c>
      <c r="AW371" s="4" t="s">
        <v>1520</v>
      </c>
      <c r="AX371" s="4" t="s">
        <v>51</v>
      </c>
      <c r="AY371" s="4" t="s">
        <v>51</v>
      </c>
      <c r="AZ371" s="4" t="s">
        <v>51</v>
      </c>
    </row>
    <row r="372" spans="1:52" ht="30" customHeight="1" x14ac:dyDescent="0.3">
      <c r="A372" s="19" t="s">
        <v>1521</v>
      </c>
      <c r="B372" s="19" t="s">
        <v>1522</v>
      </c>
      <c r="C372" s="19" t="s">
        <v>337</v>
      </c>
      <c r="D372" s="20">
        <v>20.929400000000001</v>
      </c>
      <c r="E372" s="21">
        <f>단가대비표!O82</f>
        <v>0</v>
      </c>
      <c r="F372" s="22">
        <f t="shared" si="61"/>
        <v>0</v>
      </c>
      <c r="G372" s="21">
        <f>단가대비표!P82</f>
        <v>0</v>
      </c>
      <c r="H372" s="22">
        <f t="shared" si="62"/>
        <v>0</v>
      </c>
      <c r="I372" s="21">
        <f>단가대비표!V82</f>
        <v>0</v>
      </c>
      <c r="J372" s="22">
        <f t="shared" si="63"/>
        <v>0</v>
      </c>
      <c r="K372" s="21">
        <f t="shared" si="64"/>
        <v>0</v>
      </c>
      <c r="L372" s="22">
        <f t="shared" si="65"/>
        <v>0</v>
      </c>
      <c r="M372" s="19" t="s">
        <v>51</v>
      </c>
      <c r="N372" s="4" t="s">
        <v>464</v>
      </c>
      <c r="O372" s="4" t="s">
        <v>1523</v>
      </c>
      <c r="P372" s="4" t="s">
        <v>63</v>
      </c>
      <c r="Q372" s="4" t="s">
        <v>63</v>
      </c>
      <c r="R372" s="4" t="s">
        <v>62</v>
      </c>
      <c r="AV372" s="4" t="s">
        <v>51</v>
      </c>
      <c r="AW372" s="4" t="s">
        <v>1524</v>
      </c>
      <c r="AX372" s="4" t="s">
        <v>51</v>
      </c>
      <c r="AY372" s="4" t="s">
        <v>51</v>
      </c>
      <c r="AZ372" s="4" t="s">
        <v>51</v>
      </c>
    </row>
    <row r="373" spans="1:52" ht="30" customHeight="1" x14ac:dyDescent="0.3">
      <c r="A373" s="19" t="s">
        <v>1525</v>
      </c>
      <c r="B373" s="19" t="s">
        <v>1526</v>
      </c>
      <c r="C373" s="19" t="s">
        <v>337</v>
      </c>
      <c r="D373" s="20">
        <v>6.2824</v>
      </c>
      <c r="E373" s="21">
        <f>단가대비표!O83</f>
        <v>0</v>
      </c>
      <c r="F373" s="22">
        <f t="shared" si="61"/>
        <v>0</v>
      </c>
      <c r="G373" s="21">
        <f>단가대비표!P83</f>
        <v>0</v>
      </c>
      <c r="H373" s="22">
        <f t="shared" si="62"/>
        <v>0</v>
      </c>
      <c r="I373" s="21">
        <f>단가대비표!V83</f>
        <v>0</v>
      </c>
      <c r="J373" s="22">
        <f t="shared" si="63"/>
        <v>0</v>
      </c>
      <c r="K373" s="21">
        <f t="shared" si="64"/>
        <v>0</v>
      </c>
      <c r="L373" s="22">
        <f t="shared" si="65"/>
        <v>0</v>
      </c>
      <c r="M373" s="19" t="s">
        <v>51</v>
      </c>
      <c r="N373" s="4" t="s">
        <v>464</v>
      </c>
      <c r="O373" s="4" t="s">
        <v>1527</v>
      </c>
      <c r="P373" s="4" t="s">
        <v>63</v>
      </c>
      <c r="Q373" s="4" t="s">
        <v>63</v>
      </c>
      <c r="R373" s="4" t="s">
        <v>62</v>
      </c>
      <c r="AV373" s="4" t="s">
        <v>51</v>
      </c>
      <c r="AW373" s="4" t="s">
        <v>1528</v>
      </c>
      <c r="AX373" s="4" t="s">
        <v>51</v>
      </c>
      <c r="AY373" s="4" t="s">
        <v>51</v>
      </c>
      <c r="AZ373" s="4" t="s">
        <v>51</v>
      </c>
    </row>
    <row r="374" spans="1:52" ht="30" customHeight="1" x14ac:dyDescent="0.3">
      <c r="A374" s="19" t="s">
        <v>1529</v>
      </c>
      <c r="B374" s="19" t="s">
        <v>1530</v>
      </c>
      <c r="C374" s="19" t="s">
        <v>207</v>
      </c>
      <c r="D374" s="20">
        <v>2.0234999999999999</v>
      </c>
      <c r="E374" s="21">
        <f>단가대비표!O84</f>
        <v>0</v>
      </c>
      <c r="F374" s="22">
        <f t="shared" si="61"/>
        <v>0</v>
      </c>
      <c r="G374" s="21">
        <f>단가대비표!P84</f>
        <v>0</v>
      </c>
      <c r="H374" s="22">
        <f t="shared" si="62"/>
        <v>0</v>
      </c>
      <c r="I374" s="21">
        <f>단가대비표!V84</f>
        <v>0</v>
      </c>
      <c r="J374" s="22">
        <f t="shared" si="63"/>
        <v>0</v>
      </c>
      <c r="K374" s="21">
        <f t="shared" si="64"/>
        <v>0</v>
      </c>
      <c r="L374" s="22">
        <f t="shared" si="65"/>
        <v>0</v>
      </c>
      <c r="M374" s="19" t="s">
        <v>51</v>
      </c>
      <c r="N374" s="4" t="s">
        <v>464</v>
      </c>
      <c r="O374" s="4" t="s">
        <v>1531</v>
      </c>
      <c r="P374" s="4" t="s">
        <v>63</v>
      </c>
      <c r="Q374" s="4" t="s">
        <v>63</v>
      </c>
      <c r="R374" s="4" t="s">
        <v>62</v>
      </c>
      <c r="AV374" s="4" t="s">
        <v>51</v>
      </c>
      <c r="AW374" s="4" t="s">
        <v>1532</v>
      </c>
      <c r="AX374" s="4" t="s">
        <v>51</v>
      </c>
      <c r="AY374" s="4" t="s">
        <v>51</v>
      </c>
      <c r="AZ374" s="4" t="s">
        <v>51</v>
      </c>
    </row>
    <row r="375" spans="1:52" ht="30" customHeight="1" x14ac:dyDescent="0.3">
      <c r="A375" s="19" t="s">
        <v>1529</v>
      </c>
      <c r="B375" s="19" t="s">
        <v>1533</v>
      </c>
      <c r="C375" s="19" t="s">
        <v>207</v>
      </c>
      <c r="D375" s="20">
        <v>0.66590000000000005</v>
      </c>
      <c r="E375" s="21">
        <f>단가대비표!O85</f>
        <v>0</v>
      </c>
      <c r="F375" s="22">
        <f t="shared" si="61"/>
        <v>0</v>
      </c>
      <c r="G375" s="21">
        <f>단가대비표!P85</f>
        <v>0</v>
      </c>
      <c r="H375" s="22">
        <f t="shared" si="62"/>
        <v>0</v>
      </c>
      <c r="I375" s="21">
        <f>단가대비표!V85</f>
        <v>0</v>
      </c>
      <c r="J375" s="22">
        <f t="shared" si="63"/>
        <v>0</v>
      </c>
      <c r="K375" s="21">
        <f t="shared" si="64"/>
        <v>0</v>
      </c>
      <c r="L375" s="22">
        <f t="shared" si="65"/>
        <v>0</v>
      </c>
      <c r="M375" s="19" t="s">
        <v>51</v>
      </c>
      <c r="N375" s="4" t="s">
        <v>464</v>
      </c>
      <c r="O375" s="4" t="s">
        <v>1534</v>
      </c>
      <c r="P375" s="4" t="s">
        <v>63</v>
      </c>
      <c r="Q375" s="4" t="s">
        <v>63</v>
      </c>
      <c r="R375" s="4" t="s">
        <v>62</v>
      </c>
      <c r="AV375" s="4" t="s">
        <v>51</v>
      </c>
      <c r="AW375" s="4" t="s">
        <v>1535</v>
      </c>
      <c r="AX375" s="4" t="s">
        <v>51</v>
      </c>
      <c r="AY375" s="4" t="s">
        <v>51</v>
      </c>
      <c r="AZ375" s="4" t="s">
        <v>51</v>
      </c>
    </row>
    <row r="376" spans="1:52" ht="30" customHeight="1" x14ac:dyDescent="0.3">
      <c r="A376" s="19" t="s">
        <v>1529</v>
      </c>
      <c r="B376" s="19" t="s">
        <v>1533</v>
      </c>
      <c r="C376" s="19" t="s">
        <v>207</v>
      </c>
      <c r="D376" s="20">
        <v>3.7776000000000001</v>
      </c>
      <c r="E376" s="21">
        <f>단가대비표!O86</f>
        <v>0</v>
      </c>
      <c r="F376" s="22">
        <f t="shared" si="61"/>
        <v>0</v>
      </c>
      <c r="G376" s="21">
        <f>단가대비표!P86</f>
        <v>0</v>
      </c>
      <c r="H376" s="22">
        <f t="shared" si="62"/>
        <v>0</v>
      </c>
      <c r="I376" s="21">
        <f>단가대비표!V86</f>
        <v>0</v>
      </c>
      <c r="J376" s="22">
        <f t="shared" si="63"/>
        <v>0</v>
      </c>
      <c r="K376" s="21">
        <f t="shared" si="64"/>
        <v>0</v>
      </c>
      <c r="L376" s="22">
        <f t="shared" si="65"/>
        <v>0</v>
      </c>
      <c r="M376" s="19" t="s">
        <v>51</v>
      </c>
      <c r="N376" s="4" t="s">
        <v>464</v>
      </c>
      <c r="O376" s="4" t="s">
        <v>1536</v>
      </c>
      <c r="P376" s="4" t="s">
        <v>63</v>
      </c>
      <c r="Q376" s="4" t="s">
        <v>63</v>
      </c>
      <c r="R376" s="4" t="s">
        <v>62</v>
      </c>
      <c r="AV376" s="4" t="s">
        <v>51</v>
      </c>
      <c r="AW376" s="4" t="s">
        <v>1537</v>
      </c>
      <c r="AX376" s="4" t="s">
        <v>51</v>
      </c>
      <c r="AY376" s="4" t="s">
        <v>51</v>
      </c>
      <c r="AZ376" s="4" t="s">
        <v>51</v>
      </c>
    </row>
    <row r="377" spans="1:52" ht="30" customHeight="1" x14ac:dyDescent="0.3">
      <c r="A377" s="19" t="s">
        <v>1538</v>
      </c>
      <c r="B377" s="19" t="s">
        <v>1539</v>
      </c>
      <c r="C377" s="19" t="s">
        <v>337</v>
      </c>
      <c r="D377" s="20">
        <v>0.87060000000000004</v>
      </c>
      <c r="E377" s="21">
        <f>단가대비표!O87</f>
        <v>0</v>
      </c>
      <c r="F377" s="22">
        <f t="shared" si="61"/>
        <v>0</v>
      </c>
      <c r="G377" s="21">
        <f>단가대비표!P87</f>
        <v>0</v>
      </c>
      <c r="H377" s="22">
        <f t="shared" si="62"/>
        <v>0</v>
      </c>
      <c r="I377" s="21">
        <f>단가대비표!V87</f>
        <v>0</v>
      </c>
      <c r="J377" s="22">
        <f t="shared" si="63"/>
        <v>0</v>
      </c>
      <c r="K377" s="21">
        <f t="shared" si="64"/>
        <v>0</v>
      </c>
      <c r="L377" s="22">
        <f t="shared" si="65"/>
        <v>0</v>
      </c>
      <c r="M377" s="19" t="s">
        <v>51</v>
      </c>
      <c r="N377" s="4" t="s">
        <v>464</v>
      </c>
      <c r="O377" s="4" t="s">
        <v>1540</v>
      </c>
      <c r="P377" s="4" t="s">
        <v>63</v>
      </c>
      <c r="Q377" s="4" t="s">
        <v>63</v>
      </c>
      <c r="R377" s="4" t="s">
        <v>62</v>
      </c>
      <c r="AV377" s="4" t="s">
        <v>51</v>
      </c>
      <c r="AW377" s="4" t="s">
        <v>1541</v>
      </c>
      <c r="AX377" s="4" t="s">
        <v>51</v>
      </c>
      <c r="AY377" s="4" t="s">
        <v>51</v>
      </c>
      <c r="AZ377" s="4" t="s">
        <v>51</v>
      </c>
    </row>
    <row r="378" spans="1:52" ht="30" customHeight="1" x14ac:dyDescent="0.3">
      <c r="A378" s="19" t="s">
        <v>1542</v>
      </c>
      <c r="B378" s="19" t="s">
        <v>1543</v>
      </c>
      <c r="C378" s="19" t="s">
        <v>337</v>
      </c>
      <c r="D378" s="20">
        <v>0.78820000000000001</v>
      </c>
      <c r="E378" s="21">
        <f>단가대비표!O88</f>
        <v>0</v>
      </c>
      <c r="F378" s="22">
        <f t="shared" si="61"/>
        <v>0</v>
      </c>
      <c r="G378" s="21">
        <f>단가대비표!P88</f>
        <v>0</v>
      </c>
      <c r="H378" s="22">
        <f t="shared" si="62"/>
        <v>0</v>
      </c>
      <c r="I378" s="21">
        <f>단가대비표!V88</f>
        <v>0</v>
      </c>
      <c r="J378" s="22">
        <f t="shared" si="63"/>
        <v>0</v>
      </c>
      <c r="K378" s="21">
        <f t="shared" si="64"/>
        <v>0</v>
      </c>
      <c r="L378" s="22">
        <f t="shared" si="65"/>
        <v>0</v>
      </c>
      <c r="M378" s="19" t="s">
        <v>51</v>
      </c>
      <c r="N378" s="4" t="s">
        <v>464</v>
      </c>
      <c r="O378" s="4" t="s">
        <v>1544</v>
      </c>
      <c r="P378" s="4" t="s">
        <v>63</v>
      </c>
      <c r="Q378" s="4" t="s">
        <v>63</v>
      </c>
      <c r="R378" s="4" t="s">
        <v>62</v>
      </c>
      <c r="AV378" s="4" t="s">
        <v>51</v>
      </c>
      <c r="AW378" s="4" t="s">
        <v>1545</v>
      </c>
      <c r="AX378" s="4" t="s">
        <v>51</v>
      </c>
      <c r="AY378" s="4" t="s">
        <v>51</v>
      </c>
      <c r="AZ378" s="4" t="s">
        <v>51</v>
      </c>
    </row>
    <row r="379" spans="1:52" ht="30" customHeight="1" x14ac:dyDescent="0.3">
      <c r="A379" s="19" t="s">
        <v>1546</v>
      </c>
      <c r="B379" s="19" t="s">
        <v>1547</v>
      </c>
      <c r="C379" s="19" t="s">
        <v>337</v>
      </c>
      <c r="D379" s="20">
        <v>4.2470999999999997</v>
      </c>
      <c r="E379" s="21">
        <f>단가대비표!O89</f>
        <v>0</v>
      </c>
      <c r="F379" s="22">
        <f t="shared" si="61"/>
        <v>0</v>
      </c>
      <c r="G379" s="21">
        <f>단가대비표!P89</f>
        <v>0</v>
      </c>
      <c r="H379" s="22">
        <f t="shared" si="62"/>
        <v>0</v>
      </c>
      <c r="I379" s="21">
        <f>단가대비표!V89</f>
        <v>0</v>
      </c>
      <c r="J379" s="22">
        <f t="shared" si="63"/>
        <v>0</v>
      </c>
      <c r="K379" s="21">
        <f t="shared" si="64"/>
        <v>0</v>
      </c>
      <c r="L379" s="22">
        <f t="shared" si="65"/>
        <v>0</v>
      </c>
      <c r="M379" s="19" t="s">
        <v>51</v>
      </c>
      <c r="N379" s="4" t="s">
        <v>464</v>
      </c>
      <c r="O379" s="4" t="s">
        <v>1548</v>
      </c>
      <c r="P379" s="4" t="s">
        <v>63</v>
      </c>
      <c r="Q379" s="4" t="s">
        <v>63</v>
      </c>
      <c r="R379" s="4" t="s">
        <v>62</v>
      </c>
      <c r="AV379" s="4" t="s">
        <v>51</v>
      </c>
      <c r="AW379" s="4" t="s">
        <v>1549</v>
      </c>
      <c r="AX379" s="4" t="s">
        <v>51</v>
      </c>
      <c r="AY379" s="4" t="s">
        <v>51</v>
      </c>
      <c r="AZ379" s="4" t="s">
        <v>51</v>
      </c>
    </row>
    <row r="380" spans="1:52" ht="30" customHeight="1" x14ac:dyDescent="0.3">
      <c r="A380" s="19" t="s">
        <v>1550</v>
      </c>
      <c r="B380" s="19" t="s">
        <v>51</v>
      </c>
      <c r="C380" s="19" t="s">
        <v>71</v>
      </c>
      <c r="D380" s="20">
        <v>4.4600000000000001E-2</v>
      </c>
      <c r="E380" s="21">
        <f>단가대비표!O90</f>
        <v>0</v>
      </c>
      <c r="F380" s="22">
        <f t="shared" si="61"/>
        <v>0</v>
      </c>
      <c r="G380" s="21">
        <f>단가대비표!P90</f>
        <v>0</v>
      </c>
      <c r="H380" s="22">
        <f t="shared" si="62"/>
        <v>0</v>
      </c>
      <c r="I380" s="21">
        <f>단가대비표!V90</f>
        <v>0</v>
      </c>
      <c r="J380" s="22">
        <f t="shared" si="63"/>
        <v>0</v>
      </c>
      <c r="K380" s="21">
        <f t="shared" si="64"/>
        <v>0</v>
      </c>
      <c r="L380" s="22">
        <f t="shared" si="65"/>
        <v>0</v>
      </c>
      <c r="M380" s="19" t="s">
        <v>51</v>
      </c>
      <c r="N380" s="4" t="s">
        <v>464</v>
      </c>
      <c r="O380" s="4" t="s">
        <v>1551</v>
      </c>
      <c r="P380" s="4" t="s">
        <v>63</v>
      </c>
      <c r="Q380" s="4" t="s">
        <v>63</v>
      </c>
      <c r="R380" s="4" t="s">
        <v>62</v>
      </c>
      <c r="AV380" s="4" t="s">
        <v>51</v>
      </c>
      <c r="AW380" s="4" t="s">
        <v>1552</v>
      </c>
      <c r="AX380" s="4" t="s">
        <v>51</v>
      </c>
      <c r="AY380" s="4" t="s">
        <v>51</v>
      </c>
      <c r="AZ380" s="4" t="s">
        <v>51</v>
      </c>
    </row>
    <row r="381" spans="1:52" ht="30" customHeight="1" x14ac:dyDescent="0.3">
      <c r="A381" s="19" t="s">
        <v>1553</v>
      </c>
      <c r="B381" s="19" t="s">
        <v>1547</v>
      </c>
      <c r="C381" s="19" t="s">
        <v>337</v>
      </c>
      <c r="D381" s="20">
        <v>4.0471000000000004</v>
      </c>
      <c r="E381" s="21">
        <f>단가대비표!O91</f>
        <v>0</v>
      </c>
      <c r="F381" s="22">
        <f t="shared" si="61"/>
        <v>0</v>
      </c>
      <c r="G381" s="21">
        <f>단가대비표!P91</f>
        <v>0</v>
      </c>
      <c r="H381" s="22">
        <f t="shared" si="62"/>
        <v>0</v>
      </c>
      <c r="I381" s="21">
        <f>단가대비표!V91</f>
        <v>0</v>
      </c>
      <c r="J381" s="22">
        <f t="shared" si="63"/>
        <v>0</v>
      </c>
      <c r="K381" s="21">
        <f t="shared" si="64"/>
        <v>0</v>
      </c>
      <c r="L381" s="22">
        <f t="shared" si="65"/>
        <v>0</v>
      </c>
      <c r="M381" s="19" t="s">
        <v>51</v>
      </c>
      <c r="N381" s="4" t="s">
        <v>464</v>
      </c>
      <c r="O381" s="4" t="s">
        <v>1554</v>
      </c>
      <c r="P381" s="4" t="s">
        <v>63</v>
      </c>
      <c r="Q381" s="4" t="s">
        <v>63</v>
      </c>
      <c r="R381" s="4" t="s">
        <v>62</v>
      </c>
      <c r="AV381" s="4" t="s">
        <v>51</v>
      </c>
      <c r="AW381" s="4" t="s">
        <v>1555</v>
      </c>
      <c r="AX381" s="4" t="s">
        <v>51</v>
      </c>
      <c r="AY381" s="4" t="s">
        <v>51</v>
      </c>
      <c r="AZ381" s="4" t="s">
        <v>51</v>
      </c>
    </row>
    <row r="382" spans="1:52" ht="30" customHeight="1" x14ac:dyDescent="0.3">
      <c r="A382" s="19" t="s">
        <v>1556</v>
      </c>
      <c r="B382" s="19" t="s">
        <v>51</v>
      </c>
      <c r="C382" s="19" t="s">
        <v>97</v>
      </c>
      <c r="D382" s="20">
        <v>1.2999999999999999E-2</v>
      </c>
      <c r="E382" s="21">
        <f>단가대비표!O92</f>
        <v>0</v>
      </c>
      <c r="F382" s="22">
        <f t="shared" si="61"/>
        <v>0</v>
      </c>
      <c r="G382" s="21">
        <f>단가대비표!P92</f>
        <v>0</v>
      </c>
      <c r="H382" s="22">
        <f t="shared" si="62"/>
        <v>0</v>
      </c>
      <c r="I382" s="21">
        <f>단가대비표!V92</f>
        <v>0</v>
      </c>
      <c r="J382" s="22">
        <f t="shared" si="63"/>
        <v>0</v>
      </c>
      <c r="K382" s="21">
        <f t="shared" si="64"/>
        <v>0</v>
      </c>
      <c r="L382" s="22">
        <f t="shared" si="65"/>
        <v>0</v>
      </c>
      <c r="M382" s="19" t="s">
        <v>51</v>
      </c>
      <c r="N382" s="4" t="s">
        <v>464</v>
      </c>
      <c r="O382" s="4" t="s">
        <v>1557</v>
      </c>
      <c r="P382" s="4" t="s">
        <v>63</v>
      </c>
      <c r="Q382" s="4" t="s">
        <v>63</v>
      </c>
      <c r="R382" s="4" t="s">
        <v>62</v>
      </c>
      <c r="AV382" s="4" t="s">
        <v>51</v>
      </c>
      <c r="AW382" s="4" t="s">
        <v>1558</v>
      </c>
      <c r="AX382" s="4" t="s">
        <v>51</v>
      </c>
      <c r="AY382" s="4" t="s">
        <v>51</v>
      </c>
      <c r="AZ382" s="4" t="s">
        <v>51</v>
      </c>
    </row>
    <row r="383" spans="1:52" ht="30" customHeight="1" x14ac:dyDescent="0.3">
      <c r="A383" s="19" t="s">
        <v>1559</v>
      </c>
      <c r="B383" s="19" t="s">
        <v>51</v>
      </c>
      <c r="C383" s="19" t="s">
        <v>1560</v>
      </c>
      <c r="D383" s="20">
        <v>0.03</v>
      </c>
      <c r="E383" s="21">
        <f>단가대비표!O93</f>
        <v>0</v>
      </c>
      <c r="F383" s="22">
        <f t="shared" si="61"/>
        <v>0</v>
      </c>
      <c r="G383" s="21">
        <f>단가대비표!P93</f>
        <v>0</v>
      </c>
      <c r="H383" s="22">
        <f t="shared" si="62"/>
        <v>0</v>
      </c>
      <c r="I383" s="21">
        <f>단가대비표!V93</f>
        <v>0</v>
      </c>
      <c r="J383" s="22">
        <f t="shared" si="63"/>
        <v>0</v>
      </c>
      <c r="K383" s="21">
        <f t="shared" si="64"/>
        <v>0</v>
      </c>
      <c r="L383" s="22">
        <f t="shared" si="65"/>
        <v>0</v>
      </c>
      <c r="M383" s="19" t="s">
        <v>51</v>
      </c>
      <c r="N383" s="4" t="s">
        <v>464</v>
      </c>
      <c r="O383" s="4" t="s">
        <v>1561</v>
      </c>
      <c r="P383" s="4" t="s">
        <v>63</v>
      </c>
      <c r="Q383" s="4" t="s">
        <v>63</v>
      </c>
      <c r="R383" s="4" t="s">
        <v>62</v>
      </c>
      <c r="AV383" s="4" t="s">
        <v>51</v>
      </c>
      <c r="AW383" s="4" t="s">
        <v>1562</v>
      </c>
      <c r="AX383" s="4" t="s">
        <v>51</v>
      </c>
      <c r="AY383" s="4" t="s">
        <v>51</v>
      </c>
      <c r="AZ383" s="4" t="s">
        <v>51</v>
      </c>
    </row>
    <row r="384" spans="1:52" ht="30" customHeight="1" x14ac:dyDescent="0.3">
      <c r="A384" s="19" t="s">
        <v>1563</v>
      </c>
      <c r="B384" s="19" t="s">
        <v>51</v>
      </c>
      <c r="C384" s="19" t="s">
        <v>1560</v>
      </c>
      <c r="D384" s="20">
        <v>6.1199999999999997E-2</v>
      </c>
      <c r="E384" s="21">
        <f>단가대비표!O94</f>
        <v>0</v>
      </c>
      <c r="F384" s="22">
        <f t="shared" si="61"/>
        <v>0</v>
      </c>
      <c r="G384" s="21">
        <f>단가대비표!P94</f>
        <v>0</v>
      </c>
      <c r="H384" s="22">
        <f t="shared" si="62"/>
        <v>0</v>
      </c>
      <c r="I384" s="21">
        <f>단가대비표!V94</f>
        <v>0</v>
      </c>
      <c r="J384" s="22">
        <f t="shared" si="63"/>
        <v>0</v>
      </c>
      <c r="K384" s="21">
        <f t="shared" si="64"/>
        <v>0</v>
      </c>
      <c r="L384" s="22">
        <f t="shared" si="65"/>
        <v>0</v>
      </c>
      <c r="M384" s="19" t="s">
        <v>51</v>
      </c>
      <c r="N384" s="4" t="s">
        <v>464</v>
      </c>
      <c r="O384" s="4" t="s">
        <v>1564</v>
      </c>
      <c r="P384" s="4" t="s">
        <v>63</v>
      </c>
      <c r="Q384" s="4" t="s">
        <v>63</v>
      </c>
      <c r="R384" s="4" t="s">
        <v>62</v>
      </c>
      <c r="AV384" s="4" t="s">
        <v>51</v>
      </c>
      <c r="AW384" s="4" t="s">
        <v>1565</v>
      </c>
      <c r="AX384" s="4" t="s">
        <v>51</v>
      </c>
      <c r="AY384" s="4" t="s">
        <v>51</v>
      </c>
      <c r="AZ384" s="4" t="s">
        <v>51</v>
      </c>
    </row>
    <row r="385" spans="1:52" ht="30" customHeight="1" x14ac:dyDescent="0.3">
      <c r="A385" s="19" t="s">
        <v>1566</v>
      </c>
      <c r="B385" s="19" t="s">
        <v>51</v>
      </c>
      <c r="C385" s="19" t="s">
        <v>565</v>
      </c>
      <c r="D385" s="20">
        <v>7.0599999999999996E-2</v>
      </c>
      <c r="E385" s="21">
        <f>단가대비표!O95</f>
        <v>0</v>
      </c>
      <c r="F385" s="22">
        <f t="shared" si="61"/>
        <v>0</v>
      </c>
      <c r="G385" s="21">
        <f>단가대비표!P95</f>
        <v>0</v>
      </c>
      <c r="H385" s="22">
        <f t="shared" si="62"/>
        <v>0</v>
      </c>
      <c r="I385" s="21">
        <f>단가대비표!V95</f>
        <v>0</v>
      </c>
      <c r="J385" s="22">
        <f t="shared" si="63"/>
        <v>0</v>
      </c>
      <c r="K385" s="21">
        <f t="shared" si="64"/>
        <v>0</v>
      </c>
      <c r="L385" s="22">
        <f t="shared" si="65"/>
        <v>0</v>
      </c>
      <c r="M385" s="19" t="s">
        <v>51</v>
      </c>
      <c r="N385" s="4" t="s">
        <v>464</v>
      </c>
      <c r="O385" s="4" t="s">
        <v>1567</v>
      </c>
      <c r="P385" s="4" t="s">
        <v>63</v>
      </c>
      <c r="Q385" s="4" t="s">
        <v>63</v>
      </c>
      <c r="R385" s="4" t="s">
        <v>62</v>
      </c>
      <c r="AV385" s="4" t="s">
        <v>51</v>
      </c>
      <c r="AW385" s="4" t="s">
        <v>1568</v>
      </c>
      <c r="AX385" s="4" t="s">
        <v>51</v>
      </c>
      <c r="AY385" s="4" t="s">
        <v>51</v>
      </c>
      <c r="AZ385" s="4" t="s">
        <v>51</v>
      </c>
    </row>
    <row r="386" spans="1:52" ht="30" customHeight="1" x14ac:dyDescent="0.3">
      <c r="A386" s="19" t="s">
        <v>974</v>
      </c>
      <c r="B386" s="19" t="s">
        <v>51</v>
      </c>
      <c r="C386" s="19" t="s">
        <v>51</v>
      </c>
      <c r="D386" s="20"/>
      <c r="E386" s="21"/>
      <c r="F386" s="22">
        <f>TRUNC(SUMIF(N370:N385, N369, F370:F385),0)</f>
        <v>0</v>
      </c>
      <c r="G386" s="21"/>
      <c r="H386" s="22">
        <f>TRUNC(SUMIF(N370:N385, N369, H370:H385),0)</f>
        <v>0</v>
      </c>
      <c r="I386" s="21"/>
      <c r="J386" s="22">
        <f>TRUNC(SUMIF(N370:N385, N369, J370:J385),0)</f>
        <v>0</v>
      </c>
      <c r="K386" s="21"/>
      <c r="L386" s="22">
        <f>F386+H386+J386</f>
        <v>0</v>
      </c>
      <c r="M386" s="19" t="s">
        <v>51</v>
      </c>
      <c r="N386" s="4" t="s">
        <v>81</v>
      </c>
      <c r="O386" s="4" t="s">
        <v>81</v>
      </c>
      <c r="P386" s="4" t="s">
        <v>51</v>
      </c>
      <c r="Q386" s="4" t="s">
        <v>51</v>
      </c>
      <c r="R386" s="4" t="s">
        <v>51</v>
      </c>
      <c r="AV386" s="4" t="s">
        <v>51</v>
      </c>
      <c r="AW386" s="4" t="s">
        <v>51</v>
      </c>
      <c r="AX386" s="4" t="s">
        <v>51</v>
      </c>
      <c r="AY386" s="4" t="s">
        <v>51</v>
      </c>
      <c r="AZ386" s="4" t="s">
        <v>51</v>
      </c>
    </row>
    <row r="387" spans="1:52" ht="30" customHeight="1" x14ac:dyDescent="0.3">
      <c r="A387" s="20"/>
      <c r="B387" s="20"/>
      <c r="C387" s="20"/>
      <c r="D387" s="20"/>
      <c r="E387" s="21"/>
      <c r="F387" s="22"/>
      <c r="G387" s="21"/>
      <c r="H387" s="22"/>
      <c r="I387" s="21"/>
      <c r="J387" s="22"/>
      <c r="K387" s="21"/>
      <c r="L387" s="22"/>
      <c r="M387" s="20"/>
    </row>
    <row r="388" spans="1:52" ht="30" customHeight="1" x14ac:dyDescent="0.3">
      <c r="A388" s="14" t="s">
        <v>1569</v>
      </c>
      <c r="B388" s="15"/>
      <c r="C388" s="15"/>
      <c r="D388" s="15"/>
      <c r="E388" s="16"/>
      <c r="F388" s="17"/>
      <c r="G388" s="16"/>
      <c r="H388" s="17"/>
      <c r="I388" s="16"/>
      <c r="J388" s="17"/>
      <c r="K388" s="16"/>
      <c r="L388" s="17"/>
      <c r="M388" s="18"/>
      <c r="N388" s="4" t="s">
        <v>469</v>
      </c>
    </row>
    <row r="389" spans="1:52" ht="30" customHeight="1" x14ac:dyDescent="0.3">
      <c r="A389" s="19" t="s">
        <v>1570</v>
      </c>
      <c r="B389" s="19" t="s">
        <v>1571</v>
      </c>
      <c r="C389" s="19" t="s">
        <v>71</v>
      </c>
      <c r="D389" s="20">
        <v>0.104</v>
      </c>
      <c r="E389" s="21">
        <f>단가대비표!O11</f>
        <v>0</v>
      </c>
      <c r="F389" s="22">
        <f>TRUNC(E389*D389,1)</f>
        <v>0</v>
      </c>
      <c r="G389" s="21">
        <f>단가대비표!P11</f>
        <v>0</v>
      </c>
      <c r="H389" s="22">
        <f>TRUNC(G389*D389,1)</f>
        <v>0</v>
      </c>
      <c r="I389" s="21">
        <f>단가대비표!V11</f>
        <v>0</v>
      </c>
      <c r="J389" s="22">
        <f>TRUNC(I389*D389,1)</f>
        <v>0</v>
      </c>
      <c r="K389" s="21">
        <f t="shared" ref="K389:L392" si="66">TRUNC(E389+G389+I389,1)</f>
        <v>0</v>
      </c>
      <c r="L389" s="22">
        <f t="shared" si="66"/>
        <v>0</v>
      </c>
      <c r="M389" s="19" t="s">
        <v>51</v>
      </c>
      <c r="N389" s="4" t="s">
        <v>469</v>
      </c>
      <c r="O389" s="4" t="s">
        <v>1572</v>
      </c>
      <c r="P389" s="4" t="s">
        <v>63</v>
      </c>
      <c r="Q389" s="4" t="s">
        <v>63</v>
      </c>
      <c r="R389" s="4" t="s">
        <v>62</v>
      </c>
      <c r="AV389" s="4" t="s">
        <v>51</v>
      </c>
      <c r="AW389" s="4" t="s">
        <v>1573</v>
      </c>
      <c r="AX389" s="4" t="s">
        <v>51</v>
      </c>
      <c r="AY389" s="4" t="s">
        <v>51</v>
      </c>
      <c r="AZ389" s="4" t="s">
        <v>51</v>
      </c>
    </row>
    <row r="390" spans="1:52" ht="30" customHeight="1" x14ac:dyDescent="0.3">
      <c r="A390" s="19" t="s">
        <v>1574</v>
      </c>
      <c r="B390" s="19" t="s">
        <v>1575</v>
      </c>
      <c r="C390" s="19" t="s">
        <v>999</v>
      </c>
      <c r="D390" s="20">
        <v>2.9000000000000001E-2</v>
      </c>
      <c r="E390" s="21">
        <f>단가대비표!O69</f>
        <v>0</v>
      </c>
      <c r="F390" s="22">
        <f>TRUNC(E390*D390,1)</f>
        <v>0</v>
      </c>
      <c r="G390" s="21">
        <f>단가대비표!P69</f>
        <v>0</v>
      </c>
      <c r="H390" s="22">
        <f>TRUNC(G390*D390,1)</f>
        <v>0</v>
      </c>
      <c r="I390" s="21">
        <f>단가대비표!V69</f>
        <v>0</v>
      </c>
      <c r="J390" s="22">
        <f>TRUNC(I390*D390,1)</f>
        <v>0</v>
      </c>
      <c r="K390" s="21">
        <f t="shared" si="66"/>
        <v>0</v>
      </c>
      <c r="L390" s="22">
        <f t="shared" si="66"/>
        <v>0</v>
      </c>
      <c r="M390" s="19" t="s">
        <v>51</v>
      </c>
      <c r="N390" s="4" t="s">
        <v>469</v>
      </c>
      <c r="O390" s="4" t="s">
        <v>1576</v>
      </c>
      <c r="P390" s="4" t="s">
        <v>63</v>
      </c>
      <c r="Q390" s="4" t="s">
        <v>63</v>
      </c>
      <c r="R390" s="4" t="s">
        <v>62</v>
      </c>
      <c r="AV390" s="4" t="s">
        <v>51</v>
      </c>
      <c r="AW390" s="4" t="s">
        <v>1577</v>
      </c>
      <c r="AX390" s="4" t="s">
        <v>51</v>
      </c>
      <c r="AY390" s="4" t="s">
        <v>51</v>
      </c>
      <c r="AZ390" s="4" t="s">
        <v>51</v>
      </c>
    </row>
    <row r="391" spans="1:52" ht="30" customHeight="1" x14ac:dyDescent="0.3">
      <c r="A391" s="19" t="s">
        <v>1578</v>
      </c>
      <c r="B391" s="19" t="s">
        <v>1579</v>
      </c>
      <c r="C391" s="19" t="s">
        <v>207</v>
      </c>
      <c r="D391" s="20">
        <v>1</v>
      </c>
      <c r="E391" s="21">
        <f>일위대가목록!E187</f>
        <v>0</v>
      </c>
      <c r="F391" s="22">
        <f>TRUNC(E391*D391,1)</f>
        <v>0</v>
      </c>
      <c r="G391" s="21">
        <f>일위대가목록!F187</f>
        <v>0</v>
      </c>
      <c r="H391" s="22">
        <f>TRUNC(G391*D391,1)</f>
        <v>0</v>
      </c>
      <c r="I391" s="21">
        <f>일위대가목록!G187</f>
        <v>0</v>
      </c>
      <c r="J391" s="22">
        <f>TRUNC(I391*D391,1)</f>
        <v>0</v>
      </c>
      <c r="K391" s="21">
        <f t="shared" si="66"/>
        <v>0</v>
      </c>
      <c r="L391" s="22">
        <f t="shared" si="66"/>
        <v>0</v>
      </c>
      <c r="M391" s="19" t="s">
        <v>1580</v>
      </c>
      <c r="N391" s="4" t="s">
        <v>469</v>
      </c>
      <c r="O391" s="4" t="s">
        <v>1581</v>
      </c>
      <c r="P391" s="4" t="s">
        <v>62</v>
      </c>
      <c r="Q391" s="4" t="s">
        <v>63</v>
      </c>
      <c r="R391" s="4" t="s">
        <v>63</v>
      </c>
      <c r="AV391" s="4" t="s">
        <v>51</v>
      </c>
      <c r="AW391" s="4" t="s">
        <v>1582</v>
      </c>
      <c r="AX391" s="4" t="s">
        <v>51</v>
      </c>
      <c r="AY391" s="4" t="s">
        <v>51</v>
      </c>
      <c r="AZ391" s="4" t="s">
        <v>51</v>
      </c>
    </row>
    <row r="392" spans="1:52" ht="30" customHeight="1" x14ac:dyDescent="0.3">
      <c r="A392" s="19" t="s">
        <v>1583</v>
      </c>
      <c r="B392" s="19" t="s">
        <v>1584</v>
      </c>
      <c r="C392" s="19" t="s">
        <v>71</v>
      </c>
      <c r="D392" s="20">
        <v>0.109</v>
      </c>
      <c r="E392" s="21">
        <f>단가대비표!O134</f>
        <v>0</v>
      </c>
      <c r="F392" s="22">
        <f>TRUNC(E392*D392,1)</f>
        <v>0</v>
      </c>
      <c r="G392" s="21">
        <f>단가대비표!P134</f>
        <v>0</v>
      </c>
      <c r="H392" s="22">
        <f>TRUNC(G392*D392,1)</f>
        <v>0</v>
      </c>
      <c r="I392" s="21">
        <f>단가대비표!V134</f>
        <v>0</v>
      </c>
      <c r="J392" s="22">
        <f>TRUNC(I392*D392,1)</f>
        <v>0</v>
      </c>
      <c r="K392" s="21">
        <f t="shared" si="66"/>
        <v>0</v>
      </c>
      <c r="L392" s="22">
        <f t="shared" si="66"/>
        <v>0</v>
      </c>
      <c r="M392" s="19" t="s">
        <v>302</v>
      </c>
      <c r="N392" s="4" t="s">
        <v>469</v>
      </c>
      <c r="O392" s="4" t="s">
        <v>1585</v>
      </c>
      <c r="P392" s="4" t="s">
        <v>63</v>
      </c>
      <c r="Q392" s="4" t="s">
        <v>63</v>
      </c>
      <c r="R392" s="4" t="s">
        <v>62</v>
      </c>
      <c r="AV392" s="4" t="s">
        <v>51</v>
      </c>
      <c r="AW392" s="4" t="s">
        <v>1586</v>
      </c>
      <c r="AX392" s="4" t="s">
        <v>51</v>
      </c>
      <c r="AY392" s="4" t="s">
        <v>51</v>
      </c>
      <c r="AZ392" s="4" t="s">
        <v>51</v>
      </c>
    </row>
    <row r="393" spans="1:52" ht="30" customHeight="1" x14ac:dyDescent="0.3">
      <c r="A393" s="19" t="s">
        <v>974</v>
      </c>
      <c r="B393" s="19" t="s">
        <v>51</v>
      </c>
      <c r="C393" s="19" t="s">
        <v>51</v>
      </c>
      <c r="D393" s="20"/>
      <c r="E393" s="21"/>
      <c r="F393" s="22">
        <f>TRUNC(SUMIF(N389:N392, N388, F389:F392),0)</f>
        <v>0</v>
      </c>
      <c r="G393" s="21"/>
      <c r="H393" s="22">
        <f>TRUNC(SUMIF(N389:N392, N388, H389:H392),0)</f>
        <v>0</v>
      </c>
      <c r="I393" s="21"/>
      <c r="J393" s="22">
        <f>TRUNC(SUMIF(N389:N392, N388, J389:J392),0)</f>
        <v>0</v>
      </c>
      <c r="K393" s="21"/>
      <c r="L393" s="22">
        <f>F393+H393+J393</f>
        <v>0</v>
      </c>
      <c r="M393" s="19" t="s">
        <v>51</v>
      </c>
      <c r="N393" s="4" t="s">
        <v>81</v>
      </c>
      <c r="O393" s="4" t="s">
        <v>81</v>
      </c>
      <c r="P393" s="4" t="s">
        <v>51</v>
      </c>
      <c r="Q393" s="4" t="s">
        <v>51</v>
      </c>
      <c r="R393" s="4" t="s">
        <v>51</v>
      </c>
      <c r="AV393" s="4" t="s">
        <v>51</v>
      </c>
      <c r="AW393" s="4" t="s">
        <v>51</v>
      </c>
      <c r="AX393" s="4" t="s">
        <v>51</v>
      </c>
      <c r="AY393" s="4" t="s">
        <v>51</v>
      </c>
      <c r="AZ393" s="4" t="s">
        <v>51</v>
      </c>
    </row>
    <row r="394" spans="1:52" ht="30" customHeight="1" x14ac:dyDescent="0.3">
      <c r="A394" s="20"/>
      <c r="B394" s="20"/>
      <c r="C394" s="20"/>
      <c r="D394" s="20"/>
      <c r="E394" s="21"/>
      <c r="F394" s="22"/>
      <c r="G394" s="21"/>
      <c r="H394" s="22"/>
      <c r="I394" s="21"/>
      <c r="J394" s="22"/>
      <c r="K394" s="21"/>
      <c r="L394" s="22"/>
      <c r="M394" s="20"/>
    </row>
    <row r="395" spans="1:52" ht="30" customHeight="1" x14ac:dyDescent="0.3">
      <c r="A395" s="14" t="s">
        <v>1587</v>
      </c>
      <c r="B395" s="15"/>
      <c r="C395" s="15"/>
      <c r="D395" s="15"/>
      <c r="E395" s="16"/>
      <c r="F395" s="17"/>
      <c r="G395" s="16"/>
      <c r="H395" s="17"/>
      <c r="I395" s="16"/>
      <c r="J395" s="17"/>
      <c r="K395" s="16"/>
      <c r="L395" s="17"/>
      <c r="M395" s="18"/>
      <c r="N395" s="4" t="s">
        <v>474</v>
      </c>
    </row>
    <row r="396" spans="1:52" ht="30" customHeight="1" x14ac:dyDescent="0.3">
      <c r="A396" s="19" t="s">
        <v>1570</v>
      </c>
      <c r="B396" s="19" t="s">
        <v>1571</v>
      </c>
      <c r="C396" s="19" t="s">
        <v>71</v>
      </c>
      <c r="D396" s="20">
        <v>5.1499999999999997E-2</v>
      </c>
      <c r="E396" s="21">
        <f>단가대비표!O11</f>
        <v>0</v>
      </c>
      <c r="F396" s="22">
        <f>TRUNC(E396*D396,1)</f>
        <v>0</v>
      </c>
      <c r="G396" s="21">
        <f>단가대비표!P11</f>
        <v>0</v>
      </c>
      <c r="H396" s="22">
        <f>TRUNC(G396*D396,1)</f>
        <v>0</v>
      </c>
      <c r="I396" s="21">
        <f>단가대비표!V11</f>
        <v>0</v>
      </c>
      <c r="J396" s="22">
        <f>TRUNC(I396*D396,1)</f>
        <v>0</v>
      </c>
      <c r="K396" s="21">
        <f t="shared" ref="K396:L398" si="67">TRUNC(E396+G396+I396,1)</f>
        <v>0</v>
      </c>
      <c r="L396" s="22">
        <f t="shared" si="67"/>
        <v>0</v>
      </c>
      <c r="M396" s="19" t="s">
        <v>51</v>
      </c>
      <c r="N396" s="4" t="s">
        <v>474</v>
      </c>
      <c r="O396" s="4" t="s">
        <v>1572</v>
      </c>
      <c r="P396" s="4" t="s">
        <v>63</v>
      </c>
      <c r="Q396" s="4" t="s">
        <v>63</v>
      </c>
      <c r="R396" s="4" t="s">
        <v>62</v>
      </c>
      <c r="AV396" s="4" t="s">
        <v>51</v>
      </c>
      <c r="AW396" s="4" t="s">
        <v>1588</v>
      </c>
      <c r="AX396" s="4" t="s">
        <v>51</v>
      </c>
      <c r="AY396" s="4" t="s">
        <v>51</v>
      </c>
      <c r="AZ396" s="4" t="s">
        <v>51</v>
      </c>
    </row>
    <row r="397" spans="1:52" ht="30" customHeight="1" x14ac:dyDescent="0.3">
      <c r="A397" s="19" t="s">
        <v>1589</v>
      </c>
      <c r="B397" s="19" t="s">
        <v>1590</v>
      </c>
      <c r="C397" s="19" t="s">
        <v>207</v>
      </c>
      <c r="D397" s="20">
        <v>1</v>
      </c>
      <c r="E397" s="21">
        <f>일위대가목록!E188</f>
        <v>0</v>
      </c>
      <c r="F397" s="22">
        <f>TRUNC(E397*D397,1)</f>
        <v>0</v>
      </c>
      <c r="G397" s="21">
        <f>일위대가목록!F188</f>
        <v>0</v>
      </c>
      <c r="H397" s="22">
        <f>TRUNC(G397*D397,1)</f>
        <v>0</v>
      </c>
      <c r="I397" s="21">
        <f>일위대가목록!G188</f>
        <v>0</v>
      </c>
      <c r="J397" s="22">
        <f>TRUNC(I397*D397,1)</f>
        <v>0</v>
      </c>
      <c r="K397" s="21">
        <f t="shared" si="67"/>
        <v>0</v>
      </c>
      <c r="L397" s="22">
        <f t="shared" si="67"/>
        <v>0</v>
      </c>
      <c r="M397" s="19" t="s">
        <v>1591</v>
      </c>
      <c r="N397" s="4" t="s">
        <v>474</v>
      </c>
      <c r="O397" s="4" t="s">
        <v>1592</v>
      </c>
      <c r="P397" s="4" t="s">
        <v>62</v>
      </c>
      <c r="Q397" s="4" t="s">
        <v>63</v>
      </c>
      <c r="R397" s="4" t="s">
        <v>63</v>
      </c>
      <c r="AV397" s="4" t="s">
        <v>51</v>
      </c>
      <c r="AW397" s="4" t="s">
        <v>1593</v>
      </c>
      <c r="AX397" s="4" t="s">
        <v>51</v>
      </c>
      <c r="AY397" s="4" t="s">
        <v>51</v>
      </c>
      <c r="AZ397" s="4" t="s">
        <v>51</v>
      </c>
    </row>
    <row r="398" spans="1:52" ht="30" customHeight="1" x14ac:dyDescent="0.3">
      <c r="A398" s="19" t="s">
        <v>1583</v>
      </c>
      <c r="B398" s="19" t="s">
        <v>1584</v>
      </c>
      <c r="C398" s="19" t="s">
        <v>71</v>
      </c>
      <c r="D398" s="20">
        <v>6.8000000000000005E-2</v>
      </c>
      <c r="E398" s="21">
        <f>단가대비표!O134</f>
        <v>0</v>
      </c>
      <c r="F398" s="22">
        <f>TRUNC(E398*D398,1)</f>
        <v>0</v>
      </c>
      <c r="G398" s="21">
        <f>단가대비표!P134</f>
        <v>0</v>
      </c>
      <c r="H398" s="22">
        <f>TRUNC(G398*D398,1)</f>
        <v>0</v>
      </c>
      <c r="I398" s="21">
        <f>단가대비표!V134</f>
        <v>0</v>
      </c>
      <c r="J398" s="22">
        <f>TRUNC(I398*D398,1)</f>
        <v>0</v>
      </c>
      <c r="K398" s="21">
        <f t="shared" si="67"/>
        <v>0</v>
      </c>
      <c r="L398" s="22">
        <f t="shared" si="67"/>
        <v>0</v>
      </c>
      <c r="M398" s="19" t="s">
        <v>302</v>
      </c>
      <c r="N398" s="4" t="s">
        <v>474</v>
      </c>
      <c r="O398" s="4" t="s">
        <v>1585</v>
      </c>
      <c r="P398" s="4" t="s">
        <v>63</v>
      </c>
      <c r="Q398" s="4" t="s">
        <v>63</v>
      </c>
      <c r="R398" s="4" t="s">
        <v>62</v>
      </c>
      <c r="AV398" s="4" t="s">
        <v>51</v>
      </c>
      <c r="AW398" s="4" t="s">
        <v>1594</v>
      </c>
      <c r="AX398" s="4" t="s">
        <v>51</v>
      </c>
      <c r="AY398" s="4" t="s">
        <v>51</v>
      </c>
      <c r="AZ398" s="4" t="s">
        <v>51</v>
      </c>
    </row>
    <row r="399" spans="1:52" ht="30" customHeight="1" x14ac:dyDescent="0.3">
      <c r="A399" s="19" t="s">
        <v>974</v>
      </c>
      <c r="B399" s="19" t="s">
        <v>51</v>
      </c>
      <c r="C399" s="19" t="s">
        <v>51</v>
      </c>
      <c r="D399" s="20"/>
      <c r="E399" s="21"/>
      <c r="F399" s="22">
        <f>TRUNC(SUMIF(N396:N398, N395, F396:F398),0)</f>
        <v>0</v>
      </c>
      <c r="G399" s="21"/>
      <c r="H399" s="22">
        <f>TRUNC(SUMIF(N396:N398, N395, H396:H398),0)</f>
        <v>0</v>
      </c>
      <c r="I399" s="21"/>
      <c r="J399" s="22">
        <f>TRUNC(SUMIF(N396:N398, N395, J396:J398),0)</f>
        <v>0</v>
      </c>
      <c r="K399" s="21"/>
      <c r="L399" s="22">
        <f>F399+H399+J399</f>
        <v>0</v>
      </c>
      <c r="M399" s="19" t="s">
        <v>51</v>
      </c>
      <c r="N399" s="4" t="s">
        <v>81</v>
      </c>
      <c r="O399" s="4" t="s">
        <v>81</v>
      </c>
      <c r="P399" s="4" t="s">
        <v>51</v>
      </c>
      <c r="Q399" s="4" t="s">
        <v>51</v>
      </c>
      <c r="R399" s="4" t="s">
        <v>51</v>
      </c>
      <c r="AV399" s="4" t="s">
        <v>51</v>
      </c>
      <c r="AW399" s="4" t="s">
        <v>51</v>
      </c>
      <c r="AX399" s="4" t="s">
        <v>51</v>
      </c>
      <c r="AY399" s="4" t="s">
        <v>51</v>
      </c>
      <c r="AZ399" s="4" t="s">
        <v>51</v>
      </c>
    </row>
    <row r="400" spans="1:52" ht="30" customHeight="1" x14ac:dyDescent="0.3">
      <c r="A400" s="20"/>
      <c r="B400" s="20"/>
      <c r="C400" s="20"/>
      <c r="D400" s="20"/>
      <c r="E400" s="21"/>
      <c r="F400" s="22"/>
      <c r="G400" s="21"/>
      <c r="H400" s="22"/>
      <c r="I400" s="21"/>
      <c r="J400" s="22"/>
      <c r="K400" s="21"/>
      <c r="L400" s="22"/>
      <c r="M400" s="20"/>
    </row>
    <row r="401" spans="1:52" ht="30" customHeight="1" x14ac:dyDescent="0.3">
      <c r="A401" s="14" t="s">
        <v>1595</v>
      </c>
      <c r="B401" s="15"/>
      <c r="C401" s="15"/>
      <c r="D401" s="15"/>
      <c r="E401" s="16"/>
      <c r="F401" s="17"/>
      <c r="G401" s="16"/>
      <c r="H401" s="17"/>
      <c r="I401" s="16"/>
      <c r="J401" s="17"/>
      <c r="K401" s="16"/>
      <c r="L401" s="17"/>
      <c r="M401" s="18"/>
      <c r="N401" s="4" t="s">
        <v>478</v>
      </c>
    </row>
    <row r="402" spans="1:52" ht="30" customHeight="1" x14ac:dyDescent="0.3">
      <c r="A402" s="19" t="s">
        <v>1570</v>
      </c>
      <c r="B402" s="19" t="s">
        <v>1571</v>
      </c>
      <c r="C402" s="19" t="s">
        <v>71</v>
      </c>
      <c r="D402" s="20">
        <v>0.10299999999999999</v>
      </c>
      <c r="E402" s="21">
        <f>단가대비표!O11</f>
        <v>0</v>
      </c>
      <c r="F402" s="22">
        <f>TRUNC(E402*D402,1)</f>
        <v>0</v>
      </c>
      <c r="G402" s="21">
        <f>단가대비표!P11</f>
        <v>0</v>
      </c>
      <c r="H402" s="22">
        <f>TRUNC(G402*D402,1)</f>
        <v>0</v>
      </c>
      <c r="I402" s="21">
        <f>단가대비표!V11</f>
        <v>0</v>
      </c>
      <c r="J402" s="22">
        <f>TRUNC(I402*D402,1)</f>
        <v>0</v>
      </c>
      <c r="K402" s="21">
        <f t="shared" ref="K402:L404" si="68">TRUNC(E402+G402+I402,1)</f>
        <v>0</v>
      </c>
      <c r="L402" s="22">
        <f t="shared" si="68"/>
        <v>0</v>
      </c>
      <c r="M402" s="19" t="s">
        <v>51</v>
      </c>
      <c r="N402" s="4" t="s">
        <v>478</v>
      </c>
      <c r="O402" s="4" t="s">
        <v>1572</v>
      </c>
      <c r="P402" s="4" t="s">
        <v>63</v>
      </c>
      <c r="Q402" s="4" t="s">
        <v>63</v>
      </c>
      <c r="R402" s="4" t="s">
        <v>62</v>
      </c>
      <c r="AV402" s="4" t="s">
        <v>51</v>
      </c>
      <c r="AW402" s="4" t="s">
        <v>1596</v>
      </c>
      <c r="AX402" s="4" t="s">
        <v>51</v>
      </c>
      <c r="AY402" s="4" t="s">
        <v>51</v>
      </c>
      <c r="AZ402" s="4" t="s">
        <v>51</v>
      </c>
    </row>
    <row r="403" spans="1:52" ht="30" customHeight="1" x14ac:dyDescent="0.3">
      <c r="A403" s="19" t="s">
        <v>1589</v>
      </c>
      <c r="B403" s="19" t="s">
        <v>1590</v>
      </c>
      <c r="C403" s="19" t="s">
        <v>207</v>
      </c>
      <c r="D403" s="20">
        <v>1</v>
      </c>
      <c r="E403" s="21">
        <f>일위대가목록!E188</f>
        <v>0</v>
      </c>
      <c r="F403" s="22">
        <f>TRUNC(E403*D403,1)</f>
        <v>0</v>
      </c>
      <c r="G403" s="21">
        <f>일위대가목록!F188</f>
        <v>0</v>
      </c>
      <c r="H403" s="22">
        <f>TRUNC(G403*D403,1)</f>
        <v>0</v>
      </c>
      <c r="I403" s="21">
        <f>일위대가목록!G188</f>
        <v>0</v>
      </c>
      <c r="J403" s="22">
        <f>TRUNC(I403*D403,1)</f>
        <v>0</v>
      </c>
      <c r="K403" s="21">
        <f t="shared" si="68"/>
        <v>0</v>
      </c>
      <c r="L403" s="22">
        <f t="shared" si="68"/>
        <v>0</v>
      </c>
      <c r="M403" s="19" t="s">
        <v>1591</v>
      </c>
      <c r="N403" s="4" t="s">
        <v>478</v>
      </c>
      <c r="O403" s="4" t="s">
        <v>1592</v>
      </c>
      <c r="P403" s="4" t="s">
        <v>62</v>
      </c>
      <c r="Q403" s="4" t="s">
        <v>63</v>
      </c>
      <c r="R403" s="4" t="s">
        <v>63</v>
      </c>
      <c r="AV403" s="4" t="s">
        <v>51</v>
      </c>
      <c r="AW403" s="4" t="s">
        <v>1597</v>
      </c>
      <c r="AX403" s="4" t="s">
        <v>51</v>
      </c>
      <c r="AY403" s="4" t="s">
        <v>51</v>
      </c>
      <c r="AZ403" s="4" t="s">
        <v>51</v>
      </c>
    </row>
    <row r="404" spans="1:52" ht="30" customHeight="1" x14ac:dyDescent="0.3">
      <c r="A404" s="19" t="s">
        <v>1583</v>
      </c>
      <c r="B404" s="19" t="s">
        <v>1584</v>
      </c>
      <c r="C404" s="19" t="s">
        <v>71</v>
      </c>
      <c r="D404" s="20">
        <v>0.11799999999999999</v>
      </c>
      <c r="E404" s="21">
        <f>단가대비표!O134</f>
        <v>0</v>
      </c>
      <c r="F404" s="22">
        <f>TRUNC(E404*D404,1)</f>
        <v>0</v>
      </c>
      <c r="G404" s="21">
        <f>단가대비표!P134</f>
        <v>0</v>
      </c>
      <c r="H404" s="22">
        <f>TRUNC(G404*D404,1)</f>
        <v>0</v>
      </c>
      <c r="I404" s="21">
        <f>단가대비표!V134</f>
        <v>0</v>
      </c>
      <c r="J404" s="22">
        <f>TRUNC(I404*D404,1)</f>
        <v>0</v>
      </c>
      <c r="K404" s="21">
        <f t="shared" si="68"/>
        <v>0</v>
      </c>
      <c r="L404" s="22">
        <f t="shared" si="68"/>
        <v>0</v>
      </c>
      <c r="M404" s="19" t="s">
        <v>302</v>
      </c>
      <c r="N404" s="4" t="s">
        <v>478</v>
      </c>
      <c r="O404" s="4" t="s">
        <v>1585</v>
      </c>
      <c r="P404" s="4" t="s">
        <v>63</v>
      </c>
      <c r="Q404" s="4" t="s">
        <v>63</v>
      </c>
      <c r="R404" s="4" t="s">
        <v>62</v>
      </c>
      <c r="AV404" s="4" t="s">
        <v>51</v>
      </c>
      <c r="AW404" s="4" t="s">
        <v>1598</v>
      </c>
      <c r="AX404" s="4" t="s">
        <v>51</v>
      </c>
      <c r="AY404" s="4" t="s">
        <v>51</v>
      </c>
      <c r="AZ404" s="4" t="s">
        <v>51</v>
      </c>
    </row>
    <row r="405" spans="1:52" ht="30" customHeight="1" x14ac:dyDescent="0.3">
      <c r="A405" s="19" t="s">
        <v>974</v>
      </c>
      <c r="B405" s="19" t="s">
        <v>51</v>
      </c>
      <c r="C405" s="19" t="s">
        <v>51</v>
      </c>
      <c r="D405" s="20"/>
      <c r="E405" s="21"/>
      <c r="F405" s="22">
        <f>TRUNC(SUMIF(N402:N404, N401, F402:F404),0)</f>
        <v>0</v>
      </c>
      <c r="G405" s="21"/>
      <c r="H405" s="22">
        <f>TRUNC(SUMIF(N402:N404, N401, H402:H404),0)</f>
        <v>0</v>
      </c>
      <c r="I405" s="21"/>
      <c r="J405" s="22">
        <f>TRUNC(SUMIF(N402:N404, N401, J402:J404),0)</f>
        <v>0</v>
      </c>
      <c r="K405" s="21"/>
      <c r="L405" s="22">
        <f>F405+H405+J405</f>
        <v>0</v>
      </c>
      <c r="M405" s="19" t="s">
        <v>51</v>
      </c>
      <c r="N405" s="4" t="s">
        <v>81</v>
      </c>
      <c r="O405" s="4" t="s">
        <v>81</v>
      </c>
      <c r="P405" s="4" t="s">
        <v>51</v>
      </c>
      <c r="Q405" s="4" t="s">
        <v>51</v>
      </c>
      <c r="R405" s="4" t="s">
        <v>51</v>
      </c>
      <c r="AV405" s="4" t="s">
        <v>51</v>
      </c>
      <c r="AW405" s="4" t="s">
        <v>51</v>
      </c>
      <c r="AX405" s="4" t="s">
        <v>51</v>
      </c>
      <c r="AY405" s="4" t="s">
        <v>51</v>
      </c>
      <c r="AZ405" s="4" t="s">
        <v>51</v>
      </c>
    </row>
    <row r="406" spans="1:52" ht="30" customHeight="1" x14ac:dyDescent="0.3">
      <c r="A406" s="20"/>
      <c r="B406" s="20"/>
      <c r="C406" s="20"/>
      <c r="D406" s="20"/>
      <c r="E406" s="21"/>
      <c r="F406" s="22"/>
      <c r="G406" s="21"/>
      <c r="H406" s="22"/>
      <c r="I406" s="21"/>
      <c r="J406" s="22"/>
      <c r="K406" s="21"/>
      <c r="L406" s="22"/>
      <c r="M406" s="20"/>
    </row>
    <row r="407" spans="1:52" ht="30" customHeight="1" x14ac:dyDescent="0.3">
      <c r="A407" s="14" t="s">
        <v>1599</v>
      </c>
      <c r="B407" s="15"/>
      <c r="C407" s="15"/>
      <c r="D407" s="15"/>
      <c r="E407" s="16"/>
      <c r="F407" s="17"/>
      <c r="G407" s="16"/>
      <c r="H407" s="17"/>
      <c r="I407" s="16"/>
      <c r="J407" s="17"/>
      <c r="K407" s="16"/>
      <c r="L407" s="17"/>
      <c r="M407" s="18"/>
      <c r="N407" s="4" t="s">
        <v>483</v>
      </c>
    </row>
    <row r="408" spans="1:52" ht="30" customHeight="1" x14ac:dyDescent="0.3">
      <c r="A408" s="19" t="s">
        <v>1600</v>
      </c>
      <c r="B408" s="19" t="s">
        <v>1601</v>
      </c>
      <c r="C408" s="19" t="s">
        <v>207</v>
      </c>
      <c r="D408" s="20">
        <v>6.444</v>
      </c>
      <c r="E408" s="21">
        <f>일위대가목록!E189</f>
        <v>0</v>
      </c>
      <c r="F408" s="22">
        <f>TRUNC(E408*D408,1)</f>
        <v>0</v>
      </c>
      <c r="G408" s="21">
        <f>일위대가목록!F189</f>
        <v>0</v>
      </c>
      <c r="H408" s="22">
        <f>TRUNC(G408*D408,1)</f>
        <v>0</v>
      </c>
      <c r="I408" s="21">
        <f>일위대가목록!G189</f>
        <v>0</v>
      </c>
      <c r="J408" s="22">
        <f>TRUNC(I408*D408,1)</f>
        <v>0</v>
      </c>
      <c r="K408" s="21">
        <f>TRUNC(E408+G408+I408,1)</f>
        <v>0</v>
      </c>
      <c r="L408" s="22">
        <f>TRUNC(F408+H408+J408,1)</f>
        <v>0</v>
      </c>
      <c r="M408" s="19" t="s">
        <v>1602</v>
      </c>
      <c r="N408" s="4" t="s">
        <v>483</v>
      </c>
      <c r="O408" s="4" t="s">
        <v>1603</v>
      </c>
      <c r="P408" s="4" t="s">
        <v>62</v>
      </c>
      <c r="Q408" s="4" t="s">
        <v>63</v>
      </c>
      <c r="R408" s="4" t="s">
        <v>63</v>
      </c>
      <c r="AV408" s="4" t="s">
        <v>51</v>
      </c>
      <c r="AW408" s="4" t="s">
        <v>1604</v>
      </c>
      <c r="AX408" s="4" t="s">
        <v>51</v>
      </c>
      <c r="AY408" s="4" t="s">
        <v>51</v>
      </c>
      <c r="AZ408" s="4" t="s">
        <v>51</v>
      </c>
    </row>
    <row r="409" spans="1:52" ht="30" customHeight="1" x14ac:dyDescent="0.3">
      <c r="A409" s="19" t="s">
        <v>1605</v>
      </c>
      <c r="B409" s="19" t="s">
        <v>1606</v>
      </c>
      <c r="C409" s="19" t="s">
        <v>71</v>
      </c>
      <c r="D409" s="20">
        <v>1</v>
      </c>
      <c r="E409" s="21">
        <f>일위대가목록!E190</f>
        <v>0</v>
      </c>
      <c r="F409" s="22">
        <f>TRUNC(E409*D409,1)</f>
        <v>0</v>
      </c>
      <c r="G409" s="21">
        <f>일위대가목록!F190</f>
        <v>0</v>
      </c>
      <c r="H409" s="22">
        <f>TRUNC(G409*D409,1)</f>
        <v>0</v>
      </c>
      <c r="I409" s="21">
        <f>일위대가목록!G190</f>
        <v>0</v>
      </c>
      <c r="J409" s="22">
        <f>TRUNC(I409*D409,1)</f>
        <v>0</v>
      </c>
      <c r="K409" s="21">
        <f>TRUNC(E409+G409+I409,1)</f>
        <v>0</v>
      </c>
      <c r="L409" s="22">
        <f>TRUNC(F409+H409+J409,1)</f>
        <v>0</v>
      </c>
      <c r="M409" s="19" t="s">
        <v>1607</v>
      </c>
      <c r="N409" s="4" t="s">
        <v>483</v>
      </c>
      <c r="O409" s="4" t="s">
        <v>1608</v>
      </c>
      <c r="P409" s="4" t="s">
        <v>62</v>
      </c>
      <c r="Q409" s="4" t="s">
        <v>63</v>
      </c>
      <c r="R409" s="4" t="s">
        <v>63</v>
      </c>
      <c r="AV409" s="4" t="s">
        <v>51</v>
      </c>
      <c r="AW409" s="4" t="s">
        <v>1609</v>
      </c>
      <c r="AX409" s="4" t="s">
        <v>51</v>
      </c>
      <c r="AY409" s="4" t="s">
        <v>51</v>
      </c>
      <c r="AZ409" s="4" t="s">
        <v>51</v>
      </c>
    </row>
    <row r="410" spans="1:52" ht="30" customHeight="1" x14ac:dyDescent="0.3">
      <c r="A410" s="19" t="s">
        <v>974</v>
      </c>
      <c r="B410" s="19" t="s">
        <v>51</v>
      </c>
      <c r="C410" s="19" t="s">
        <v>51</v>
      </c>
      <c r="D410" s="20"/>
      <c r="E410" s="21"/>
      <c r="F410" s="22">
        <f>TRUNC(SUMIF(N408:N409, N407, F408:F409),0)</f>
        <v>0</v>
      </c>
      <c r="G410" s="21"/>
      <c r="H410" s="22">
        <f>TRUNC(SUMIF(N408:N409, N407, H408:H409),0)</f>
        <v>0</v>
      </c>
      <c r="I410" s="21"/>
      <c r="J410" s="22">
        <f>TRUNC(SUMIF(N408:N409, N407, J408:J409),0)</f>
        <v>0</v>
      </c>
      <c r="K410" s="21"/>
      <c r="L410" s="22">
        <f>F410+H410+J410</f>
        <v>0</v>
      </c>
      <c r="M410" s="19" t="s">
        <v>51</v>
      </c>
      <c r="N410" s="4" t="s">
        <v>81</v>
      </c>
      <c r="O410" s="4" t="s">
        <v>81</v>
      </c>
      <c r="P410" s="4" t="s">
        <v>51</v>
      </c>
      <c r="Q410" s="4" t="s">
        <v>51</v>
      </c>
      <c r="R410" s="4" t="s">
        <v>51</v>
      </c>
      <c r="AV410" s="4" t="s">
        <v>51</v>
      </c>
      <c r="AW410" s="4" t="s">
        <v>51</v>
      </c>
      <c r="AX410" s="4" t="s">
        <v>51</v>
      </c>
      <c r="AY410" s="4" t="s">
        <v>51</v>
      </c>
      <c r="AZ410" s="4" t="s">
        <v>51</v>
      </c>
    </row>
    <row r="411" spans="1:52" ht="30" customHeight="1" x14ac:dyDescent="0.3">
      <c r="A411" s="20"/>
      <c r="B411" s="20"/>
      <c r="C411" s="20"/>
      <c r="D411" s="20"/>
      <c r="E411" s="21"/>
      <c r="F411" s="22"/>
      <c r="G411" s="21"/>
      <c r="H411" s="22"/>
      <c r="I411" s="21"/>
      <c r="J411" s="22"/>
      <c r="K411" s="21"/>
      <c r="L411" s="22"/>
      <c r="M411" s="20"/>
    </row>
    <row r="412" spans="1:52" ht="30" customHeight="1" x14ac:dyDescent="0.3">
      <c r="A412" s="14" t="s">
        <v>1610</v>
      </c>
      <c r="B412" s="15"/>
      <c r="C412" s="15"/>
      <c r="D412" s="15"/>
      <c r="E412" s="16"/>
      <c r="F412" s="17"/>
      <c r="G412" s="16"/>
      <c r="H412" s="17"/>
      <c r="I412" s="16"/>
      <c r="J412" s="17"/>
      <c r="K412" s="16"/>
      <c r="L412" s="17"/>
      <c r="M412" s="18"/>
      <c r="N412" s="4" t="s">
        <v>487</v>
      </c>
    </row>
    <row r="413" spans="1:52" ht="30" customHeight="1" x14ac:dyDescent="0.3">
      <c r="A413" s="19" t="s">
        <v>1600</v>
      </c>
      <c r="B413" s="19" t="s">
        <v>1601</v>
      </c>
      <c r="C413" s="19" t="s">
        <v>207</v>
      </c>
      <c r="D413" s="20">
        <v>6.444</v>
      </c>
      <c r="E413" s="21">
        <f>일위대가목록!E189</f>
        <v>0</v>
      </c>
      <c r="F413" s="22">
        <f>TRUNC(E413*D413,1)</f>
        <v>0</v>
      </c>
      <c r="G413" s="21">
        <f>일위대가목록!F189</f>
        <v>0</v>
      </c>
      <c r="H413" s="22">
        <f>TRUNC(G413*D413,1)</f>
        <v>0</v>
      </c>
      <c r="I413" s="21">
        <f>일위대가목록!G189</f>
        <v>0</v>
      </c>
      <c r="J413" s="22">
        <f>TRUNC(I413*D413,1)</f>
        <v>0</v>
      </c>
      <c r="K413" s="21">
        <f t="shared" ref="K413:L416" si="69">TRUNC(E413+G413+I413,1)</f>
        <v>0</v>
      </c>
      <c r="L413" s="22">
        <f t="shared" si="69"/>
        <v>0</v>
      </c>
      <c r="M413" s="19" t="s">
        <v>1602</v>
      </c>
      <c r="N413" s="4" t="s">
        <v>487</v>
      </c>
      <c r="O413" s="4" t="s">
        <v>1603</v>
      </c>
      <c r="P413" s="4" t="s">
        <v>62</v>
      </c>
      <c r="Q413" s="4" t="s">
        <v>63</v>
      </c>
      <c r="R413" s="4" t="s">
        <v>63</v>
      </c>
      <c r="AV413" s="4" t="s">
        <v>51</v>
      </c>
      <c r="AW413" s="4" t="s">
        <v>1611</v>
      </c>
      <c r="AX413" s="4" t="s">
        <v>51</v>
      </c>
      <c r="AY413" s="4" t="s">
        <v>51</v>
      </c>
      <c r="AZ413" s="4" t="s">
        <v>51</v>
      </c>
    </row>
    <row r="414" spans="1:52" ht="30" customHeight="1" x14ac:dyDescent="0.3">
      <c r="A414" s="19" t="s">
        <v>1605</v>
      </c>
      <c r="B414" s="19" t="s">
        <v>1606</v>
      </c>
      <c r="C414" s="19" t="s">
        <v>71</v>
      </c>
      <c r="D414" s="20">
        <v>1</v>
      </c>
      <c r="E414" s="21">
        <f>일위대가목록!E190</f>
        <v>0</v>
      </c>
      <c r="F414" s="22">
        <f>TRUNC(E414*D414,1)</f>
        <v>0</v>
      </c>
      <c r="G414" s="21">
        <f>일위대가목록!F190</f>
        <v>0</v>
      </c>
      <c r="H414" s="22">
        <f>TRUNC(G414*D414,1)</f>
        <v>0</v>
      </c>
      <c r="I414" s="21">
        <f>일위대가목록!G190</f>
        <v>0</v>
      </c>
      <c r="J414" s="22">
        <f>TRUNC(I414*D414,1)</f>
        <v>0</v>
      </c>
      <c r="K414" s="21">
        <f t="shared" si="69"/>
        <v>0</v>
      </c>
      <c r="L414" s="22">
        <f t="shared" si="69"/>
        <v>0</v>
      </c>
      <c r="M414" s="19" t="s">
        <v>1607</v>
      </c>
      <c r="N414" s="4" t="s">
        <v>487</v>
      </c>
      <c r="O414" s="4" t="s">
        <v>1608</v>
      </c>
      <c r="P414" s="4" t="s">
        <v>62</v>
      </c>
      <c r="Q414" s="4" t="s">
        <v>63</v>
      </c>
      <c r="R414" s="4" t="s">
        <v>63</v>
      </c>
      <c r="AV414" s="4" t="s">
        <v>51</v>
      </c>
      <c r="AW414" s="4" t="s">
        <v>1612</v>
      </c>
      <c r="AX414" s="4" t="s">
        <v>51</v>
      </c>
      <c r="AY414" s="4" t="s">
        <v>51</v>
      </c>
      <c r="AZ414" s="4" t="s">
        <v>51</v>
      </c>
    </row>
    <row r="415" spans="1:52" ht="30" customHeight="1" x14ac:dyDescent="0.3">
      <c r="A415" s="19" t="s">
        <v>253</v>
      </c>
      <c r="B415" s="19" t="s">
        <v>254</v>
      </c>
      <c r="C415" s="19" t="s">
        <v>71</v>
      </c>
      <c r="D415" s="20">
        <v>1.03</v>
      </c>
      <c r="E415" s="21">
        <f>단가대비표!O118</f>
        <v>0</v>
      </c>
      <c r="F415" s="22">
        <f>TRUNC(E415*D415,1)</f>
        <v>0</v>
      </c>
      <c r="G415" s="21">
        <f>단가대비표!P118</f>
        <v>0</v>
      </c>
      <c r="H415" s="22">
        <f>TRUNC(G415*D415,1)</f>
        <v>0</v>
      </c>
      <c r="I415" s="21">
        <f>단가대비표!V118</f>
        <v>0</v>
      </c>
      <c r="J415" s="22">
        <f>TRUNC(I415*D415,1)</f>
        <v>0</v>
      </c>
      <c r="K415" s="21">
        <f t="shared" si="69"/>
        <v>0</v>
      </c>
      <c r="L415" s="22">
        <f t="shared" si="69"/>
        <v>0</v>
      </c>
      <c r="M415" s="19" t="s">
        <v>51</v>
      </c>
      <c r="N415" s="4" t="s">
        <v>487</v>
      </c>
      <c r="O415" s="4" t="s">
        <v>255</v>
      </c>
      <c r="P415" s="4" t="s">
        <v>63</v>
      </c>
      <c r="Q415" s="4" t="s">
        <v>63</v>
      </c>
      <c r="R415" s="4" t="s">
        <v>62</v>
      </c>
      <c r="AV415" s="4" t="s">
        <v>51</v>
      </c>
      <c r="AW415" s="4" t="s">
        <v>1613</v>
      </c>
      <c r="AX415" s="4" t="s">
        <v>51</v>
      </c>
      <c r="AY415" s="4" t="s">
        <v>51</v>
      </c>
      <c r="AZ415" s="4" t="s">
        <v>51</v>
      </c>
    </row>
    <row r="416" spans="1:52" ht="30" customHeight="1" x14ac:dyDescent="0.3">
      <c r="A416" s="19" t="s">
        <v>1614</v>
      </c>
      <c r="B416" s="19" t="s">
        <v>267</v>
      </c>
      <c r="C416" s="19" t="s">
        <v>71</v>
      </c>
      <c r="D416" s="20">
        <v>1</v>
      </c>
      <c r="E416" s="21">
        <f>일위대가목록!E192</f>
        <v>0</v>
      </c>
      <c r="F416" s="22">
        <f>TRUNC(E416*D416,1)</f>
        <v>0</v>
      </c>
      <c r="G416" s="21">
        <f>일위대가목록!F192</f>
        <v>0</v>
      </c>
      <c r="H416" s="22">
        <f>TRUNC(G416*D416,1)</f>
        <v>0</v>
      </c>
      <c r="I416" s="21">
        <f>일위대가목록!G192</f>
        <v>0</v>
      </c>
      <c r="J416" s="22">
        <f>TRUNC(I416*D416,1)</f>
        <v>0</v>
      </c>
      <c r="K416" s="21">
        <f t="shared" si="69"/>
        <v>0</v>
      </c>
      <c r="L416" s="22">
        <f t="shared" si="69"/>
        <v>0</v>
      </c>
      <c r="M416" s="19" t="s">
        <v>1615</v>
      </c>
      <c r="N416" s="4" t="s">
        <v>487</v>
      </c>
      <c r="O416" s="4" t="s">
        <v>1616</v>
      </c>
      <c r="P416" s="4" t="s">
        <v>62</v>
      </c>
      <c r="Q416" s="4" t="s">
        <v>63</v>
      </c>
      <c r="R416" s="4" t="s">
        <v>63</v>
      </c>
      <c r="AV416" s="4" t="s">
        <v>51</v>
      </c>
      <c r="AW416" s="4" t="s">
        <v>1617</v>
      </c>
      <c r="AX416" s="4" t="s">
        <v>51</v>
      </c>
      <c r="AY416" s="4" t="s">
        <v>51</v>
      </c>
      <c r="AZ416" s="4" t="s">
        <v>51</v>
      </c>
    </row>
    <row r="417" spans="1:52" ht="30" customHeight="1" x14ac:dyDescent="0.3">
      <c r="A417" s="19" t="s">
        <v>974</v>
      </c>
      <c r="B417" s="19" t="s">
        <v>51</v>
      </c>
      <c r="C417" s="19" t="s">
        <v>51</v>
      </c>
      <c r="D417" s="20"/>
      <c r="E417" s="21"/>
      <c r="F417" s="22">
        <f>TRUNC(SUMIF(N413:N416, N412, F413:F416),0)</f>
        <v>0</v>
      </c>
      <c r="G417" s="21"/>
      <c r="H417" s="22">
        <f>TRUNC(SUMIF(N413:N416, N412, H413:H416),0)</f>
        <v>0</v>
      </c>
      <c r="I417" s="21"/>
      <c r="J417" s="22">
        <f>TRUNC(SUMIF(N413:N416, N412, J413:J416),0)</f>
        <v>0</v>
      </c>
      <c r="K417" s="21"/>
      <c r="L417" s="22">
        <f>F417+H417+J417</f>
        <v>0</v>
      </c>
      <c r="M417" s="19" t="s">
        <v>51</v>
      </c>
      <c r="N417" s="4" t="s">
        <v>81</v>
      </c>
      <c r="O417" s="4" t="s">
        <v>81</v>
      </c>
      <c r="P417" s="4" t="s">
        <v>51</v>
      </c>
      <c r="Q417" s="4" t="s">
        <v>51</v>
      </c>
      <c r="R417" s="4" t="s">
        <v>51</v>
      </c>
      <c r="AV417" s="4" t="s">
        <v>51</v>
      </c>
      <c r="AW417" s="4" t="s">
        <v>51</v>
      </c>
      <c r="AX417" s="4" t="s">
        <v>51</v>
      </c>
      <c r="AY417" s="4" t="s">
        <v>51</v>
      </c>
      <c r="AZ417" s="4" t="s">
        <v>51</v>
      </c>
    </row>
    <row r="418" spans="1:52" ht="30" customHeight="1" x14ac:dyDescent="0.3">
      <c r="A418" s="20"/>
      <c r="B418" s="20"/>
      <c r="C418" s="20"/>
      <c r="D418" s="20"/>
      <c r="E418" s="21"/>
      <c r="F418" s="22"/>
      <c r="G418" s="21"/>
      <c r="H418" s="22"/>
      <c r="I418" s="21"/>
      <c r="J418" s="22"/>
      <c r="K418" s="21"/>
      <c r="L418" s="22"/>
      <c r="M418" s="20"/>
    </row>
    <row r="419" spans="1:52" ht="30" customHeight="1" x14ac:dyDescent="0.3">
      <c r="A419" s="14" t="s">
        <v>1618</v>
      </c>
      <c r="B419" s="15"/>
      <c r="C419" s="15"/>
      <c r="D419" s="15"/>
      <c r="E419" s="16"/>
      <c r="F419" s="17"/>
      <c r="G419" s="16"/>
      <c r="H419" s="17"/>
      <c r="I419" s="16"/>
      <c r="J419" s="17"/>
      <c r="K419" s="16"/>
      <c r="L419" s="17"/>
      <c r="M419" s="18"/>
      <c r="N419" s="4" t="s">
        <v>491</v>
      </c>
    </row>
    <row r="420" spans="1:52" ht="30" customHeight="1" x14ac:dyDescent="0.3">
      <c r="A420" s="19" t="s">
        <v>1600</v>
      </c>
      <c r="B420" s="19" t="s">
        <v>1601</v>
      </c>
      <c r="C420" s="19" t="s">
        <v>207</v>
      </c>
      <c r="D420" s="20">
        <v>6.444</v>
      </c>
      <c r="E420" s="21">
        <f>일위대가목록!E189</f>
        <v>0</v>
      </c>
      <c r="F420" s="22">
        <f>TRUNC(E420*D420,1)</f>
        <v>0</v>
      </c>
      <c r="G420" s="21">
        <f>일위대가목록!F189</f>
        <v>0</v>
      </c>
      <c r="H420" s="22">
        <f>TRUNC(G420*D420,1)</f>
        <v>0</v>
      </c>
      <c r="I420" s="21">
        <f>일위대가목록!G189</f>
        <v>0</v>
      </c>
      <c r="J420" s="22">
        <f>TRUNC(I420*D420,1)</f>
        <v>0</v>
      </c>
      <c r="K420" s="21">
        <f>TRUNC(E420+G420+I420,1)</f>
        <v>0</v>
      </c>
      <c r="L420" s="22">
        <f>TRUNC(F420+H420+J420,1)</f>
        <v>0</v>
      </c>
      <c r="M420" s="19" t="s">
        <v>1602</v>
      </c>
      <c r="N420" s="4" t="s">
        <v>491</v>
      </c>
      <c r="O420" s="4" t="s">
        <v>1603</v>
      </c>
      <c r="P420" s="4" t="s">
        <v>62</v>
      </c>
      <c r="Q420" s="4" t="s">
        <v>63</v>
      </c>
      <c r="R420" s="4" t="s">
        <v>63</v>
      </c>
      <c r="AV420" s="4" t="s">
        <v>51</v>
      </c>
      <c r="AW420" s="4" t="s">
        <v>1619</v>
      </c>
      <c r="AX420" s="4" t="s">
        <v>51</v>
      </c>
      <c r="AY420" s="4" t="s">
        <v>51</v>
      </c>
      <c r="AZ420" s="4" t="s">
        <v>51</v>
      </c>
    </row>
    <row r="421" spans="1:52" ht="30" customHeight="1" x14ac:dyDescent="0.3">
      <c r="A421" s="19" t="s">
        <v>1605</v>
      </c>
      <c r="B421" s="19" t="s">
        <v>1620</v>
      </c>
      <c r="C421" s="19" t="s">
        <v>71</v>
      </c>
      <c r="D421" s="20">
        <v>1</v>
      </c>
      <c r="E421" s="21">
        <f>일위대가목록!E193</f>
        <v>0</v>
      </c>
      <c r="F421" s="22">
        <f>TRUNC(E421*D421,1)</f>
        <v>0</v>
      </c>
      <c r="G421" s="21">
        <f>일위대가목록!F193</f>
        <v>0</v>
      </c>
      <c r="H421" s="22">
        <f>TRUNC(G421*D421,1)</f>
        <v>0</v>
      </c>
      <c r="I421" s="21">
        <f>일위대가목록!G193</f>
        <v>0</v>
      </c>
      <c r="J421" s="22">
        <f>TRUNC(I421*D421,1)</f>
        <v>0</v>
      </c>
      <c r="K421" s="21">
        <f>TRUNC(E421+G421+I421,1)</f>
        <v>0</v>
      </c>
      <c r="L421" s="22">
        <f>TRUNC(F421+H421+J421,1)</f>
        <v>0</v>
      </c>
      <c r="M421" s="19" t="s">
        <v>1621</v>
      </c>
      <c r="N421" s="4" t="s">
        <v>491</v>
      </c>
      <c r="O421" s="4" t="s">
        <v>1622</v>
      </c>
      <c r="P421" s="4" t="s">
        <v>62</v>
      </c>
      <c r="Q421" s="4" t="s">
        <v>63</v>
      </c>
      <c r="R421" s="4" t="s">
        <v>63</v>
      </c>
      <c r="AV421" s="4" t="s">
        <v>51</v>
      </c>
      <c r="AW421" s="4" t="s">
        <v>1623</v>
      </c>
      <c r="AX421" s="4" t="s">
        <v>51</v>
      </c>
      <c r="AY421" s="4" t="s">
        <v>51</v>
      </c>
      <c r="AZ421" s="4" t="s">
        <v>51</v>
      </c>
    </row>
    <row r="422" spans="1:52" ht="30" customHeight="1" x14ac:dyDescent="0.3">
      <c r="A422" s="19" t="s">
        <v>974</v>
      </c>
      <c r="B422" s="19" t="s">
        <v>51</v>
      </c>
      <c r="C422" s="19" t="s">
        <v>51</v>
      </c>
      <c r="D422" s="20"/>
      <c r="E422" s="21"/>
      <c r="F422" s="22">
        <f>TRUNC(SUMIF(N420:N421, N419, F420:F421),0)</f>
        <v>0</v>
      </c>
      <c r="G422" s="21"/>
      <c r="H422" s="22">
        <f>TRUNC(SUMIF(N420:N421, N419, H420:H421),0)</f>
        <v>0</v>
      </c>
      <c r="I422" s="21"/>
      <c r="J422" s="22">
        <f>TRUNC(SUMIF(N420:N421, N419, J420:J421),0)</f>
        <v>0</v>
      </c>
      <c r="K422" s="21"/>
      <c r="L422" s="22">
        <f>F422+H422+J422</f>
        <v>0</v>
      </c>
      <c r="M422" s="19" t="s">
        <v>51</v>
      </c>
      <c r="N422" s="4" t="s">
        <v>81</v>
      </c>
      <c r="O422" s="4" t="s">
        <v>81</v>
      </c>
      <c r="P422" s="4" t="s">
        <v>51</v>
      </c>
      <c r="Q422" s="4" t="s">
        <v>51</v>
      </c>
      <c r="R422" s="4" t="s">
        <v>51</v>
      </c>
      <c r="AV422" s="4" t="s">
        <v>51</v>
      </c>
      <c r="AW422" s="4" t="s">
        <v>51</v>
      </c>
      <c r="AX422" s="4" t="s">
        <v>51</v>
      </c>
      <c r="AY422" s="4" t="s">
        <v>51</v>
      </c>
      <c r="AZ422" s="4" t="s">
        <v>51</v>
      </c>
    </row>
    <row r="423" spans="1:52" ht="30" customHeight="1" x14ac:dyDescent="0.3">
      <c r="A423" s="20"/>
      <c r="B423" s="20"/>
      <c r="C423" s="20"/>
      <c r="D423" s="20"/>
      <c r="E423" s="21"/>
      <c r="F423" s="22"/>
      <c r="G423" s="21"/>
      <c r="H423" s="22"/>
      <c r="I423" s="21"/>
      <c r="J423" s="22"/>
      <c r="K423" s="21"/>
      <c r="L423" s="22"/>
      <c r="M423" s="20"/>
    </row>
    <row r="424" spans="1:52" ht="30" customHeight="1" x14ac:dyDescent="0.3">
      <c r="A424" s="14" t="s">
        <v>1624</v>
      </c>
      <c r="B424" s="15"/>
      <c r="C424" s="15"/>
      <c r="D424" s="15"/>
      <c r="E424" s="16"/>
      <c r="F424" s="17"/>
      <c r="G424" s="16"/>
      <c r="H424" s="17"/>
      <c r="I424" s="16"/>
      <c r="J424" s="17"/>
      <c r="K424" s="16"/>
      <c r="L424" s="17"/>
      <c r="M424" s="18"/>
      <c r="N424" s="4" t="s">
        <v>496</v>
      </c>
    </row>
    <row r="425" spans="1:52" ht="30" customHeight="1" x14ac:dyDescent="0.3">
      <c r="A425" s="19" t="s">
        <v>1625</v>
      </c>
      <c r="B425" s="19" t="s">
        <v>1626</v>
      </c>
      <c r="C425" s="19" t="s">
        <v>71</v>
      </c>
      <c r="D425" s="20">
        <v>1.1000000000000001</v>
      </c>
      <c r="E425" s="21">
        <f>단가대비표!O135</f>
        <v>0</v>
      </c>
      <c r="F425" s="22">
        <f>TRUNC(E425*D425,1)</f>
        <v>0</v>
      </c>
      <c r="G425" s="21">
        <f>단가대비표!P135</f>
        <v>0</v>
      </c>
      <c r="H425" s="22">
        <f>TRUNC(G425*D425,1)</f>
        <v>0</v>
      </c>
      <c r="I425" s="21">
        <f>단가대비표!V135</f>
        <v>0</v>
      </c>
      <c r="J425" s="22">
        <f>TRUNC(I425*D425,1)</f>
        <v>0</v>
      </c>
      <c r="K425" s="21">
        <f t="shared" ref="K425:L427" si="70">TRUNC(E425+G425+I425,1)</f>
        <v>0</v>
      </c>
      <c r="L425" s="22">
        <f t="shared" si="70"/>
        <v>0</v>
      </c>
      <c r="M425" s="19" t="s">
        <v>51</v>
      </c>
      <c r="N425" s="4" t="s">
        <v>496</v>
      </c>
      <c r="O425" s="4" t="s">
        <v>1627</v>
      </c>
      <c r="P425" s="4" t="s">
        <v>63</v>
      </c>
      <c r="Q425" s="4" t="s">
        <v>63</v>
      </c>
      <c r="R425" s="4" t="s">
        <v>62</v>
      </c>
      <c r="AV425" s="4" t="s">
        <v>51</v>
      </c>
      <c r="AW425" s="4" t="s">
        <v>1628</v>
      </c>
      <c r="AX425" s="4" t="s">
        <v>51</v>
      </c>
      <c r="AY425" s="4" t="s">
        <v>51</v>
      </c>
      <c r="AZ425" s="4" t="s">
        <v>51</v>
      </c>
    </row>
    <row r="426" spans="1:52" ht="30" customHeight="1" x14ac:dyDescent="0.3">
      <c r="A426" s="19" t="s">
        <v>1629</v>
      </c>
      <c r="B426" s="19" t="s">
        <v>1630</v>
      </c>
      <c r="C426" s="19" t="s">
        <v>999</v>
      </c>
      <c r="D426" s="20">
        <v>3.5000000000000003E-2</v>
      </c>
      <c r="E426" s="21">
        <f>단가대비표!O67</f>
        <v>0</v>
      </c>
      <c r="F426" s="22">
        <f>TRUNC(E426*D426,1)</f>
        <v>0</v>
      </c>
      <c r="G426" s="21">
        <f>단가대비표!P67</f>
        <v>0</v>
      </c>
      <c r="H426" s="22">
        <f>TRUNC(G426*D426,1)</f>
        <v>0</v>
      </c>
      <c r="I426" s="21">
        <f>단가대비표!V67</f>
        <v>0</v>
      </c>
      <c r="J426" s="22">
        <f>TRUNC(I426*D426,1)</f>
        <v>0</v>
      </c>
      <c r="K426" s="21">
        <f t="shared" si="70"/>
        <v>0</v>
      </c>
      <c r="L426" s="22">
        <f t="shared" si="70"/>
        <v>0</v>
      </c>
      <c r="M426" s="19" t="s">
        <v>51</v>
      </c>
      <c r="N426" s="4" t="s">
        <v>496</v>
      </c>
      <c r="O426" s="4" t="s">
        <v>1631</v>
      </c>
      <c r="P426" s="4" t="s">
        <v>63</v>
      </c>
      <c r="Q426" s="4" t="s">
        <v>63</v>
      </c>
      <c r="R426" s="4" t="s">
        <v>62</v>
      </c>
      <c r="AV426" s="4" t="s">
        <v>51</v>
      </c>
      <c r="AW426" s="4" t="s">
        <v>1632</v>
      </c>
      <c r="AX426" s="4" t="s">
        <v>51</v>
      </c>
      <c r="AY426" s="4" t="s">
        <v>51</v>
      </c>
      <c r="AZ426" s="4" t="s">
        <v>51</v>
      </c>
    </row>
    <row r="427" spans="1:52" ht="30" customHeight="1" x14ac:dyDescent="0.3">
      <c r="A427" s="19" t="s">
        <v>1633</v>
      </c>
      <c r="B427" s="19" t="s">
        <v>1634</v>
      </c>
      <c r="C427" s="19" t="s">
        <v>71</v>
      </c>
      <c r="D427" s="20">
        <v>1</v>
      </c>
      <c r="E427" s="21">
        <f>일위대가목록!E194</f>
        <v>0</v>
      </c>
      <c r="F427" s="22">
        <f>TRUNC(E427*D427,1)</f>
        <v>0</v>
      </c>
      <c r="G427" s="21">
        <f>일위대가목록!F194</f>
        <v>0</v>
      </c>
      <c r="H427" s="22">
        <f>TRUNC(G427*D427,1)</f>
        <v>0</v>
      </c>
      <c r="I427" s="21">
        <f>일위대가목록!G194</f>
        <v>0</v>
      </c>
      <c r="J427" s="22">
        <f>TRUNC(I427*D427,1)</f>
        <v>0</v>
      </c>
      <c r="K427" s="21">
        <f t="shared" si="70"/>
        <v>0</v>
      </c>
      <c r="L427" s="22">
        <f t="shared" si="70"/>
        <v>0</v>
      </c>
      <c r="M427" s="19" t="s">
        <v>1635</v>
      </c>
      <c r="N427" s="4" t="s">
        <v>496</v>
      </c>
      <c r="O427" s="4" t="s">
        <v>1636</v>
      </c>
      <c r="P427" s="4" t="s">
        <v>62</v>
      </c>
      <c r="Q427" s="4" t="s">
        <v>63</v>
      </c>
      <c r="R427" s="4" t="s">
        <v>63</v>
      </c>
      <c r="AV427" s="4" t="s">
        <v>51</v>
      </c>
      <c r="AW427" s="4" t="s">
        <v>1637</v>
      </c>
      <c r="AX427" s="4" t="s">
        <v>51</v>
      </c>
      <c r="AY427" s="4" t="s">
        <v>51</v>
      </c>
      <c r="AZ427" s="4" t="s">
        <v>51</v>
      </c>
    </row>
    <row r="428" spans="1:52" ht="30" customHeight="1" x14ac:dyDescent="0.3">
      <c r="A428" s="19" t="s">
        <v>974</v>
      </c>
      <c r="B428" s="19" t="s">
        <v>51</v>
      </c>
      <c r="C428" s="19" t="s">
        <v>51</v>
      </c>
      <c r="D428" s="20"/>
      <c r="E428" s="21"/>
      <c r="F428" s="22">
        <f>TRUNC(SUMIF(N425:N427, N424, F425:F427),0)</f>
        <v>0</v>
      </c>
      <c r="G428" s="21"/>
      <c r="H428" s="22">
        <f>TRUNC(SUMIF(N425:N427, N424, H425:H427),0)</f>
        <v>0</v>
      </c>
      <c r="I428" s="21"/>
      <c r="J428" s="22">
        <f>TRUNC(SUMIF(N425:N427, N424, J425:J427),0)</f>
        <v>0</v>
      </c>
      <c r="K428" s="21"/>
      <c r="L428" s="22">
        <f>F428+H428+J428</f>
        <v>0</v>
      </c>
      <c r="M428" s="19" t="s">
        <v>51</v>
      </c>
      <c r="N428" s="4" t="s">
        <v>81</v>
      </c>
      <c r="O428" s="4" t="s">
        <v>81</v>
      </c>
      <c r="P428" s="4" t="s">
        <v>51</v>
      </c>
      <c r="Q428" s="4" t="s">
        <v>51</v>
      </c>
      <c r="R428" s="4" t="s">
        <v>51</v>
      </c>
      <c r="AV428" s="4" t="s">
        <v>51</v>
      </c>
      <c r="AW428" s="4" t="s">
        <v>51</v>
      </c>
      <c r="AX428" s="4" t="s">
        <v>51</v>
      </c>
      <c r="AY428" s="4" t="s">
        <v>51</v>
      </c>
      <c r="AZ428" s="4" t="s">
        <v>51</v>
      </c>
    </row>
    <row r="429" spans="1:52" ht="30" customHeight="1" x14ac:dyDescent="0.3">
      <c r="A429" s="20"/>
      <c r="B429" s="20"/>
      <c r="C429" s="20"/>
      <c r="D429" s="20"/>
      <c r="E429" s="21"/>
      <c r="F429" s="22"/>
      <c r="G429" s="21"/>
      <c r="H429" s="22"/>
      <c r="I429" s="21"/>
      <c r="J429" s="22"/>
      <c r="K429" s="21"/>
      <c r="L429" s="22"/>
      <c r="M429" s="20"/>
    </row>
    <row r="430" spans="1:52" ht="30" customHeight="1" x14ac:dyDescent="0.3">
      <c r="A430" s="14" t="s">
        <v>1638</v>
      </c>
      <c r="B430" s="15"/>
      <c r="C430" s="15"/>
      <c r="D430" s="15"/>
      <c r="E430" s="16"/>
      <c r="F430" s="17"/>
      <c r="G430" s="16"/>
      <c r="H430" s="17"/>
      <c r="I430" s="16"/>
      <c r="J430" s="17"/>
      <c r="K430" s="16"/>
      <c r="L430" s="17"/>
      <c r="M430" s="18"/>
      <c r="N430" s="4" t="s">
        <v>501</v>
      </c>
    </row>
    <row r="431" spans="1:52" ht="30" customHeight="1" x14ac:dyDescent="0.3">
      <c r="A431" s="19" t="s">
        <v>1639</v>
      </c>
      <c r="B431" s="19" t="s">
        <v>1640</v>
      </c>
      <c r="C431" s="19" t="s">
        <v>71</v>
      </c>
      <c r="D431" s="20">
        <v>1</v>
      </c>
      <c r="E431" s="21">
        <f>일위대가목록!E195</f>
        <v>0</v>
      </c>
      <c r="F431" s="22">
        <f>TRUNC(E431*D431,1)</f>
        <v>0</v>
      </c>
      <c r="G431" s="21">
        <f>일위대가목록!F195</f>
        <v>0</v>
      </c>
      <c r="H431" s="22">
        <f>TRUNC(G431*D431,1)</f>
        <v>0</v>
      </c>
      <c r="I431" s="21">
        <f>일위대가목록!G195</f>
        <v>0</v>
      </c>
      <c r="J431" s="22">
        <f>TRUNC(I431*D431,1)</f>
        <v>0</v>
      </c>
      <c r="K431" s="21">
        <f t="shared" ref="K431:L434" si="71">TRUNC(E431+G431+I431,1)</f>
        <v>0</v>
      </c>
      <c r="L431" s="22">
        <f t="shared" si="71"/>
        <v>0</v>
      </c>
      <c r="M431" s="19" t="s">
        <v>1641</v>
      </c>
      <c r="N431" s="4" t="s">
        <v>501</v>
      </c>
      <c r="O431" s="4" t="s">
        <v>1642</v>
      </c>
      <c r="P431" s="4" t="s">
        <v>62</v>
      </c>
      <c r="Q431" s="4" t="s">
        <v>63</v>
      </c>
      <c r="R431" s="4" t="s">
        <v>63</v>
      </c>
      <c r="AV431" s="4" t="s">
        <v>51</v>
      </c>
      <c r="AW431" s="4" t="s">
        <v>1643</v>
      </c>
      <c r="AX431" s="4" t="s">
        <v>51</v>
      </c>
      <c r="AY431" s="4" t="s">
        <v>51</v>
      </c>
      <c r="AZ431" s="4" t="s">
        <v>51</v>
      </c>
    </row>
    <row r="432" spans="1:52" ht="30" customHeight="1" x14ac:dyDescent="0.3">
      <c r="A432" s="19" t="s">
        <v>1644</v>
      </c>
      <c r="B432" s="19" t="s">
        <v>1645</v>
      </c>
      <c r="C432" s="19" t="s">
        <v>71</v>
      </c>
      <c r="D432" s="20">
        <v>1</v>
      </c>
      <c r="E432" s="21">
        <f>일위대가목록!E196</f>
        <v>0</v>
      </c>
      <c r="F432" s="22">
        <f>TRUNC(E432*D432,1)</f>
        <v>0</v>
      </c>
      <c r="G432" s="21">
        <f>일위대가목록!F196</f>
        <v>0</v>
      </c>
      <c r="H432" s="22">
        <f>TRUNC(G432*D432,1)</f>
        <v>0</v>
      </c>
      <c r="I432" s="21">
        <f>일위대가목록!G196</f>
        <v>0</v>
      </c>
      <c r="J432" s="22">
        <f>TRUNC(I432*D432,1)</f>
        <v>0</v>
      </c>
      <c r="K432" s="21">
        <f t="shared" si="71"/>
        <v>0</v>
      </c>
      <c r="L432" s="22">
        <f t="shared" si="71"/>
        <v>0</v>
      </c>
      <c r="M432" s="19" t="s">
        <v>1646</v>
      </c>
      <c r="N432" s="4" t="s">
        <v>501</v>
      </c>
      <c r="O432" s="4" t="s">
        <v>1647</v>
      </c>
      <c r="P432" s="4" t="s">
        <v>62</v>
      </c>
      <c r="Q432" s="4" t="s">
        <v>63</v>
      </c>
      <c r="R432" s="4" t="s">
        <v>63</v>
      </c>
      <c r="AV432" s="4" t="s">
        <v>51</v>
      </c>
      <c r="AW432" s="4" t="s">
        <v>1648</v>
      </c>
      <c r="AX432" s="4" t="s">
        <v>51</v>
      </c>
      <c r="AY432" s="4" t="s">
        <v>51</v>
      </c>
      <c r="AZ432" s="4" t="s">
        <v>51</v>
      </c>
    </row>
    <row r="433" spans="1:52" ht="30" customHeight="1" x14ac:dyDescent="0.3">
      <c r="A433" s="19" t="s">
        <v>1605</v>
      </c>
      <c r="B433" s="19" t="s">
        <v>1620</v>
      </c>
      <c r="C433" s="19" t="s">
        <v>71</v>
      </c>
      <c r="D433" s="20">
        <v>2</v>
      </c>
      <c r="E433" s="21">
        <f>일위대가목록!E193</f>
        <v>0</v>
      </c>
      <c r="F433" s="22">
        <f>TRUNC(E433*D433,1)</f>
        <v>0</v>
      </c>
      <c r="G433" s="21">
        <f>일위대가목록!F193</f>
        <v>0</v>
      </c>
      <c r="H433" s="22">
        <f>TRUNC(G433*D433,1)</f>
        <v>0</v>
      </c>
      <c r="I433" s="21">
        <f>일위대가목록!G193</f>
        <v>0</v>
      </c>
      <c r="J433" s="22">
        <f>TRUNC(I433*D433,1)</f>
        <v>0</v>
      </c>
      <c r="K433" s="21">
        <f t="shared" si="71"/>
        <v>0</v>
      </c>
      <c r="L433" s="22">
        <f t="shared" si="71"/>
        <v>0</v>
      </c>
      <c r="M433" s="19" t="s">
        <v>1621</v>
      </c>
      <c r="N433" s="4" t="s">
        <v>501</v>
      </c>
      <c r="O433" s="4" t="s">
        <v>1622</v>
      </c>
      <c r="P433" s="4" t="s">
        <v>62</v>
      </c>
      <c r="Q433" s="4" t="s">
        <v>63</v>
      </c>
      <c r="R433" s="4" t="s">
        <v>63</v>
      </c>
      <c r="AV433" s="4" t="s">
        <v>51</v>
      </c>
      <c r="AW433" s="4" t="s">
        <v>1649</v>
      </c>
      <c r="AX433" s="4" t="s">
        <v>51</v>
      </c>
      <c r="AY433" s="4" t="s">
        <v>51</v>
      </c>
      <c r="AZ433" s="4" t="s">
        <v>51</v>
      </c>
    </row>
    <row r="434" spans="1:52" ht="30" customHeight="1" x14ac:dyDescent="0.3">
      <c r="A434" s="19" t="s">
        <v>1650</v>
      </c>
      <c r="B434" s="19" t="s">
        <v>1651</v>
      </c>
      <c r="C434" s="19" t="s">
        <v>71</v>
      </c>
      <c r="D434" s="20">
        <v>2</v>
      </c>
      <c r="E434" s="21">
        <f>일위대가목록!E197</f>
        <v>0</v>
      </c>
      <c r="F434" s="22">
        <f>TRUNC(E434*D434,1)</f>
        <v>0</v>
      </c>
      <c r="G434" s="21">
        <f>일위대가목록!F197</f>
        <v>0</v>
      </c>
      <c r="H434" s="22">
        <f>TRUNC(G434*D434,1)</f>
        <v>0</v>
      </c>
      <c r="I434" s="21">
        <f>일위대가목록!G197</f>
        <v>0</v>
      </c>
      <c r="J434" s="22">
        <f>TRUNC(I434*D434,1)</f>
        <v>0</v>
      </c>
      <c r="K434" s="21">
        <f t="shared" si="71"/>
        <v>0</v>
      </c>
      <c r="L434" s="22">
        <f t="shared" si="71"/>
        <v>0</v>
      </c>
      <c r="M434" s="19" t="s">
        <v>1652</v>
      </c>
      <c r="N434" s="4" t="s">
        <v>501</v>
      </c>
      <c r="O434" s="4" t="s">
        <v>1653</v>
      </c>
      <c r="P434" s="4" t="s">
        <v>62</v>
      </c>
      <c r="Q434" s="4" t="s">
        <v>63</v>
      </c>
      <c r="R434" s="4" t="s">
        <v>63</v>
      </c>
      <c r="AV434" s="4" t="s">
        <v>51</v>
      </c>
      <c r="AW434" s="4" t="s">
        <v>1654</v>
      </c>
      <c r="AX434" s="4" t="s">
        <v>51</v>
      </c>
      <c r="AY434" s="4" t="s">
        <v>51</v>
      </c>
      <c r="AZ434" s="4" t="s">
        <v>51</v>
      </c>
    </row>
    <row r="435" spans="1:52" ht="30" customHeight="1" x14ac:dyDescent="0.3">
      <c r="A435" s="19" t="s">
        <v>974</v>
      </c>
      <c r="B435" s="19" t="s">
        <v>51</v>
      </c>
      <c r="C435" s="19" t="s">
        <v>51</v>
      </c>
      <c r="D435" s="20"/>
      <c r="E435" s="21"/>
      <c r="F435" s="22">
        <f>TRUNC(SUMIF(N431:N434, N430, F431:F434),0)</f>
        <v>0</v>
      </c>
      <c r="G435" s="21"/>
      <c r="H435" s="22">
        <f>TRUNC(SUMIF(N431:N434, N430, H431:H434),0)</f>
        <v>0</v>
      </c>
      <c r="I435" s="21"/>
      <c r="J435" s="22">
        <f>TRUNC(SUMIF(N431:N434, N430, J431:J434),0)</f>
        <v>0</v>
      </c>
      <c r="K435" s="21"/>
      <c r="L435" s="22">
        <f>F435+H435+J435</f>
        <v>0</v>
      </c>
      <c r="M435" s="19" t="s">
        <v>51</v>
      </c>
      <c r="N435" s="4" t="s">
        <v>81</v>
      </c>
      <c r="O435" s="4" t="s">
        <v>81</v>
      </c>
      <c r="P435" s="4" t="s">
        <v>51</v>
      </c>
      <c r="Q435" s="4" t="s">
        <v>51</v>
      </c>
      <c r="R435" s="4" t="s">
        <v>51</v>
      </c>
      <c r="AV435" s="4" t="s">
        <v>51</v>
      </c>
      <c r="AW435" s="4" t="s">
        <v>51</v>
      </c>
      <c r="AX435" s="4" t="s">
        <v>51</v>
      </c>
      <c r="AY435" s="4" t="s">
        <v>51</v>
      </c>
      <c r="AZ435" s="4" t="s">
        <v>51</v>
      </c>
    </row>
    <row r="436" spans="1:52" ht="30" customHeight="1" x14ac:dyDescent="0.3">
      <c r="A436" s="20"/>
      <c r="B436" s="20"/>
      <c r="C436" s="20"/>
      <c r="D436" s="20"/>
      <c r="E436" s="21"/>
      <c r="F436" s="22"/>
      <c r="G436" s="21"/>
      <c r="H436" s="22"/>
      <c r="I436" s="21"/>
      <c r="J436" s="22"/>
      <c r="K436" s="21"/>
      <c r="L436" s="22"/>
      <c r="M436" s="20"/>
    </row>
    <row r="437" spans="1:52" ht="30" customHeight="1" x14ac:dyDescent="0.3">
      <c r="A437" s="14" t="s">
        <v>1655</v>
      </c>
      <c r="B437" s="15"/>
      <c r="C437" s="15"/>
      <c r="D437" s="15"/>
      <c r="E437" s="16"/>
      <c r="F437" s="17"/>
      <c r="G437" s="16"/>
      <c r="H437" s="17"/>
      <c r="I437" s="16"/>
      <c r="J437" s="17"/>
      <c r="K437" s="16"/>
      <c r="L437" s="17"/>
      <c r="M437" s="18"/>
      <c r="N437" s="4" t="s">
        <v>512</v>
      </c>
    </row>
    <row r="438" spans="1:52" ht="30" customHeight="1" x14ac:dyDescent="0.3">
      <c r="A438" s="19" t="s">
        <v>1656</v>
      </c>
      <c r="B438" s="19" t="s">
        <v>1657</v>
      </c>
      <c r="C438" s="19" t="s">
        <v>86</v>
      </c>
      <c r="D438" s="20">
        <v>0.06</v>
      </c>
      <c r="E438" s="21">
        <f>일위대가목록!E199</f>
        <v>0</v>
      </c>
      <c r="F438" s="22">
        <f>TRUNC(E438*D438,1)</f>
        <v>0</v>
      </c>
      <c r="G438" s="21">
        <f>일위대가목록!F199</f>
        <v>0</v>
      </c>
      <c r="H438" s="22">
        <f>TRUNC(G438*D438,1)</f>
        <v>0</v>
      </c>
      <c r="I438" s="21">
        <f>일위대가목록!G199</f>
        <v>0</v>
      </c>
      <c r="J438" s="22">
        <f>TRUNC(I438*D438,1)</f>
        <v>0</v>
      </c>
      <c r="K438" s="21">
        <f>TRUNC(E438+G438+I438,1)</f>
        <v>0</v>
      </c>
      <c r="L438" s="22">
        <f>TRUNC(F438+H438+J438,1)</f>
        <v>0</v>
      </c>
      <c r="M438" s="19" t="s">
        <v>1658</v>
      </c>
      <c r="N438" s="4" t="s">
        <v>512</v>
      </c>
      <c r="O438" s="4" t="s">
        <v>1659</v>
      </c>
      <c r="P438" s="4" t="s">
        <v>62</v>
      </c>
      <c r="Q438" s="4" t="s">
        <v>63</v>
      </c>
      <c r="R438" s="4" t="s">
        <v>63</v>
      </c>
      <c r="AV438" s="4" t="s">
        <v>51</v>
      </c>
      <c r="AW438" s="4" t="s">
        <v>1660</v>
      </c>
      <c r="AX438" s="4" t="s">
        <v>51</v>
      </c>
      <c r="AY438" s="4" t="s">
        <v>51</v>
      </c>
      <c r="AZ438" s="4" t="s">
        <v>51</v>
      </c>
    </row>
    <row r="439" spans="1:52" ht="30" customHeight="1" x14ac:dyDescent="0.3">
      <c r="A439" s="19" t="s">
        <v>974</v>
      </c>
      <c r="B439" s="19" t="s">
        <v>51</v>
      </c>
      <c r="C439" s="19" t="s">
        <v>51</v>
      </c>
      <c r="D439" s="20"/>
      <c r="E439" s="21"/>
      <c r="F439" s="22">
        <f>TRUNC(SUMIF(N438:N438, N437, F438:F438),0)</f>
        <v>0</v>
      </c>
      <c r="G439" s="21"/>
      <c r="H439" s="22">
        <f>TRUNC(SUMIF(N438:N438, N437, H438:H438),0)</f>
        <v>0</v>
      </c>
      <c r="I439" s="21"/>
      <c r="J439" s="22">
        <f>TRUNC(SUMIF(N438:N438, N437, J438:J438),0)</f>
        <v>0</v>
      </c>
      <c r="K439" s="21"/>
      <c r="L439" s="22">
        <f>F439+H439+J439</f>
        <v>0</v>
      </c>
      <c r="M439" s="19" t="s">
        <v>51</v>
      </c>
      <c r="N439" s="4" t="s">
        <v>81</v>
      </c>
      <c r="O439" s="4" t="s">
        <v>81</v>
      </c>
      <c r="P439" s="4" t="s">
        <v>51</v>
      </c>
      <c r="Q439" s="4" t="s">
        <v>51</v>
      </c>
      <c r="R439" s="4" t="s">
        <v>51</v>
      </c>
      <c r="AV439" s="4" t="s">
        <v>51</v>
      </c>
      <c r="AW439" s="4" t="s">
        <v>51</v>
      </c>
      <c r="AX439" s="4" t="s">
        <v>51</v>
      </c>
      <c r="AY439" s="4" t="s">
        <v>51</v>
      </c>
      <c r="AZ439" s="4" t="s">
        <v>51</v>
      </c>
    </row>
    <row r="440" spans="1:52" ht="30" customHeight="1" x14ac:dyDescent="0.3">
      <c r="A440" s="20"/>
      <c r="B440" s="20"/>
      <c r="C440" s="20"/>
      <c r="D440" s="20"/>
      <c r="E440" s="21"/>
      <c r="F440" s="22"/>
      <c r="G440" s="21"/>
      <c r="H440" s="22"/>
      <c r="I440" s="21"/>
      <c r="J440" s="22"/>
      <c r="K440" s="21"/>
      <c r="L440" s="22"/>
      <c r="M440" s="20"/>
    </row>
    <row r="441" spans="1:52" ht="30" customHeight="1" x14ac:dyDescent="0.3">
      <c r="A441" s="14" t="s">
        <v>1661</v>
      </c>
      <c r="B441" s="15"/>
      <c r="C441" s="15"/>
      <c r="D441" s="15"/>
      <c r="E441" s="16"/>
      <c r="F441" s="17"/>
      <c r="G441" s="16"/>
      <c r="H441" s="17"/>
      <c r="I441" s="16"/>
      <c r="J441" s="17"/>
      <c r="K441" s="16"/>
      <c r="L441" s="17"/>
      <c r="M441" s="18"/>
      <c r="N441" s="4" t="s">
        <v>517</v>
      </c>
    </row>
    <row r="442" spans="1:52" ht="30" customHeight="1" x14ac:dyDescent="0.3">
      <c r="A442" s="19" t="s">
        <v>1002</v>
      </c>
      <c r="B442" s="19" t="s">
        <v>1003</v>
      </c>
      <c r="C442" s="19" t="s">
        <v>1004</v>
      </c>
      <c r="D442" s="20">
        <v>0.28000000000000003</v>
      </c>
      <c r="E442" s="21">
        <f>단가대비표!O158</f>
        <v>0</v>
      </c>
      <c r="F442" s="22">
        <f>TRUNC(E442*D442,1)</f>
        <v>0</v>
      </c>
      <c r="G442" s="21">
        <f>단가대비표!P158</f>
        <v>0</v>
      </c>
      <c r="H442" s="22">
        <f>TRUNC(G442*D442,1)</f>
        <v>0</v>
      </c>
      <c r="I442" s="21">
        <f>단가대비표!V158</f>
        <v>0</v>
      </c>
      <c r="J442" s="22">
        <f>TRUNC(I442*D442,1)</f>
        <v>0</v>
      </c>
      <c r="K442" s="21">
        <f>TRUNC(E442+G442+I442,1)</f>
        <v>0</v>
      </c>
      <c r="L442" s="22">
        <f>TRUNC(F442+H442+J442,1)</f>
        <v>0</v>
      </c>
      <c r="M442" s="19" t="s">
        <v>51</v>
      </c>
      <c r="N442" s="4" t="s">
        <v>517</v>
      </c>
      <c r="O442" s="4" t="s">
        <v>1005</v>
      </c>
      <c r="P442" s="4" t="s">
        <v>63</v>
      </c>
      <c r="Q442" s="4" t="s">
        <v>63</v>
      </c>
      <c r="R442" s="4" t="s">
        <v>62</v>
      </c>
      <c r="AV442" s="4" t="s">
        <v>51</v>
      </c>
      <c r="AW442" s="4" t="s">
        <v>1662</v>
      </c>
      <c r="AX442" s="4" t="s">
        <v>51</v>
      </c>
      <c r="AY442" s="4" t="s">
        <v>51</v>
      </c>
      <c r="AZ442" s="4" t="s">
        <v>51</v>
      </c>
    </row>
    <row r="443" spans="1:52" ht="30" customHeight="1" x14ac:dyDescent="0.3">
      <c r="A443" s="19" t="s">
        <v>974</v>
      </c>
      <c r="B443" s="19" t="s">
        <v>51</v>
      </c>
      <c r="C443" s="19" t="s">
        <v>51</v>
      </c>
      <c r="D443" s="20"/>
      <c r="E443" s="21"/>
      <c r="F443" s="22">
        <f>TRUNC(SUMIF(N442:N442, N441, F442:F442),0)</f>
        <v>0</v>
      </c>
      <c r="G443" s="21"/>
      <c r="H443" s="22">
        <f>TRUNC(SUMIF(N442:N442, N441, H442:H442),0)</f>
        <v>0</v>
      </c>
      <c r="I443" s="21"/>
      <c r="J443" s="22">
        <f>TRUNC(SUMIF(N442:N442, N441, J442:J442),0)</f>
        <v>0</v>
      </c>
      <c r="K443" s="21"/>
      <c r="L443" s="22">
        <f>F443+H443+J443</f>
        <v>0</v>
      </c>
      <c r="M443" s="19" t="s">
        <v>51</v>
      </c>
      <c r="N443" s="4" t="s">
        <v>81</v>
      </c>
      <c r="O443" s="4" t="s">
        <v>81</v>
      </c>
      <c r="P443" s="4" t="s">
        <v>51</v>
      </c>
      <c r="Q443" s="4" t="s">
        <v>51</v>
      </c>
      <c r="R443" s="4" t="s">
        <v>51</v>
      </c>
      <c r="AV443" s="4" t="s">
        <v>51</v>
      </c>
      <c r="AW443" s="4" t="s">
        <v>51</v>
      </c>
      <c r="AX443" s="4" t="s">
        <v>51</v>
      </c>
      <c r="AY443" s="4" t="s">
        <v>51</v>
      </c>
      <c r="AZ443" s="4" t="s">
        <v>51</v>
      </c>
    </row>
    <row r="444" spans="1:52" ht="30" customHeight="1" x14ac:dyDescent="0.3">
      <c r="A444" s="20"/>
      <c r="B444" s="20"/>
      <c r="C444" s="20"/>
      <c r="D444" s="20"/>
      <c r="E444" s="21"/>
      <c r="F444" s="22"/>
      <c r="G444" s="21"/>
      <c r="H444" s="22"/>
      <c r="I444" s="21"/>
      <c r="J444" s="22"/>
      <c r="K444" s="21"/>
      <c r="L444" s="22"/>
      <c r="M444" s="20"/>
    </row>
    <row r="445" spans="1:52" ht="30" customHeight="1" x14ac:dyDescent="0.3">
      <c r="A445" s="14" t="s">
        <v>1663</v>
      </c>
      <c r="B445" s="15"/>
      <c r="C445" s="15"/>
      <c r="D445" s="15"/>
      <c r="E445" s="16"/>
      <c r="F445" s="17"/>
      <c r="G445" s="16"/>
      <c r="H445" s="17"/>
      <c r="I445" s="16"/>
      <c r="J445" s="17"/>
      <c r="K445" s="16"/>
      <c r="L445" s="17"/>
      <c r="M445" s="18"/>
      <c r="N445" s="4" t="s">
        <v>619</v>
      </c>
    </row>
    <row r="446" spans="1:52" ht="30" customHeight="1" x14ac:dyDescent="0.3">
      <c r="A446" s="19" t="s">
        <v>1664</v>
      </c>
      <c r="B446" s="19" t="s">
        <v>1003</v>
      </c>
      <c r="C446" s="19" t="s">
        <v>1004</v>
      </c>
      <c r="D446" s="20">
        <v>6.25E-2</v>
      </c>
      <c r="E446" s="21">
        <f>단가대비표!O181</f>
        <v>0</v>
      </c>
      <c r="F446" s="22">
        <f>TRUNC(E446*D446,1)</f>
        <v>0</v>
      </c>
      <c r="G446" s="21">
        <f>단가대비표!P181</f>
        <v>0</v>
      </c>
      <c r="H446" s="22">
        <f>TRUNC(G446*D446,1)</f>
        <v>0</v>
      </c>
      <c r="I446" s="21">
        <f>단가대비표!V181</f>
        <v>0</v>
      </c>
      <c r="J446" s="22">
        <f>TRUNC(I446*D446,1)</f>
        <v>0</v>
      </c>
      <c r="K446" s="21">
        <f t="shared" ref="K446:L449" si="72">TRUNC(E446+G446+I446,1)</f>
        <v>0</v>
      </c>
      <c r="L446" s="22">
        <f t="shared" si="72"/>
        <v>0</v>
      </c>
      <c r="M446" s="19" t="s">
        <v>1665</v>
      </c>
      <c r="N446" s="4" t="s">
        <v>51</v>
      </c>
      <c r="O446" s="4" t="s">
        <v>1666</v>
      </c>
      <c r="P446" s="4" t="s">
        <v>63</v>
      </c>
      <c r="Q446" s="4" t="s">
        <v>63</v>
      </c>
      <c r="R446" s="4" t="s">
        <v>62</v>
      </c>
      <c r="V446" s="2">
        <v>1</v>
      </c>
      <c r="AV446" s="4" t="s">
        <v>51</v>
      </c>
      <c r="AW446" s="4" t="s">
        <v>1667</v>
      </c>
      <c r="AX446" s="4" t="s">
        <v>51</v>
      </c>
      <c r="AY446" s="4" t="s">
        <v>1668</v>
      </c>
      <c r="AZ446" s="4" t="s">
        <v>51</v>
      </c>
    </row>
    <row r="447" spans="1:52" ht="30" customHeight="1" x14ac:dyDescent="0.3">
      <c r="A447" s="19" t="s">
        <v>1669</v>
      </c>
      <c r="B447" s="19" t="s">
        <v>1003</v>
      </c>
      <c r="C447" s="19" t="s">
        <v>1004</v>
      </c>
      <c r="D447" s="20">
        <v>0.15</v>
      </c>
      <c r="E447" s="21">
        <f>단가대비표!O182</f>
        <v>0</v>
      </c>
      <c r="F447" s="22">
        <f>TRUNC(E447*D447,1)</f>
        <v>0</v>
      </c>
      <c r="G447" s="21">
        <f>단가대비표!P182</f>
        <v>0</v>
      </c>
      <c r="H447" s="22">
        <f>TRUNC(G447*D447,1)</f>
        <v>0</v>
      </c>
      <c r="I447" s="21">
        <f>단가대비표!V182</f>
        <v>0</v>
      </c>
      <c r="J447" s="22">
        <f>TRUNC(I447*D447,1)</f>
        <v>0</v>
      </c>
      <c r="K447" s="21">
        <f t="shared" si="72"/>
        <v>0</v>
      </c>
      <c r="L447" s="22">
        <f t="shared" si="72"/>
        <v>0</v>
      </c>
      <c r="M447" s="19" t="s">
        <v>1665</v>
      </c>
      <c r="N447" s="4" t="s">
        <v>51</v>
      </c>
      <c r="O447" s="4" t="s">
        <v>1670</v>
      </c>
      <c r="P447" s="4" t="s">
        <v>63</v>
      </c>
      <c r="Q447" s="4" t="s">
        <v>63</v>
      </c>
      <c r="R447" s="4" t="s">
        <v>62</v>
      </c>
      <c r="V447" s="2">
        <v>1</v>
      </c>
      <c r="AV447" s="4" t="s">
        <v>51</v>
      </c>
      <c r="AW447" s="4" t="s">
        <v>1671</v>
      </c>
      <c r="AX447" s="4" t="s">
        <v>51</v>
      </c>
      <c r="AY447" s="4" t="s">
        <v>1668</v>
      </c>
      <c r="AZ447" s="4" t="s">
        <v>51</v>
      </c>
    </row>
    <row r="448" spans="1:52" ht="30" customHeight="1" x14ac:dyDescent="0.3">
      <c r="A448" s="19" t="s">
        <v>1672</v>
      </c>
      <c r="B448" s="19" t="s">
        <v>1673</v>
      </c>
      <c r="C448" s="19" t="s">
        <v>1674</v>
      </c>
      <c r="D448" s="20">
        <v>7</v>
      </c>
      <c r="E448" s="21">
        <f>단가대비표!O157</f>
        <v>0</v>
      </c>
      <c r="F448" s="22">
        <f>TRUNC(E448*D448,1)</f>
        <v>0</v>
      </c>
      <c r="G448" s="21">
        <f>단가대비표!P157</f>
        <v>0</v>
      </c>
      <c r="H448" s="22">
        <f>TRUNC(G448*D448,1)</f>
        <v>0</v>
      </c>
      <c r="I448" s="21">
        <f>단가대비표!V157</f>
        <v>0</v>
      </c>
      <c r="J448" s="22">
        <f>TRUNC(I448*D448,1)</f>
        <v>0</v>
      </c>
      <c r="K448" s="21">
        <f t="shared" si="72"/>
        <v>0</v>
      </c>
      <c r="L448" s="22">
        <f t="shared" si="72"/>
        <v>0</v>
      </c>
      <c r="M448" s="19" t="s">
        <v>1665</v>
      </c>
      <c r="N448" s="4" t="s">
        <v>51</v>
      </c>
      <c r="O448" s="4" t="s">
        <v>1675</v>
      </c>
      <c r="P448" s="4" t="s">
        <v>63</v>
      </c>
      <c r="Q448" s="4" t="s">
        <v>63</v>
      </c>
      <c r="R448" s="4" t="s">
        <v>62</v>
      </c>
      <c r="V448" s="2">
        <v>1</v>
      </c>
      <c r="AV448" s="4" t="s">
        <v>51</v>
      </c>
      <c r="AW448" s="4" t="s">
        <v>1676</v>
      </c>
      <c r="AX448" s="4" t="s">
        <v>51</v>
      </c>
      <c r="AY448" s="4" t="s">
        <v>1668</v>
      </c>
      <c r="AZ448" s="4" t="s">
        <v>51</v>
      </c>
    </row>
    <row r="449" spans="1:52" ht="30" customHeight="1" x14ac:dyDescent="0.3">
      <c r="A449" s="19" t="s">
        <v>609</v>
      </c>
      <c r="B449" s="19" t="s">
        <v>1677</v>
      </c>
      <c r="C449" s="19" t="s">
        <v>168</v>
      </c>
      <c r="D449" s="20">
        <v>1</v>
      </c>
      <c r="E449" s="21">
        <v>0</v>
      </c>
      <c r="F449" s="22">
        <f>TRUNC(E449*D449,1)</f>
        <v>0</v>
      </c>
      <c r="G449" s="21">
        <v>0</v>
      </c>
      <c r="H449" s="22">
        <f>TRUNC(G449*D449,1)</f>
        <v>0</v>
      </c>
      <c r="I449" s="21">
        <f>TRUNC(SUMIF(V446:V449, RIGHTB(O449, 1), L446:L449)*U449, 2)</f>
        <v>0</v>
      </c>
      <c r="J449" s="22">
        <f>TRUNC(I449*D449,1)</f>
        <v>0</v>
      </c>
      <c r="K449" s="21">
        <f t="shared" si="72"/>
        <v>0</v>
      </c>
      <c r="L449" s="22">
        <f t="shared" si="72"/>
        <v>0</v>
      </c>
      <c r="M449" s="19" t="s">
        <v>51</v>
      </c>
      <c r="N449" s="4" t="s">
        <v>619</v>
      </c>
      <c r="O449" s="4" t="s">
        <v>571</v>
      </c>
      <c r="P449" s="4" t="s">
        <v>63</v>
      </c>
      <c r="Q449" s="4" t="s">
        <v>63</v>
      </c>
      <c r="R449" s="4" t="s">
        <v>63</v>
      </c>
      <c r="S449" s="2">
        <v>3</v>
      </c>
      <c r="T449" s="2">
        <v>2</v>
      </c>
      <c r="U449" s="2">
        <v>1</v>
      </c>
      <c r="AV449" s="4" t="s">
        <v>51</v>
      </c>
      <c r="AW449" s="4" t="s">
        <v>1678</v>
      </c>
      <c r="AX449" s="4" t="s">
        <v>51</v>
      </c>
      <c r="AY449" s="4" t="s">
        <v>51</v>
      </c>
      <c r="AZ449" s="4" t="s">
        <v>51</v>
      </c>
    </row>
    <row r="450" spans="1:52" ht="30" customHeight="1" x14ac:dyDescent="0.3">
      <c r="A450" s="19" t="s">
        <v>974</v>
      </c>
      <c r="B450" s="19" t="s">
        <v>51</v>
      </c>
      <c r="C450" s="19" t="s">
        <v>51</v>
      </c>
      <c r="D450" s="20"/>
      <c r="E450" s="21"/>
      <c r="F450" s="22">
        <f>TRUNC(SUMIF(N446:N449, N445, F446:F449),0)</f>
        <v>0</v>
      </c>
      <c r="G450" s="21"/>
      <c r="H450" s="22">
        <f>TRUNC(SUMIF(N446:N449, N445, H446:H449),0)</f>
        <v>0</v>
      </c>
      <c r="I450" s="21"/>
      <c r="J450" s="22">
        <f>TRUNC(SUMIF(N446:N449, N445, J446:J449),0)</f>
        <v>0</v>
      </c>
      <c r="K450" s="21"/>
      <c r="L450" s="22">
        <f>F450+H450+J450</f>
        <v>0</v>
      </c>
      <c r="M450" s="19" t="s">
        <v>51</v>
      </c>
      <c r="N450" s="4" t="s">
        <v>81</v>
      </c>
      <c r="O450" s="4" t="s">
        <v>81</v>
      </c>
      <c r="P450" s="4" t="s">
        <v>51</v>
      </c>
      <c r="Q450" s="4" t="s">
        <v>51</v>
      </c>
      <c r="R450" s="4" t="s">
        <v>51</v>
      </c>
      <c r="AV450" s="4" t="s">
        <v>51</v>
      </c>
      <c r="AW450" s="4" t="s">
        <v>51</v>
      </c>
      <c r="AX450" s="4" t="s">
        <v>51</v>
      </c>
      <c r="AY450" s="4" t="s">
        <v>51</v>
      </c>
      <c r="AZ450" s="4" t="s">
        <v>51</v>
      </c>
    </row>
    <row r="451" spans="1:52" ht="30" customHeight="1" x14ac:dyDescent="0.3">
      <c r="A451" s="20"/>
      <c r="B451" s="20"/>
      <c r="C451" s="20"/>
      <c r="D451" s="20"/>
      <c r="E451" s="21"/>
      <c r="F451" s="22"/>
      <c r="G451" s="21"/>
      <c r="H451" s="22"/>
      <c r="I451" s="21"/>
      <c r="J451" s="22"/>
      <c r="K451" s="21"/>
      <c r="L451" s="22"/>
      <c r="M451" s="20"/>
    </row>
    <row r="452" spans="1:52" ht="30" customHeight="1" x14ac:dyDescent="0.3">
      <c r="A452" s="14" t="s">
        <v>1679</v>
      </c>
      <c r="B452" s="15"/>
      <c r="C452" s="15"/>
      <c r="D452" s="15"/>
      <c r="E452" s="16"/>
      <c r="F452" s="17"/>
      <c r="G452" s="16"/>
      <c r="H452" s="17"/>
      <c r="I452" s="16"/>
      <c r="J452" s="17"/>
      <c r="K452" s="16"/>
      <c r="L452" s="17"/>
      <c r="M452" s="18"/>
      <c r="N452" s="4" t="s">
        <v>623</v>
      </c>
    </row>
    <row r="453" spans="1:52" ht="30" customHeight="1" x14ac:dyDescent="0.3">
      <c r="A453" s="19" t="s">
        <v>1664</v>
      </c>
      <c r="B453" s="19" t="s">
        <v>1003</v>
      </c>
      <c r="C453" s="19" t="s">
        <v>1004</v>
      </c>
      <c r="D453" s="20">
        <v>0.1</v>
      </c>
      <c r="E453" s="21">
        <f>단가대비표!O181</f>
        <v>0</v>
      </c>
      <c r="F453" s="22">
        <f>TRUNC(E453*D453,1)</f>
        <v>0</v>
      </c>
      <c r="G453" s="21">
        <f>단가대비표!P181</f>
        <v>0</v>
      </c>
      <c r="H453" s="22">
        <f>TRUNC(G453*D453,1)</f>
        <v>0</v>
      </c>
      <c r="I453" s="21">
        <f>단가대비표!V181</f>
        <v>0</v>
      </c>
      <c r="J453" s="22">
        <f>TRUNC(I453*D453,1)</f>
        <v>0</v>
      </c>
      <c r="K453" s="21">
        <f t="shared" ref="K453:L456" si="73">TRUNC(E453+G453+I453,1)</f>
        <v>0</v>
      </c>
      <c r="L453" s="22">
        <f t="shared" si="73"/>
        <v>0</v>
      </c>
      <c r="M453" s="19" t="s">
        <v>1665</v>
      </c>
      <c r="N453" s="4" t="s">
        <v>51</v>
      </c>
      <c r="O453" s="4" t="s">
        <v>1666</v>
      </c>
      <c r="P453" s="4" t="s">
        <v>63</v>
      </c>
      <c r="Q453" s="4" t="s">
        <v>63</v>
      </c>
      <c r="R453" s="4" t="s">
        <v>62</v>
      </c>
      <c r="V453" s="2">
        <v>1</v>
      </c>
      <c r="AV453" s="4" t="s">
        <v>51</v>
      </c>
      <c r="AW453" s="4" t="s">
        <v>1680</v>
      </c>
      <c r="AX453" s="4" t="s">
        <v>51</v>
      </c>
      <c r="AY453" s="4" t="s">
        <v>1668</v>
      </c>
      <c r="AZ453" s="4" t="s">
        <v>51</v>
      </c>
    </row>
    <row r="454" spans="1:52" ht="30" customHeight="1" x14ac:dyDescent="0.3">
      <c r="A454" s="19" t="s">
        <v>1669</v>
      </c>
      <c r="B454" s="19" t="s">
        <v>1003</v>
      </c>
      <c r="C454" s="19" t="s">
        <v>1004</v>
      </c>
      <c r="D454" s="20">
        <v>0.2</v>
      </c>
      <c r="E454" s="21">
        <f>단가대비표!O182</f>
        <v>0</v>
      </c>
      <c r="F454" s="22">
        <f>TRUNC(E454*D454,1)</f>
        <v>0</v>
      </c>
      <c r="G454" s="21">
        <f>단가대비표!P182</f>
        <v>0</v>
      </c>
      <c r="H454" s="22">
        <f>TRUNC(G454*D454,1)</f>
        <v>0</v>
      </c>
      <c r="I454" s="21">
        <f>단가대비표!V182</f>
        <v>0</v>
      </c>
      <c r="J454" s="22">
        <f>TRUNC(I454*D454,1)</f>
        <v>0</v>
      </c>
      <c r="K454" s="21">
        <f t="shared" si="73"/>
        <v>0</v>
      </c>
      <c r="L454" s="22">
        <f t="shared" si="73"/>
        <v>0</v>
      </c>
      <c r="M454" s="19" t="s">
        <v>1665</v>
      </c>
      <c r="N454" s="4" t="s">
        <v>51</v>
      </c>
      <c r="O454" s="4" t="s">
        <v>1670</v>
      </c>
      <c r="P454" s="4" t="s">
        <v>63</v>
      </c>
      <c r="Q454" s="4" t="s">
        <v>63</v>
      </c>
      <c r="R454" s="4" t="s">
        <v>62</v>
      </c>
      <c r="V454" s="2">
        <v>1</v>
      </c>
      <c r="AV454" s="4" t="s">
        <v>51</v>
      </c>
      <c r="AW454" s="4" t="s">
        <v>1681</v>
      </c>
      <c r="AX454" s="4" t="s">
        <v>51</v>
      </c>
      <c r="AY454" s="4" t="s">
        <v>1668</v>
      </c>
      <c r="AZ454" s="4" t="s">
        <v>51</v>
      </c>
    </row>
    <row r="455" spans="1:52" ht="30" customHeight="1" x14ac:dyDescent="0.3">
      <c r="A455" s="19" t="s">
        <v>1672</v>
      </c>
      <c r="B455" s="19" t="s">
        <v>1673</v>
      </c>
      <c r="C455" s="19" t="s">
        <v>1674</v>
      </c>
      <c r="D455" s="20">
        <v>7</v>
      </c>
      <c r="E455" s="21">
        <f>단가대비표!O157</f>
        <v>0</v>
      </c>
      <c r="F455" s="22">
        <f>TRUNC(E455*D455,1)</f>
        <v>0</v>
      </c>
      <c r="G455" s="21">
        <f>단가대비표!P157</f>
        <v>0</v>
      </c>
      <c r="H455" s="22">
        <f>TRUNC(G455*D455,1)</f>
        <v>0</v>
      </c>
      <c r="I455" s="21">
        <f>단가대비표!V157</f>
        <v>0</v>
      </c>
      <c r="J455" s="22">
        <f>TRUNC(I455*D455,1)</f>
        <v>0</v>
      </c>
      <c r="K455" s="21">
        <f t="shared" si="73"/>
        <v>0</v>
      </c>
      <c r="L455" s="22">
        <f t="shared" si="73"/>
        <v>0</v>
      </c>
      <c r="M455" s="19" t="s">
        <v>1665</v>
      </c>
      <c r="N455" s="4" t="s">
        <v>51</v>
      </c>
      <c r="O455" s="4" t="s">
        <v>1675</v>
      </c>
      <c r="P455" s="4" t="s">
        <v>63</v>
      </c>
      <c r="Q455" s="4" t="s">
        <v>63</v>
      </c>
      <c r="R455" s="4" t="s">
        <v>62</v>
      </c>
      <c r="V455" s="2">
        <v>1</v>
      </c>
      <c r="AV455" s="4" t="s">
        <v>51</v>
      </c>
      <c r="AW455" s="4" t="s">
        <v>1682</v>
      </c>
      <c r="AX455" s="4" t="s">
        <v>51</v>
      </c>
      <c r="AY455" s="4" t="s">
        <v>1668</v>
      </c>
      <c r="AZ455" s="4" t="s">
        <v>51</v>
      </c>
    </row>
    <row r="456" spans="1:52" ht="30" customHeight="1" x14ac:dyDescent="0.3">
      <c r="A456" s="19" t="s">
        <v>609</v>
      </c>
      <c r="B456" s="19" t="s">
        <v>1677</v>
      </c>
      <c r="C456" s="19" t="s">
        <v>168</v>
      </c>
      <c r="D456" s="20">
        <v>1</v>
      </c>
      <c r="E456" s="21">
        <v>0</v>
      </c>
      <c r="F456" s="22">
        <f>TRUNC(E456*D456,1)</f>
        <v>0</v>
      </c>
      <c r="G456" s="21">
        <v>0</v>
      </c>
      <c r="H456" s="22">
        <f>TRUNC(G456*D456,1)</f>
        <v>0</v>
      </c>
      <c r="I456" s="21">
        <f>TRUNC(SUMIF(V453:V456, RIGHTB(O456, 1), L453:L456)*U456, 2)</f>
        <v>0</v>
      </c>
      <c r="J456" s="22">
        <f>TRUNC(I456*D456,1)</f>
        <v>0</v>
      </c>
      <c r="K456" s="21">
        <f t="shared" si="73"/>
        <v>0</v>
      </c>
      <c r="L456" s="22">
        <f t="shared" si="73"/>
        <v>0</v>
      </c>
      <c r="M456" s="19" t="s">
        <v>51</v>
      </c>
      <c r="N456" s="4" t="s">
        <v>623</v>
      </c>
      <c r="O456" s="4" t="s">
        <v>571</v>
      </c>
      <c r="P456" s="4" t="s">
        <v>63</v>
      </c>
      <c r="Q456" s="4" t="s">
        <v>63</v>
      </c>
      <c r="R456" s="4" t="s">
        <v>63</v>
      </c>
      <c r="S456" s="2">
        <v>3</v>
      </c>
      <c r="T456" s="2">
        <v>2</v>
      </c>
      <c r="U456" s="2">
        <v>1</v>
      </c>
      <c r="AV456" s="4" t="s">
        <v>51</v>
      </c>
      <c r="AW456" s="4" t="s">
        <v>1683</v>
      </c>
      <c r="AX456" s="4" t="s">
        <v>51</v>
      </c>
      <c r="AY456" s="4" t="s">
        <v>51</v>
      </c>
      <c r="AZ456" s="4" t="s">
        <v>51</v>
      </c>
    </row>
    <row r="457" spans="1:52" ht="30" customHeight="1" x14ac:dyDescent="0.3">
      <c r="A457" s="19" t="s">
        <v>974</v>
      </c>
      <c r="B457" s="19" t="s">
        <v>51</v>
      </c>
      <c r="C457" s="19" t="s">
        <v>51</v>
      </c>
      <c r="D457" s="20"/>
      <c r="E457" s="21"/>
      <c r="F457" s="22">
        <f>TRUNC(SUMIF(N453:N456, N452, F453:F456),0)</f>
        <v>0</v>
      </c>
      <c r="G457" s="21"/>
      <c r="H457" s="22">
        <f>TRUNC(SUMIF(N453:N456, N452, H453:H456),0)</f>
        <v>0</v>
      </c>
      <c r="I457" s="21"/>
      <c r="J457" s="22">
        <f>TRUNC(SUMIF(N453:N456, N452, J453:J456),0)</f>
        <v>0</v>
      </c>
      <c r="K457" s="21"/>
      <c r="L457" s="22">
        <f>F457+H457+J457</f>
        <v>0</v>
      </c>
      <c r="M457" s="19" t="s">
        <v>51</v>
      </c>
      <c r="N457" s="4" t="s">
        <v>81</v>
      </c>
      <c r="O457" s="4" t="s">
        <v>81</v>
      </c>
      <c r="P457" s="4" t="s">
        <v>51</v>
      </c>
      <c r="Q457" s="4" t="s">
        <v>51</v>
      </c>
      <c r="R457" s="4" t="s">
        <v>51</v>
      </c>
      <c r="AV457" s="4" t="s">
        <v>51</v>
      </c>
      <c r="AW457" s="4" t="s">
        <v>51</v>
      </c>
      <c r="AX457" s="4" t="s">
        <v>51</v>
      </c>
      <c r="AY457" s="4" t="s">
        <v>51</v>
      </c>
      <c r="AZ457" s="4" t="s">
        <v>51</v>
      </c>
    </row>
    <row r="458" spans="1:52" ht="30" customHeight="1" x14ac:dyDescent="0.3">
      <c r="A458" s="20"/>
      <c r="B458" s="20"/>
      <c r="C458" s="20"/>
      <c r="D458" s="20"/>
      <c r="E458" s="21"/>
      <c r="F458" s="22"/>
      <c r="G458" s="21"/>
      <c r="H458" s="22"/>
      <c r="I458" s="21"/>
      <c r="J458" s="22"/>
      <c r="K458" s="21"/>
      <c r="L458" s="22"/>
      <c r="M458" s="20"/>
    </row>
    <row r="459" spans="1:52" ht="30" customHeight="1" x14ac:dyDescent="0.3">
      <c r="A459" s="14" t="s">
        <v>1684</v>
      </c>
      <c r="B459" s="15"/>
      <c r="C459" s="15"/>
      <c r="D459" s="15"/>
      <c r="E459" s="16"/>
      <c r="F459" s="17"/>
      <c r="G459" s="16"/>
      <c r="H459" s="17"/>
      <c r="I459" s="16"/>
      <c r="J459" s="17"/>
      <c r="K459" s="16"/>
      <c r="L459" s="17"/>
      <c r="M459" s="18"/>
      <c r="N459" s="4" t="s">
        <v>627</v>
      </c>
    </row>
    <row r="460" spans="1:52" ht="30" customHeight="1" x14ac:dyDescent="0.3">
      <c r="A460" s="19" t="s">
        <v>1664</v>
      </c>
      <c r="B460" s="19" t="s">
        <v>1003</v>
      </c>
      <c r="C460" s="19" t="s">
        <v>1004</v>
      </c>
      <c r="D460" s="20">
        <v>6.25E-2</v>
      </c>
      <c r="E460" s="21">
        <f>단가대비표!O181</f>
        <v>0</v>
      </c>
      <c r="F460" s="22">
        <f>TRUNC(E460*D460,1)</f>
        <v>0</v>
      </c>
      <c r="G460" s="21">
        <f>단가대비표!P181</f>
        <v>0</v>
      </c>
      <c r="H460" s="22">
        <f>TRUNC(G460*D460,1)</f>
        <v>0</v>
      </c>
      <c r="I460" s="21">
        <f>단가대비표!V181</f>
        <v>0</v>
      </c>
      <c r="J460" s="22">
        <f>TRUNC(I460*D460,1)</f>
        <v>0</v>
      </c>
      <c r="K460" s="21">
        <f t="shared" ref="K460:L463" si="74">TRUNC(E460+G460+I460,1)</f>
        <v>0</v>
      </c>
      <c r="L460" s="22">
        <f t="shared" si="74"/>
        <v>0</v>
      </c>
      <c r="M460" s="19" t="s">
        <v>1665</v>
      </c>
      <c r="N460" s="4" t="s">
        <v>51</v>
      </c>
      <c r="O460" s="4" t="s">
        <v>1666</v>
      </c>
      <c r="P460" s="4" t="s">
        <v>63</v>
      </c>
      <c r="Q460" s="4" t="s">
        <v>63</v>
      </c>
      <c r="R460" s="4" t="s">
        <v>62</v>
      </c>
      <c r="V460" s="2">
        <v>1</v>
      </c>
      <c r="AV460" s="4" t="s">
        <v>51</v>
      </c>
      <c r="AW460" s="4" t="s">
        <v>1685</v>
      </c>
      <c r="AX460" s="4" t="s">
        <v>51</v>
      </c>
      <c r="AY460" s="4" t="s">
        <v>1668</v>
      </c>
      <c r="AZ460" s="4" t="s">
        <v>51</v>
      </c>
    </row>
    <row r="461" spans="1:52" ht="30" customHeight="1" x14ac:dyDescent="0.3">
      <c r="A461" s="19" t="s">
        <v>1669</v>
      </c>
      <c r="B461" s="19" t="s">
        <v>1003</v>
      </c>
      <c r="C461" s="19" t="s">
        <v>1004</v>
      </c>
      <c r="D461" s="20">
        <v>0.15</v>
      </c>
      <c r="E461" s="21">
        <f>단가대비표!O182</f>
        <v>0</v>
      </c>
      <c r="F461" s="22">
        <f>TRUNC(E461*D461,1)</f>
        <v>0</v>
      </c>
      <c r="G461" s="21">
        <f>단가대비표!P182</f>
        <v>0</v>
      </c>
      <c r="H461" s="22">
        <f>TRUNC(G461*D461,1)</f>
        <v>0</v>
      </c>
      <c r="I461" s="21">
        <f>단가대비표!V182</f>
        <v>0</v>
      </c>
      <c r="J461" s="22">
        <f>TRUNC(I461*D461,1)</f>
        <v>0</v>
      </c>
      <c r="K461" s="21">
        <f t="shared" si="74"/>
        <v>0</v>
      </c>
      <c r="L461" s="22">
        <f t="shared" si="74"/>
        <v>0</v>
      </c>
      <c r="M461" s="19" t="s">
        <v>1665</v>
      </c>
      <c r="N461" s="4" t="s">
        <v>51</v>
      </c>
      <c r="O461" s="4" t="s">
        <v>1670</v>
      </c>
      <c r="P461" s="4" t="s">
        <v>63</v>
      </c>
      <c r="Q461" s="4" t="s">
        <v>63</v>
      </c>
      <c r="R461" s="4" t="s">
        <v>62</v>
      </c>
      <c r="V461" s="2">
        <v>1</v>
      </c>
      <c r="AV461" s="4" t="s">
        <v>51</v>
      </c>
      <c r="AW461" s="4" t="s">
        <v>1686</v>
      </c>
      <c r="AX461" s="4" t="s">
        <v>51</v>
      </c>
      <c r="AY461" s="4" t="s">
        <v>1668</v>
      </c>
      <c r="AZ461" s="4" t="s">
        <v>51</v>
      </c>
    </row>
    <row r="462" spans="1:52" ht="30" customHeight="1" x14ac:dyDescent="0.3">
      <c r="A462" s="19" t="s">
        <v>1672</v>
      </c>
      <c r="B462" s="19" t="s">
        <v>1673</v>
      </c>
      <c r="C462" s="19" t="s">
        <v>1674</v>
      </c>
      <c r="D462" s="20">
        <v>7</v>
      </c>
      <c r="E462" s="21">
        <f>단가대비표!O157</f>
        <v>0</v>
      </c>
      <c r="F462" s="22">
        <f>TRUNC(E462*D462,1)</f>
        <v>0</v>
      </c>
      <c r="G462" s="21">
        <f>단가대비표!P157</f>
        <v>0</v>
      </c>
      <c r="H462" s="22">
        <f>TRUNC(G462*D462,1)</f>
        <v>0</v>
      </c>
      <c r="I462" s="21">
        <f>단가대비표!V157</f>
        <v>0</v>
      </c>
      <c r="J462" s="22">
        <f>TRUNC(I462*D462,1)</f>
        <v>0</v>
      </c>
      <c r="K462" s="21">
        <f t="shared" si="74"/>
        <v>0</v>
      </c>
      <c r="L462" s="22">
        <f t="shared" si="74"/>
        <v>0</v>
      </c>
      <c r="M462" s="19" t="s">
        <v>1665</v>
      </c>
      <c r="N462" s="4" t="s">
        <v>51</v>
      </c>
      <c r="O462" s="4" t="s">
        <v>1675</v>
      </c>
      <c r="P462" s="4" t="s">
        <v>63</v>
      </c>
      <c r="Q462" s="4" t="s">
        <v>63</v>
      </c>
      <c r="R462" s="4" t="s">
        <v>62</v>
      </c>
      <c r="V462" s="2">
        <v>1</v>
      </c>
      <c r="AV462" s="4" t="s">
        <v>51</v>
      </c>
      <c r="AW462" s="4" t="s">
        <v>1687</v>
      </c>
      <c r="AX462" s="4" t="s">
        <v>51</v>
      </c>
      <c r="AY462" s="4" t="s">
        <v>1668</v>
      </c>
      <c r="AZ462" s="4" t="s">
        <v>51</v>
      </c>
    </row>
    <row r="463" spans="1:52" ht="30" customHeight="1" x14ac:dyDescent="0.3">
      <c r="A463" s="19" t="s">
        <v>609</v>
      </c>
      <c r="B463" s="19" t="s">
        <v>1677</v>
      </c>
      <c r="C463" s="19" t="s">
        <v>168</v>
      </c>
      <c r="D463" s="20">
        <v>1</v>
      </c>
      <c r="E463" s="21">
        <v>0</v>
      </c>
      <c r="F463" s="22">
        <f>TRUNC(E463*D463,1)</f>
        <v>0</v>
      </c>
      <c r="G463" s="21">
        <v>0</v>
      </c>
      <c r="H463" s="22">
        <f>TRUNC(G463*D463,1)</f>
        <v>0</v>
      </c>
      <c r="I463" s="21">
        <f>TRUNC(SUMIF(V460:V463, RIGHTB(O463, 1), L460:L463)*U463, 2)</f>
        <v>0</v>
      </c>
      <c r="J463" s="22">
        <f>TRUNC(I463*D463,1)</f>
        <v>0</v>
      </c>
      <c r="K463" s="21">
        <f t="shared" si="74"/>
        <v>0</v>
      </c>
      <c r="L463" s="22">
        <f t="shared" si="74"/>
        <v>0</v>
      </c>
      <c r="M463" s="19" t="s">
        <v>51</v>
      </c>
      <c r="N463" s="4" t="s">
        <v>627</v>
      </c>
      <c r="O463" s="4" t="s">
        <v>571</v>
      </c>
      <c r="P463" s="4" t="s">
        <v>63</v>
      </c>
      <c r="Q463" s="4" t="s">
        <v>63</v>
      </c>
      <c r="R463" s="4" t="s">
        <v>63</v>
      </c>
      <c r="S463" s="2">
        <v>3</v>
      </c>
      <c r="T463" s="2">
        <v>2</v>
      </c>
      <c r="U463" s="2">
        <v>1</v>
      </c>
      <c r="AV463" s="4" t="s">
        <v>51</v>
      </c>
      <c r="AW463" s="4" t="s">
        <v>1688</v>
      </c>
      <c r="AX463" s="4" t="s">
        <v>51</v>
      </c>
      <c r="AY463" s="4" t="s">
        <v>51</v>
      </c>
      <c r="AZ463" s="4" t="s">
        <v>51</v>
      </c>
    </row>
    <row r="464" spans="1:52" ht="30" customHeight="1" x14ac:dyDescent="0.3">
      <c r="A464" s="19" t="s">
        <v>974</v>
      </c>
      <c r="B464" s="19" t="s">
        <v>51</v>
      </c>
      <c r="C464" s="19" t="s">
        <v>51</v>
      </c>
      <c r="D464" s="20"/>
      <c r="E464" s="21"/>
      <c r="F464" s="22">
        <f>TRUNC(SUMIF(N460:N463, N459, F460:F463),0)</f>
        <v>0</v>
      </c>
      <c r="G464" s="21"/>
      <c r="H464" s="22">
        <f>TRUNC(SUMIF(N460:N463, N459, H460:H463),0)</f>
        <v>0</v>
      </c>
      <c r="I464" s="21"/>
      <c r="J464" s="22">
        <f>TRUNC(SUMIF(N460:N463, N459, J460:J463),0)</f>
        <v>0</v>
      </c>
      <c r="K464" s="21"/>
      <c r="L464" s="22">
        <f>F464+H464+J464</f>
        <v>0</v>
      </c>
      <c r="M464" s="19" t="s">
        <v>51</v>
      </c>
      <c r="N464" s="4" t="s">
        <v>81</v>
      </c>
      <c r="O464" s="4" t="s">
        <v>81</v>
      </c>
      <c r="P464" s="4" t="s">
        <v>51</v>
      </c>
      <c r="Q464" s="4" t="s">
        <v>51</v>
      </c>
      <c r="R464" s="4" t="s">
        <v>51</v>
      </c>
      <c r="AV464" s="4" t="s">
        <v>51</v>
      </c>
      <c r="AW464" s="4" t="s">
        <v>51</v>
      </c>
      <c r="AX464" s="4" t="s">
        <v>51</v>
      </c>
      <c r="AY464" s="4" t="s">
        <v>51</v>
      </c>
      <c r="AZ464" s="4" t="s">
        <v>51</v>
      </c>
    </row>
    <row r="465" spans="1:52" ht="30" customHeight="1" x14ac:dyDescent="0.3">
      <c r="A465" s="20"/>
      <c r="B465" s="20"/>
      <c r="C465" s="20"/>
      <c r="D465" s="20"/>
      <c r="E465" s="21"/>
      <c r="F465" s="22"/>
      <c r="G465" s="21"/>
      <c r="H465" s="22"/>
      <c r="I465" s="21"/>
      <c r="J465" s="22"/>
      <c r="K465" s="21"/>
      <c r="L465" s="22"/>
      <c r="M465" s="20"/>
    </row>
    <row r="466" spans="1:52" ht="30" customHeight="1" x14ac:dyDescent="0.3">
      <c r="A466" s="14" t="s">
        <v>1689</v>
      </c>
      <c r="B466" s="15"/>
      <c r="C466" s="15"/>
      <c r="D466" s="15"/>
      <c r="E466" s="16"/>
      <c r="F466" s="17"/>
      <c r="G466" s="16"/>
      <c r="H466" s="17"/>
      <c r="I466" s="16"/>
      <c r="J466" s="17"/>
      <c r="K466" s="16"/>
      <c r="L466" s="17"/>
      <c r="M466" s="18"/>
      <c r="N466" s="4" t="s">
        <v>631</v>
      </c>
    </row>
    <row r="467" spans="1:52" ht="30" customHeight="1" x14ac:dyDescent="0.3">
      <c r="A467" s="19" t="s">
        <v>1664</v>
      </c>
      <c r="B467" s="19" t="s">
        <v>1003</v>
      </c>
      <c r="C467" s="19" t="s">
        <v>1004</v>
      </c>
      <c r="D467" s="20">
        <v>6.25E-2</v>
      </c>
      <c r="E467" s="21">
        <f>단가대비표!O181</f>
        <v>0</v>
      </c>
      <c r="F467" s="22">
        <f>TRUNC(E467*D467,1)</f>
        <v>0</v>
      </c>
      <c r="G467" s="21">
        <f>단가대비표!P181</f>
        <v>0</v>
      </c>
      <c r="H467" s="22">
        <f>TRUNC(G467*D467,1)</f>
        <v>0</v>
      </c>
      <c r="I467" s="21">
        <f>단가대비표!V181</f>
        <v>0</v>
      </c>
      <c r="J467" s="22">
        <f>TRUNC(I467*D467,1)</f>
        <v>0</v>
      </c>
      <c r="K467" s="21">
        <f t="shared" ref="K467:L470" si="75">TRUNC(E467+G467+I467,1)</f>
        <v>0</v>
      </c>
      <c r="L467" s="22">
        <f t="shared" si="75"/>
        <v>0</v>
      </c>
      <c r="M467" s="19" t="s">
        <v>1665</v>
      </c>
      <c r="N467" s="4" t="s">
        <v>51</v>
      </c>
      <c r="O467" s="4" t="s">
        <v>1666</v>
      </c>
      <c r="P467" s="4" t="s">
        <v>63</v>
      </c>
      <c r="Q467" s="4" t="s">
        <v>63</v>
      </c>
      <c r="R467" s="4" t="s">
        <v>62</v>
      </c>
      <c r="V467" s="2">
        <v>1</v>
      </c>
      <c r="AV467" s="4" t="s">
        <v>51</v>
      </c>
      <c r="AW467" s="4" t="s">
        <v>1690</v>
      </c>
      <c r="AX467" s="4" t="s">
        <v>51</v>
      </c>
      <c r="AY467" s="4" t="s">
        <v>1668</v>
      </c>
      <c r="AZ467" s="4" t="s">
        <v>51</v>
      </c>
    </row>
    <row r="468" spans="1:52" ht="30" customHeight="1" x14ac:dyDescent="0.3">
      <c r="A468" s="19" t="s">
        <v>1669</v>
      </c>
      <c r="B468" s="19" t="s">
        <v>1003</v>
      </c>
      <c r="C468" s="19" t="s">
        <v>1004</v>
      </c>
      <c r="D468" s="20">
        <v>0.15</v>
      </c>
      <c r="E468" s="21">
        <f>단가대비표!O182</f>
        <v>0</v>
      </c>
      <c r="F468" s="22">
        <f>TRUNC(E468*D468,1)</f>
        <v>0</v>
      </c>
      <c r="G468" s="21">
        <f>단가대비표!P182</f>
        <v>0</v>
      </c>
      <c r="H468" s="22">
        <f>TRUNC(G468*D468,1)</f>
        <v>0</v>
      </c>
      <c r="I468" s="21">
        <f>단가대비표!V182</f>
        <v>0</v>
      </c>
      <c r="J468" s="22">
        <f>TRUNC(I468*D468,1)</f>
        <v>0</v>
      </c>
      <c r="K468" s="21">
        <f t="shared" si="75"/>
        <v>0</v>
      </c>
      <c r="L468" s="22">
        <f t="shared" si="75"/>
        <v>0</v>
      </c>
      <c r="M468" s="19" t="s">
        <v>1665</v>
      </c>
      <c r="N468" s="4" t="s">
        <v>51</v>
      </c>
      <c r="O468" s="4" t="s">
        <v>1670</v>
      </c>
      <c r="P468" s="4" t="s">
        <v>63</v>
      </c>
      <c r="Q468" s="4" t="s">
        <v>63</v>
      </c>
      <c r="R468" s="4" t="s">
        <v>62</v>
      </c>
      <c r="V468" s="2">
        <v>1</v>
      </c>
      <c r="AV468" s="4" t="s">
        <v>51</v>
      </c>
      <c r="AW468" s="4" t="s">
        <v>1691</v>
      </c>
      <c r="AX468" s="4" t="s">
        <v>51</v>
      </c>
      <c r="AY468" s="4" t="s">
        <v>1668</v>
      </c>
      <c r="AZ468" s="4" t="s">
        <v>51</v>
      </c>
    </row>
    <row r="469" spans="1:52" ht="30" customHeight="1" x14ac:dyDescent="0.3">
      <c r="A469" s="19" t="s">
        <v>1672</v>
      </c>
      <c r="B469" s="19" t="s">
        <v>1673</v>
      </c>
      <c r="C469" s="19" t="s">
        <v>1674</v>
      </c>
      <c r="D469" s="20">
        <v>7</v>
      </c>
      <c r="E469" s="21">
        <f>단가대비표!O157</f>
        <v>0</v>
      </c>
      <c r="F469" s="22">
        <f>TRUNC(E469*D469,1)</f>
        <v>0</v>
      </c>
      <c r="G469" s="21">
        <f>단가대비표!P157</f>
        <v>0</v>
      </c>
      <c r="H469" s="22">
        <f>TRUNC(G469*D469,1)</f>
        <v>0</v>
      </c>
      <c r="I469" s="21">
        <f>단가대비표!V157</f>
        <v>0</v>
      </c>
      <c r="J469" s="22">
        <f>TRUNC(I469*D469,1)</f>
        <v>0</v>
      </c>
      <c r="K469" s="21">
        <f t="shared" si="75"/>
        <v>0</v>
      </c>
      <c r="L469" s="22">
        <f t="shared" si="75"/>
        <v>0</v>
      </c>
      <c r="M469" s="19" t="s">
        <v>1665</v>
      </c>
      <c r="N469" s="4" t="s">
        <v>51</v>
      </c>
      <c r="O469" s="4" t="s">
        <v>1675</v>
      </c>
      <c r="P469" s="4" t="s">
        <v>63</v>
      </c>
      <c r="Q469" s="4" t="s">
        <v>63</v>
      </c>
      <c r="R469" s="4" t="s">
        <v>62</v>
      </c>
      <c r="V469" s="2">
        <v>1</v>
      </c>
      <c r="AV469" s="4" t="s">
        <v>51</v>
      </c>
      <c r="AW469" s="4" t="s">
        <v>1692</v>
      </c>
      <c r="AX469" s="4" t="s">
        <v>51</v>
      </c>
      <c r="AY469" s="4" t="s">
        <v>1668</v>
      </c>
      <c r="AZ469" s="4" t="s">
        <v>51</v>
      </c>
    </row>
    <row r="470" spans="1:52" ht="30" customHeight="1" x14ac:dyDescent="0.3">
      <c r="A470" s="19" t="s">
        <v>609</v>
      </c>
      <c r="B470" s="19" t="s">
        <v>1677</v>
      </c>
      <c r="C470" s="19" t="s">
        <v>168</v>
      </c>
      <c r="D470" s="20">
        <v>1</v>
      </c>
      <c r="E470" s="21">
        <v>0</v>
      </c>
      <c r="F470" s="22">
        <f>TRUNC(E470*D470,1)</f>
        <v>0</v>
      </c>
      <c r="G470" s="21">
        <v>0</v>
      </c>
      <c r="H470" s="22">
        <f>TRUNC(G470*D470,1)</f>
        <v>0</v>
      </c>
      <c r="I470" s="21">
        <f>TRUNC(SUMIF(V467:V470, RIGHTB(O470, 1), L467:L470)*U470, 2)</f>
        <v>0</v>
      </c>
      <c r="J470" s="22">
        <f>TRUNC(I470*D470,1)</f>
        <v>0</v>
      </c>
      <c r="K470" s="21">
        <f t="shared" si="75"/>
        <v>0</v>
      </c>
      <c r="L470" s="22">
        <f t="shared" si="75"/>
        <v>0</v>
      </c>
      <c r="M470" s="19" t="s">
        <v>51</v>
      </c>
      <c r="N470" s="4" t="s">
        <v>631</v>
      </c>
      <c r="O470" s="4" t="s">
        <v>571</v>
      </c>
      <c r="P470" s="4" t="s">
        <v>63</v>
      </c>
      <c r="Q470" s="4" t="s">
        <v>63</v>
      </c>
      <c r="R470" s="4" t="s">
        <v>63</v>
      </c>
      <c r="S470" s="2">
        <v>3</v>
      </c>
      <c r="T470" s="2">
        <v>2</v>
      </c>
      <c r="U470" s="2">
        <v>1</v>
      </c>
      <c r="AV470" s="4" t="s">
        <v>51</v>
      </c>
      <c r="AW470" s="4" t="s">
        <v>1693</v>
      </c>
      <c r="AX470" s="4" t="s">
        <v>51</v>
      </c>
      <c r="AY470" s="4" t="s">
        <v>51</v>
      </c>
      <c r="AZ470" s="4" t="s">
        <v>51</v>
      </c>
    </row>
    <row r="471" spans="1:52" ht="30" customHeight="1" x14ac:dyDescent="0.3">
      <c r="A471" s="19" t="s">
        <v>974</v>
      </c>
      <c r="B471" s="19" t="s">
        <v>51</v>
      </c>
      <c r="C471" s="19" t="s">
        <v>51</v>
      </c>
      <c r="D471" s="20"/>
      <c r="E471" s="21"/>
      <c r="F471" s="22">
        <f>TRUNC(SUMIF(N467:N470, N466, F467:F470),0)</f>
        <v>0</v>
      </c>
      <c r="G471" s="21"/>
      <c r="H471" s="22">
        <f>TRUNC(SUMIF(N467:N470, N466, H467:H470),0)</f>
        <v>0</v>
      </c>
      <c r="I471" s="21"/>
      <c r="J471" s="22">
        <f>TRUNC(SUMIF(N467:N470, N466, J467:J470),0)</f>
        <v>0</v>
      </c>
      <c r="K471" s="21"/>
      <c r="L471" s="22">
        <f>F471+H471+J471</f>
        <v>0</v>
      </c>
      <c r="M471" s="19" t="s">
        <v>51</v>
      </c>
      <c r="N471" s="4" t="s">
        <v>81</v>
      </c>
      <c r="O471" s="4" t="s">
        <v>81</v>
      </c>
      <c r="P471" s="4" t="s">
        <v>51</v>
      </c>
      <c r="Q471" s="4" t="s">
        <v>51</v>
      </c>
      <c r="R471" s="4" t="s">
        <v>51</v>
      </c>
      <c r="AV471" s="4" t="s">
        <v>51</v>
      </c>
      <c r="AW471" s="4" t="s">
        <v>51</v>
      </c>
      <c r="AX471" s="4" t="s">
        <v>51</v>
      </c>
      <c r="AY471" s="4" t="s">
        <v>51</v>
      </c>
      <c r="AZ471" s="4" t="s">
        <v>51</v>
      </c>
    </row>
    <row r="472" spans="1:52" ht="30" customHeight="1" x14ac:dyDescent="0.3">
      <c r="A472" s="20"/>
      <c r="B472" s="20"/>
      <c r="C472" s="20"/>
      <c r="D472" s="20"/>
      <c r="E472" s="21"/>
      <c r="F472" s="22"/>
      <c r="G472" s="21"/>
      <c r="H472" s="22"/>
      <c r="I472" s="21"/>
      <c r="J472" s="22"/>
      <c r="K472" s="21"/>
      <c r="L472" s="22"/>
      <c r="M472" s="20"/>
    </row>
    <row r="473" spans="1:52" ht="30" customHeight="1" x14ac:dyDescent="0.3">
      <c r="A473" s="14" t="s">
        <v>1694</v>
      </c>
      <c r="B473" s="15"/>
      <c r="C473" s="15"/>
      <c r="D473" s="15"/>
      <c r="E473" s="16"/>
      <c r="F473" s="17"/>
      <c r="G473" s="16"/>
      <c r="H473" s="17"/>
      <c r="I473" s="16"/>
      <c r="J473" s="17"/>
      <c r="K473" s="16"/>
      <c r="L473" s="17"/>
      <c r="M473" s="18"/>
      <c r="N473" s="4" t="s">
        <v>636</v>
      </c>
    </row>
    <row r="474" spans="1:52" ht="30" customHeight="1" x14ac:dyDescent="0.3">
      <c r="A474" s="19" t="s">
        <v>1695</v>
      </c>
      <c r="B474" s="19" t="s">
        <v>1003</v>
      </c>
      <c r="C474" s="19" t="s">
        <v>1004</v>
      </c>
      <c r="D474" s="20">
        <v>6.25E-2</v>
      </c>
      <c r="E474" s="21">
        <f>단가대비표!O180</f>
        <v>0</v>
      </c>
      <c r="F474" s="22">
        <f>TRUNC(E474*D474,1)</f>
        <v>0</v>
      </c>
      <c r="G474" s="21">
        <f>단가대비표!P180</f>
        <v>0</v>
      </c>
      <c r="H474" s="22">
        <f>TRUNC(G474*D474,1)</f>
        <v>0</v>
      </c>
      <c r="I474" s="21">
        <f>단가대비표!V180</f>
        <v>0</v>
      </c>
      <c r="J474" s="22">
        <f>TRUNC(I474*D474,1)</f>
        <v>0</v>
      </c>
      <c r="K474" s="21">
        <f t="shared" ref="K474:L478" si="76">TRUNC(E474+G474+I474,1)</f>
        <v>0</v>
      </c>
      <c r="L474" s="22">
        <f t="shared" si="76"/>
        <v>0</v>
      </c>
      <c r="M474" s="19" t="s">
        <v>1665</v>
      </c>
      <c r="N474" s="4" t="s">
        <v>51</v>
      </c>
      <c r="O474" s="4" t="s">
        <v>1696</v>
      </c>
      <c r="P474" s="4" t="s">
        <v>63</v>
      </c>
      <c r="Q474" s="4" t="s">
        <v>63</v>
      </c>
      <c r="R474" s="4" t="s">
        <v>62</v>
      </c>
      <c r="V474" s="2">
        <v>1</v>
      </c>
      <c r="AV474" s="4" t="s">
        <v>51</v>
      </c>
      <c r="AW474" s="4" t="s">
        <v>1697</v>
      </c>
      <c r="AX474" s="4" t="s">
        <v>51</v>
      </c>
      <c r="AY474" s="4" t="s">
        <v>1668</v>
      </c>
      <c r="AZ474" s="4" t="s">
        <v>51</v>
      </c>
    </row>
    <row r="475" spans="1:52" ht="30" customHeight="1" x14ac:dyDescent="0.3">
      <c r="A475" s="19" t="s">
        <v>1664</v>
      </c>
      <c r="B475" s="19" t="s">
        <v>1003</v>
      </c>
      <c r="C475" s="19" t="s">
        <v>1004</v>
      </c>
      <c r="D475" s="20">
        <v>0.125</v>
      </c>
      <c r="E475" s="21">
        <f>단가대비표!O181</f>
        <v>0</v>
      </c>
      <c r="F475" s="22">
        <f>TRUNC(E475*D475,1)</f>
        <v>0</v>
      </c>
      <c r="G475" s="21">
        <f>단가대비표!P181</f>
        <v>0</v>
      </c>
      <c r="H475" s="22">
        <f>TRUNC(G475*D475,1)</f>
        <v>0</v>
      </c>
      <c r="I475" s="21">
        <f>단가대비표!V181</f>
        <v>0</v>
      </c>
      <c r="J475" s="22">
        <f>TRUNC(I475*D475,1)</f>
        <v>0</v>
      </c>
      <c r="K475" s="21">
        <f t="shared" si="76"/>
        <v>0</v>
      </c>
      <c r="L475" s="22">
        <f t="shared" si="76"/>
        <v>0</v>
      </c>
      <c r="M475" s="19" t="s">
        <v>1665</v>
      </c>
      <c r="N475" s="4" t="s">
        <v>51</v>
      </c>
      <c r="O475" s="4" t="s">
        <v>1666</v>
      </c>
      <c r="P475" s="4" t="s">
        <v>63</v>
      </c>
      <c r="Q475" s="4" t="s">
        <v>63</v>
      </c>
      <c r="R475" s="4" t="s">
        <v>62</v>
      </c>
      <c r="V475" s="2">
        <v>1</v>
      </c>
      <c r="AV475" s="4" t="s">
        <v>51</v>
      </c>
      <c r="AW475" s="4" t="s">
        <v>1698</v>
      </c>
      <c r="AX475" s="4" t="s">
        <v>51</v>
      </c>
      <c r="AY475" s="4" t="s">
        <v>1668</v>
      </c>
      <c r="AZ475" s="4" t="s">
        <v>51</v>
      </c>
    </row>
    <row r="476" spans="1:52" ht="30" customHeight="1" x14ac:dyDescent="0.3">
      <c r="A476" s="19" t="s">
        <v>1672</v>
      </c>
      <c r="B476" s="19" t="s">
        <v>1673</v>
      </c>
      <c r="C476" s="19" t="s">
        <v>1674</v>
      </c>
      <c r="D476" s="20">
        <v>40.5</v>
      </c>
      <c r="E476" s="21">
        <f>단가대비표!O157</f>
        <v>0</v>
      </c>
      <c r="F476" s="22">
        <f>TRUNC(E476*D476,1)</f>
        <v>0</v>
      </c>
      <c r="G476" s="21">
        <f>단가대비표!P157</f>
        <v>0</v>
      </c>
      <c r="H476" s="22">
        <f>TRUNC(G476*D476,1)</f>
        <v>0</v>
      </c>
      <c r="I476" s="21">
        <f>단가대비표!V157</f>
        <v>0</v>
      </c>
      <c r="J476" s="22">
        <f>TRUNC(I476*D476,1)</f>
        <v>0</v>
      </c>
      <c r="K476" s="21">
        <f t="shared" si="76"/>
        <v>0</v>
      </c>
      <c r="L476" s="22">
        <f t="shared" si="76"/>
        <v>0</v>
      </c>
      <c r="M476" s="19" t="s">
        <v>1665</v>
      </c>
      <c r="N476" s="4" t="s">
        <v>51</v>
      </c>
      <c r="O476" s="4" t="s">
        <v>1675</v>
      </c>
      <c r="P476" s="4" t="s">
        <v>63</v>
      </c>
      <c r="Q476" s="4" t="s">
        <v>63</v>
      </c>
      <c r="R476" s="4" t="s">
        <v>62</v>
      </c>
      <c r="V476" s="2">
        <v>1</v>
      </c>
      <c r="AV476" s="4" t="s">
        <v>51</v>
      </c>
      <c r="AW476" s="4" t="s">
        <v>1699</v>
      </c>
      <c r="AX476" s="4" t="s">
        <v>51</v>
      </c>
      <c r="AY476" s="4" t="s">
        <v>1668</v>
      </c>
      <c r="AZ476" s="4" t="s">
        <v>51</v>
      </c>
    </row>
    <row r="477" spans="1:52" ht="30" customHeight="1" x14ac:dyDescent="0.3">
      <c r="A477" s="19" t="s">
        <v>1700</v>
      </c>
      <c r="B477" s="19" t="s">
        <v>51</v>
      </c>
      <c r="C477" s="19" t="s">
        <v>86</v>
      </c>
      <c r="D477" s="20">
        <v>0.6</v>
      </c>
      <c r="E477" s="21">
        <f>단가대비표!O156</f>
        <v>0</v>
      </c>
      <c r="F477" s="22">
        <f>TRUNC(E477*D477,1)</f>
        <v>0</v>
      </c>
      <c r="G477" s="21">
        <f>단가대비표!P156</f>
        <v>0</v>
      </c>
      <c r="H477" s="22">
        <f>TRUNC(G477*D477,1)</f>
        <v>0</v>
      </c>
      <c r="I477" s="21">
        <f>단가대비표!V156</f>
        <v>0</v>
      </c>
      <c r="J477" s="22">
        <f>TRUNC(I477*D477,1)</f>
        <v>0</v>
      </c>
      <c r="K477" s="21">
        <f t="shared" si="76"/>
        <v>0</v>
      </c>
      <c r="L477" s="22">
        <f t="shared" si="76"/>
        <v>0</v>
      </c>
      <c r="M477" s="19" t="s">
        <v>1665</v>
      </c>
      <c r="N477" s="4" t="s">
        <v>51</v>
      </c>
      <c r="O477" s="4" t="s">
        <v>1701</v>
      </c>
      <c r="P477" s="4" t="s">
        <v>63</v>
      </c>
      <c r="Q477" s="4" t="s">
        <v>63</v>
      </c>
      <c r="R477" s="4" t="s">
        <v>62</v>
      </c>
      <c r="V477" s="2">
        <v>1</v>
      </c>
      <c r="AV477" s="4" t="s">
        <v>51</v>
      </c>
      <c r="AW477" s="4" t="s">
        <v>1702</v>
      </c>
      <c r="AX477" s="4" t="s">
        <v>51</v>
      </c>
      <c r="AY477" s="4" t="s">
        <v>1668</v>
      </c>
      <c r="AZ477" s="4" t="s">
        <v>51</v>
      </c>
    </row>
    <row r="478" spans="1:52" ht="30" customHeight="1" x14ac:dyDescent="0.3">
      <c r="A478" s="19" t="s">
        <v>609</v>
      </c>
      <c r="B478" s="19" t="s">
        <v>1677</v>
      </c>
      <c r="C478" s="19" t="s">
        <v>168</v>
      </c>
      <c r="D478" s="20">
        <v>1</v>
      </c>
      <c r="E478" s="21">
        <v>0</v>
      </c>
      <c r="F478" s="22">
        <f>TRUNC(E478*D478,1)</f>
        <v>0</v>
      </c>
      <c r="G478" s="21">
        <v>0</v>
      </c>
      <c r="H478" s="22">
        <f>TRUNC(G478*D478,1)</f>
        <v>0</v>
      </c>
      <c r="I478" s="21">
        <f>TRUNC(SUMIF(V474:V478, RIGHTB(O478, 1), L474:L478)*U478, 2)</f>
        <v>0</v>
      </c>
      <c r="J478" s="22">
        <f>TRUNC(I478*D478,1)</f>
        <v>0</v>
      </c>
      <c r="K478" s="21">
        <f t="shared" si="76"/>
        <v>0</v>
      </c>
      <c r="L478" s="22">
        <f t="shared" si="76"/>
        <v>0</v>
      </c>
      <c r="M478" s="19" t="s">
        <v>51</v>
      </c>
      <c r="N478" s="4" t="s">
        <v>636</v>
      </c>
      <c r="O478" s="4" t="s">
        <v>571</v>
      </c>
      <c r="P478" s="4" t="s">
        <v>63</v>
      </c>
      <c r="Q478" s="4" t="s">
        <v>63</v>
      </c>
      <c r="R478" s="4" t="s">
        <v>63</v>
      </c>
      <c r="S478" s="2">
        <v>3</v>
      </c>
      <c r="T478" s="2">
        <v>2</v>
      </c>
      <c r="U478" s="2">
        <v>1</v>
      </c>
      <c r="AV478" s="4" t="s">
        <v>51</v>
      </c>
      <c r="AW478" s="4" t="s">
        <v>1703</v>
      </c>
      <c r="AX478" s="4" t="s">
        <v>51</v>
      </c>
      <c r="AY478" s="4" t="s">
        <v>51</v>
      </c>
      <c r="AZ478" s="4" t="s">
        <v>51</v>
      </c>
    </row>
    <row r="479" spans="1:52" ht="30" customHeight="1" x14ac:dyDescent="0.3">
      <c r="A479" s="19" t="s">
        <v>974</v>
      </c>
      <c r="B479" s="19" t="s">
        <v>51</v>
      </c>
      <c r="C479" s="19" t="s">
        <v>51</v>
      </c>
      <c r="D479" s="20"/>
      <c r="E479" s="21"/>
      <c r="F479" s="22">
        <f>TRUNC(SUMIF(N474:N478, N473, F474:F478),0)</f>
        <v>0</v>
      </c>
      <c r="G479" s="21"/>
      <c r="H479" s="22">
        <f>TRUNC(SUMIF(N474:N478, N473, H474:H478),0)</f>
        <v>0</v>
      </c>
      <c r="I479" s="21"/>
      <c r="J479" s="22">
        <f>TRUNC(SUMIF(N474:N478, N473, J474:J478),0)</f>
        <v>0</v>
      </c>
      <c r="K479" s="21"/>
      <c r="L479" s="22">
        <f>F479+H479+J479</f>
        <v>0</v>
      </c>
      <c r="M479" s="19" t="s">
        <v>51</v>
      </c>
      <c r="N479" s="4" t="s">
        <v>81</v>
      </c>
      <c r="O479" s="4" t="s">
        <v>81</v>
      </c>
      <c r="P479" s="4" t="s">
        <v>51</v>
      </c>
      <c r="Q479" s="4" t="s">
        <v>51</v>
      </c>
      <c r="R479" s="4" t="s">
        <v>51</v>
      </c>
      <c r="AV479" s="4" t="s">
        <v>51</v>
      </c>
      <c r="AW479" s="4" t="s">
        <v>51</v>
      </c>
      <c r="AX479" s="4" t="s">
        <v>51</v>
      </c>
      <c r="AY479" s="4" t="s">
        <v>51</v>
      </c>
      <c r="AZ479" s="4" t="s">
        <v>51</v>
      </c>
    </row>
    <row r="480" spans="1:52" ht="30" customHeight="1" x14ac:dyDescent="0.3">
      <c r="A480" s="20"/>
      <c r="B480" s="20"/>
      <c r="C480" s="20"/>
      <c r="D480" s="20"/>
      <c r="E480" s="21"/>
      <c r="F480" s="22"/>
      <c r="G480" s="21"/>
      <c r="H480" s="22"/>
      <c r="I480" s="21"/>
      <c r="J480" s="22"/>
      <c r="K480" s="21"/>
      <c r="L480" s="22"/>
      <c r="M480" s="20"/>
    </row>
    <row r="481" spans="1:52" ht="30" customHeight="1" x14ac:dyDescent="0.3">
      <c r="A481" s="14" t="s">
        <v>1704</v>
      </c>
      <c r="B481" s="15"/>
      <c r="C481" s="15"/>
      <c r="D481" s="15"/>
      <c r="E481" s="16"/>
      <c r="F481" s="17"/>
      <c r="G481" s="16"/>
      <c r="H481" s="17"/>
      <c r="I481" s="16"/>
      <c r="J481" s="17"/>
      <c r="K481" s="16"/>
      <c r="L481" s="17"/>
      <c r="M481" s="18"/>
      <c r="N481" s="4" t="s">
        <v>640</v>
      </c>
    </row>
    <row r="482" spans="1:52" ht="30" customHeight="1" x14ac:dyDescent="0.3">
      <c r="A482" s="19" t="s">
        <v>1705</v>
      </c>
      <c r="B482" s="19" t="s">
        <v>1003</v>
      </c>
      <c r="C482" s="19" t="s">
        <v>1004</v>
      </c>
      <c r="D482" s="20">
        <v>1.2500000000000001E-2</v>
      </c>
      <c r="E482" s="21">
        <f>단가대비표!O179</f>
        <v>0</v>
      </c>
      <c r="F482" s="22">
        <f t="shared" ref="F482:F487" si="77">TRUNC(E482*D482,1)</f>
        <v>0</v>
      </c>
      <c r="G482" s="21">
        <f>단가대비표!P179</f>
        <v>0</v>
      </c>
      <c r="H482" s="22">
        <f t="shared" ref="H482:H487" si="78">TRUNC(G482*D482,1)</f>
        <v>0</v>
      </c>
      <c r="I482" s="21">
        <f>단가대비표!V179</f>
        <v>0</v>
      </c>
      <c r="J482" s="22">
        <f t="shared" ref="J482:J487" si="79">TRUNC(I482*D482,1)</f>
        <v>0</v>
      </c>
      <c r="K482" s="21">
        <f t="shared" ref="K482:L487" si="80">TRUNC(E482+G482+I482,1)</f>
        <v>0</v>
      </c>
      <c r="L482" s="22">
        <f t="shared" si="80"/>
        <v>0</v>
      </c>
      <c r="M482" s="19" t="s">
        <v>1665</v>
      </c>
      <c r="N482" s="4" t="s">
        <v>51</v>
      </c>
      <c r="O482" s="4" t="s">
        <v>1706</v>
      </c>
      <c r="P482" s="4" t="s">
        <v>63</v>
      </c>
      <c r="Q482" s="4" t="s">
        <v>63</v>
      </c>
      <c r="R482" s="4" t="s">
        <v>62</v>
      </c>
      <c r="V482" s="2">
        <v>1</v>
      </c>
      <c r="AV482" s="4" t="s">
        <v>51</v>
      </c>
      <c r="AW482" s="4" t="s">
        <v>1707</v>
      </c>
      <c r="AX482" s="4" t="s">
        <v>51</v>
      </c>
      <c r="AY482" s="4" t="s">
        <v>1668</v>
      </c>
      <c r="AZ482" s="4" t="s">
        <v>51</v>
      </c>
    </row>
    <row r="483" spans="1:52" ht="30" customHeight="1" x14ac:dyDescent="0.3">
      <c r="A483" s="19" t="s">
        <v>1695</v>
      </c>
      <c r="B483" s="19" t="s">
        <v>1003</v>
      </c>
      <c r="C483" s="19" t="s">
        <v>1004</v>
      </c>
      <c r="D483" s="20">
        <v>1.2500000000000001E-2</v>
      </c>
      <c r="E483" s="21">
        <f>단가대비표!O180</f>
        <v>0</v>
      </c>
      <c r="F483" s="22">
        <f t="shared" si="77"/>
        <v>0</v>
      </c>
      <c r="G483" s="21">
        <f>단가대비표!P180</f>
        <v>0</v>
      </c>
      <c r="H483" s="22">
        <f t="shared" si="78"/>
        <v>0</v>
      </c>
      <c r="I483" s="21">
        <f>단가대비표!V180</f>
        <v>0</v>
      </c>
      <c r="J483" s="22">
        <f t="shared" si="79"/>
        <v>0</v>
      </c>
      <c r="K483" s="21">
        <f t="shared" si="80"/>
        <v>0</v>
      </c>
      <c r="L483" s="22">
        <f t="shared" si="80"/>
        <v>0</v>
      </c>
      <c r="M483" s="19" t="s">
        <v>1665</v>
      </c>
      <c r="N483" s="4" t="s">
        <v>51</v>
      </c>
      <c r="O483" s="4" t="s">
        <v>1696</v>
      </c>
      <c r="P483" s="4" t="s">
        <v>63</v>
      </c>
      <c r="Q483" s="4" t="s">
        <v>63</v>
      </c>
      <c r="R483" s="4" t="s">
        <v>62</v>
      </c>
      <c r="V483" s="2">
        <v>1</v>
      </c>
      <c r="AV483" s="4" t="s">
        <v>51</v>
      </c>
      <c r="AW483" s="4" t="s">
        <v>1708</v>
      </c>
      <c r="AX483" s="4" t="s">
        <v>51</v>
      </c>
      <c r="AY483" s="4" t="s">
        <v>1668</v>
      </c>
      <c r="AZ483" s="4" t="s">
        <v>51</v>
      </c>
    </row>
    <row r="484" spans="1:52" ht="30" customHeight="1" x14ac:dyDescent="0.3">
      <c r="A484" s="19" t="s">
        <v>1664</v>
      </c>
      <c r="B484" s="19" t="s">
        <v>1003</v>
      </c>
      <c r="C484" s="19" t="s">
        <v>1004</v>
      </c>
      <c r="D484" s="20">
        <v>0.05</v>
      </c>
      <c r="E484" s="21">
        <f>단가대비표!O181</f>
        <v>0</v>
      </c>
      <c r="F484" s="22">
        <f t="shared" si="77"/>
        <v>0</v>
      </c>
      <c r="G484" s="21">
        <f>단가대비표!P181</f>
        <v>0</v>
      </c>
      <c r="H484" s="22">
        <f t="shared" si="78"/>
        <v>0</v>
      </c>
      <c r="I484" s="21">
        <f>단가대비표!V181</f>
        <v>0</v>
      </c>
      <c r="J484" s="22">
        <f t="shared" si="79"/>
        <v>0</v>
      </c>
      <c r="K484" s="21">
        <f t="shared" si="80"/>
        <v>0</v>
      </c>
      <c r="L484" s="22">
        <f t="shared" si="80"/>
        <v>0</v>
      </c>
      <c r="M484" s="19" t="s">
        <v>1665</v>
      </c>
      <c r="N484" s="4" t="s">
        <v>51</v>
      </c>
      <c r="O484" s="4" t="s">
        <v>1666</v>
      </c>
      <c r="P484" s="4" t="s">
        <v>63</v>
      </c>
      <c r="Q484" s="4" t="s">
        <v>63</v>
      </c>
      <c r="R484" s="4" t="s">
        <v>62</v>
      </c>
      <c r="V484" s="2">
        <v>1</v>
      </c>
      <c r="AV484" s="4" t="s">
        <v>51</v>
      </c>
      <c r="AW484" s="4" t="s">
        <v>1709</v>
      </c>
      <c r="AX484" s="4" t="s">
        <v>51</v>
      </c>
      <c r="AY484" s="4" t="s">
        <v>1668</v>
      </c>
      <c r="AZ484" s="4" t="s">
        <v>51</v>
      </c>
    </row>
    <row r="485" spans="1:52" ht="30" customHeight="1" x14ac:dyDescent="0.3">
      <c r="A485" s="19" t="s">
        <v>1669</v>
      </c>
      <c r="B485" s="19" t="s">
        <v>1003</v>
      </c>
      <c r="C485" s="19" t="s">
        <v>1004</v>
      </c>
      <c r="D485" s="20">
        <v>1.2500000000000001E-2</v>
      </c>
      <c r="E485" s="21">
        <f>단가대비표!O182</f>
        <v>0</v>
      </c>
      <c r="F485" s="22">
        <f t="shared" si="77"/>
        <v>0</v>
      </c>
      <c r="G485" s="21">
        <f>단가대비표!P182</f>
        <v>0</v>
      </c>
      <c r="H485" s="22">
        <f t="shared" si="78"/>
        <v>0</v>
      </c>
      <c r="I485" s="21">
        <f>단가대비표!V182</f>
        <v>0</v>
      </c>
      <c r="J485" s="22">
        <f t="shared" si="79"/>
        <v>0</v>
      </c>
      <c r="K485" s="21">
        <f t="shared" si="80"/>
        <v>0</v>
      </c>
      <c r="L485" s="22">
        <f t="shared" si="80"/>
        <v>0</v>
      </c>
      <c r="M485" s="19" t="s">
        <v>1665</v>
      </c>
      <c r="N485" s="4" t="s">
        <v>51</v>
      </c>
      <c r="O485" s="4" t="s">
        <v>1670</v>
      </c>
      <c r="P485" s="4" t="s">
        <v>63</v>
      </c>
      <c r="Q485" s="4" t="s">
        <v>63</v>
      </c>
      <c r="R485" s="4" t="s">
        <v>62</v>
      </c>
      <c r="V485" s="2">
        <v>1</v>
      </c>
      <c r="AV485" s="4" t="s">
        <v>51</v>
      </c>
      <c r="AW485" s="4" t="s">
        <v>1710</v>
      </c>
      <c r="AX485" s="4" t="s">
        <v>51</v>
      </c>
      <c r="AY485" s="4" t="s">
        <v>1668</v>
      </c>
      <c r="AZ485" s="4" t="s">
        <v>51</v>
      </c>
    </row>
    <row r="486" spans="1:52" ht="30" customHeight="1" x14ac:dyDescent="0.3">
      <c r="A486" s="19" t="s">
        <v>1672</v>
      </c>
      <c r="B486" s="19" t="s">
        <v>1673</v>
      </c>
      <c r="C486" s="19" t="s">
        <v>1674</v>
      </c>
      <c r="D486" s="20">
        <v>26.3</v>
      </c>
      <c r="E486" s="21">
        <f>단가대비표!O157</f>
        <v>0</v>
      </c>
      <c r="F486" s="22">
        <f t="shared" si="77"/>
        <v>0</v>
      </c>
      <c r="G486" s="21">
        <f>단가대비표!P157</f>
        <v>0</v>
      </c>
      <c r="H486" s="22">
        <f t="shared" si="78"/>
        <v>0</v>
      </c>
      <c r="I486" s="21">
        <f>단가대비표!V157</f>
        <v>0</v>
      </c>
      <c r="J486" s="22">
        <f t="shared" si="79"/>
        <v>0</v>
      </c>
      <c r="K486" s="21">
        <f t="shared" si="80"/>
        <v>0</v>
      </c>
      <c r="L486" s="22">
        <f t="shared" si="80"/>
        <v>0</v>
      </c>
      <c r="M486" s="19" t="s">
        <v>1665</v>
      </c>
      <c r="N486" s="4" t="s">
        <v>51</v>
      </c>
      <c r="O486" s="4" t="s">
        <v>1675</v>
      </c>
      <c r="P486" s="4" t="s">
        <v>63</v>
      </c>
      <c r="Q486" s="4" t="s">
        <v>63</v>
      </c>
      <c r="R486" s="4" t="s">
        <v>62</v>
      </c>
      <c r="V486" s="2">
        <v>1</v>
      </c>
      <c r="AV486" s="4" t="s">
        <v>51</v>
      </c>
      <c r="AW486" s="4" t="s">
        <v>1711</v>
      </c>
      <c r="AX486" s="4" t="s">
        <v>51</v>
      </c>
      <c r="AY486" s="4" t="s">
        <v>1668</v>
      </c>
      <c r="AZ486" s="4" t="s">
        <v>51</v>
      </c>
    </row>
    <row r="487" spans="1:52" ht="30" customHeight="1" x14ac:dyDescent="0.3">
      <c r="A487" s="19" t="s">
        <v>609</v>
      </c>
      <c r="B487" s="19" t="s">
        <v>1677</v>
      </c>
      <c r="C487" s="19" t="s">
        <v>168</v>
      </c>
      <c r="D487" s="20">
        <v>1</v>
      </c>
      <c r="E487" s="21">
        <v>0</v>
      </c>
      <c r="F487" s="22">
        <f t="shared" si="77"/>
        <v>0</v>
      </c>
      <c r="G487" s="21">
        <v>0</v>
      </c>
      <c r="H487" s="22">
        <f t="shared" si="78"/>
        <v>0</v>
      </c>
      <c r="I487" s="21">
        <f>TRUNC(SUMIF(V482:V487, RIGHTB(O487, 1), L482:L487)*U487, 2)</f>
        <v>0</v>
      </c>
      <c r="J487" s="22">
        <f t="shared" si="79"/>
        <v>0</v>
      </c>
      <c r="K487" s="21">
        <f t="shared" si="80"/>
        <v>0</v>
      </c>
      <c r="L487" s="22">
        <f t="shared" si="80"/>
        <v>0</v>
      </c>
      <c r="M487" s="19" t="s">
        <v>51</v>
      </c>
      <c r="N487" s="4" t="s">
        <v>640</v>
      </c>
      <c r="O487" s="4" t="s">
        <v>571</v>
      </c>
      <c r="P487" s="4" t="s">
        <v>63</v>
      </c>
      <c r="Q487" s="4" t="s">
        <v>63</v>
      </c>
      <c r="R487" s="4" t="s">
        <v>63</v>
      </c>
      <c r="S487" s="2">
        <v>3</v>
      </c>
      <c r="T487" s="2">
        <v>2</v>
      </c>
      <c r="U487" s="2">
        <v>1</v>
      </c>
      <c r="AV487" s="4" t="s">
        <v>51</v>
      </c>
      <c r="AW487" s="4" t="s">
        <v>1712</v>
      </c>
      <c r="AX487" s="4" t="s">
        <v>51</v>
      </c>
      <c r="AY487" s="4" t="s">
        <v>51</v>
      </c>
      <c r="AZ487" s="4" t="s">
        <v>51</v>
      </c>
    </row>
    <row r="488" spans="1:52" ht="30" customHeight="1" x14ac:dyDescent="0.3">
      <c r="A488" s="19" t="s">
        <v>974</v>
      </c>
      <c r="B488" s="19" t="s">
        <v>51</v>
      </c>
      <c r="C488" s="19" t="s">
        <v>51</v>
      </c>
      <c r="D488" s="20"/>
      <c r="E488" s="21"/>
      <c r="F488" s="22">
        <f>TRUNC(SUMIF(N482:N487, N481, F482:F487),0)</f>
        <v>0</v>
      </c>
      <c r="G488" s="21"/>
      <c r="H488" s="22">
        <f>TRUNC(SUMIF(N482:N487, N481, H482:H487),0)</f>
        <v>0</v>
      </c>
      <c r="I488" s="21"/>
      <c r="J488" s="22">
        <f>TRUNC(SUMIF(N482:N487, N481, J482:J487),0)</f>
        <v>0</v>
      </c>
      <c r="K488" s="21"/>
      <c r="L488" s="22">
        <f>F488+H488+J488</f>
        <v>0</v>
      </c>
      <c r="M488" s="19" t="s">
        <v>51</v>
      </c>
      <c r="N488" s="4" t="s">
        <v>81</v>
      </c>
      <c r="O488" s="4" t="s">
        <v>81</v>
      </c>
      <c r="P488" s="4" t="s">
        <v>51</v>
      </c>
      <c r="Q488" s="4" t="s">
        <v>51</v>
      </c>
      <c r="R488" s="4" t="s">
        <v>51</v>
      </c>
      <c r="AV488" s="4" t="s">
        <v>51</v>
      </c>
      <c r="AW488" s="4" t="s">
        <v>51</v>
      </c>
      <c r="AX488" s="4" t="s">
        <v>51</v>
      </c>
      <c r="AY488" s="4" t="s">
        <v>51</v>
      </c>
      <c r="AZ488" s="4" t="s">
        <v>51</v>
      </c>
    </row>
    <row r="489" spans="1:52" ht="30" customHeight="1" x14ac:dyDescent="0.3">
      <c r="A489" s="20"/>
      <c r="B489" s="20"/>
      <c r="C489" s="20"/>
      <c r="D489" s="20"/>
      <c r="E489" s="21"/>
      <c r="F489" s="22"/>
      <c r="G489" s="21"/>
      <c r="H489" s="22"/>
      <c r="I489" s="21"/>
      <c r="J489" s="22"/>
      <c r="K489" s="21"/>
      <c r="L489" s="22"/>
      <c r="M489" s="20"/>
    </row>
    <row r="490" spans="1:52" ht="30" customHeight="1" x14ac:dyDescent="0.3">
      <c r="A490" s="14" t="s">
        <v>1713</v>
      </c>
      <c r="B490" s="15"/>
      <c r="C490" s="15"/>
      <c r="D490" s="15"/>
      <c r="E490" s="16"/>
      <c r="F490" s="17"/>
      <c r="G490" s="16"/>
      <c r="H490" s="17"/>
      <c r="I490" s="16"/>
      <c r="J490" s="17"/>
      <c r="K490" s="16"/>
      <c r="L490" s="17"/>
      <c r="M490" s="18"/>
      <c r="N490" s="4" t="s">
        <v>645</v>
      </c>
    </row>
    <row r="491" spans="1:52" ht="30" customHeight="1" x14ac:dyDescent="0.3">
      <c r="A491" s="19" t="s">
        <v>1664</v>
      </c>
      <c r="B491" s="19" t="s">
        <v>1003</v>
      </c>
      <c r="C491" s="19" t="s">
        <v>1004</v>
      </c>
      <c r="D491" s="20">
        <v>1.2500000000000001E-2</v>
      </c>
      <c r="E491" s="21">
        <f>단가대비표!O181</f>
        <v>0</v>
      </c>
      <c r="F491" s="22">
        <f>TRUNC(E491*D491,1)</f>
        <v>0</v>
      </c>
      <c r="G491" s="21">
        <f>단가대비표!P181</f>
        <v>0</v>
      </c>
      <c r="H491" s="22">
        <f>TRUNC(G491*D491,1)</f>
        <v>0</v>
      </c>
      <c r="I491" s="21">
        <f>단가대비표!V181</f>
        <v>0</v>
      </c>
      <c r="J491" s="22">
        <f>TRUNC(I491*D491,1)</f>
        <v>0</v>
      </c>
      <c r="K491" s="21">
        <f t="shared" ref="K491:L493" si="81">TRUNC(E491+G491+I491,1)</f>
        <v>0</v>
      </c>
      <c r="L491" s="22">
        <f t="shared" si="81"/>
        <v>0</v>
      </c>
      <c r="M491" s="19" t="s">
        <v>1665</v>
      </c>
      <c r="N491" s="4" t="s">
        <v>51</v>
      </c>
      <c r="O491" s="4" t="s">
        <v>1666</v>
      </c>
      <c r="P491" s="4" t="s">
        <v>63</v>
      </c>
      <c r="Q491" s="4" t="s">
        <v>63</v>
      </c>
      <c r="R491" s="4" t="s">
        <v>62</v>
      </c>
      <c r="V491" s="2">
        <v>1</v>
      </c>
      <c r="AV491" s="4" t="s">
        <v>51</v>
      </c>
      <c r="AW491" s="4" t="s">
        <v>1714</v>
      </c>
      <c r="AX491" s="4" t="s">
        <v>51</v>
      </c>
      <c r="AY491" s="4" t="s">
        <v>1668</v>
      </c>
      <c r="AZ491" s="4" t="s">
        <v>51</v>
      </c>
    </row>
    <row r="492" spans="1:52" ht="30" customHeight="1" x14ac:dyDescent="0.3">
      <c r="A492" s="19" t="s">
        <v>1669</v>
      </c>
      <c r="B492" s="19" t="s">
        <v>1003</v>
      </c>
      <c r="C492" s="19" t="s">
        <v>1004</v>
      </c>
      <c r="D492" s="20">
        <v>1.2500000000000001E-2</v>
      </c>
      <c r="E492" s="21">
        <f>단가대비표!O182</f>
        <v>0</v>
      </c>
      <c r="F492" s="22">
        <f>TRUNC(E492*D492,1)</f>
        <v>0</v>
      </c>
      <c r="G492" s="21">
        <f>단가대비표!P182</f>
        <v>0</v>
      </c>
      <c r="H492" s="22">
        <f>TRUNC(G492*D492,1)</f>
        <v>0</v>
      </c>
      <c r="I492" s="21">
        <f>단가대비표!V182</f>
        <v>0</v>
      </c>
      <c r="J492" s="22">
        <f>TRUNC(I492*D492,1)</f>
        <v>0</v>
      </c>
      <c r="K492" s="21">
        <f t="shared" si="81"/>
        <v>0</v>
      </c>
      <c r="L492" s="22">
        <f t="shared" si="81"/>
        <v>0</v>
      </c>
      <c r="M492" s="19" t="s">
        <v>1665</v>
      </c>
      <c r="N492" s="4" t="s">
        <v>51</v>
      </c>
      <c r="O492" s="4" t="s">
        <v>1670</v>
      </c>
      <c r="P492" s="4" t="s">
        <v>63</v>
      </c>
      <c r="Q492" s="4" t="s">
        <v>63</v>
      </c>
      <c r="R492" s="4" t="s">
        <v>62</v>
      </c>
      <c r="V492" s="2">
        <v>1</v>
      </c>
      <c r="AV492" s="4" t="s">
        <v>51</v>
      </c>
      <c r="AW492" s="4" t="s">
        <v>1715</v>
      </c>
      <c r="AX492" s="4" t="s">
        <v>51</v>
      </c>
      <c r="AY492" s="4" t="s">
        <v>1668</v>
      </c>
      <c r="AZ492" s="4" t="s">
        <v>51</v>
      </c>
    </row>
    <row r="493" spans="1:52" ht="30" customHeight="1" x14ac:dyDescent="0.3">
      <c r="A493" s="19" t="s">
        <v>609</v>
      </c>
      <c r="B493" s="19" t="s">
        <v>1677</v>
      </c>
      <c r="C493" s="19" t="s">
        <v>168</v>
      </c>
      <c r="D493" s="20">
        <v>1</v>
      </c>
      <c r="E493" s="21">
        <v>0</v>
      </c>
      <c r="F493" s="22">
        <f>TRUNC(E493*D493,1)</f>
        <v>0</v>
      </c>
      <c r="G493" s="21">
        <v>0</v>
      </c>
      <c r="H493" s="22">
        <f>TRUNC(G493*D493,1)</f>
        <v>0</v>
      </c>
      <c r="I493" s="21">
        <f>TRUNC(SUMIF(V491:V493, RIGHTB(O493, 1), L491:L493)*U493, 2)</f>
        <v>0</v>
      </c>
      <c r="J493" s="22">
        <f>TRUNC(I493*D493,1)</f>
        <v>0</v>
      </c>
      <c r="K493" s="21">
        <f t="shared" si="81"/>
        <v>0</v>
      </c>
      <c r="L493" s="22">
        <f t="shared" si="81"/>
        <v>0</v>
      </c>
      <c r="M493" s="19" t="s">
        <v>51</v>
      </c>
      <c r="N493" s="4" t="s">
        <v>645</v>
      </c>
      <c r="O493" s="4" t="s">
        <v>571</v>
      </c>
      <c r="P493" s="4" t="s">
        <v>63</v>
      </c>
      <c r="Q493" s="4" t="s">
        <v>63</v>
      </c>
      <c r="R493" s="4" t="s">
        <v>63</v>
      </c>
      <c r="S493" s="2">
        <v>3</v>
      </c>
      <c r="T493" s="2">
        <v>2</v>
      </c>
      <c r="U493" s="2">
        <v>1</v>
      </c>
      <c r="AV493" s="4" t="s">
        <v>51</v>
      </c>
      <c r="AW493" s="4" t="s">
        <v>1716</v>
      </c>
      <c r="AX493" s="4" t="s">
        <v>51</v>
      </c>
      <c r="AY493" s="4" t="s">
        <v>51</v>
      </c>
      <c r="AZ493" s="4" t="s">
        <v>51</v>
      </c>
    </row>
    <row r="494" spans="1:52" ht="30" customHeight="1" x14ac:dyDescent="0.3">
      <c r="A494" s="19" t="s">
        <v>974</v>
      </c>
      <c r="B494" s="19" t="s">
        <v>51</v>
      </c>
      <c r="C494" s="19" t="s">
        <v>51</v>
      </c>
      <c r="D494" s="20"/>
      <c r="E494" s="21"/>
      <c r="F494" s="22">
        <f>TRUNC(SUMIF(N491:N493, N490, F491:F493),0)</f>
        <v>0</v>
      </c>
      <c r="G494" s="21"/>
      <c r="H494" s="22">
        <f>TRUNC(SUMIF(N491:N493, N490, H491:H493),0)</f>
        <v>0</v>
      </c>
      <c r="I494" s="21"/>
      <c r="J494" s="22">
        <f>TRUNC(SUMIF(N491:N493, N490, J491:J493),0)</f>
        <v>0</v>
      </c>
      <c r="K494" s="21"/>
      <c r="L494" s="22">
        <f>F494+H494+J494</f>
        <v>0</v>
      </c>
      <c r="M494" s="19" t="s">
        <v>51</v>
      </c>
      <c r="N494" s="4" t="s">
        <v>81</v>
      </c>
      <c r="O494" s="4" t="s">
        <v>81</v>
      </c>
      <c r="P494" s="4" t="s">
        <v>51</v>
      </c>
      <c r="Q494" s="4" t="s">
        <v>51</v>
      </c>
      <c r="R494" s="4" t="s">
        <v>51</v>
      </c>
      <c r="AV494" s="4" t="s">
        <v>51</v>
      </c>
      <c r="AW494" s="4" t="s">
        <v>51</v>
      </c>
      <c r="AX494" s="4" t="s">
        <v>51</v>
      </c>
      <c r="AY494" s="4" t="s">
        <v>51</v>
      </c>
      <c r="AZ494" s="4" t="s">
        <v>51</v>
      </c>
    </row>
    <row r="495" spans="1:52" ht="30" customHeight="1" x14ac:dyDescent="0.3">
      <c r="A495" s="20"/>
      <c r="B495" s="20"/>
      <c r="C495" s="20"/>
      <c r="D495" s="20"/>
      <c r="E495" s="21"/>
      <c r="F495" s="22"/>
      <c r="G495" s="21"/>
      <c r="H495" s="22"/>
      <c r="I495" s="21"/>
      <c r="J495" s="22"/>
      <c r="K495" s="21"/>
      <c r="L495" s="22"/>
      <c r="M495" s="20"/>
    </row>
    <row r="496" spans="1:52" ht="30" customHeight="1" x14ac:dyDescent="0.3">
      <c r="A496" s="14" t="s">
        <v>1717</v>
      </c>
      <c r="B496" s="15"/>
      <c r="C496" s="15"/>
      <c r="D496" s="15"/>
      <c r="E496" s="16"/>
      <c r="F496" s="17"/>
      <c r="G496" s="16"/>
      <c r="H496" s="17"/>
      <c r="I496" s="16"/>
      <c r="J496" s="17"/>
      <c r="K496" s="16"/>
      <c r="L496" s="17"/>
      <c r="M496" s="18"/>
      <c r="N496" s="4" t="s">
        <v>649</v>
      </c>
    </row>
    <row r="497" spans="1:52" ht="30" customHeight="1" x14ac:dyDescent="0.3">
      <c r="A497" s="19" t="s">
        <v>1669</v>
      </c>
      <c r="B497" s="19" t="s">
        <v>1003</v>
      </c>
      <c r="C497" s="19" t="s">
        <v>1004</v>
      </c>
      <c r="D497" s="20">
        <v>1.2500000000000001E-2</v>
      </c>
      <c r="E497" s="21">
        <f>단가대비표!O182</f>
        <v>0</v>
      </c>
      <c r="F497" s="22">
        <f>TRUNC(E497*D497,1)</f>
        <v>0</v>
      </c>
      <c r="G497" s="21">
        <f>단가대비표!P182</f>
        <v>0</v>
      </c>
      <c r="H497" s="22">
        <f>TRUNC(G497*D497,1)</f>
        <v>0</v>
      </c>
      <c r="I497" s="21">
        <f>단가대비표!V182</f>
        <v>0</v>
      </c>
      <c r="J497" s="22">
        <f>TRUNC(I497*D497,1)</f>
        <v>0</v>
      </c>
      <c r="K497" s="21">
        <f t="shared" ref="K497:L499" si="82">TRUNC(E497+G497+I497,1)</f>
        <v>0</v>
      </c>
      <c r="L497" s="22">
        <f t="shared" si="82"/>
        <v>0</v>
      </c>
      <c r="M497" s="19" t="s">
        <v>1665</v>
      </c>
      <c r="N497" s="4" t="s">
        <v>51</v>
      </c>
      <c r="O497" s="4" t="s">
        <v>1670</v>
      </c>
      <c r="P497" s="4" t="s">
        <v>63</v>
      </c>
      <c r="Q497" s="4" t="s">
        <v>63</v>
      </c>
      <c r="R497" s="4" t="s">
        <v>62</v>
      </c>
      <c r="V497" s="2">
        <v>1</v>
      </c>
      <c r="AV497" s="4" t="s">
        <v>51</v>
      </c>
      <c r="AW497" s="4" t="s">
        <v>1718</v>
      </c>
      <c r="AX497" s="4" t="s">
        <v>51</v>
      </c>
      <c r="AY497" s="4" t="s">
        <v>1668</v>
      </c>
      <c r="AZ497" s="4" t="s">
        <v>51</v>
      </c>
    </row>
    <row r="498" spans="1:52" ht="30" customHeight="1" x14ac:dyDescent="0.3">
      <c r="A498" s="19" t="s">
        <v>1672</v>
      </c>
      <c r="B498" s="19" t="s">
        <v>1673</v>
      </c>
      <c r="C498" s="19" t="s">
        <v>1674</v>
      </c>
      <c r="D498" s="20">
        <v>0.8</v>
      </c>
      <c r="E498" s="21">
        <f>단가대비표!O157</f>
        <v>0</v>
      </c>
      <c r="F498" s="22">
        <f>TRUNC(E498*D498,1)</f>
        <v>0</v>
      </c>
      <c r="G498" s="21">
        <f>단가대비표!P157</f>
        <v>0</v>
      </c>
      <c r="H498" s="22">
        <f>TRUNC(G498*D498,1)</f>
        <v>0</v>
      </c>
      <c r="I498" s="21">
        <f>단가대비표!V157</f>
        <v>0</v>
      </c>
      <c r="J498" s="22">
        <f>TRUNC(I498*D498,1)</f>
        <v>0</v>
      </c>
      <c r="K498" s="21">
        <f t="shared" si="82"/>
        <v>0</v>
      </c>
      <c r="L498" s="22">
        <f t="shared" si="82"/>
        <v>0</v>
      </c>
      <c r="M498" s="19" t="s">
        <v>1665</v>
      </c>
      <c r="N498" s="4" t="s">
        <v>51</v>
      </c>
      <c r="O498" s="4" t="s">
        <v>1675</v>
      </c>
      <c r="P498" s="4" t="s">
        <v>63</v>
      </c>
      <c r="Q498" s="4" t="s">
        <v>63</v>
      </c>
      <c r="R498" s="4" t="s">
        <v>62</v>
      </c>
      <c r="V498" s="2">
        <v>1</v>
      </c>
      <c r="AV498" s="4" t="s">
        <v>51</v>
      </c>
      <c r="AW498" s="4" t="s">
        <v>1719</v>
      </c>
      <c r="AX498" s="4" t="s">
        <v>51</v>
      </c>
      <c r="AY498" s="4" t="s">
        <v>1668</v>
      </c>
      <c r="AZ498" s="4" t="s">
        <v>51</v>
      </c>
    </row>
    <row r="499" spans="1:52" ht="30" customHeight="1" x14ac:dyDescent="0.3">
      <c r="A499" s="19" t="s">
        <v>609</v>
      </c>
      <c r="B499" s="19" t="s">
        <v>1677</v>
      </c>
      <c r="C499" s="19" t="s">
        <v>168</v>
      </c>
      <c r="D499" s="20">
        <v>1</v>
      </c>
      <c r="E499" s="21">
        <v>0</v>
      </c>
      <c r="F499" s="22">
        <f>TRUNC(E499*D499,1)</f>
        <v>0</v>
      </c>
      <c r="G499" s="21">
        <v>0</v>
      </c>
      <c r="H499" s="22">
        <f>TRUNC(G499*D499,1)</f>
        <v>0</v>
      </c>
      <c r="I499" s="21">
        <f>TRUNC(SUMIF(V497:V499, RIGHTB(O499, 1), L497:L499)*U499, 2)</f>
        <v>0</v>
      </c>
      <c r="J499" s="22">
        <f>TRUNC(I499*D499,1)</f>
        <v>0</v>
      </c>
      <c r="K499" s="21">
        <f t="shared" si="82"/>
        <v>0</v>
      </c>
      <c r="L499" s="22">
        <f t="shared" si="82"/>
        <v>0</v>
      </c>
      <c r="M499" s="19" t="s">
        <v>51</v>
      </c>
      <c r="N499" s="4" t="s">
        <v>649</v>
      </c>
      <c r="O499" s="4" t="s">
        <v>571</v>
      </c>
      <c r="P499" s="4" t="s">
        <v>63</v>
      </c>
      <c r="Q499" s="4" t="s">
        <v>63</v>
      </c>
      <c r="R499" s="4" t="s">
        <v>63</v>
      </c>
      <c r="S499" s="2">
        <v>3</v>
      </c>
      <c r="T499" s="2">
        <v>2</v>
      </c>
      <c r="U499" s="2">
        <v>1</v>
      </c>
      <c r="AV499" s="4" t="s">
        <v>51</v>
      </c>
      <c r="AW499" s="4" t="s">
        <v>1720</v>
      </c>
      <c r="AX499" s="4" t="s">
        <v>51</v>
      </c>
      <c r="AY499" s="4" t="s">
        <v>51</v>
      </c>
      <c r="AZ499" s="4" t="s">
        <v>51</v>
      </c>
    </row>
    <row r="500" spans="1:52" ht="30" customHeight="1" x14ac:dyDescent="0.3">
      <c r="A500" s="19" t="s">
        <v>974</v>
      </c>
      <c r="B500" s="19" t="s">
        <v>51</v>
      </c>
      <c r="C500" s="19" t="s">
        <v>51</v>
      </c>
      <c r="D500" s="20"/>
      <c r="E500" s="21"/>
      <c r="F500" s="22">
        <f>TRUNC(SUMIF(N497:N499, N496, F497:F499),0)</f>
        <v>0</v>
      </c>
      <c r="G500" s="21"/>
      <c r="H500" s="22">
        <f>TRUNC(SUMIF(N497:N499, N496, H497:H499),0)</f>
        <v>0</v>
      </c>
      <c r="I500" s="21"/>
      <c r="J500" s="22">
        <f>TRUNC(SUMIF(N497:N499, N496, J497:J499),0)</f>
        <v>0</v>
      </c>
      <c r="K500" s="21"/>
      <c r="L500" s="22">
        <f>F500+H500+J500</f>
        <v>0</v>
      </c>
      <c r="M500" s="19" t="s">
        <v>51</v>
      </c>
      <c r="N500" s="4" t="s">
        <v>81</v>
      </c>
      <c r="O500" s="4" t="s">
        <v>81</v>
      </c>
      <c r="P500" s="4" t="s">
        <v>51</v>
      </c>
      <c r="Q500" s="4" t="s">
        <v>51</v>
      </c>
      <c r="R500" s="4" t="s">
        <v>51</v>
      </c>
      <c r="AV500" s="4" t="s">
        <v>51</v>
      </c>
      <c r="AW500" s="4" t="s">
        <v>51</v>
      </c>
      <c r="AX500" s="4" t="s">
        <v>51</v>
      </c>
      <c r="AY500" s="4" t="s">
        <v>51</v>
      </c>
      <c r="AZ500" s="4" t="s">
        <v>51</v>
      </c>
    </row>
    <row r="501" spans="1:52" ht="30" customHeight="1" x14ac:dyDescent="0.3">
      <c r="A501" s="20"/>
      <c r="B501" s="20"/>
      <c r="C501" s="20"/>
      <c r="D501" s="20"/>
      <c r="E501" s="21"/>
      <c r="F501" s="22"/>
      <c r="G501" s="21"/>
      <c r="H501" s="22"/>
      <c r="I501" s="21"/>
      <c r="J501" s="22"/>
      <c r="K501" s="21"/>
      <c r="L501" s="22"/>
      <c r="M501" s="20"/>
    </row>
    <row r="502" spans="1:52" ht="30" customHeight="1" x14ac:dyDescent="0.3">
      <c r="A502" s="14" t="s">
        <v>1721</v>
      </c>
      <c r="B502" s="15"/>
      <c r="C502" s="15"/>
      <c r="D502" s="15"/>
      <c r="E502" s="16"/>
      <c r="F502" s="17"/>
      <c r="G502" s="16"/>
      <c r="H502" s="17"/>
      <c r="I502" s="16"/>
      <c r="J502" s="17"/>
      <c r="K502" s="16"/>
      <c r="L502" s="17"/>
      <c r="M502" s="18"/>
      <c r="N502" s="4" t="s">
        <v>653</v>
      </c>
    </row>
    <row r="503" spans="1:52" ht="30" customHeight="1" x14ac:dyDescent="0.3">
      <c r="A503" s="19" t="s">
        <v>1669</v>
      </c>
      <c r="B503" s="19" t="s">
        <v>1003</v>
      </c>
      <c r="C503" s="19" t="s">
        <v>1004</v>
      </c>
      <c r="D503" s="20">
        <v>1.2500000000000001E-2</v>
      </c>
      <c r="E503" s="21">
        <f>단가대비표!O182</f>
        <v>0</v>
      </c>
      <c r="F503" s="22">
        <f>TRUNC(E503*D503,1)</f>
        <v>0</v>
      </c>
      <c r="G503" s="21">
        <f>단가대비표!P182</f>
        <v>0</v>
      </c>
      <c r="H503" s="22">
        <f>TRUNC(G503*D503,1)</f>
        <v>0</v>
      </c>
      <c r="I503" s="21">
        <f>단가대비표!V182</f>
        <v>0</v>
      </c>
      <c r="J503" s="22">
        <f>TRUNC(I503*D503,1)</f>
        <v>0</v>
      </c>
      <c r="K503" s="21">
        <f t="shared" ref="K503:L505" si="83">TRUNC(E503+G503+I503,1)</f>
        <v>0</v>
      </c>
      <c r="L503" s="22">
        <f t="shared" si="83"/>
        <v>0</v>
      </c>
      <c r="M503" s="19" t="s">
        <v>1665</v>
      </c>
      <c r="N503" s="4" t="s">
        <v>51</v>
      </c>
      <c r="O503" s="4" t="s">
        <v>1670</v>
      </c>
      <c r="P503" s="4" t="s">
        <v>63</v>
      </c>
      <c r="Q503" s="4" t="s">
        <v>63</v>
      </c>
      <c r="R503" s="4" t="s">
        <v>62</v>
      </c>
      <c r="V503" s="2">
        <v>1</v>
      </c>
      <c r="AV503" s="4" t="s">
        <v>51</v>
      </c>
      <c r="AW503" s="4" t="s">
        <v>1722</v>
      </c>
      <c r="AX503" s="4" t="s">
        <v>51</v>
      </c>
      <c r="AY503" s="4" t="s">
        <v>1668</v>
      </c>
      <c r="AZ503" s="4" t="s">
        <v>51</v>
      </c>
    </row>
    <row r="504" spans="1:52" ht="30" customHeight="1" x14ac:dyDescent="0.3">
      <c r="A504" s="19" t="s">
        <v>1672</v>
      </c>
      <c r="B504" s="19" t="s">
        <v>1673</v>
      </c>
      <c r="C504" s="19" t="s">
        <v>1674</v>
      </c>
      <c r="D504" s="20">
        <v>0.8</v>
      </c>
      <c r="E504" s="21">
        <f>단가대비표!O157</f>
        <v>0</v>
      </c>
      <c r="F504" s="22">
        <f>TRUNC(E504*D504,1)</f>
        <v>0</v>
      </c>
      <c r="G504" s="21">
        <f>단가대비표!P157</f>
        <v>0</v>
      </c>
      <c r="H504" s="22">
        <f>TRUNC(G504*D504,1)</f>
        <v>0</v>
      </c>
      <c r="I504" s="21">
        <f>단가대비표!V157</f>
        <v>0</v>
      </c>
      <c r="J504" s="22">
        <f>TRUNC(I504*D504,1)</f>
        <v>0</v>
      </c>
      <c r="K504" s="21">
        <f t="shared" si="83"/>
        <v>0</v>
      </c>
      <c r="L504" s="22">
        <f t="shared" si="83"/>
        <v>0</v>
      </c>
      <c r="M504" s="19" t="s">
        <v>1665</v>
      </c>
      <c r="N504" s="4" t="s">
        <v>51</v>
      </c>
      <c r="O504" s="4" t="s">
        <v>1675</v>
      </c>
      <c r="P504" s="4" t="s">
        <v>63</v>
      </c>
      <c r="Q504" s="4" t="s">
        <v>63</v>
      </c>
      <c r="R504" s="4" t="s">
        <v>62</v>
      </c>
      <c r="V504" s="2">
        <v>1</v>
      </c>
      <c r="AV504" s="4" t="s">
        <v>51</v>
      </c>
      <c r="AW504" s="4" t="s">
        <v>1723</v>
      </c>
      <c r="AX504" s="4" t="s">
        <v>51</v>
      </c>
      <c r="AY504" s="4" t="s">
        <v>1668</v>
      </c>
      <c r="AZ504" s="4" t="s">
        <v>51</v>
      </c>
    </row>
    <row r="505" spans="1:52" ht="30" customHeight="1" x14ac:dyDescent="0.3">
      <c r="A505" s="19" t="s">
        <v>609</v>
      </c>
      <c r="B505" s="19" t="s">
        <v>1677</v>
      </c>
      <c r="C505" s="19" t="s">
        <v>168</v>
      </c>
      <c r="D505" s="20">
        <v>1</v>
      </c>
      <c r="E505" s="21">
        <v>0</v>
      </c>
      <c r="F505" s="22">
        <f>TRUNC(E505*D505,1)</f>
        <v>0</v>
      </c>
      <c r="G505" s="21">
        <v>0</v>
      </c>
      <c r="H505" s="22">
        <f>TRUNC(G505*D505,1)</f>
        <v>0</v>
      </c>
      <c r="I505" s="21">
        <f>TRUNC(SUMIF(V503:V505, RIGHTB(O505, 1), L503:L505)*U505, 2)</f>
        <v>0</v>
      </c>
      <c r="J505" s="22">
        <f>TRUNC(I505*D505,1)</f>
        <v>0</v>
      </c>
      <c r="K505" s="21">
        <f t="shared" si="83"/>
        <v>0</v>
      </c>
      <c r="L505" s="22">
        <f t="shared" si="83"/>
        <v>0</v>
      </c>
      <c r="M505" s="19" t="s">
        <v>51</v>
      </c>
      <c r="N505" s="4" t="s">
        <v>653</v>
      </c>
      <c r="O505" s="4" t="s">
        <v>571</v>
      </c>
      <c r="P505" s="4" t="s">
        <v>63</v>
      </c>
      <c r="Q505" s="4" t="s">
        <v>63</v>
      </c>
      <c r="R505" s="4" t="s">
        <v>63</v>
      </c>
      <c r="S505" s="2">
        <v>3</v>
      </c>
      <c r="T505" s="2">
        <v>2</v>
      </c>
      <c r="U505" s="2">
        <v>1</v>
      </c>
      <c r="AV505" s="4" t="s">
        <v>51</v>
      </c>
      <c r="AW505" s="4" t="s">
        <v>1724</v>
      </c>
      <c r="AX505" s="4" t="s">
        <v>51</v>
      </c>
      <c r="AY505" s="4" t="s">
        <v>51</v>
      </c>
      <c r="AZ505" s="4" t="s">
        <v>51</v>
      </c>
    </row>
    <row r="506" spans="1:52" ht="30" customHeight="1" x14ac:dyDescent="0.3">
      <c r="A506" s="19" t="s">
        <v>974</v>
      </c>
      <c r="B506" s="19" t="s">
        <v>51</v>
      </c>
      <c r="C506" s="19" t="s">
        <v>51</v>
      </c>
      <c r="D506" s="20"/>
      <c r="E506" s="21"/>
      <c r="F506" s="22">
        <f>TRUNC(SUMIF(N503:N505, N502, F503:F505),0)</f>
        <v>0</v>
      </c>
      <c r="G506" s="21"/>
      <c r="H506" s="22">
        <f>TRUNC(SUMIF(N503:N505, N502, H503:H505),0)</f>
        <v>0</v>
      </c>
      <c r="I506" s="21"/>
      <c r="J506" s="22">
        <f>TRUNC(SUMIF(N503:N505, N502, J503:J505),0)</f>
        <v>0</v>
      </c>
      <c r="K506" s="21"/>
      <c r="L506" s="22">
        <f>F506+H506+J506</f>
        <v>0</v>
      </c>
      <c r="M506" s="19" t="s">
        <v>51</v>
      </c>
      <c r="N506" s="4" t="s">
        <v>81</v>
      </c>
      <c r="O506" s="4" t="s">
        <v>81</v>
      </c>
      <c r="P506" s="4" t="s">
        <v>51</v>
      </c>
      <c r="Q506" s="4" t="s">
        <v>51</v>
      </c>
      <c r="R506" s="4" t="s">
        <v>51</v>
      </c>
      <c r="AV506" s="4" t="s">
        <v>51</v>
      </c>
      <c r="AW506" s="4" t="s">
        <v>51</v>
      </c>
      <c r="AX506" s="4" t="s">
        <v>51</v>
      </c>
      <c r="AY506" s="4" t="s">
        <v>51</v>
      </c>
      <c r="AZ506" s="4" t="s">
        <v>51</v>
      </c>
    </row>
    <row r="507" spans="1:52" ht="30" customHeight="1" x14ac:dyDescent="0.3">
      <c r="A507" s="20"/>
      <c r="B507" s="20"/>
      <c r="C507" s="20"/>
      <c r="D507" s="20"/>
      <c r="E507" s="21"/>
      <c r="F507" s="22"/>
      <c r="G507" s="21"/>
      <c r="H507" s="22"/>
      <c r="I507" s="21"/>
      <c r="J507" s="22"/>
      <c r="K507" s="21"/>
      <c r="L507" s="22"/>
      <c r="M507" s="20"/>
    </row>
    <row r="508" spans="1:52" ht="30" customHeight="1" x14ac:dyDescent="0.3">
      <c r="A508" s="14" t="s">
        <v>1725</v>
      </c>
      <c r="B508" s="15"/>
      <c r="C508" s="15"/>
      <c r="D508" s="15"/>
      <c r="E508" s="16"/>
      <c r="F508" s="17"/>
      <c r="G508" s="16"/>
      <c r="H508" s="17"/>
      <c r="I508" s="16"/>
      <c r="J508" s="17"/>
      <c r="K508" s="16"/>
      <c r="L508" s="17"/>
      <c r="M508" s="18"/>
      <c r="N508" s="4" t="s">
        <v>657</v>
      </c>
    </row>
    <row r="509" spans="1:52" ht="30" customHeight="1" x14ac:dyDescent="0.3">
      <c r="A509" s="19" t="s">
        <v>1695</v>
      </c>
      <c r="B509" s="19" t="s">
        <v>1003</v>
      </c>
      <c r="C509" s="19" t="s">
        <v>1004</v>
      </c>
      <c r="D509" s="20">
        <v>6.25E-2</v>
      </c>
      <c r="E509" s="21">
        <f>단가대비표!O180</f>
        <v>0</v>
      </c>
      <c r="F509" s="22">
        <f>TRUNC(E509*D509,1)</f>
        <v>0</v>
      </c>
      <c r="G509" s="21">
        <f>단가대비표!P180</f>
        <v>0</v>
      </c>
      <c r="H509" s="22">
        <f>TRUNC(G509*D509,1)</f>
        <v>0</v>
      </c>
      <c r="I509" s="21">
        <f>단가대비표!V180</f>
        <v>0</v>
      </c>
      <c r="J509" s="22">
        <f>TRUNC(I509*D509,1)</f>
        <v>0</v>
      </c>
      <c r="K509" s="21">
        <f t="shared" ref="K509:L513" si="84">TRUNC(E509+G509+I509,1)</f>
        <v>0</v>
      </c>
      <c r="L509" s="22">
        <f t="shared" si="84"/>
        <v>0</v>
      </c>
      <c r="M509" s="19" t="s">
        <v>1665</v>
      </c>
      <c r="N509" s="4" t="s">
        <v>51</v>
      </c>
      <c r="O509" s="4" t="s">
        <v>1696</v>
      </c>
      <c r="P509" s="4" t="s">
        <v>63</v>
      </c>
      <c r="Q509" s="4" t="s">
        <v>63</v>
      </c>
      <c r="R509" s="4" t="s">
        <v>62</v>
      </c>
      <c r="V509" s="2">
        <v>1</v>
      </c>
      <c r="AV509" s="4" t="s">
        <v>51</v>
      </c>
      <c r="AW509" s="4" t="s">
        <v>1726</v>
      </c>
      <c r="AX509" s="4" t="s">
        <v>51</v>
      </c>
      <c r="AY509" s="4" t="s">
        <v>1668</v>
      </c>
      <c r="AZ509" s="4" t="s">
        <v>51</v>
      </c>
    </row>
    <row r="510" spans="1:52" ht="30" customHeight="1" x14ac:dyDescent="0.3">
      <c r="A510" s="19" t="s">
        <v>1669</v>
      </c>
      <c r="B510" s="19" t="s">
        <v>1003</v>
      </c>
      <c r="C510" s="19" t="s">
        <v>1004</v>
      </c>
      <c r="D510" s="20">
        <v>1.2500000000000001E-2</v>
      </c>
      <c r="E510" s="21">
        <f>단가대비표!O182</f>
        <v>0</v>
      </c>
      <c r="F510" s="22">
        <f>TRUNC(E510*D510,1)</f>
        <v>0</v>
      </c>
      <c r="G510" s="21">
        <f>단가대비표!P182</f>
        <v>0</v>
      </c>
      <c r="H510" s="22">
        <f>TRUNC(G510*D510,1)</f>
        <v>0</v>
      </c>
      <c r="I510" s="21">
        <f>단가대비표!V182</f>
        <v>0</v>
      </c>
      <c r="J510" s="22">
        <f>TRUNC(I510*D510,1)</f>
        <v>0</v>
      </c>
      <c r="K510" s="21">
        <f t="shared" si="84"/>
        <v>0</v>
      </c>
      <c r="L510" s="22">
        <f t="shared" si="84"/>
        <v>0</v>
      </c>
      <c r="M510" s="19" t="s">
        <v>1665</v>
      </c>
      <c r="N510" s="4" t="s">
        <v>51</v>
      </c>
      <c r="O510" s="4" t="s">
        <v>1670</v>
      </c>
      <c r="P510" s="4" t="s">
        <v>63</v>
      </c>
      <c r="Q510" s="4" t="s">
        <v>63</v>
      </c>
      <c r="R510" s="4" t="s">
        <v>62</v>
      </c>
      <c r="V510" s="2">
        <v>1</v>
      </c>
      <c r="AV510" s="4" t="s">
        <v>51</v>
      </c>
      <c r="AW510" s="4" t="s">
        <v>1727</v>
      </c>
      <c r="AX510" s="4" t="s">
        <v>51</v>
      </c>
      <c r="AY510" s="4" t="s">
        <v>1668</v>
      </c>
      <c r="AZ510" s="4" t="s">
        <v>51</v>
      </c>
    </row>
    <row r="511" spans="1:52" ht="30" customHeight="1" x14ac:dyDescent="0.3">
      <c r="A511" s="19" t="s">
        <v>1672</v>
      </c>
      <c r="B511" s="19" t="s">
        <v>1673</v>
      </c>
      <c r="C511" s="19" t="s">
        <v>1674</v>
      </c>
      <c r="D511" s="20">
        <v>34.799999999999997</v>
      </c>
      <c r="E511" s="21">
        <f>단가대비표!O157</f>
        <v>0</v>
      </c>
      <c r="F511" s="22">
        <f>TRUNC(E511*D511,1)</f>
        <v>0</v>
      </c>
      <c r="G511" s="21">
        <f>단가대비표!P157</f>
        <v>0</v>
      </c>
      <c r="H511" s="22">
        <f>TRUNC(G511*D511,1)</f>
        <v>0</v>
      </c>
      <c r="I511" s="21">
        <f>단가대비표!V157</f>
        <v>0</v>
      </c>
      <c r="J511" s="22">
        <f>TRUNC(I511*D511,1)</f>
        <v>0</v>
      </c>
      <c r="K511" s="21">
        <f t="shared" si="84"/>
        <v>0</v>
      </c>
      <c r="L511" s="22">
        <f t="shared" si="84"/>
        <v>0</v>
      </c>
      <c r="M511" s="19" t="s">
        <v>1665</v>
      </c>
      <c r="N511" s="4" t="s">
        <v>51</v>
      </c>
      <c r="O511" s="4" t="s">
        <v>1675</v>
      </c>
      <c r="P511" s="4" t="s">
        <v>63</v>
      </c>
      <c r="Q511" s="4" t="s">
        <v>63</v>
      </c>
      <c r="R511" s="4" t="s">
        <v>62</v>
      </c>
      <c r="V511" s="2">
        <v>1</v>
      </c>
      <c r="AV511" s="4" t="s">
        <v>51</v>
      </c>
      <c r="AW511" s="4" t="s">
        <v>1728</v>
      </c>
      <c r="AX511" s="4" t="s">
        <v>51</v>
      </c>
      <c r="AY511" s="4" t="s">
        <v>1668</v>
      </c>
      <c r="AZ511" s="4" t="s">
        <v>51</v>
      </c>
    </row>
    <row r="512" spans="1:52" ht="30" customHeight="1" x14ac:dyDescent="0.3">
      <c r="A512" s="19" t="s">
        <v>1700</v>
      </c>
      <c r="B512" s="19" t="s">
        <v>51</v>
      </c>
      <c r="C512" s="19" t="s">
        <v>86</v>
      </c>
      <c r="D512" s="20">
        <v>0.6</v>
      </c>
      <c r="E512" s="21">
        <f>단가대비표!O156</f>
        <v>0</v>
      </c>
      <c r="F512" s="22">
        <f>TRUNC(E512*D512,1)</f>
        <v>0</v>
      </c>
      <c r="G512" s="21">
        <f>단가대비표!P156</f>
        <v>0</v>
      </c>
      <c r="H512" s="22">
        <f>TRUNC(G512*D512,1)</f>
        <v>0</v>
      </c>
      <c r="I512" s="21">
        <f>단가대비표!V156</f>
        <v>0</v>
      </c>
      <c r="J512" s="22">
        <f>TRUNC(I512*D512,1)</f>
        <v>0</v>
      </c>
      <c r="K512" s="21">
        <f t="shared" si="84"/>
        <v>0</v>
      </c>
      <c r="L512" s="22">
        <f t="shared" si="84"/>
        <v>0</v>
      </c>
      <c r="M512" s="19" t="s">
        <v>1665</v>
      </c>
      <c r="N512" s="4" t="s">
        <v>51</v>
      </c>
      <c r="O512" s="4" t="s">
        <v>1701</v>
      </c>
      <c r="P512" s="4" t="s">
        <v>63</v>
      </c>
      <c r="Q512" s="4" t="s">
        <v>63</v>
      </c>
      <c r="R512" s="4" t="s">
        <v>62</v>
      </c>
      <c r="V512" s="2">
        <v>1</v>
      </c>
      <c r="AV512" s="4" t="s">
        <v>51</v>
      </c>
      <c r="AW512" s="4" t="s">
        <v>1729</v>
      </c>
      <c r="AX512" s="4" t="s">
        <v>51</v>
      </c>
      <c r="AY512" s="4" t="s">
        <v>1668</v>
      </c>
      <c r="AZ512" s="4" t="s">
        <v>51</v>
      </c>
    </row>
    <row r="513" spans="1:52" ht="30" customHeight="1" x14ac:dyDescent="0.3">
      <c r="A513" s="19" t="s">
        <v>609</v>
      </c>
      <c r="B513" s="19" t="s">
        <v>1677</v>
      </c>
      <c r="C513" s="19" t="s">
        <v>168</v>
      </c>
      <c r="D513" s="20">
        <v>1</v>
      </c>
      <c r="E513" s="21">
        <v>0</v>
      </c>
      <c r="F513" s="22">
        <f>TRUNC(E513*D513,1)</f>
        <v>0</v>
      </c>
      <c r="G513" s="21">
        <v>0</v>
      </c>
      <c r="H513" s="22">
        <f>TRUNC(G513*D513,1)</f>
        <v>0</v>
      </c>
      <c r="I513" s="21">
        <f>TRUNC(SUMIF(V509:V513, RIGHTB(O513, 1), L509:L513)*U513, 2)</f>
        <v>0</v>
      </c>
      <c r="J513" s="22">
        <f>TRUNC(I513*D513,1)</f>
        <v>0</v>
      </c>
      <c r="K513" s="21">
        <f t="shared" si="84"/>
        <v>0</v>
      </c>
      <c r="L513" s="22">
        <f t="shared" si="84"/>
        <v>0</v>
      </c>
      <c r="M513" s="19" t="s">
        <v>51</v>
      </c>
      <c r="N513" s="4" t="s">
        <v>657</v>
      </c>
      <c r="O513" s="4" t="s">
        <v>571</v>
      </c>
      <c r="P513" s="4" t="s">
        <v>63</v>
      </c>
      <c r="Q513" s="4" t="s">
        <v>63</v>
      </c>
      <c r="R513" s="4" t="s">
        <v>63</v>
      </c>
      <c r="S513" s="2">
        <v>3</v>
      </c>
      <c r="T513" s="2">
        <v>2</v>
      </c>
      <c r="U513" s="2">
        <v>1</v>
      </c>
      <c r="AV513" s="4" t="s">
        <v>51</v>
      </c>
      <c r="AW513" s="4" t="s">
        <v>1730</v>
      </c>
      <c r="AX513" s="4" t="s">
        <v>51</v>
      </c>
      <c r="AY513" s="4" t="s">
        <v>51</v>
      </c>
      <c r="AZ513" s="4" t="s">
        <v>51</v>
      </c>
    </row>
    <row r="514" spans="1:52" ht="30" customHeight="1" x14ac:dyDescent="0.3">
      <c r="A514" s="19" t="s">
        <v>974</v>
      </c>
      <c r="B514" s="19" t="s">
        <v>51</v>
      </c>
      <c r="C514" s="19" t="s">
        <v>51</v>
      </c>
      <c r="D514" s="20"/>
      <c r="E514" s="21"/>
      <c r="F514" s="22">
        <f>TRUNC(SUMIF(N509:N513, N508, F509:F513),0)</f>
        <v>0</v>
      </c>
      <c r="G514" s="21"/>
      <c r="H514" s="22">
        <f>TRUNC(SUMIF(N509:N513, N508, H509:H513),0)</f>
        <v>0</v>
      </c>
      <c r="I514" s="21"/>
      <c r="J514" s="22">
        <f>TRUNC(SUMIF(N509:N513, N508, J509:J513),0)</f>
        <v>0</v>
      </c>
      <c r="K514" s="21"/>
      <c r="L514" s="22">
        <f>F514+H514+J514</f>
        <v>0</v>
      </c>
      <c r="M514" s="19" t="s">
        <v>51</v>
      </c>
      <c r="N514" s="4" t="s">
        <v>81</v>
      </c>
      <c r="O514" s="4" t="s">
        <v>81</v>
      </c>
      <c r="P514" s="4" t="s">
        <v>51</v>
      </c>
      <c r="Q514" s="4" t="s">
        <v>51</v>
      </c>
      <c r="R514" s="4" t="s">
        <v>51</v>
      </c>
      <c r="AV514" s="4" t="s">
        <v>51</v>
      </c>
      <c r="AW514" s="4" t="s">
        <v>51</v>
      </c>
      <c r="AX514" s="4" t="s">
        <v>51</v>
      </c>
      <c r="AY514" s="4" t="s">
        <v>51</v>
      </c>
      <c r="AZ514" s="4" t="s">
        <v>51</v>
      </c>
    </row>
    <row r="515" spans="1:52" ht="30" customHeight="1" x14ac:dyDescent="0.3">
      <c r="A515" s="20"/>
      <c r="B515" s="20"/>
      <c r="C515" s="20"/>
      <c r="D515" s="20"/>
      <c r="E515" s="21"/>
      <c r="F515" s="22"/>
      <c r="G515" s="21"/>
      <c r="H515" s="22"/>
      <c r="I515" s="21"/>
      <c r="J515" s="22"/>
      <c r="K515" s="21"/>
      <c r="L515" s="22"/>
      <c r="M515" s="20"/>
    </row>
    <row r="516" spans="1:52" ht="30" customHeight="1" x14ac:dyDescent="0.3">
      <c r="A516" s="14" t="s">
        <v>1731</v>
      </c>
      <c r="B516" s="15"/>
      <c r="C516" s="15"/>
      <c r="D516" s="15"/>
      <c r="E516" s="16"/>
      <c r="F516" s="17"/>
      <c r="G516" s="16"/>
      <c r="H516" s="17"/>
      <c r="I516" s="16"/>
      <c r="J516" s="17"/>
      <c r="K516" s="16"/>
      <c r="L516" s="17"/>
      <c r="M516" s="18"/>
      <c r="N516" s="4" t="s">
        <v>661</v>
      </c>
    </row>
    <row r="517" spans="1:52" ht="30" customHeight="1" x14ac:dyDescent="0.3">
      <c r="A517" s="19" t="s">
        <v>1705</v>
      </c>
      <c r="B517" s="19" t="s">
        <v>1003</v>
      </c>
      <c r="C517" s="19" t="s">
        <v>1004</v>
      </c>
      <c r="D517" s="20">
        <v>3.7499999999999999E-2</v>
      </c>
      <c r="E517" s="21">
        <f>단가대비표!O179</f>
        <v>0</v>
      </c>
      <c r="F517" s="22">
        <f>TRUNC(E517*D517,1)</f>
        <v>0</v>
      </c>
      <c r="G517" s="21">
        <f>단가대비표!P179</f>
        <v>0</v>
      </c>
      <c r="H517" s="22">
        <f>TRUNC(G517*D517,1)</f>
        <v>0</v>
      </c>
      <c r="I517" s="21">
        <f>단가대비표!V179</f>
        <v>0</v>
      </c>
      <c r="J517" s="22">
        <f>TRUNC(I517*D517,1)</f>
        <v>0</v>
      </c>
      <c r="K517" s="21">
        <f t="shared" ref="K517:L521" si="85">TRUNC(E517+G517+I517,1)</f>
        <v>0</v>
      </c>
      <c r="L517" s="22">
        <f t="shared" si="85"/>
        <v>0</v>
      </c>
      <c r="M517" s="19" t="s">
        <v>1665</v>
      </c>
      <c r="N517" s="4" t="s">
        <v>51</v>
      </c>
      <c r="O517" s="4" t="s">
        <v>1706</v>
      </c>
      <c r="P517" s="4" t="s">
        <v>63</v>
      </c>
      <c r="Q517" s="4" t="s">
        <v>63</v>
      </c>
      <c r="R517" s="4" t="s">
        <v>62</v>
      </c>
      <c r="V517" s="2">
        <v>1</v>
      </c>
      <c r="AV517" s="4" t="s">
        <v>51</v>
      </c>
      <c r="AW517" s="4" t="s">
        <v>1732</v>
      </c>
      <c r="AX517" s="4" t="s">
        <v>51</v>
      </c>
      <c r="AY517" s="4" t="s">
        <v>1668</v>
      </c>
      <c r="AZ517" s="4" t="s">
        <v>51</v>
      </c>
    </row>
    <row r="518" spans="1:52" ht="30" customHeight="1" x14ac:dyDescent="0.3">
      <c r="A518" s="19" t="s">
        <v>1669</v>
      </c>
      <c r="B518" s="19" t="s">
        <v>1003</v>
      </c>
      <c r="C518" s="19" t="s">
        <v>1004</v>
      </c>
      <c r="D518" s="20">
        <v>1.2500000000000001E-2</v>
      </c>
      <c r="E518" s="21">
        <f>단가대비표!O182</f>
        <v>0</v>
      </c>
      <c r="F518" s="22">
        <f>TRUNC(E518*D518,1)</f>
        <v>0</v>
      </c>
      <c r="G518" s="21">
        <f>단가대비표!P182</f>
        <v>0</v>
      </c>
      <c r="H518" s="22">
        <f>TRUNC(G518*D518,1)</f>
        <v>0</v>
      </c>
      <c r="I518" s="21">
        <f>단가대비표!V182</f>
        <v>0</v>
      </c>
      <c r="J518" s="22">
        <f>TRUNC(I518*D518,1)</f>
        <v>0</v>
      </c>
      <c r="K518" s="21">
        <f t="shared" si="85"/>
        <v>0</v>
      </c>
      <c r="L518" s="22">
        <f t="shared" si="85"/>
        <v>0</v>
      </c>
      <c r="M518" s="19" t="s">
        <v>1665</v>
      </c>
      <c r="N518" s="4" t="s">
        <v>51</v>
      </c>
      <c r="O518" s="4" t="s">
        <v>1670</v>
      </c>
      <c r="P518" s="4" t="s">
        <v>63</v>
      </c>
      <c r="Q518" s="4" t="s">
        <v>63</v>
      </c>
      <c r="R518" s="4" t="s">
        <v>62</v>
      </c>
      <c r="V518" s="2">
        <v>1</v>
      </c>
      <c r="AV518" s="4" t="s">
        <v>51</v>
      </c>
      <c r="AW518" s="4" t="s">
        <v>1733</v>
      </c>
      <c r="AX518" s="4" t="s">
        <v>51</v>
      </c>
      <c r="AY518" s="4" t="s">
        <v>1668</v>
      </c>
      <c r="AZ518" s="4" t="s">
        <v>51</v>
      </c>
    </row>
    <row r="519" spans="1:52" ht="30" customHeight="1" x14ac:dyDescent="0.3">
      <c r="A519" s="19" t="s">
        <v>1672</v>
      </c>
      <c r="B519" s="19" t="s">
        <v>1673</v>
      </c>
      <c r="C519" s="19" t="s">
        <v>1674</v>
      </c>
      <c r="D519" s="20">
        <v>4.4000000000000004</v>
      </c>
      <c r="E519" s="21">
        <f>단가대비표!O157</f>
        <v>0</v>
      </c>
      <c r="F519" s="22">
        <f>TRUNC(E519*D519,1)</f>
        <v>0</v>
      </c>
      <c r="G519" s="21">
        <f>단가대비표!P157</f>
        <v>0</v>
      </c>
      <c r="H519" s="22">
        <f>TRUNC(G519*D519,1)</f>
        <v>0</v>
      </c>
      <c r="I519" s="21">
        <f>단가대비표!V157</f>
        <v>0</v>
      </c>
      <c r="J519" s="22">
        <f>TRUNC(I519*D519,1)</f>
        <v>0</v>
      </c>
      <c r="K519" s="21">
        <f t="shared" si="85"/>
        <v>0</v>
      </c>
      <c r="L519" s="22">
        <f t="shared" si="85"/>
        <v>0</v>
      </c>
      <c r="M519" s="19" t="s">
        <v>1665</v>
      </c>
      <c r="N519" s="4" t="s">
        <v>51</v>
      </c>
      <c r="O519" s="4" t="s">
        <v>1675</v>
      </c>
      <c r="P519" s="4" t="s">
        <v>63</v>
      </c>
      <c r="Q519" s="4" t="s">
        <v>63</v>
      </c>
      <c r="R519" s="4" t="s">
        <v>62</v>
      </c>
      <c r="V519" s="2">
        <v>1</v>
      </c>
      <c r="AV519" s="4" t="s">
        <v>51</v>
      </c>
      <c r="AW519" s="4" t="s">
        <v>1734</v>
      </c>
      <c r="AX519" s="4" t="s">
        <v>51</v>
      </c>
      <c r="AY519" s="4" t="s">
        <v>1668</v>
      </c>
      <c r="AZ519" s="4" t="s">
        <v>51</v>
      </c>
    </row>
    <row r="520" spans="1:52" ht="30" customHeight="1" x14ac:dyDescent="0.3">
      <c r="A520" s="19" t="s">
        <v>1700</v>
      </c>
      <c r="B520" s="19" t="s">
        <v>51</v>
      </c>
      <c r="C520" s="19" t="s">
        <v>86</v>
      </c>
      <c r="D520" s="20">
        <v>0.4</v>
      </c>
      <c r="E520" s="21">
        <f>단가대비표!O156</f>
        <v>0</v>
      </c>
      <c r="F520" s="22">
        <f>TRUNC(E520*D520,1)</f>
        <v>0</v>
      </c>
      <c r="G520" s="21">
        <f>단가대비표!P156</f>
        <v>0</v>
      </c>
      <c r="H520" s="22">
        <f>TRUNC(G520*D520,1)</f>
        <v>0</v>
      </c>
      <c r="I520" s="21">
        <f>단가대비표!V156</f>
        <v>0</v>
      </c>
      <c r="J520" s="22">
        <f>TRUNC(I520*D520,1)</f>
        <v>0</v>
      </c>
      <c r="K520" s="21">
        <f t="shared" si="85"/>
        <v>0</v>
      </c>
      <c r="L520" s="22">
        <f t="shared" si="85"/>
        <v>0</v>
      </c>
      <c r="M520" s="19" t="s">
        <v>1665</v>
      </c>
      <c r="N520" s="4" t="s">
        <v>51</v>
      </c>
      <c r="O520" s="4" t="s">
        <v>1701</v>
      </c>
      <c r="P520" s="4" t="s">
        <v>63</v>
      </c>
      <c r="Q520" s="4" t="s">
        <v>63</v>
      </c>
      <c r="R520" s="4" t="s">
        <v>62</v>
      </c>
      <c r="V520" s="2">
        <v>1</v>
      </c>
      <c r="AV520" s="4" t="s">
        <v>51</v>
      </c>
      <c r="AW520" s="4" t="s">
        <v>1735</v>
      </c>
      <c r="AX520" s="4" t="s">
        <v>51</v>
      </c>
      <c r="AY520" s="4" t="s">
        <v>1668</v>
      </c>
      <c r="AZ520" s="4" t="s">
        <v>51</v>
      </c>
    </row>
    <row r="521" spans="1:52" ht="30" customHeight="1" x14ac:dyDescent="0.3">
      <c r="A521" s="19" t="s">
        <v>609</v>
      </c>
      <c r="B521" s="19" t="s">
        <v>1677</v>
      </c>
      <c r="C521" s="19" t="s">
        <v>168</v>
      </c>
      <c r="D521" s="20">
        <v>1</v>
      </c>
      <c r="E521" s="21">
        <v>0</v>
      </c>
      <c r="F521" s="22">
        <f>TRUNC(E521*D521,1)</f>
        <v>0</v>
      </c>
      <c r="G521" s="21">
        <v>0</v>
      </c>
      <c r="H521" s="22">
        <f>TRUNC(G521*D521,1)</f>
        <v>0</v>
      </c>
      <c r="I521" s="21">
        <f>TRUNC(SUMIF(V517:V521, RIGHTB(O521, 1), L517:L521)*U521, 2)</f>
        <v>0</v>
      </c>
      <c r="J521" s="22">
        <f>TRUNC(I521*D521,1)</f>
        <v>0</v>
      </c>
      <c r="K521" s="21">
        <f t="shared" si="85"/>
        <v>0</v>
      </c>
      <c r="L521" s="22">
        <f t="shared" si="85"/>
        <v>0</v>
      </c>
      <c r="M521" s="19" t="s">
        <v>51</v>
      </c>
      <c r="N521" s="4" t="s">
        <v>661</v>
      </c>
      <c r="O521" s="4" t="s">
        <v>571</v>
      </c>
      <c r="P521" s="4" t="s">
        <v>63</v>
      </c>
      <c r="Q521" s="4" t="s">
        <v>63</v>
      </c>
      <c r="R521" s="4" t="s">
        <v>63</v>
      </c>
      <c r="S521" s="2">
        <v>3</v>
      </c>
      <c r="T521" s="2">
        <v>2</v>
      </c>
      <c r="U521" s="2">
        <v>1</v>
      </c>
      <c r="AV521" s="4" t="s">
        <v>51</v>
      </c>
      <c r="AW521" s="4" t="s">
        <v>1736</v>
      </c>
      <c r="AX521" s="4" t="s">
        <v>51</v>
      </c>
      <c r="AY521" s="4" t="s">
        <v>51</v>
      </c>
      <c r="AZ521" s="4" t="s">
        <v>51</v>
      </c>
    </row>
    <row r="522" spans="1:52" ht="30" customHeight="1" x14ac:dyDescent="0.3">
      <c r="A522" s="19" t="s">
        <v>974</v>
      </c>
      <c r="B522" s="19" t="s">
        <v>51</v>
      </c>
      <c r="C522" s="19" t="s">
        <v>51</v>
      </c>
      <c r="D522" s="20"/>
      <c r="E522" s="21"/>
      <c r="F522" s="22">
        <f>TRUNC(SUMIF(N517:N521, N516, F517:F521),0)</f>
        <v>0</v>
      </c>
      <c r="G522" s="21"/>
      <c r="H522" s="22">
        <f>TRUNC(SUMIF(N517:N521, N516, H517:H521),0)</f>
        <v>0</v>
      </c>
      <c r="I522" s="21"/>
      <c r="J522" s="22">
        <f>TRUNC(SUMIF(N517:N521, N516, J517:J521),0)</f>
        <v>0</v>
      </c>
      <c r="K522" s="21"/>
      <c r="L522" s="22">
        <f>F522+H522+J522</f>
        <v>0</v>
      </c>
      <c r="M522" s="19" t="s">
        <v>51</v>
      </c>
      <c r="N522" s="4" t="s">
        <v>81</v>
      </c>
      <c r="O522" s="4" t="s">
        <v>81</v>
      </c>
      <c r="P522" s="4" t="s">
        <v>51</v>
      </c>
      <c r="Q522" s="4" t="s">
        <v>51</v>
      </c>
      <c r="R522" s="4" t="s">
        <v>51</v>
      </c>
      <c r="AV522" s="4" t="s">
        <v>51</v>
      </c>
      <c r="AW522" s="4" t="s">
        <v>51</v>
      </c>
      <c r="AX522" s="4" t="s">
        <v>51</v>
      </c>
      <c r="AY522" s="4" t="s">
        <v>51</v>
      </c>
      <c r="AZ522" s="4" t="s">
        <v>51</v>
      </c>
    </row>
    <row r="523" spans="1:52" ht="30" customHeight="1" x14ac:dyDescent="0.3">
      <c r="A523" s="20"/>
      <c r="B523" s="20"/>
      <c r="C523" s="20"/>
      <c r="D523" s="20"/>
      <c r="E523" s="21"/>
      <c r="F523" s="22"/>
      <c r="G523" s="21"/>
      <c r="H523" s="22"/>
      <c r="I523" s="21"/>
      <c r="J523" s="22"/>
      <c r="K523" s="21"/>
      <c r="L523" s="22"/>
      <c r="M523" s="20"/>
    </row>
    <row r="524" spans="1:52" ht="30" customHeight="1" x14ac:dyDescent="0.3">
      <c r="A524" s="14" t="s">
        <v>1737</v>
      </c>
      <c r="B524" s="15"/>
      <c r="C524" s="15"/>
      <c r="D524" s="15"/>
      <c r="E524" s="16"/>
      <c r="F524" s="17"/>
      <c r="G524" s="16"/>
      <c r="H524" s="17"/>
      <c r="I524" s="16"/>
      <c r="J524" s="17"/>
      <c r="K524" s="16"/>
      <c r="L524" s="17"/>
      <c r="M524" s="18"/>
      <c r="N524" s="4" t="s">
        <v>665</v>
      </c>
    </row>
    <row r="525" spans="1:52" ht="30" customHeight="1" x14ac:dyDescent="0.3">
      <c r="A525" s="19" t="s">
        <v>1705</v>
      </c>
      <c r="B525" s="19" t="s">
        <v>1003</v>
      </c>
      <c r="C525" s="19" t="s">
        <v>1004</v>
      </c>
      <c r="D525" s="20">
        <v>2.5000000000000001E-2</v>
      </c>
      <c r="E525" s="21">
        <f>단가대비표!O179</f>
        <v>0</v>
      </c>
      <c r="F525" s="22">
        <f>TRUNC(E525*D525,1)</f>
        <v>0</v>
      </c>
      <c r="G525" s="21">
        <f>단가대비표!P179</f>
        <v>0</v>
      </c>
      <c r="H525" s="22">
        <f>TRUNC(G525*D525,1)</f>
        <v>0</v>
      </c>
      <c r="I525" s="21">
        <f>단가대비표!V179</f>
        <v>0</v>
      </c>
      <c r="J525" s="22">
        <f>TRUNC(I525*D525,1)</f>
        <v>0</v>
      </c>
      <c r="K525" s="21">
        <f t="shared" ref="K525:L529" si="86">TRUNC(E525+G525+I525,1)</f>
        <v>0</v>
      </c>
      <c r="L525" s="22">
        <f t="shared" si="86"/>
        <v>0</v>
      </c>
      <c r="M525" s="19" t="s">
        <v>1665</v>
      </c>
      <c r="N525" s="4" t="s">
        <v>51</v>
      </c>
      <c r="O525" s="4" t="s">
        <v>1706</v>
      </c>
      <c r="P525" s="4" t="s">
        <v>63</v>
      </c>
      <c r="Q525" s="4" t="s">
        <v>63</v>
      </c>
      <c r="R525" s="4" t="s">
        <v>62</v>
      </c>
      <c r="V525" s="2">
        <v>1</v>
      </c>
      <c r="AV525" s="4" t="s">
        <v>51</v>
      </c>
      <c r="AW525" s="4" t="s">
        <v>1738</v>
      </c>
      <c r="AX525" s="4" t="s">
        <v>51</v>
      </c>
      <c r="AY525" s="4" t="s">
        <v>1668</v>
      </c>
      <c r="AZ525" s="4" t="s">
        <v>51</v>
      </c>
    </row>
    <row r="526" spans="1:52" ht="30" customHeight="1" x14ac:dyDescent="0.3">
      <c r="A526" s="19" t="s">
        <v>1669</v>
      </c>
      <c r="B526" s="19" t="s">
        <v>1003</v>
      </c>
      <c r="C526" s="19" t="s">
        <v>1004</v>
      </c>
      <c r="D526" s="20">
        <v>3.7499999999999999E-2</v>
      </c>
      <c r="E526" s="21">
        <f>단가대비표!O182</f>
        <v>0</v>
      </c>
      <c r="F526" s="22">
        <f>TRUNC(E526*D526,1)</f>
        <v>0</v>
      </c>
      <c r="G526" s="21">
        <f>단가대비표!P182</f>
        <v>0</v>
      </c>
      <c r="H526" s="22">
        <f>TRUNC(G526*D526,1)</f>
        <v>0</v>
      </c>
      <c r="I526" s="21">
        <f>단가대비표!V182</f>
        <v>0</v>
      </c>
      <c r="J526" s="22">
        <f>TRUNC(I526*D526,1)</f>
        <v>0</v>
      </c>
      <c r="K526" s="21">
        <f t="shared" si="86"/>
        <v>0</v>
      </c>
      <c r="L526" s="22">
        <f t="shared" si="86"/>
        <v>0</v>
      </c>
      <c r="M526" s="19" t="s">
        <v>1665</v>
      </c>
      <c r="N526" s="4" t="s">
        <v>51</v>
      </c>
      <c r="O526" s="4" t="s">
        <v>1670</v>
      </c>
      <c r="P526" s="4" t="s">
        <v>63</v>
      </c>
      <c r="Q526" s="4" t="s">
        <v>63</v>
      </c>
      <c r="R526" s="4" t="s">
        <v>62</v>
      </c>
      <c r="V526" s="2">
        <v>1</v>
      </c>
      <c r="AV526" s="4" t="s">
        <v>51</v>
      </c>
      <c r="AW526" s="4" t="s">
        <v>1739</v>
      </c>
      <c r="AX526" s="4" t="s">
        <v>51</v>
      </c>
      <c r="AY526" s="4" t="s">
        <v>1668</v>
      </c>
      <c r="AZ526" s="4" t="s">
        <v>51</v>
      </c>
    </row>
    <row r="527" spans="1:52" ht="30" customHeight="1" x14ac:dyDescent="0.3">
      <c r="A527" s="19" t="s">
        <v>1672</v>
      </c>
      <c r="B527" s="19" t="s">
        <v>1673</v>
      </c>
      <c r="C527" s="19" t="s">
        <v>1674</v>
      </c>
      <c r="D527" s="20">
        <v>1</v>
      </c>
      <c r="E527" s="21">
        <f>단가대비표!O157</f>
        <v>0</v>
      </c>
      <c r="F527" s="22">
        <f>TRUNC(E527*D527,1)</f>
        <v>0</v>
      </c>
      <c r="G527" s="21">
        <f>단가대비표!P157</f>
        <v>0</v>
      </c>
      <c r="H527" s="22">
        <f>TRUNC(G527*D527,1)</f>
        <v>0</v>
      </c>
      <c r="I527" s="21">
        <f>단가대비표!V157</f>
        <v>0</v>
      </c>
      <c r="J527" s="22">
        <f>TRUNC(I527*D527,1)</f>
        <v>0</v>
      </c>
      <c r="K527" s="21">
        <f t="shared" si="86"/>
        <v>0</v>
      </c>
      <c r="L527" s="22">
        <f t="shared" si="86"/>
        <v>0</v>
      </c>
      <c r="M527" s="19" t="s">
        <v>1665</v>
      </c>
      <c r="N527" s="4" t="s">
        <v>51</v>
      </c>
      <c r="O527" s="4" t="s">
        <v>1675</v>
      </c>
      <c r="P527" s="4" t="s">
        <v>63</v>
      </c>
      <c r="Q527" s="4" t="s">
        <v>63</v>
      </c>
      <c r="R527" s="4" t="s">
        <v>62</v>
      </c>
      <c r="V527" s="2">
        <v>1</v>
      </c>
      <c r="AV527" s="4" t="s">
        <v>51</v>
      </c>
      <c r="AW527" s="4" t="s">
        <v>1740</v>
      </c>
      <c r="AX527" s="4" t="s">
        <v>51</v>
      </c>
      <c r="AY527" s="4" t="s">
        <v>1668</v>
      </c>
      <c r="AZ527" s="4" t="s">
        <v>51</v>
      </c>
    </row>
    <row r="528" spans="1:52" ht="30" customHeight="1" x14ac:dyDescent="0.3">
      <c r="A528" s="19" t="s">
        <v>1700</v>
      </c>
      <c r="B528" s="19" t="s">
        <v>51</v>
      </c>
      <c r="C528" s="19" t="s">
        <v>86</v>
      </c>
      <c r="D528" s="20">
        <v>1</v>
      </c>
      <c r="E528" s="21">
        <f>단가대비표!O156</f>
        <v>0</v>
      </c>
      <c r="F528" s="22">
        <f>TRUNC(E528*D528,1)</f>
        <v>0</v>
      </c>
      <c r="G528" s="21">
        <f>단가대비표!P156</f>
        <v>0</v>
      </c>
      <c r="H528" s="22">
        <f>TRUNC(G528*D528,1)</f>
        <v>0</v>
      </c>
      <c r="I528" s="21">
        <f>단가대비표!V156</f>
        <v>0</v>
      </c>
      <c r="J528" s="22">
        <f>TRUNC(I528*D528,1)</f>
        <v>0</v>
      </c>
      <c r="K528" s="21">
        <f t="shared" si="86"/>
        <v>0</v>
      </c>
      <c r="L528" s="22">
        <f t="shared" si="86"/>
        <v>0</v>
      </c>
      <c r="M528" s="19" t="s">
        <v>1665</v>
      </c>
      <c r="N528" s="4" t="s">
        <v>51</v>
      </c>
      <c r="O528" s="4" t="s">
        <v>1701</v>
      </c>
      <c r="P528" s="4" t="s">
        <v>63</v>
      </c>
      <c r="Q528" s="4" t="s">
        <v>63</v>
      </c>
      <c r="R528" s="4" t="s">
        <v>62</v>
      </c>
      <c r="V528" s="2">
        <v>1</v>
      </c>
      <c r="AV528" s="4" t="s">
        <v>51</v>
      </c>
      <c r="AW528" s="4" t="s">
        <v>1741</v>
      </c>
      <c r="AX528" s="4" t="s">
        <v>51</v>
      </c>
      <c r="AY528" s="4" t="s">
        <v>1668</v>
      </c>
      <c r="AZ528" s="4" t="s">
        <v>51</v>
      </c>
    </row>
    <row r="529" spans="1:52" ht="30" customHeight="1" x14ac:dyDescent="0.3">
      <c r="A529" s="19" t="s">
        <v>609</v>
      </c>
      <c r="B529" s="19" t="s">
        <v>1677</v>
      </c>
      <c r="C529" s="19" t="s">
        <v>168</v>
      </c>
      <c r="D529" s="20">
        <v>1</v>
      </c>
      <c r="E529" s="21">
        <v>0</v>
      </c>
      <c r="F529" s="22">
        <f>TRUNC(E529*D529,1)</f>
        <v>0</v>
      </c>
      <c r="G529" s="21">
        <v>0</v>
      </c>
      <c r="H529" s="22">
        <f>TRUNC(G529*D529,1)</f>
        <v>0</v>
      </c>
      <c r="I529" s="21">
        <f>TRUNC(SUMIF(V525:V529, RIGHTB(O529, 1), L525:L529)*U529, 2)</f>
        <v>0</v>
      </c>
      <c r="J529" s="22">
        <f>TRUNC(I529*D529,1)</f>
        <v>0</v>
      </c>
      <c r="K529" s="21">
        <f t="shared" si="86"/>
        <v>0</v>
      </c>
      <c r="L529" s="22">
        <f t="shared" si="86"/>
        <v>0</v>
      </c>
      <c r="M529" s="19" t="s">
        <v>51</v>
      </c>
      <c r="N529" s="4" t="s">
        <v>665</v>
      </c>
      <c r="O529" s="4" t="s">
        <v>571</v>
      </c>
      <c r="P529" s="4" t="s">
        <v>63</v>
      </c>
      <c r="Q529" s="4" t="s">
        <v>63</v>
      </c>
      <c r="R529" s="4" t="s">
        <v>63</v>
      </c>
      <c r="S529" s="2">
        <v>3</v>
      </c>
      <c r="T529" s="2">
        <v>2</v>
      </c>
      <c r="U529" s="2">
        <v>1</v>
      </c>
      <c r="AV529" s="4" t="s">
        <v>51</v>
      </c>
      <c r="AW529" s="4" t="s">
        <v>1742</v>
      </c>
      <c r="AX529" s="4" t="s">
        <v>51</v>
      </c>
      <c r="AY529" s="4" t="s">
        <v>51</v>
      </c>
      <c r="AZ529" s="4" t="s">
        <v>51</v>
      </c>
    </row>
    <row r="530" spans="1:52" ht="30" customHeight="1" x14ac:dyDescent="0.3">
      <c r="A530" s="19" t="s">
        <v>974</v>
      </c>
      <c r="B530" s="19" t="s">
        <v>51</v>
      </c>
      <c r="C530" s="19" t="s">
        <v>51</v>
      </c>
      <c r="D530" s="20"/>
      <c r="E530" s="21"/>
      <c r="F530" s="22">
        <f>TRUNC(SUMIF(N525:N529, N524, F525:F529),0)</f>
        <v>0</v>
      </c>
      <c r="G530" s="21"/>
      <c r="H530" s="22">
        <f>TRUNC(SUMIF(N525:N529, N524, H525:H529),0)</f>
        <v>0</v>
      </c>
      <c r="I530" s="21"/>
      <c r="J530" s="22">
        <f>TRUNC(SUMIF(N525:N529, N524, J525:J529),0)</f>
        <v>0</v>
      </c>
      <c r="K530" s="21"/>
      <c r="L530" s="22">
        <f>F530+H530+J530</f>
        <v>0</v>
      </c>
      <c r="M530" s="19" t="s">
        <v>51</v>
      </c>
      <c r="N530" s="4" t="s">
        <v>81</v>
      </c>
      <c r="O530" s="4" t="s">
        <v>81</v>
      </c>
      <c r="P530" s="4" t="s">
        <v>51</v>
      </c>
      <c r="Q530" s="4" t="s">
        <v>51</v>
      </c>
      <c r="R530" s="4" t="s">
        <v>51</v>
      </c>
      <c r="AV530" s="4" t="s">
        <v>51</v>
      </c>
      <c r="AW530" s="4" t="s">
        <v>51</v>
      </c>
      <c r="AX530" s="4" t="s">
        <v>51</v>
      </c>
      <c r="AY530" s="4" t="s">
        <v>51</v>
      </c>
      <c r="AZ530" s="4" t="s">
        <v>51</v>
      </c>
    </row>
    <row r="531" spans="1:52" ht="30" customHeight="1" x14ac:dyDescent="0.3">
      <c r="A531" s="20"/>
      <c r="B531" s="20"/>
      <c r="C531" s="20"/>
      <c r="D531" s="20"/>
      <c r="E531" s="21"/>
      <c r="F531" s="22"/>
      <c r="G531" s="21"/>
      <c r="H531" s="22"/>
      <c r="I531" s="21"/>
      <c r="J531" s="22"/>
      <c r="K531" s="21"/>
      <c r="L531" s="22"/>
      <c r="M531" s="20"/>
    </row>
    <row r="532" spans="1:52" ht="30" customHeight="1" x14ac:dyDescent="0.3">
      <c r="A532" s="14" t="s">
        <v>1743</v>
      </c>
      <c r="B532" s="15"/>
      <c r="C532" s="15"/>
      <c r="D532" s="15"/>
      <c r="E532" s="16"/>
      <c r="F532" s="17"/>
      <c r="G532" s="16"/>
      <c r="H532" s="17"/>
      <c r="I532" s="16"/>
      <c r="J532" s="17"/>
      <c r="K532" s="16"/>
      <c r="L532" s="17"/>
      <c r="M532" s="18"/>
      <c r="N532" s="4" t="s">
        <v>669</v>
      </c>
    </row>
    <row r="533" spans="1:52" ht="30" customHeight="1" x14ac:dyDescent="0.3">
      <c r="A533" s="19" t="s">
        <v>1705</v>
      </c>
      <c r="B533" s="19" t="s">
        <v>1003</v>
      </c>
      <c r="C533" s="19" t="s">
        <v>1004</v>
      </c>
      <c r="D533" s="20">
        <v>1.2500000000000001E-2</v>
      </c>
      <c r="E533" s="21">
        <f>단가대비표!O179</f>
        <v>0</v>
      </c>
      <c r="F533" s="22">
        <f>TRUNC(E533*D533,1)</f>
        <v>0</v>
      </c>
      <c r="G533" s="21">
        <f>단가대비표!P179</f>
        <v>0</v>
      </c>
      <c r="H533" s="22">
        <f>TRUNC(G533*D533,1)</f>
        <v>0</v>
      </c>
      <c r="I533" s="21">
        <f>단가대비표!V179</f>
        <v>0</v>
      </c>
      <c r="J533" s="22">
        <f>TRUNC(I533*D533,1)</f>
        <v>0</v>
      </c>
      <c r="K533" s="21">
        <f t="shared" ref="K533:L537" si="87">TRUNC(E533+G533+I533,1)</f>
        <v>0</v>
      </c>
      <c r="L533" s="22">
        <f t="shared" si="87"/>
        <v>0</v>
      </c>
      <c r="M533" s="19" t="s">
        <v>1665</v>
      </c>
      <c r="N533" s="4" t="s">
        <v>51</v>
      </c>
      <c r="O533" s="4" t="s">
        <v>1706</v>
      </c>
      <c r="P533" s="4" t="s">
        <v>63</v>
      </c>
      <c r="Q533" s="4" t="s">
        <v>63</v>
      </c>
      <c r="R533" s="4" t="s">
        <v>62</v>
      </c>
      <c r="V533" s="2">
        <v>1</v>
      </c>
      <c r="AV533" s="4" t="s">
        <v>51</v>
      </c>
      <c r="AW533" s="4" t="s">
        <v>1744</v>
      </c>
      <c r="AX533" s="4" t="s">
        <v>51</v>
      </c>
      <c r="AY533" s="4" t="s">
        <v>1668</v>
      </c>
      <c r="AZ533" s="4" t="s">
        <v>51</v>
      </c>
    </row>
    <row r="534" spans="1:52" ht="30" customHeight="1" x14ac:dyDescent="0.3">
      <c r="A534" s="19" t="s">
        <v>1664</v>
      </c>
      <c r="B534" s="19" t="s">
        <v>1003</v>
      </c>
      <c r="C534" s="19" t="s">
        <v>1004</v>
      </c>
      <c r="D534" s="20">
        <v>3.7499999999999999E-2</v>
      </c>
      <c r="E534" s="21">
        <f>단가대비표!O181</f>
        <v>0</v>
      </c>
      <c r="F534" s="22">
        <f>TRUNC(E534*D534,1)</f>
        <v>0</v>
      </c>
      <c r="G534" s="21">
        <f>단가대비표!P181</f>
        <v>0</v>
      </c>
      <c r="H534" s="22">
        <f>TRUNC(G534*D534,1)</f>
        <v>0</v>
      </c>
      <c r="I534" s="21">
        <f>단가대비표!V181</f>
        <v>0</v>
      </c>
      <c r="J534" s="22">
        <f>TRUNC(I534*D534,1)</f>
        <v>0</v>
      </c>
      <c r="K534" s="21">
        <f t="shared" si="87"/>
        <v>0</v>
      </c>
      <c r="L534" s="22">
        <f t="shared" si="87"/>
        <v>0</v>
      </c>
      <c r="M534" s="19" t="s">
        <v>1665</v>
      </c>
      <c r="N534" s="4" t="s">
        <v>51</v>
      </c>
      <c r="O534" s="4" t="s">
        <v>1666</v>
      </c>
      <c r="P534" s="4" t="s">
        <v>63</v>
      </c>
      <c r="Q534" s="4" t="s">
        <v>63</v>
      </c>
      <c r="R534" s="4" t="s">
        <v>62</v>
      </c>
      <c r="V534" s="2">
        <v>1</v>
      </c>
      <c r="AV534" s="4" t="s">
        <v>51</v>
      </c>
      <c r="AW534" s="4" t="s">
        <v>1745</v>
      </c>
      <c r="AX534" s="4" t="s">
        <v>51</v>
      </c>
      <c r="AY534" s="4" t="s">
        <v>1668</v>
      </c>
      <c r="AZ534" s="4" t="s">
        <v>51</v>
      </c>
    </row>
    <row r="535" spans="1:52" ht="30" customHeight="1" x14ac:dyDescent="0.3">
      <c r="A535" s="19" t="s">
        <v>1669</v>
      </c>
      <c r="B535" s="19" t="s">
        <v>1003</v>
      </c>
      <c r="C535" s="19" t="s">
        <v>1004</v>
      </c>
      <c r="D535" s="20">
        <v>3.7499999999999999E-2</v>
      </c>
      <c r="E535" s="21">
        <f>단가대비표!O182</f>
        <v>0</v>
      </c>
      <c r="F535" s="22">
        <f>TRUNC(E535*D535,1)</f>
        <v>0</v>
      </c>
      <c r="G535" s="21">
        <f>단가대비표!P182</f>
        <v>0</v>
      </c>
      <c r="H535" s="22">
        <f>TRUNC(G535*D535,1)</f>
        <v>0</v>
      </c>
      <c r="I535" s="21">
        <f>단가대비표!V182</f>
        <v>0</v>
      </c>
      <c r="J535" s="22">
        <f>TRUNC(I535*D535,1)</f>
        <v>0</v>
      </c>
      <c r="K535" s="21">
        <f t="shared" si="87"/>
        <v>0</v>
      </c>
      <c r="L535" s="22">
        <f t="shared" si="87"/>
        <v>0</v>
      </c>
      <c r="M535" s="19" t="s">
        <v>1665</v>
      </c>
      <c r="N535" s="4" t="s">
        <v>51</v>
      </c>
      <c r="O535" s="4" t="s">
        <v>1670</v>
      </c>
      <c r="P535" s="4" t="s">
        <v>63</v>
      </c>
      <c r="Q535" s="4" t="s">
        <v>63</v>
      </c>
      <c r="R535" s="4" t="s">
        <v>62</v>
      </c>
      <c r="V535" s="2">
        <v>1</v>
      </c>
      <c r="AV535" s="4" t="s">
        <v>51</v>
      </c>
      <c r="AW535" s="4" t="s">
        <v>1746</v>
      </c>
      <c r="AX535" s="4" t="s">
        <v>51</v>
      </c>
      <c r="AY535" s="4" t="s">
        <v>1668</v>
      </c>
      <c r="AZ535" s="4" t="s">
        <v>51</v>
      </c>
    </row>
    <row r="536" spans="1:52" ht="30" customHeight="1" x14ac:dyDescent="0.3">
      <c r="A536" s="19" t="s">
        <v>1672</v>
      </c>
      <c r="B536" s="19" t="s">
        <v>1673</v>
      </c>
      <c r="C536" s="19" t="s">
        <v>1674</v>
      </c>
      <c r="D536" s="20">
        <v>1.1000000000000001</v>
      </c>
      <c r="E536" s="21">
        <f>단가대비표!O157</f>
        <v>0</v>
      </c>
      <c r="F536" s="22">
        <f>TRUNC(E536*D536,1)</f>
        <v>0</v>
      </c>
      <c r="G536" s="21">
        <f>단가대비표!P157</f>
        <v>0</v>
      </c>
      <c r="H536" s="22">
        <f>TRUNC(G536*D536,1)</f>
        <v>0</v>
      </c>
      <c r="I536" s="21">
        <f>단가대비표!V157</f>
        <v>0</v>
      </c>
      <c r="J536" s="22">
        <f>TRUNC(I536*D536,1)</f>
        <v>0</v>
      </c>
      <c r="K536" s="21">
        <f t="shared" si="87"/>
        <v>0</v>
      </c>
      <c r="L536" s="22">
        <f t="shared" si="87"/>
        <v>0</v>
      </c>
      <c r="M536" s="19" t="s">
        <v>1665</v>
      </c>
      <c r="N536" s="4" t="s">
        <v>51</v>
      </c>
      <c r="O536" s="4" t="s">
        <v>1675</v>
      </c>
      <c r="P536" s="4" t="s">
        <v>63</v>
      </c>
      <c r="Q536" s="4" t="s">
        <v>63</v>
      </c>
      <c r="R536" s="4" t="s">
        <v>62</v>
      </c>
      <c r="V536" s="2">
        <v>1</v>
      </c>
      <c r="AV536" s="4" t="s">
        <v>51</v>
      </c>
      <c r="AW536" s="4" t="s">
        <v>1747</v>
      </c>
      <c r="AX536" s="4" t="s">
        <v>51</v>
      </c>
      <c r="AY536" s="4" t="s">
        <v>1668</v>
      </c>
      <c r="AZ536" s="4" t="s">
        <v>51</v>
      </c>
    </row>
    <row r="537" spans="1:52" ht="30" customHeight="1" x14ac:dyDescent="0.3">
      <c r="A537" s="19" t="s">
        <v>609</v>
      </c>
      <c r="B537" s="19" t="s">
        <v>1677</v>
      </c>
      <c r="C537" s="19" t="s">
        <v>168</v>
      </c>
      <c r="D537" s="20">
        <v>1</v>
      </c>
      <c r="E537" s="21">
        <v>0</v>
      </c>
      <c r="F537" s="22">
        <f>TRUNC(E537*D537,1)</f>
        <v>0</v>
      </c>
      <c r="G537" s="21">
        <v>0</v>
      </c>
      <c r="H537" s="22">
        <f>TRUNC(G537*D537,1)</f>
        <v>0</v>
      </c>
      <c r="I537" s="21">
        <f>TRUNC(SUMIF(V533:V537, RIGHTB(O537, 1), L533:L537)*U537, 2)</f>
        <v>0</v>
      </c>
      <c r="J537" s="22">
        <f>TRUNC(I537*D537,1)</f>
        <v>0</v>
      </c>
      <c r="K537" s="21">
        <f t="shared" si="87"/>
        <v>0</v>
      </c>
      <c r="L537" s="22">
        <f t="shared" si="87"/>
        <v>0</v>
      </c>
      <c r="M537" s="19" t="s">
        <v>51</v>
      </c>
      <c r="N537" s="4" t="s">
        <v>669</v>
      </c>
      <c r="O537" s="4" t="s">
        <v>571</v>
      </c>
      <c r="P537" s="4" t="s">
        <v>63</v>
      </c>
      <c r="Q537" s="4" t="s">
        <v>63</v>
      </c>
      <c r="R537" s="4" t="s">
        <v>63</v>
      </c>
      <c r="S537" s="2">
        <v>3</v>
      </c>
      <c r="T537" s="2">
        <v>2</v>
      </c>
      <c r="U537" s="2">
        <v>1</v>
      </c>
      <c r="AV537" s="4" t="s">
        <v>51</v>
      </c>
      <c r="AW537" s="4" t="s">
        <v>1748</v>
      </c>
      <c r="AX537" s="4" t="s">
        <v>51</v>
      </c>
      <c r="AY537" s="4" t="s">
        <v>51</v>
      </c>
      <c r="AZ537" s="4" t="s">
        <v>51</v>
      </c>
    </row>
    <row r="538" spans="1:52" ht="30" customHeight="1" x14ac:dyDescent="0.3">
      <c r="A538" s="19" t="s">
        <v>974</v>
      </c>
      <c r="B538" s="19" t="s">
        <v>51</v>
      </c>
      <c r="C538" s="19" t="s">
        <v>51</v>
      </c>
      <c r="D538" s="20"/>
      <c r="E538" s="21"/>
      <c r="F538" s="22">
        <f>TRUNC(SUMIF(N533:N537, N532, F533:F537),0)</f>
        <v>0</v>
      </c>
      <c r="G538" s="21"/>
      <c r="H538" s="22">
        <f>TRUNC(SUMIF(N533:N537, N532, H533:H537),0)</f>
        <v>0</v>
      </c>
      <c r="I538" s="21"/>
      <c r="J538" s="22">
        <f>TRUNC(SUMIF(N533:N537, N532, J533:J537),0)</f>
        <v>0</v>
      </c>
      <c r="K538" s="21"/>
      <c r="L538" s="22">
        <f>F538+H538+J538</f>
        <v>0</v>
      </c>
      <c r="M538" s="19" t="s">
        <v>51</v>
      </c>
      <c r="N538" s="4" t="s">
        <v>81</v>
      </c>
      <c r="O538" s="4" t="s">
        <v>81</v>
      </c>
      <c r="P538" s="4" t="s">
        <v>51</v>
      </c>
      <c r="Q538" s="4" t="s">
        <v>51</v>
      </c>
      <c r="R538" s="4" t="s">
        <v>51</v>
      </c>
      <c r="AV538" s="4" t="s">
        <v>51</v>
      </c>
      <c r="AW538" s="4" t="s">
        <v>51</v>
      </c>
      <c r="AX538" s="4" t="s">
        <v>51</v>
      </c>
      <c r="AY538" s="4" t="s">
        <v>51</v>
      </c>
      <c r="AZ538" s="4" t="s">
        <v>51</v>
      </c>
    </row>
    <row r="539" spans="1:52" ht="30" customHeight="1" x14ac:dyDescent="0.3">
      <c r="A539" s="20"/>
      <c r="B539" s="20"/>
      <c r="C539" s="20"/>
      <c r="D539" s="20"/>
      <c r="E539" s="21"/>
      <c r="F539" s="22"/>
      <c r="G539" s="21"/>
      <c r="H539" s="22"/>
      <c r="I539" s="21"/>
      <c r="J539" s="22"/>
      <c r="K539" s="21"/>
      <c r="L539" s="22"/>
      <c r="M539" s="20"/>
    </row>
    <row r="540" spans="1:52" ht="30" customHeight="1" x14ac:dyDescent="0.3">
      <c r="A540" s="14" t="s">
        <v>1749</v>
      </c>
      <c r="B540" s="15"/>
      <c r="C540" s="15"/>
      <c r="D540" s="15"/>
      <c r="E540" s="16"/>
      <c r="F540" s="17"/>
      <c r="G540" s="16"/>
      <c r="H540" s="17"/>
      <c r="I540" s="16"/>
      <c r="J540" s="17"/>
      <c r="K540" s="16"/>
      <c r="L540" s="17"/>
      <c r="M540" s="18"/>
      <c r="N540" s="4" t="s">
        <v>673</v>
      </c>
    </row>
    <row r="541" spans="1:52" ht="30" customHeight="1" x14ac:dyDescent="0.3">
      <c r="A541" s="19" t="s">
        <v>1705</v>
      </c>
      <c r="B541" s="19" t="s">
        <v>1003</v>
      </c>
      <c r="C541" s="19" t="s">
        <v>1004</v>
      </c>
      <c r="D541" s="20">
        <v>0.1</v>
      </c>
      <c r="E541" s="21">
        <f>단가대비표!O179</f>
        <v>0</v>
      </c>
      <c r="F541" s="22">
        <f t="shared" ref="F541:F547" si="88">TRUNC(E541*D541,1)</f>
        <v>0</v>
      </c>
      <c r="G541" s="21">
        <f>단가대비표!P179</f>
        <v>0</v>
      </c>
      <c r="H541" s="22">
        <f t="shared" ref="H541:H547" si="89">TRUNC(G541*D541,1)</f>
        <v>0</v>
      </c>
      <c r="I541" s="21">
        <f>단가대비표!V179</f>
        <v>0</v>
      </c>
      <c r="J541" s="22">
        <f t="shared" ref="J541:J547" si="90">TRUNC(I541*D541,1)</f>
        <v>0</v>
      </c>
      <c r="K541" s="21">
        <f t="shared" ref="K541:L547" si="91">TRUNC(E541+G541+I541,1)</f>
        <v>0</v>
      </c>
      <c r="L541" s="22">
        <f t="shared" si="91"/>
        <v>0</v>
      </c>
      <c r="M541" s="19" t="s">
        <v>1665</v>
      </c>
      <c r="N541" s="4" t="s">
        <v>51</v>
      </c>
      <c r="O541" s="4" t="s">
        <v>1706</v>
      </c>
      <c r="P541" s="4" t="s">
        <v>63</v>
      </c>
      <c r="Q541" s="4" t="s">
        <v>63</v>
      </c>
      <c r="R541" s="4" t="s">
        <v>62</v>
      </c>
      <c r="V541" s="2">
        <v>1</v>
      </c>
      <c r="AV541" s="4" t="s">
        <v>51</v>
      </c>
      <c r="AW541" s="4" t="s">
        <v>1750</v>
      </c>
      <c r="AX541" s="4" t="s">
        <v>51</v>
      </c>
      <c r="AY541" s="4" t="s">
        <v>1668</v>
      </c>
      <c r="AZ541" s="4" t="s">
        <v>51</v>
      </c>
    </row>
    <row r="542" spans="1:52" ht="30" customHeight="1" x14ac:dyDescent="0.3">
      <c r="A542" s="19" t="s">
        <v>1695</v>
      </c>
      <c r="B542" s="19" t="s">
        <v>1003</v>
      </c>
      <c r="C542" s="19" t="s">
        <v>1004</v>
      </c>
      <c r="D542" s="20">
        <v>0.16250000000000001</v>
      </c>
      <c r="E542" s="21">
        <f>단가대비표!O180</f>
        <v>0</v>
      </c>
      <c r="F542" s="22">
        <f t="shared" si="88"/>
        <v>0</v>
      </c>
      <c r="G542" s="21">
        <f>단가대비표!P180</f>
        <v>0</v>
      </c>
      <c r="H542" s="22">
        <f t="shared" si="89"/>
        <v>0</v>
      </c>
      <c r="I542" s="21">
        <f>단가대비표!V180</f>
        <v>0</v>
      </c>
      <c r="J542" s="22">
        <f t="shared" si="90"/>
        <v>0</v>
      </c>
      <c r="K542" s="21">
        <f t="shared" si="91"/>
        <v>0</v>
      </c>
      <c r="L542" s="22">
        <f t="shared" si="91"/>
        <v>0</v>
      </c>
      <c r="M542" s="19" t="s">
        <v>1665</v>
      </c>
      <c r="N542" s="4" t="s">
        <v>51</v>
      </c>
      <c r="O542" s="4" t="s">
        <v>1696</v>
      </c>
      <c r="P542" s="4" t="s">
        <v>63</v>
      </c>
      <c r="Q542" s="4" t="s">
        <v>63</v>
      </c>
      <c r="R542" s="4" t="s">
        <v>62</v>
      </c>
      <c r="V542" s="2">
        <v>1</v>
      </c>
      <c r="AV542" s="4" t="s">
        <v>51</v>
      </c>
      <c r="AW542" s="4" t="s">
        <v>1751</v>
      </c>
      <c r="AX542" s="4" t="s">
        <v>51</v>
      </c>
      <c r="AY542" s="4" t="s">
        <v>1668</v>
      </c>
      <c r="AZ542" s="4" t="s">
        <v>51</v>
      </c>
    </row>
    <row r="543" spans="1:52" ht="30" customHeight="1" x14ac:dyDescent="0.3">
      <c r="A543" s="19" t="s">
        <v>1664</v>
      </c>
      <c r="B543" s="19" t="s">
        <v>1003</v>
      </c>
      <c r="C543" s="19" t="s">
        <v>1004</v>
      </c>
      <c r="D543" s="20">
        <v>0.05</v>
      </c>
      <c r="E543" s="21">
        <f>단가대비표!O181</f>
        <v>0</v>
      </c>
      <c r="F543" s="22">
        <f t="shared" si="88"/>
        <v>0</v>
      </c>
      <c r="G543" s="21">
        <f>단가대비표!P181</f>
        <v>0</v>
      </c>
      <c r="H543" s="22">
        <f t="shared" si="89"/>
        <v>0</v>
      </c>
      <c r="I543" s="21">
        <f>단가대비표!V181</f>
        <v>0</v>
      </c>
      <c r="J543" s="22">
        <f t="shared" si="90"/>
        <v>0</v>
      </c>
      <c r="K543" s="21">
        <f t="shared" si="91"/>
        <v>0</v>
      </c>
      <c r="L543" s="22">
        <f t="shared" si="91"/>
        <v>0</v>
      </c>
      <c r="M543" s="19" t="s">
        <v>1665</v>
      </c>
      <c r="N543" s="4" t="s">
        <v>51</v>
      </c>
      <c r="O543" s="4" t="s">
        <v>1666</v>
      </c>
      <c r="P543" s="4" t="s">
        <v>63</v>
      </c>
      <c r="Q543" s="4" t="s">
        <v>63</v>
      </c>
      <c r="R543" s="4" t="s">
        <v>62</v>
      </c>
      <c r="V543" s="2">
        <v>1</v>
      </c>
      <c r="AV543" s="4" t="s">
        <v>51</v>
      </c>
      <c r="AW543" s="4" t="s">
        <v>1752</v>
      </c>
      <c r="AX543" s="4" t="s">
        <v>51</v>
      </c>
      <c r="AY543" s="4" t="s">
        <v>1668</v>
      </c>
      <c r="AZ543" s="4" t="s">
        <v>51</v>
      </c>
    </row>
    <row r="544" spans="1:52" ht="30" customHeight="1" x14ac:dyDescent="0.3">
      <c r="A544" s="19" t="s">
        <v>1669</v>
      </c>
      <c r="B544" s="19" t="s">
        <v>1003</v>
      </c>
      <c r="C544" s="19" t="s">
        <v>1004</v>
      </c>
      <c r="D544" s="20">
        <v>0.1125</v>
      </c>
      <c r="E544" s="21">
        <f>단가대비표!O182</f>
        <v>0</v>
      </c>
      <c r="F544" s="22">
        <f t="shared" si="88"/>
        <v>0</v>
      </c>
      <c r="G544" s="21">
        <f>단가대비표!P182</f>
        <v>0</v>
      </c>
      <c r="H544" s="22">
        <f t="shared" si="89"/>
        <v>0</v>
      </c>
      <c r="I544" s="21">
        <f>단가대비표!V182</f>
        <v>0</v>
      </c>
      <c r="J544" s="22">
        <f t="shared" si="90"/>
        <v>0</v>
      </c>
      <c r="K544" s="21">
        <f t="shared" si="91"/>
        <v>0</v>
      </c>
      <c r="L544" s="22">
        <f t="shared" si="91"/>
        <v>0</v>
      </c>
      <c r="M544" s="19" t="s">
        <v>1665</v>
      </c>
      <c r="N544" s="4" t="s">
        <v>51</v>
      </c>
      <c r="O544" s="4" t="s">
        <v>1670</v>
      </c>
      <c r="P544" s="4" t="s">
        <v>63</v>
      </c>
      <c r="Q544" s="4" t="s">
        <v>63</v>
      </c>
      <c r="R544" s="4" t="s">
        <v>62</v>
      </c>
      <c r="V544" s="2">
        <v>1</v>
      </c>
      <c r="AV544" s="4" t="s">
        <v>51</v>
      </c>
      <c r="AW544" s="4" t="s">
        <v>1753</v>
      </c>
      <c r="AX544" s="4" t="s">
        <v>51</v>
      </c>
      <c r="AY544" s="4" t="s">
        <v>1668</v>
      </c>
      <c r="AZ544" s="4" t="s">
        <v>51</v>
      </c>
    </row>
    <row r="545" spans="1:52" ht="30" customHeight="1" x14ac:dyDescent="0.3">
      <c r="A545" s="19" t="s">
        <v>1672</v>
      </c>
      <c r="B545" s="19" t="s">
        <v>1673</v>
      </c>
      <c r="C545" s="19" t="s">
        <v>1674</v>
      </c>
      <c r="D545" s="20">
        <v>209.9</v>
      </c>
      <c r="E545" s="21">
        <f>단가대비표!O157</f>
        <v>0</v>
      </c>
      <c r="F545" s="22">
        <f t="shared" si="88"/>
        <v>0</v>
      </c>
      <c r="G545" s="21">
        <f>단가대비표!P157</f>
        <v>0</v>
      </c>
      <c r="H545" s="22">
        <f t="shared" si="89"/>
        <v>0</v>
      </c>
      <c r="I545" s="21">
        <f>단가대비표!V157</f>
        <v>0</v>
      </c>
      <c r="J545" s="22">
        <f t="shared" si="90"/>
        <v>0</v>
      </c>
      <c r="K545" s="21">
        <f t="shared" si="91"/>
        <v>0</v>
      </c>
      <c r="L545" s="22">
        <f t="shared" si="91"/>
        <v>0</v>
      </c>
      <c r="M545" s="19" t="s">
        <v>1665</v>
      </c>
      <c r="N545" s="4" t="s">
        <v>51</v>
      </c>
      <c r="O545" s="4" t="s">
        <v>1675</v>
      </c>
      <c r="P545" s="4" t="s">
        <v>63</v>
      </c>
      <c r="Q545" s="4" t="s">
        <v>63</v>
      </c>
      <c r="R545" s="4" t="s">
        <v>62</v>
      </c>
      <c r="V545" s="2">
        <v>1</v>
      </c>
      <c r="AV545" s="4" t="s">
        <v>51</v>
      </c>
      <c r="AW545" s="4" t="s">
        <v>1754</v>
      </c>
      <c r="AX545" s="4" t="s">
        <v>51</v>
      </c>
      <c r="AY545" s="4" t="s">
        <v>1668</v>
      </c>
      <c r="AZ545" s="4" t="s">
        <v>51</v>
      </c>
    </row>
    <row r="546" spans="1:52" ht="30" customHeight="1" x14ac:dyDescent="0.3">
      <c r="A546" s="19" t="s">
        <v>1700</v>
      </c>
      <c r="B546" s="19" t="s">
        <v>51</v>
      </c>
      <c r="C546" s="19" t="s">
        <v>86</v>
      </c>
      <c r="D546" s="20">
        <v>1</v>
      </c>
      <c r="E546" s="21">
        <f>단가대비표!O156</f>
        <v>0</v>
      </c>
      <c r="F546" s="22">
        <f t="shared" si="88"/>
        <v>0</v>
      </c>
      <c r="G546" s="21">
        <f>단가대비표!P156</f>
        <v>0</v>
      </c>
      <c r="H546" s="22">
        <f t="shared" si="89"/>
        <v>0</v>
      </c>
      <c r="I546" s="21">
        <f>단가대비표!V156</f>
        <v>0</v>
      </c>
      <c r="J546" s="22">
        <f t="shared" si="90"/>
        <v>0</v>
      </c>
      <c r="K546" s="21">
        <f t="shared" si="91"/>
        <v>0</v>
      </c>
      <c r="L546" s="22">
        <f t="shared" si="91"/>
        <v>0</v>
      </c>
      <c r="M546" s="19" t="s">
        <v>1665</v>
      </c>
      <c r="N546" s="4" t="s">
        <v>51</v>
      </c>
      <c r="O546" s="4" t="s">
        <v>1701</v>
      </c>
      <c r="P546" s="4" t="s">
        <v>63</v>
      </c>
      <c r="Q546" s="4" t="s">
        <v>63</v>
      </c>
      <c r="R546" s="4" t="s">
        <v>62</v>
      </c>
      <c r="V546" s="2">
        <v>1</v>
      </c>
      <c r="AV546" s="4" t="s">
        <v>51</v>
      </c>
      <c r="AW546" s="4" t="s">
        <v>1755</v>
      </c>
      <c r="AX546" s="4" t="s">
        <v>51</v>
      </c>
      <c r="AY546" s="4" t="s">
        <v>1668</v>
      </c>
      <c r="AZ546" s="4" t="s">
        <v>51</v>
      </c>
    </row>
    <row r="547" spans="1:52" ht="30" customHeight="1" x14ac:dyDescent="0.3">
      <c r="A547" s="19" t="s">
        <v>609</v>
      </c>
      <c r="B547" s="19" t="s">
        <v>1677</v>
      </c>
      <c r="C547" s="19" t="s">
        <v>168</v>
      </c>
      <c r="D547" s="20">
        <v>1</v>
      </c>
      <c r="E547" s="21">
        <v>0</v>
      </c>
      <c r="F547" s="22">
        <f t="shared" si="88"/>
        <v>0</v>
      </c>
      <c r="G547" s="21">
        <v>0</v>
      </c>
      <c r="H547" s="22">
        <f t="shared" si="89"/>
        <v>0</v>
      </c>
      <c r="I547" s="21">
        <f>TRUNC(SUMIF(V541:V547, RIGHTB(O547, 1), L541:L547)*U547, 2)</f>
        <v>0</v>
      </c>
      <c r="J547" s="22">
        <f t="shared" si="90"/>
        <v>0</v>
      </c>
      <c r="K547" s="21">
        <f t="shared" si="91"/>
        <v>0</v>
      </c>
      <c r="L547" s="22">
        <f t="shared" si="91"/>
        <v>0</v>
      </c>
      <c r="M547" s="19" t="s">
        <v>51</v>
      </c>
      <c r="N547" s="4" t="s">
        <v>673</v>
      </c>
      <c r="O547" s="4" t="s">
        <v>571</v>
      </c>
      <c r="P547" s="4" t="s">
        <v>63</v>
      </c>
      <c r="Q547" s="4" t="s">
        <v>63</v>
      </c>
      <c r="R547" s="4" t="s">
        <v>63</v>
      </c>
      <c r="S547" s="2">
        <v>3</v>
      </c>
      <c r="T547" s="2">
        <v>2</v>
      </c>
      <c r="U547" s="2">
        <v>1</v>
      </c>
      <c r="AV547" s="4" t="s">
        <v>51</v>
      </c>
      <c r="AW547" s="4" t="s">
        <v>1756</v>
      </c>
      <c r="AX547" s="4" t="s">
        <v>51</v>
      </c>
      <c r="AY547" s="4" t="s">
        <v>51</v>
      </c>
      <c r="AZ547" s="4" t="s">
        <v>51</v>
      </c>
    </row>
    <row r="548" spans="1:52" ht="30" customHeight="1" x14ac:dyDescent="0.3">
      <c r="A548" s="19" t="s">
        <v>974</v>
      </c>
      <c r="B548" s="19" t="s">
        <v>51</v>
      </c>
      <c r="C548" s="19" t="s">
        <v>51</v>
      </c>
      <c r="D548" s="20"/>
      <c r="E548" s="21"/>
      <c r="F548" s="22">
        <f>TRUNC(SUMIF(N541:N547, N540, F541:F547),0)</f>
        <v>0</v>
      </c>
      <c r="G548" s="21"/>
      <c r="H548" s="22">
        <f>TRUNC(SUMIF(N541:N547, N540, H541:H547),0)</f>
        <v>0</v>
      </c>
      <c r="I548" s="21"/>
      <c r="J548" s="22">
        <f>TRUNC(SUMIF(N541:N547, N540, J541:J547),0)</f>
        <v>0</v>
      </c>
      <c r="K548" s="21"/>
      <c r="L548" s="22">
        <f>F548+H548+J548</f>
        <v>0</v>
      </c>
      <c r="M548" s="19" t="s">
        <v>51</v>
      </c>
      <c r="N548" s="4" t="s">
        <v>81</v>
      </c>
      <c r="O548" s="4" t="s">
        <v>81</v>
      </c>
      <c r="P548" s="4" t="s">
        <v>51</v>
      </c>
      <c r="Q548" s="4" t="s">
        <v>51</v>
      </c>
      <c r="R548" s="4" t="s">
        <v>51</v>
      </c>
      <c r="AV548" s="4" t="s">
        <v>51</v>
      </c>
      <c r="AW548" s="4" t="s">
        <v>51</v>
      </c>
      <c r="AX548" s="4" t="s">
        <v>51</v>
      </c>
      <c r="AY548" s="4" t="s">
        <v>51</v>
      </c>
      <c r="AZ548" s="4" t="s">
        <v>51</v>
      </c>
    </row>
    <row r="549" spans="1:52" ht="30" customHeight="1" x14ac:dyDescent="0.3">
      <c r="A549" s="20"/>
      <c r="B549" s="20"/>
      <c r="C549" s="20"/>
      <c r="D549" s="20"/>
      <c r="E549" s="21"/>
      <c r="F549" s="22"/>
      <c r="G549" s="21"/>
      <c r="H549" s="22"/>
      <c r="I549" s="21"/>
      <c r="J549" s="22"/>
      <c r="K549" s="21"/>
      <c r="L549" s="22"/>
      <c r="M549" s="20"/>
    </row>
    <row r="550" spans="1:52" ht="30" customHeight="1" x14ac:dyDescent="0.3">
      <c r="A550" s="14" t="s">
        <v>1757</v>
      </c>
      <c r="B550" s="15"/>
      <c r="C550" s="15"/>
      <c r="D550" s="15"/>
      <c r="E550" s="16"/>
      <c r="F550" s="17"/>
      <c r="G550" s="16"/>
      <c r="H550" s="17"/>
      <c r="I550" s="16"/>
      <c r="J550" s="17"/>
      <c r="K550" s="16"/>
      <c r="L550" s="17"/>
      <c r="M550" s="18"/>
      <c r="N550" s="4" t="s">
        <v>677</v>
      </c>
    </row>
    <row r="551" spans="1:52" ht="30" customHeight="1" x14ac:dyDescent="0.3">
      <c r="A551" s="19" t="s">
        <v>1695</v>
      </c>
      <c r="B551" s="19" t="s">
        <v>1003</v>
      </c>
      <c r="C551" s="19" t="s">
        <v>1004</v>
      </c>
      <c r="D551" s="20">
        <v>6.25E-2</v>
      </c>
      <c r="E551" s="21">
        <f>단가대비표!O180</f>
        <v>0</v>
      </c>
      <c r="F551" s="22">
        <f>TRUNC(E551*D551,1)</f>
        <v>0</v>
      </c>
      <c r="G551" s="21">
        <f>단가대비표!P180</f>
        <v>0</v>
      </c>
      <c r="H551" s="22">
        <f>TRUNC(G551*D551,1)</f>
        <v>0</v>
      </c>
      <c r="I551" s="21">
        <f>단가대비표!V180</f>
        <v>0</v>
      </c>
      <c r="J551" s="22">
        <f>TRUNC(I551*D551,1)</f>
        <v>0</v>
      </c>
      <c r="K551" s="21">
        <f t="shared" ref="K551:L555" si="92">TRUNC(E551+G551+I551,1)</f>
        <v>0</v>
      </c>
      <c r="L551" s="22">
        <f t="shared" si="92"/>
        <v>0</v>
      </c>
      <c r="M551" s="19" t="s">
        <v>1665</v>
      </c>
      <c r="N551" s="4" t="s">
        <v>51</v>
      </c>
      <c r="O551" s="4" t="s">
        <v>1696</v>
      </c>
      <c r="P551" s="4" t="s">
        <v>63</v>
      </c>
      <c r="Q551" s="4" t="s">
        <v>63</v>
      </c>
      <c r="R551" s="4" t="s">
        <v>62</v>
      </c>
      <c r="V551" s="2">
        <v>1</v>
      </c>
      <c r="AV551" s="4" t="s">
        <v>51</v>
      </c>
      <c r="AW551" s="4" t="s">
        <v>1758</v>
      </c>
      <c r="AX551" s="4" t="s">
        <v>51</v>
      </c>
      <c r="AY551" s="4" t="s">
        <v>1668</v>
      </c>
      <c r="AZ551" s="4" t="s">
        <v>51</v>
      </c>
    </row>
    <row r="552" spans="1:52" ht="30" customHeight="1" x14ac:dyDescent="0.3">
      <c r="A552" s="19" t="s">
        <v>1669</v>
      </c>
      <c r="B552" s="19" t="s">
        <v>1003</v>
      </c>
      <c r="C552" s="19" t="s">
        <v>1004</v>
      </c>
      <c r="D552" s="20">
        <v>6.25E-2</v>
      </c>
      <c r="E552" s="21">
        <f>단가대비표!O182</f>
        <v>0</v>
      </c>
      <c r="F552" s="22">
        <f>TRUNC(E552*D552,1)</f>
        <v>0</v>
      </c>
      <c r="G552" s="21">
        <f>단가대비표!P182</f>
        <v>0</v>
      </c>
      <c r="H552" s="22">
        <f>TRUNC(G552*D552,1)</f>
        <v>0</v>
      </c>
      <c r="I552" s="21">
        <f>단가대비표!V182</f>
        <v>0</v>
      </c>
      <c r="J552" s="22">
        <f>TRUNC(I552*D552,1)</f>
        <v>0</v>
      </c>
      <c r="K552" s="21">
        <f t="shared" si="92"/>
        <v>0</v>
      </c>
      <c r="L552" s="22">
        <f t="shared" si="92"/>
        <v>0</v>
      </c>
      <c r="M552" s="19" t="s">
        <v>1665</v>
      </c>
      <c r="N552" s="4" t="s">
        <v>51</v>
      </c>
      <c r="O552" s="4" t="s">
        <v>1670</v>
      </c>
      <c r="P552" s="4" t="s">
        <v>63</v>
      </c>
      <c r="Q552" s="4" t="s">
        <v>63</v>
      </c>
      <c r="R552" s="4" t="s">
        <v>62</v>
      </c>
      <c r="V552" s="2">
        <v>1</v>
      </c>
      <c r="AV552" s="4" t="s">
        <v>51</v>
      </c>
      <c r="AW552" s="4" t="s">
        <v>1759</v>
      </c>
      <c r="AX552" s="4" t="s">
        <v>51</v>
      </c>
      <c r="AY552" s="4" t="s">
        <v>1668</v>
      </c>
      <c r="AZ552" s="4" t="s">
        <v>51</v>
      </c>
    </row>
    <row r="553" spans="1:52" ht="30" customHeight="1" x14ac:dyDescent="0.3">
      <c r="A553" s="19" t="s">
        <v>1672</v>
      </c>
      <c r="B553" s="19" t="s">
        <v>1673</v>
      </c>
      <c r="C553" s="19" t="s">
        <v>1674</v>
      </c>
      <c r="D553" s="20">
        <v>4.9000000000000004</v>
      </c>
      <c r="E553" s="21">
        <f>단가대비표!O157</f>
        <v>0</v>
      </c>
      <c r="F553" s="22">
        <f>TRUNC(E553*D553,1)</f>
        <v>0</v>
      </c>
      <c r="G553" s="21">
        <f>단가대비표!P157</f>
        <v>0</v>
      </c>
      <c r="H553" s="22">
        <f>TRUNC(G553*D553,1)</f>
        <v>0</v>
      </c>
      <c r="I553" s="21">
        <f>단가대비표!V157</f>
        <v>0</v>
      </c>
      <c r="J553" s="22">
        <f>TRUNC(I553*D553,1)</f>
        <v>0</v>
      </c>
      <c r="K553" s="21">
        <f t="shared" si="92"/>
        <v>0</v>
      </c>
      <c r="L553" s="22">
        <f t="shared" si="92"/>
        <v>0</v>
      </c>
      <c r="M553" s="19" t="s">
        <v>1665</v>
      </c>
      <c r="N553" s="4" t="s">
        <v>51</v>
      </c>
      <c r="O553" s="4" t="s">
        <v>1675</v>
      </c>
      <c r="P553" s="4" t="s">
        <v>63</v>
      </c>
      <c r="Q553" s="4" t="s">
        <v>63</v>
      </c>
      <c r="R553" s="4" t="s">
        <v>62</v>
      </c>
      <c r="V553" s="2">
        <v>1</v>
      </c>
      <c r="AV553" s="4" t="s">
        <v>51</v>
      </c>
      <c r="AW553" s="4" t="s">
        <v>1760</v>
      </c>
      <c r="AX553" s="4" t="s">
        <v>51</v>
      </c>
      <c r="AY553" s="4" t="s">
        <v>1668</v>
      </c>
      <c r="AZ553" s="4" t="s">
        <v>51</v>
      </c>
    </row>
    <row r="554" spans="1:52" ht="30" customHeight="1" x14ac:dyDescent="0.3">
      <c r="A554" s="19" t="s">
        <v>1700</v>
      </c>
      <c r="B554" s="19" t="s">
        <v>51</v>
      </c>
      <c r="C554" s="19" t="s">
        <v>86</v>
      </c>
      <c r="D554" s="20">
        <v>0.2</v>
      </c>
      <c r="E554" s="21">
        <f>단가대비표!O156</f>
        <v>0</v>
      </c>
      <c r="F554" s="22">
        <f>TRUNC(E554*D554,1)</f>
        <v>0</v>
      </c>
      <c r="G554" s="21">
        <f>단가대비표!P156</f>
        <v>0</v>
      </c>
      <c r="H554" s="22">
        <f>TRUNC(G554*D554,1)</f>
        <v>0</v>
      </c>
      <c r="I554" s="21">
        <f>단가대비표!V156</f>
        <v>0</v>
      </c>
      <c r="J554" s="22">
        <f>TRUNC(I554*D554,1)</f>
        <v>0</v>
      </c>
      <c r="K554" s="21">
        <f t="shared" si="92"/>
        <v>0</v>
      </c>
      <c r="L554" s="22">
        <f t="shared" si="92"/>
        <v>0</v>
      </c>
      <c r="M554" s="19" t="s">
        <v>1665</v>
      </c>
      <c r="N554" s="4" t="s">
        <v>51</v>
      </c>
      <c r="O554" s="4" t="s">
        <v>1701</v>
      </c>
      <c r="P554" s="4" t="s">
        <v>63</v>
      </c>
      <c r="Q554" s="4" t="s">
        <v>63</v>
      </c>
      <c r="R554" s="4" t="s">
        <v>62</v>
      </c>
      <c r="V554" s="2">
        <v>1</v>
      </c>
      <c r="AV554" s="4" t="s">
        <v>51</v>
      </c>
      <c r="AW554" s="4" t="s">
        <v>1761</v>
      </c>
      <c r="AX554" s="4" t="s">
        <v>51</v>
      </c>
      <c r="AY554" s="4" t="s">
        <v>1668</v>
      </c>
      <c r="AZ554" s="4" t="s">
        <v>51</v>
      </c>
    </row>
    <row r="555" spans="1:52" ht="30" customHeight="1" x14ac:dyDescent="0.3">
      <c r="A555" s="19" t="s">
        <v>609</v>
      </c>
      <c r="B555" s="19" t="s">
        <v>1677</v>
      </c>
      <c r="C555" s="19" t="s">
        <v>168</v>
      </c>
      <c r="D555" s="20">
        <v>1</v>
      </c>
      <c r="E555" s="21">
        <v>0</v>
      </c>
      <c r="F555" s="22">
        <f>TRUNC(E555*D555,1)</f>
        <v>0</v>
      </c>
      <c r="G555" s="21">
        <v>0</v>
      </c>
      <c r="H555" s="22">
        <f>TRUNC(G555*D555,1)</f>
        <v>0</v>
      </c>
      <c r="I555" s="21">
        <f>TRUNC(SUMIF(V551:V555, RIGHTB(O555, 1), L551:L555)*U555, 2)</f>
        <v>0</v>
      </c>
      <c r="J555" s="22">
        <f>TRUNC(I555*D555,1)</f>
        <v>0</v>
      </c>
      <c r="K555" s="21">
        <f t="shared" si="92"/>
        <v>0</v>
      </c>
      <c r="L555" s="22">
        <f t="shared" si="92"/>
        <v>0</v>
      </c>
      <c r="M555" s="19" t="s">
        <v>51</v>
      </c>
      <c r="N555" s="4" t="s">
        <v>677</v>
      </c>
      <c r="O555" s="4" t="s">
        <v>571</v>
      </c>
      <c r="P555" s="4" t="s">
        <v>63</v>
      </c>
      <c r="Q555" s="4" t="s">
        <v>63</v>
      </c>
      <c r="R555" s="4" t="s">
        <v>63</v>
      </c>
      <c r="S555" s="2">
        <v>3</v>
      </c>
      <c r="T555" s="2">
        <v>2</v>
      </c>
      <c r="U555" s="2">
        <v>1</v>
      </c>
      <c r="AV555" s="4" t="s">
        <v>51</v>
      </c>
      <c r="AW555" s="4" t="s">
        <v>1762</v>
      </c>
      <c r="AX555" s="4" t="s">
        <v>51</v>
      </c>
      <c r="AY555" s="4" t="s">
        <v>51</v>
      </c>
      <c r="AZ555" s="4" t="s">
        <v>51</v>
      </c>
    </row>
    <row r="556" spans="1:52" ht="30" customHeight="1" x14ac:dyDescent="0.3">
      <c r="A556" s="19" t="s">
        <v>974</v>
      </c>
      <c r="B556" s="19" t="s">
        <v>51</v>
      </c>
      <c r="C556" s="19" t="s">
        <v>51</v>
      </c>
      <c r="D556" s="20"/>
      <c r="E556" s="21"/>
      <c r="F556" s="22">
        <f>TRUNC(SUMIF(N551:N555, N550, F551:F555),0)</f>
        <v>0</v>
      </c>
      <c r="G556" s="21"/>
      <c r="H556" s="22">
        <f>TRUNC(SUMIF(N551:N555, N550, H551:H555),0)</f>
        <v>0</v>
      </c>
      <c r="I556" s="21"/>
      <c r="J556" s="22">
        <f>TRUNC(SUMIF(N551:N555, N550, J551:J555),0)</f>
        <v>0</v>
      </c>
      <c r="K556" s="21"/>
      <c r="L556" s="22">
        <f>F556+H556+J556</f>
        <v>0</v>
      </c>
      <c r="M556" s="19" t="s">
        <v>51</v>
      </c>
      <c r="N556" s="4" t="s">
        <v>81</v>
      </c>
      <c r="O556" s="4" t="s">
        <v>81</v>
      </c>
      <c r="P556" s="4" t="s">
        <v>51</v>
      </c>
      <c r="Q556" s="4" t="s">
        <v>51</v>
      </c>
      <c r="R556" s="4" t="s">
        <v>51</v>
      </c>
      <c r="AV556" s="4" t="s">
        <v>51</v>
      </c>
      <c r="AW556" s="4" t="s">
        <v>51</v>
      </c>
      <c r="AX556" s="4" t="s">
        <v>51</v>
      </c>
      <c r="AY556" s="4" t="s">
        <v>51</v>
      </c>
      <c r="AZ556" s="4" t="s">
        <v>51</v>
      </c>
    </row>
    <row r="557" spans="1:52" ht="30" customHeight="1" x14ac:dyDescent="0.3">
      <c r="A557" s="20"/>
      <c r="B557" s="20"/>
      <c r="C557" s="20"/>
      <c r="D557" s="20"/>
      <c r="E557" s="21"/>
      <c r="F557" s="22"/>
      <c r="G557" s="21"/>
      <c r="H557" s="22"/>
      <c r="I557" s="21"/>
      <c r="J557" s="22"/>
      <c r="K557" s="21"/>
      <c r="L557" s="22"/>
      <c r="M557" s="20"/>
    </row>
    <row r="558" spans="1:52" ht="30" customHeight="1" x14ac:dyDescent="0.3">
      <c r="A558" s="14" t="s">
        <v>1763</v>
      </c>
      <c r="B558" s="15"/>
      <c r="C558" s="15"/>
      <c r="D558" s="15"/>
      <c r="E558" s="16"/>
      <c r="F558" s="17"/>
      <c r="G558" s="16"/>
      <c r="H558" s="17"/>
      <c r="I558" s="16"/>
      <c r="J558" s="17"/>
      <c r="K558" s="16"/>
      <c r="L558" s="17"/>
      <c r="M558" s="18"/>
      <c r="N558" s="4" t="s">
        <v>681</v>
      </c>
    </row>
    <row r="559" spans="1:52" ht="30" customHeight="1" x14ac:dyDescent="0.3">
      <c r="A559" s="19" t="s">
        <v>1669</v>
      </c>
      <c r="B559" s="19" t="s">
        <v>1003</v>
      </c>
      <c r="C559" s="19" t="s">
        <v>1004</v>
      </c>
      <c r="D559" s="20">
        <v>2.5000000000000001E-2</v>
      </c>
      <c r="E559" s="21">
        <f>단가대비표!O182</f>
        <v>0</v>
      </c>
      <c r="F559" s="22">
        <f>TRUNC(E559*D559,1)</f>
        <v>0</v>
      </c>
      <c r="G559" s="21">
        <f>단가대비표!P182</f>
        <v>0</v>
      </c>
      <c r="H559" s="22">
        <f>TRUNC(G559*D559,1)</f>
        <v>0</v>
      </c>
      <c r="I559" s="21">
        <f>단가대비표!V182</f>
        <v>0</v>
      </c>
      <c r="J559" s="22">
        <f>TRUNC(I559*D559,1)</f>
        <v>0</v>
      </c>
      <c r="K559" s="21">
        <f>TRUNC(E559+G559+I559,1)</f>
        <v>0</v>
      </c>
      <c r="L559" s="22">
        <f>TRUNC(F559+H559+J559,1)</f>
        <v>0</v>
      </c>
      <c r="M559" s="19" t="s">
        <v>1665</v>
      </c>
      <c r="N559" s="4" t="s">
        <v>51</v>
      </c>
      <c r="O559" s="4" t="s">
        <v>1670</v>
      </c>
      <c r="P559" s="4" t="s">
        <v>63</v>
      </c>
      <c r="Q559" s="4" t="s">
        <v>63</v>
      </c>
      <c r="R559" s="4" t="s">
        <v>62</v>
      </c>
      <c r="V559" s="2">
        <v>1</v>
      </c>
      <c r="AV559" s="4" t="s">
        <v>51</v>
      </c>
      <c r="AW559" s="4" t="s">
        <v>1764</v>
      </c>
      <c r="AX559" s="4" t="s">
        <v>51</v>
      </c>
      <c r="AY559" s="4" t="s">
        <v>1668</v>
      </c>
      <c r="AZ559" s="4" t="s">
        <v>51</v>
      </c>
    </row>
    <row r="560" spans="1:52" ht="30" customHeight="1" x14ac:dyDescent="0.3">
      <c r="A560" s="19" t="s">
        <v>609</v>
      </c>
      <c r="B560" s="19" t="s">
        <v>1677</v>
      </c>
      <c r="C560" s="19" t="s">
        <v>168</v>
      </c>
      <c r="D560" s="20">
        <v>1</v>
      </c>
      <c r="E560" s="21">
        <v>0</v>
      </c>
      <c r="F560" s="22">
        <f>TRUNC(E560*D560,1)</f>
        <v>0</v>
      </c>
      <c r="G560" s="21">
        <v>0</v>
      </c>
      <c r="H560" s="22">
        <f>TRUNC(G560*D560,1)</f>
        <v>0</v>
      </c>
      <c r="I560" s="21">
        <f>TRUNC(SUMIF(V559:V560, RIGHTB(O560, 1), L559:L560)*U560, 2)</f>
        <v>0</v>
      </c>
      <c r="J560" s="22">
        <f>TRUNC(I560*D560,1)</f>
        <v>0</v>
      </c>
      <c r="K560" s="21">
        <f>TRUNC(E560+G560+I560,1)</f>
        <v>0</v>
      </c>
      <c r="L560" s="22">
        <f>TRUNC(F560+H560+J560,1)</f>
        <v>0</v>
      </c>
      <c r="M560" s="19" t="s">
        <v>51</v>
      </c>
      <c r="N560" s="4" t="s">
        <v>681</v>
      </c>
      <c r="O560" s="4" t="s">
        <v>571</v>
      </c>
      <c r="P560" s="4" t="s">
        <v>63</v>
      </c>
      <c r="Q560" s="4" t="s">
        <v>63</v>
      </c>
      <c r="R560" s="4" t="s">
        <v>63</v>
      </c>
      <c r="S560" s="2">
        <v>3</v>
      </c>
      <c r="T560" s="2">
        <v>2</v>
      </c>
      <c r="U560" s="2">
        <v>1</v>
      </c>
      <c r="AV560" s="4" t="s">
        <v>51</v>
      </c>
      <c r="AW560" s="4" t="s">
        <v>1765</v>
      </c>
      <c r="AX560" s="4" t="s">
        <v>51</v>
      </c>
      <c r="AY560" s="4" t="s">
        <v>51</v>
      </c>
      <c r="AZ560" s="4" t="s">
        <v>51</v>
      </c>
    </row>
    <row r="561" spans="1:52" ht="30" customHeight="1" x14ac:dyDescent="0.3">
      <c r="A561" s="19" t="s">
        <v>974</v>
      </c>
      <c r="B561" s="19" t="s">
        <v>51</v>
      </c>
      <c r="C561" s="19" t="s">
        <v>51</v>
      </c>
      <c r="D561" s="20"/>
      <c r="E561" s="21"/>
      <c r="F561" s="22">
        <f>TRUNC(SUMIF(N559:N560, N558, F559:F560),0)</f>
        <v>0</v>
      </c>
      <c r="G561" s="21"/>
      <c r="H561" s="22">
        <f>TRUNC(SUMIF(N559:N560, N558, H559:H560),0)</f>
        <v>0</v>
      </c>
      <c r="I561" s="21"/>
      <c r="J561" s="22">
        <f>TRUNC(SUMIF(N559:N560, N558, J559:J560),0)</f>
        <v>0</v>
      </c>
      <c r="K561" s="21"/>
      <c r="L561" s="22">
        <f>F561+H561+J561</f>
        <v>0</v>
      </c>
      <c r="M561" s="19" t="s">
        <v>51</v>
      </c>
      <c r="N561" s="4" t="s">
        <v>81</v>
      </c>
      <c r="O561" s="4" t="s">
        <v>81</v>
      </c>
      <c r="P561" s="4" t="s">
        <v>51</v>
      </c>
      <c r="Q561" s="4" t="s">
        <v>51</v>
      </c>
      <c r="R561" s="4" t="s">
        <v>51</v>
      </c>
      <c r="AV561" s="4" t="s">
        <v>51</v>
      </c>
      <c r="AW561" s="4" t="s">
        <v>51</v>
      </c>
      <c r="AX561" s="4" t="s">
        <v>51</v>
      </c>
      <c r="AY561" s="4" t="s">
        <v>51</v>
      </c>
      <c r="AZ561" s="4" t="s">
        <v>51</v>
      </c>
    </row>
    <row r="562" spans="1:52" ht="30" customHeight="1" x14ac:dyDescent="0.3">
      <c r="A562" s="20"/>
      <c r="B562" s="20"/>
      <c r="C562" s="20"/>
      <c r="D562" s="20"/>
      <c r="E562" s="21"/>
      <c r="F562" s="22"/>
      <c r="G562" s="21"/>
      <c r="H562" s="22"/>
      <c r="I562" s="21"/>
      <c r="J562" s="22"/>
      <c r="K562" s="21"/>
      <c r="L562" s="22"/>
      <c r="M562" s="20"/>
    </row>
    <row r="563" spans="1:52" ht="30" customHeight="1" x14ac:dyDescent="0.3">
      <c r="A563" s="14" t="s">
        <v>1766</v>
      </c>
      <c r="B563" s="15"/>
      <c r="C563" s="15"/>
      <c r="D563" s="15"/>
      <c r="E563" s="16"/>
      <c r="F563" s="17"/>
      <c r="G563" s="16"/>
      <c r="H563" s="17"/>
      <c r="I563" s="16"/>
      <c r="J563" s="17"/>
      <c r="K563" s="16"/>
      <c r="L563" s="17"/>
      <c r="M563" s="18"/>
      <c r="N563" s="4" t="s">
        <v>686</v>
      </c>
    </row>
    <row r="564" spans="1:52" ht="30" customHeight="1" x14ac:dyDescent="0.3">
      <c r="A564" s="19" t="s">
        <v>1669</v>
      </c>
      <c r="B564" s="19" t="s">
        <v>1003</v>
      </c>
      <c r="C564" s="19" t="s">
        <v>1004</v>
      </c>
      <c r="D564" s="20">
        <v>1.2500000000000001E-2</v>
      </c>
      <c r="E564" s="21">
        <f>단가대비표!O182</f>
        <v>0</v>
      </c>
      <c r="F564" s="22">
        <f>TRUNC(E564*D564,1)</f>
        <v>0</v>
      </c>
      <c r="G564" s="21">
        <f>단가대비표!P182</f>
        <v>0</v>
      </c>
      <c r="H564" s="22">
        <f>TRUNC(G564*D564,1)</f>
        <v>0</v>
      </c>
      <c r="I564" s="21">
        <f>단가대비표!V182</f>
        <v>0</v>
      </c>
      <c r="J564" s="22">
        <f>TRUNC(I564*D564,1)</f>
        <v>0</v>
      </c>
      <c r="K564" s="21">
        <f>TRUNC(E564+G564+I564,1)</f>
        <v>0</v>
      </c>
      <c r="L564" s="22">
        <f>TRUNC(F564+H564+J564,1)</f>
        <v>0</v>
      </c>
      <c r="M564" s="19" t="s">
        <v>1665</v>
      </c>
      <c r="N564" s="4" t="s">
        <v>51</v>
      </c>
      <c r="O564" s="4" t="s">
        <v>1670</v>
      </c>
      <c r="P564" s="4" t="s">
        <v>63</v>
      </c>
      <c r="Q564" s="4" t="s">
        <v>63</v>
      </c>
      <c r="R564" s="4" t="s">
        <v>62</v>
      </c>
      <c r="V564" s="2">
        <v>1</v>
      </c>
      <c r="AV564" s="4" t="s">
        <v>51</v>
      </c>
      <c r="AW564" s="4" t="s">
        <v>1767</v>
      </c>
      <c r="AX564" s="4" t="s">
        <v>51</v>
      </c>
      <c r="AY564" s="4" t="s">
        <v>1668</v>
      </c>
      <c r="AZ564" s="4" t="s">
        <v>51</v>
      </c>
    </row>
    <row r="565" spans="1:52" ht="30" customHeight="1" x14ac:dyDescent="0.3">
      <c r="A565" s="19" t="s">
        <v>609</v>
      </c>
      <c r="B565" s="19" t="s">
        <v>1677</v>
      </c>
      <c r="C565" s="19" t="s">
        <v>168</v>
      </c>
      <c r="D565" s="20">
        <v>1</v>
      </c>
      <c r="E565" s="21">
        <v>0</v>
      </c>
      <c r="F565" s="22">
        <f>TRUNC(E565*D565,1)</f>
        <v>0</v>
      </c>
      <c r="G565" s="21">
        <v>0</v>
      </c>
      <c r="H565" s="22">
        <f>TRUNC(G565*D565,1)</f>
        <v>0</v>
      </c>
      <c r="I565" s="21">
        <f>TRUNC(SUMIF(V564:V565, RIGHTB(O565, 1), L564:L565)*U565, 2)</f>
        <v>0</v>
      </c>
      <c r="J565" s="22">
        <f>TRUNC(I565*D565,1)</f>
        <v>0</v>
      </c>
      <c r="K565" s="21">
        <f>TRUNC(E565+G565+I565,1)</f>
        <v>0</v>
      </c>
      <c r="L565" s="22">
        <f>TRUNC(F565+H565+J565,1)</f>
        <v>0</v>
      </c>
      <c r="M565" s="19" t="s">
        <v>51</v>
      </c>
      <c r="N565" s="4" t="s">
        <v>686</v>
      </c>
      <c r="O565" s="4" t="s">
        <v>571</v>
      </c>
      <c r="P565" s="4" t="s">
        <v>63</v>
      </c>
      <c r="Q565" s="4" t="s">
        <v>63</v>
      </c>
      <c r="R565" s="4" t="s">
        <v>63</v>
      </c>
      <c r="S565" s="2">
        <v>3</v>
      </c>
      <c r="T565" s="2">
        <v>2</v>
      </c>
      <c r="U565" s="2">
        <v>1</v>
      </c>
      <c r="AV565" s="4" t="s">
        <v>51</v>
      </c>
      <c r="AW565" s="4" t="s">
        <v>1768</v>
      </c>
      <c r="AX565" s="4" t="s">
        <v>51</v>
      </c>
      <c r="AY565" s="4" t="s">
        <v>51</v>
      </c>
      <c r="AZ565" s="4" t="s">
        <v>51</v>
      </c>
    </row>
    <row r="566" spans="1:52" ht="30" customHeight="1" x14ac:dyDescent="0.3">
      <c r="A566" s="19" t="s">
        <v>974</v>
      </c>
      <c r="B566" s="19" t="s">
        <v>51</v>
      </c>
      <c r="C566" s="19" t="s">
        <v>51</v>
      </c>
      <c r="D566" s="20"/>
      <c r="E566" s="21"/>
      <c r="F566" s="22">
        <f>TRUNC(SUMIF(N564:N565, N563, F564:F565),0)</f>
        <v>0</v>
      </c>
      <c r="G566" s="21"/>
      <c r="H566" s="22">
        <f>TRUNC(SUMIF(N564:N565, N563, H564:H565),0)</f>
        <v>0</v>
      </c>
      <c r="I566" s="21"/>
      <c r="J566" s="22">
        <f>TRUNC(SUMIF(N564:N565, N563, J564:J565),0)</f>
        <v>0</v>
      </c>
      <c r="K566" s="21"/>
      <c r="L566" s="22">
        <f>F566+H566+J566</f>
        <v>0</v>
      </c>
      <c r="M566" s="19" t="s">
        <v>51</v>
      </c>
      <c r="N566" s="4" t="s">
        <v>81</v>
      </c>
      <c r="O566" s="4" t="s">
        <v>81</v>
      </c>
      <c r="P566" s="4" t="s">
        <v>51</v>
      </c>
      <c r="Q566" s="4" t="s">
        <v>51</v>
      </c>
      <c r="R566" s="4" t="s">
        <v>51</v>
      </c>
      <c r="AV566" s="4" t="s">
        <v>51</v>
      </c>
      <c r="AW566" s="4" t="s">
        <v>51</v>
      </c>
      <c r="AX566" s="4" t="s">
        <v>51</v>
      </c>
      <c r="AY566" s="4" t="s">
        <v>51</v>
      </c>
      <c r="AZ566" s="4" t="s">
        <v>51</v>
      </c>
    </row>
    <row r="567" spans="1:52" ht="30" customHeight="1" x14ac:dyDescent="0.3">
      <c r="A567" s="20"/>
      <c r="B567" s="20"/>
      <c r="C567" s="20"/>
      <c r="D567" s="20"/>
      <c r="E567" s="21"/>
      <c r="F567" s="22"/>
      <c r="G567" s="21"/>
      <c r="H567" s="22"/>
      <c r="I567" s="21"/>
      <c r="J567" s="22"/>
      <c r="K567" s="21"/>
      <c r="L567" s="22"/>
      <c r="M567" s="20"/>
    </row>
    <row r="568" spans="1:52" ht="30" customHeight="1" x14ac:dyDescent="0.3">
      <c r="A568" s="14" t="s">
        <v>1769</v>
      </c>
      <c r="B568" s="15"/>
      <c r="C568" s="15"/>
      <c r="D568" s="15"/>
      <c r="E568" s="16"/>
      <c r="F568" s="17"/>
      <c r="G568" s="16"/>
      <c r="H568" s="17"/>
      <c r="I568" s="16"/>
      <c r="J568" s="17"/>
      <c r="K568" s="16"/>
      <c r="L568" s="17"/>
      <c r="M568" s="18"/>
      <c r="N568" s="4" t="s">
        <v>690</v>
      </c>
    </row>
    <row r="569" spans="1:52" ht="30" customHeight="1" x14ac:dyDescent="0.3">
      <c r="A569" s="19" t="s">
        <v>1664</v>
      </c>
      <c r="B569" s="19" t="s">
        <v>1003</v>
      </c>
      <c r="C569" s="19" t="s">
        <v>1004</v>
      </c>
      <c r="D569" s="20">
        <v>2.5000000000000001E-2</v>
      </c>
      <c r="E569" s="21">
        <f>단가대비표!O181</f>
        <v>0</v>
      </c>
      <c r="F569" s="22">
        <f>TRUNC(E569*D569,1)</f>
        <v>0</v>
      </c>
      <c r="G569" s="21">
        <f>단가대비표!P181</f>
        <v>0</v>
      </c>
      <c r="H569" s="22">
        <f>TRUNC(G569*D569,1)</f>
        <v>0</v>
      </c>
      <c r="I569" s="21">
        <f>단가대비표!V181</f>
        <v>0</v>
      </c>
      <c r="J569" s="22">
        <f>TRUNC(I569*D569,1)</f>
        <v>0</v>
      </c>
      <c r="K569" s="21">
        <f t="shared" ref="K569:L572" si="93">TRUNC(E569+G569+I569,1)</f>
        <v>0</v>
      </c>
      <c r="L569" s="22">
        <f t="shared" si="93"/>
        <v>0</v>
      </c>
      <c r="M569" s="19" t="s">
        <v>1665</v>
      </c>
      <c r="N569" s="4" t="s">
        <v>51</v>
      </c>
      <c r="O569" s="4" t="s">
        <v>1666</v>
      </c>
      <c r="P569" s="4" t="s">
        <v>63</v>
      </c>
      <c r="Q569" s="4" t="s">
        <v>63</v>
      </c>
      <c r="R569" s="4" t="s">
        <v>62</v>
      </c>
      <c r="V569" s="2">
        <v>1</v>
      </c>
      <c r="AV569" s="4" t="s">
        <v>51</v>
      </c>
      <c r="AW569" s="4" t="s">
        <v>1770</v>
      </c>
      <c r="AX569" s="4" t="s">
        <v>51</v>
      </c>
      <c r="AY569" s="4" t="s">
        <v>1668</v>
      </c>
      <c r="AZ569" s="4" t="s">
        <v>51</v>
      </c>
    </row>
    <row r="570" spans="1:52" ht="30" customHeight="1" x14ac:dyDescent="0.3">
      <c r="A570" s="19" t="s">
        <v>1669</v>
      </c>
      <c r="B570" s="19" t="s">
        <v>1003</v>
      </c>
      <c r="C570" s="19" t="s">
        <v>1004</v>
      </c>
      <c r="D570" s="20">
        <v>2.5000000000000001E-2</v>
      </c>
      <c r="E570" s="21">
        <f>단가대비표!O182</f>
        <v>0</v>
      </c>
      <c r="F570" s="22">
        <f>TRUNC(E570*D570,1)</f>
        <v>0</v>
      </c>
      <c r="G570" s="21">
        <f>단가대비표!P182</f>
        <v>0</v>
      </c>
      <c r="H570" s="22">
        <f>TRUNC(G570*D570,1)</f>
        <v>0</v>
      </c>
      <c r="I570" s="21">
        <f>단가대비표!V182</f>
        <v>0</v>
      </c>
      <c r="J570" s="22">
        <f>TRUNC(I570*D570,1)</f>
        <v>0</v>
      </c>
      <c r="K570" s="21">
        <f t="shared" si="93"/>
        <v>0</v>
      </c>
      <c r="L570" s="22">
        <f t="shared" si="93"/>
        <v>0</v>
      </c>
      <c r="M570" s="19" t="s">
        <v>1665</v>
      </c>
      <c r="N570" s="4" t="s">
        <v>51</v>
      </c>
      <c r="O570" s="4" t="s">
        <v>1670</v>
      </c>
      <c r="P570" s="4" t="s">
        <v>63</v>
      </c>
      <c r="Q570" s="4" t="s">
        <v>63</v>
      </c>
      <c r="R570" s="4" t="s">
        <v>62</v>
      </c>
      <c r="V570" s="2">
        <v>1</v>
      </c>
      <c r="AV570" s="4" t="s">
        <v>51</v>
      </c>
      <c r="AW570" s="4" t="s">
        <v>1771</v>
      </c>
      <c r="AX570" s="4" t="s">
        <v>51</v>
      </c>
      <c r="AY570" s="4" t="s">
        <v>1668</v>
      </c>
      <c r="AZ570" s="4" t="s">
        <v>51</v>
      </c>
    </row>
    <row r="571" spans="1:52" ht="30" customHeight="1" x14ac:dyDescent="0.3">
      <c r="A571" s="19" t="s">
        <v>1672</v>
      </c>
      <c r="B571" s="19" t="s">
        <v>1673</v>
      </c>
      <c r="C571" s="19" t="s">
        <v>1674</v>
      </c>
      <c r="D571" s="20">
        <v>9.8000000000000007</v>
      </c>
      <c r="E571" s="21">
        <f>단가대비표!O157</f>
        <v>0</v>
      </c>
      <c r="F571" s="22">
        <f>TRUNC(E571*D571,1)</f>
        <v>0</v>
      </c>
      <c r="G571" s="21">
        <f>단가대비표!P157</f>
        <v>0</v>
      </c>
      <c r="H571" s="22">
        <f>TRUNC(G571*D571,1)</f>
        <v>0</v>
      </c>
      <c r="I571" s="21">
        <f>단가대비표!V157</f>
        <v>0</v>
      </c>
      <c r="J571" s="22">
        <f>TRUNC(I571*D571,1)</f>
        <v>0</v>
      </c>
      <c r="K571" s="21">
        <f t="shared" si="93"/>
        <v>0</v>
      </c>
      <c r="L571" s="22">
        <f t="shared" si="93"/>
        <v>0</v>
      </c>
      <c r="M571" s="19" t="s">
        <v>1665</v>
      </c>
      <c r="N571" s="4" t="s">
        <v>51</v>
      </c>
      <c r="O571" s="4" t="s">
        <v>1675</v>
      </c>
      <c r="P571" s="4" t="s">
        <v>63</v>
      </c>
      <c r="Q571" s="4" t="s">
        <v>63</v>
      </c>
      <c r="R571" s="4" t="s">
        <v>62</v>
      </c>
      <c r="V571" s="2">
        <v>1</v>
      </c>
      <c r="AV571" s="4" t="s">
        <v>51</v>
      </c>
      <c r="AW571" s="4" t="s">
        <v>1772</v>
      </c>
      <c r="AX571" s="4" t="s">
        <v>51</v>
      </c>
      <c r="AY571" s="4" t="s">
        <v>1668</v>
      </c>
      <c r="AZ571" s="4" t="s">
        <v>51</v>
      </c>
    </row>
    <row r="572" spans="1:52" ht="30" customHeight="1" x14ac:dyDescent="0.3">
      <c r="A572" s="19" t="s">
        <v>609</v>
      </c>
      <c r="B572" s="19" t="s">
        <v>1677</v>
      </c>
      <c r="C572" s="19" t="s">
        <v>168</v>
      </c>
      <c r="D572" s="20">
        <v>1</v>
      </c>
      <c r="E572" s="21">
        <v>0</v>
      </c>
      <c r="F572" s="22">
        <f>TRUNC(E572*D572,1)</f>
        <v>0</v>
      </c>
      <c r="G572" s="21">
        <v>0</v>
      </c>
      <c r="H572" s="22">
        <f>TRUNC(G572*D572,1)</f>
        <v>0</v>
      </c>
      <c r="I572" s="21">
        <f>TRUNC(SUMIF(V569:V572, RIGHTB(O572, 1), L569:L572)*U572, 2)</f>
        <v>0</v>
      </c>
      <c r="J572" s="22">
        <f>TRUNC(I572*D572,1)</f>
        <v>0</v>
      </c>
      <c r="K572" s="21">
        <f t="shared" si="93"/>
        <v>0</v>
      </c>
      <c r="L572" s="22">
        <f t="shared" si="93"/>
        <v>0</v>
      </c>
      <c r="M572" s="19" t="s">
        <v>51</v>
      </c>
      <c r="N572" s="4" t="s">
        <v>690</v>
      </c>
      <c r="O572" s="4" t="s">
        <v>571</v>
      </c>
      <c r="P572" s="4" t="s">
        <v>63</v>
      </c>
      <c r="Q572" s="4" t="s">
        <v>63</v>
      </c>
      <c r="R572" s="4" t="s">
        <v>63</v>
      </c>
      <c r="S572" s="2">
        <v>3</v>
      </c>
      <c r="T572" s="2">
        <v>2</v>
      </c>
      <c r="U572" s="2">
        <v>1</v>
      </c>
      <c r="AV572" s="4" t="s">
        <v>51</v>
      </c>
      <c r="AW572" s="4" t="s">
        <v>1773</v>
      </c>
      <c r="AX572" s="4" t="s">
        <v>51</v>
      </c>
      <c r="AY572" s="4" t="s">
        <v>51</v>
      </c>
      <c r="AZ572" s="4" t="s">
        <v>51</v>
      </c>
    </row>
    <row r="573" spans="1:52" ht="30" customHeight="1" x14ac:dyDescent="0.3">
      <c r="A573" s="19" t="s">
        <v>974</v>
      </c>
      <c r="B573" s="19" t="s">
        <v>51</v>
      </c>
      <c r="C573" s="19" t="s">
        <v>51</v>
      </c>
      <c r="D573" s="20"/>
      <c r="E573" s="21"/>
      <c r="F573" s="22">
        <f>TRUNC(SUMIF(N569:N572, N568, F569:F572),0)</f>
        <v>0</v>
      </c>
      <c r="G573" s="21"/>
      <c r="H573" s="22">
        <f>TRUNC(SUMIF(N569:N572, N568, H569:H572),0)</f>
        <v>0</v>
      </c>
      <c r="I573" s="21"/>
      <c r="J573" s="22">
        <f>TRUNC(SUMIF(N569:N572, N568, J569:J572),0)</f>
        <v>0</v>
      </c>
      <c r="K573" s="21"/>
      <c r="L573" s="22">
        <f>F573+H573+J573</f>
        <v>0</v>
      </c>
      <c r="M573" s="19" t="s">
        <v>51</v>
      </c>
      <c r="N573" s="4" t="s">
        <v>81</v>
      </c>
      <c r="O573" s="4" t="s">
        <v>81</v>
      </c>
      <c r="P573" s="4" t="s">
        <v>51</v>
      </c>
      <c r="Q573" s="4" t="s">
        <v>51</v>
      </c>
      <c r="R573" s="4" t="s">
        <v>51</v>
      </c>
      <c r="AV573" s="4" t="s">
        <v>51</v>
      </c>
      <c r="AW573" s="4" t="s">
        <v>51</v>
      </c>
      <c r="AX573" s="4" t="s">
        <v>51</v>
      </c>
      <c r="AY573" s="4" t="s">
        <v>51</v>
      </c>
      <c r="AZ573" s="4" t="s">
        <v>51</v>
      </c>
    </row>
    <row r="574" spans="1:52" ht="30" customHeight="1" x14ac:dyDescent="0.3">
      <c r="A574" s="20"/>
      <c r="B574" s="20"/>
      <c r="C574" s="20"/>
      <c r="D574" s="20"/>
      <c r="E574" s="21"/>
      <c r="F574" s="22"/>
      <c r="G574" s="21"/>
      <c r="H574" s="22"/>
      <c r="I574" s="21"/>
      <c r="J574" s="22"/>
      <c r="K574" s="21"/>
      <c r="L574" s="22"/>
      <c r="M574" s="20"/>
    </row>
    <row r="575" spans="1:52" ht="30" customHeight="1" x14ac:dyDescent="0.3">
      <c r="A575" s="14" t="s">
        <v>1774</v>
      </c>
      <c r="B575" s="15"/>
      <c r="C575" s="15"/>
      <c r="D575" s="15"/>
      <c r="E575" s="16"/>
      <c r="F575" s="17"/>
      <c r="G575" s="16"/>
      <c r="H575" s="17"/>
      <c r="I575" s="16"/>
      <c r="J575" s="17"/>
      <c r="K575" s="16"/>
      <c r="L575" s="17"/>
      <c r="M575" s="18"/>
      <c r="N575" s="4" t="s">
        <v>694</v>
      </c>
    </row>
    <row r="576" spans="1:52" ht="30" customHeight="1" x14ac:dyDescent="0.3">
      <c r="A576" s="19" t="s">
        <v>1664</v>
      </c>
      <c r="B576" s="19" t="s">
        <v>1003</v>
      </c>
      <c r="C576" s="19" t="s">
        <v>1004</v>
      </c>
      <c r="D576" s="20">
        <v>2.5000000000000001E-2</v>
      </c>
      <c r="E576" s="21">
        <f>단가대비표!O181</f>
        <v>0</v>
      </c>
      <c r="F576" s="22">
        <f>TRUNC(E576*D576,1)</f>
        <v>0</v>
      </c>
      <c r="G576" s="21">
        <f>단가대비표!P181</f>
        <v>0</v>
      </c>
      <c r="H576" s="22">
        <f>TRUNC(G576*D576,1)</f>
        <v>0</v>
      </c>
      <c r="I576" s="21">
        <f>단가대비표!V181</f>
        <v>0</v>
      </c>
      <c r="J576" s="22">
        <f>TRUNC(I576*D576,1)</f>
        <v>0</v>
      </c>
      <c r="K576" s="21">
        <f t="shared" ref="K576:L579" si="94">TRUNC(E576+G576+I576,1)</f>
        <v>0</v>
      </c>
      <c r="L576" s="22">
        <f t="shared" si="94"/>
        <v>0</v>
      </c>
      <c r="M576" s="19" t="s">
        <v>1665</v>
      </c>
      <c r="N576" s="4" t="s">
        <v>51</v>
      </c>
      <c r="O576" s="4" t="s">
        <v>1666</v>
      </c>
      <c r="P576" s="4" t="s">
        <v>63</v>
      </c>
      <c r="Q576" s="4" t="s">
        <v>63</v>
      </c>
      <c r="R576" s="4" t="s">
        <v>62</v>
      </c>
      <c r="V576" s="2">
        <v>1</v>
      </c>
      <c r="AV576" s="4" t="s">
        <v>51</v>
      </c>
      <c r="AW576" s="4" t="s">
        <v>1775</v>
      </c>
      <c r="AX576" s="4" t="s">
        <v>51</v>
      </c>
      <c r="AY576" s="4" t="s">
        <v>1668</v>
      </c>
      <c r="AZ576" s="4" t="s">
        <v>51</v>
      </c>
    </row>
    <row r="577" spans="1:52" ht="30" customHeight="1" x14ac:dyDescent="0.3">
      <c r="A577" s="19" t="s">
        <v>1669</v>
      </c>
      <c r="B577" s="19" t="s">
        <v>1003</v>
      </c>
      <c r="C577" s="19" t="s">
        <v>1004</v>
      </c>
      <c r="D577" s="20">
        <v>3.7499999999999999E-2</v>
      </c>
      <c r="E577" s="21">
        <f>단가대비표!O182</f>
        <v>0</v>
      </c>
      <c r="F577" s="22">
        <f>TRUNC(E577*D577,1)</f>
        <v>0</v>
      </c>
      <c r="G577" s="21">
        <f>단가대비표!P182</f>
        <v>0</v>
      </c>
      <c r="H577" s="22">
        <f>TRUNC(G577*D577,1)</f>
        <v>0</v>
      </c>
      <c r="I577" s="21">
        <f>단가대비표!V182</f>
        <v>0</v>
      </c>
      <c r="J577" s="22">
        <f>TRUNC(I577*D577,1)</f>
        <v>0</v>
      </c>
      <c r="K577" s="21">
        <f t="shared" si="94"/>
        <v>0</v>
      </c>
      <c r="L577" s="22">
        <f t="shared" si="94"/>
        <v>0</v>
      </c>
      <c r="M577" s="19" t="s">
        <v>1665</v>
      </c>
      <c r="N577" s="4" t="s">
        <v>51</v>
      </c>
      <c r="O577" s="4" t="s">
        <v>1670</v>
      </c>
      <c r="P577" s="4" t="s">
        <v>63</v>
      </c>
      <c r="Q577" s="4" t="s">
        <v>63</v>
      </c>
      <c r="R577" s="4" t="s">
        <v>62</v>
      </c>
      <c r="V577" s="2">
        <v>1</v>
      </c>
      <c r="AV577" s="4" t="s">
        <v>51</v>
      </c>
      <c r="AW577" s="4" t="s">
        <v>1776</v>
      </c>
      <c r="AX577" s="4" t="s">
        <v>51</v>
      </c>
      <c r="AY577" s="4" t="s">
        <v>1668</v>
      </c>
      <c r="AZ577" s="4" t="s">
        <v>51</v>
      </c>
    </row>
    <row r="578" spans="1:52" ht="30" customHeight="1" x14ac:dyDescent="0.3">
      <c r="A578" s="19" t="s">
        <v>1672</v>
      </c>
      <c r="B578" s="19" t="s">
        <v>1673</v>
      </c>
      <c r="C578" s="19" t="s">
        <v>1674</v>
      </c>
      <c r="D578" s="20">
        <v>7.8</v>
      </c>
      <c r="E578" s="21">
        <f>단가대비표!O157</f>
        <v>0</v>
      </c>
      <c r="F578" s="22">
        <f>TRUNC(E578*D578,1)</f>
        <v>0</v>
      </c>
      <c r="G578" s="21">
        <f>단가대비표!P157</f>
        <v>0</v>
      </c>
      <c r="H578" s="22">
        <f>TRUNC(G578*D578,1)</f>
        <v>0</v>
      </c>
      <c r="I578" s="21">
        <f>단가대비표!V157</f>
        <v>0</v>
      </c>
      <c r="J578" s="22">
        <f>TRUNC(I578*D578,1)</f>
        <v>0</v>
      </c>
      <c r="K578" s="21">
        <f t="shared" si="94"/>
        <v>0</v>
      </c>
      <c r="L578" s="22">
        <f t="shared" si="94"/>
        <v>0</v>
      </c>
      <c r="M578" s="19" t="s">
        <v>1665</v>
      </c>
      <c r="N578" s="4" t="s">
        <v>51</v>
      </c>
      <c r="O578" s="4" t="s">
        <v>1675</v>
      </c>
      <c r="P578" s="4" t="s">
        <v>63</v>
      </c>
      <c r="Q578" s="4" t="s">
        <v>63</v>
      </c>
      <c r="R578" s="4" t="s">
        <v>62</v>
      </c>
      <c r="V578" s="2">
        <v>1</v>
      </c>
      <c r="AV578" s="4" t="s">
        <v>51</v>
      </c>
      <c r="AW578" s="4" t="s">
        <v>1777</v>
      </c>
      <c r="AX578" s="4" t="s">
        <v>51</v>
      </c>
      <c r="AY578" s="4" t="s">
        <v>1668</v>
      </c>
      <c r="AZ578" s="4" t="s">
        <v>51</v>
      </c>
    </row>
    <row r="579" spans="1:52" ht="30" customHeight="1" x14ac:dyDescent="0.3">
      <c r="A579" s="19" t="s">
        <v>609</v>
      </c>
      <c r="B579" s="19" t="s">
        <v>1677</v>
      </c>
      <c r="C579" s="19" t="s">
        <v>168</v>
      </c>
      <c r="D579" s="20">
        <v>1</v>
      </c>
      <c r="E579" s="21">
        <v>0</v>
      </c>
      <c r="F579" s="22">
        <f>TRUNC(E579*D579,1)</f>
        <v>0</v>
      </c>
      <c r="G579" s="21">
        <v>0</v>
      </c>
      <c r="H579" s="22">
        <f>TRUNC(G579*D579,1)</f>
        <v>0</v>
      </c>
      <c r="I579" s="21">
        <f>TRUNC(SUMIF(V576:V579, RIGHTB(O579, 1), L576:L579)*U579, 2)</f>
        <v>0</v>
      </c>
      <c r="J579" s="22">
        <f>TRUNC(I579*D579,1)</f>
        <v>0</v>
      </c>
      <c r="K579" s="21">
        <f t="shared" si="94"/>
        <v>0</v>
      </c>
      <c r="L579" s="22">
        <f t="shared" si="94"/>
        <v>0</v>
      </c>
      <c r="M579" s="19" t="s">
        <v>51</v>
      </c>
      <c r="N579" s="4" t="s">
        <v>694</v>
      </c>
      <c r="O579" s="4" t="s">
        <v>571</v>
      </c>
      <c r="P579" s="4" t="s">
        <v>63</v>
      </c>
      <c r="Q579" s="4" t="s">
        <v>63</v>
      </c>
      <c r="R579" s="4" t="s">
        <v>63</v>
      </c>
      <c r="S579" s="2">
        <v>3</v>
      </c>
      <c r="T579" s="2">
        <v>2</v>
      </c>
      <c r="U579" s="2">
        <v>1</v>
      </c>
      <c r="AV579" s="4" t="s">
        <v>51</v>
      </c>
      <c r="AW579" s="4" t="s">
        <v>1778</v>
      </c>
      <c r="AX579" s="4" t="s">
        <v>51</v>
      </c>
      <c r="AY579" s="4" t="s">
        <v>51</v>
      </c>
      <c r="AZ579" s="4" t="s">
        <v>51</v>
      </c>
    </row>
    <row r="580" spans="1:52" ht="30" customHeight="1" x14ac:dyDescent="0.3">
      <c r="A580" s="19" t="s">
        <v>974</v>
      </c>
      <c r="B580" s="19" t="s">
        <v>51</v>
      </c>
      <c r="C580" s="19" t="s">
        <v>51</v>
      </c>
      <c r="D580" s="20"/>
      <c r="E580" s="21"/>
      <c r="F580" s="22">
        <f>TRUNC(SUMIF(N576:N579, N575, F576:F579),0)</f>
        <v>0</v>
      </c>
      <c r="G580" s="21"/>
      <c r="H580" s="22">
        <f>TRUNC(SUMIF(N576:N579, N575, H576:H579),0)</f>
        <v>0</v>
      </c>
      <c r="I580" s="21"/>
      <c r="J580" s="22">
        <f>TRUNC(SUMIF(N576:N579, N575, J576:J579),0)</f>
        <v>0</v>
      </c>
      <c r="K580" s="21"/>
      <c r="L580" s="22">
        <f>F580+H580+J580</f>
        <v>0</v>
      </c>
      <c r="M580" s="19" t="s">
        <v>51</v>
      </c>
      <c r="N580" s="4" t="s">
        <v>81</v>
      </c>
      <c r="O580" s="4" t="s">
        <v>81</v>
      </c>
      <c r="P580" s="4" t="s">
        <v>51</v>
      </c>
      <c r="Q580" s="4" t="s">
        <v>51</v>
      </c>
      <c r="R580" s="4" t="s">
        <v>51</v>
      </c>
      <c r="AV580" s="4" t="s">
        <v>51</v>
      </c>
      <c r="AW580" s="4" t="s">
        <v>51</v>
      </c>
      <c r="AX580" s="4" t="s">
        <v>51</v>
      </c>
      <c r="AY580" s="4" t="s">
        <v>51</v>
      </c>
      <c r="AZ580" s="4" t="s">
        <v>51</v>
      </c>
    </row>
    <row r="581" spans="1:52" ht="30" customHeight="1" x14ac:dyDescent="0.3">
      <c r="A581" s="20"/>
      <c r="B581" s="20"/>
      <c r="C581" s="20"/>
      <c r="D581" s="20"/>
      <c r="E581" s="21"/>
      <c r="F581" s="22"/>
      <c r="G581" s="21"/>
      <c r="H581" s="22"/>
      <c r="I581" s="21"/>
      <c r="J581" s="22"/>
      <c r="K581" s="21"/>
      <c r="L581" s="22"/>
      <c r="M581" s="20"/>
    </row>
    <row r="582" spans="1:52" ht="30" customHeight="1" x14ac:dyDescent="0.3">
      <c r="A582" s="14" t="s">
        <v>1779</v>
      </c>
      <c r="B582" s="15"/>
      <c r="C582" s="15"/>
      <c r="D582" s="15"/>
      <c r="E582" s="16"/>
      <c r="F582" s="17"/>
      <c r="G582" s="16"/>
      <c r="H582" s="17"/>
      <c r="I582" s="16"/>
      <c r="J582" s="17"/>
      <c r="K582" s="16"/>
      <c r="L582" s="17"/>
      <c r="M582" s="18"/>
      <c r="N582" s="4" t="s">
        <v>698</v>
      </c>
    </row>
    <row r="583" spans="1:52" ht="30" customHeight="1" x14ac:dyDescent="0.3">
      <c r="A583" s="19" t="s">
        <v>1664</v>
      </c>
      <c r="B583" s="19" t="s">
        <v>1003</v>
      </c>
      <c r="C583" s="19" t="s">
        <v>1004</v>
      </c>
      <c r="D583" s="20">
        <v>0.05</v>
      </c>
      <c r="E583" s="21">
        <f>단가대비표!O181</f>
        <v>0</v>
      </c>
      <c r="F583" s="22">
        <f>TRUNC(E583*D583,1)</f>
        <v>0</v>
      </c>
      <c r="G583" s="21">
        <f>단가대비표!P181</f>
        <v>0</v>
      </c>
      <c r="H583" s="22">
        <f>TRUNC(G583*D583,1)</f>
        <v>0</v>
      </c>
      <c r="I583" s="21">
        <f>단가대비표!V181</f>
        <v>0</v>
      </c>
      <c r="J583" s="22">
        <f>TRUNC(I583*D583,1)</f>
        <v>0</v>
      </c>
      <c r="K583" s="21">
        <f t="shared" ref="K583:L586" si="95">TRUNC(E583+G583+I583,1)</f>
        <v>0</v>
      </c>
      <c r="L583" s="22">
        <f t="shared" si="95"/>
        <v>0</v>
      </c>
      <c r="M583" s="19" t="s">
        <v>1665</v>
      </c>
      <c r="N583" s="4" t="s">
        <v>51</v>
      </c>
      <c r="O583" s="4" t="s">
        <v>1666</v>
      </c>
      <c r="P583" s="4" t="s">
        <v>63</v>
      </c>
      <c r="Q583" s="4" t="s">
        <v>63</v>
      </c>
      <c r="R583" s="4" t="s">
        <v>62</v>
      </c>
      <c r="V583" s="2">
        <v>1</v>
      </c>
      <c r="AV583" s="4" t="s">
        <v>51</v>
      </c>
      <c r="AW583" s="4" t="s">
        <v>1780</v>
      </c>
      <c r="AX583" s="4" t="s">
        <v>51</v>
      </c>
      <c r="AY583" s="4" t="s">
        <v>1668</v>
      </c>
      <c r="AZ583" s="4" t="s">
        <v>51</v>
      </c>
    </row>
    <row r="584" spans="1:52" ht="30" customHeight="1" x14ac:dyDescent="0.3">
      <c r="A584" s="19" t="s">
        <v>1669</v>
      </c>
      <c r="B584" s="19" t="s">
        <v>1003</v>
      </c>
      <c r="C584" s="19" t="s">
        <v>1004</v>
      </c>
      <c r="D584" s="20">
        <v>8.7499999999999994E-2</v>
      </c>
      <c r="E584" s="21">
        <f>단가대비표!O182</f>
        <v>0</v>
      </c>
      <c r="F584" s="22">
        <f>TRUNC(E584*D584,1)</f>
        <v>0</v>
      </c>
      <c r="G584" s="21">
        <f>단가대비표!P182</f>
        <v>0</v>
      </c>
      <c r="H584" s="22">
        <f>TRUNC(G584*D584,1)</f>
        <v>0</v>
      </c>
      <c r="I584" s="21">
        <f>단가대비표!V182</f>
        <v>0</v>
      </c>
      <c r="J584" s="22">
        <f>TRUNC(I584*D584,1)</f>
        <v>0</v>
      </c>
      <c r="K584" s="21">
        <f t="shared" si="95"/>
        <v>0</v>
      </c>
      <c r="L584" s="22">
        <f t="shared" si="95"/>
        <v>0</v>
      </c>
      <c r="M584" s="19" t="s">
        <v>1665</v>
      </c>
      <c r="N584" s="4" t="s">
        <v>51</v>
      </c>
      <c r="O584" s="4" t="s">
        <v>1670</v>
      </c>
      <c r="P584" s="4" t="s">
        <v>63</v>
      </c>
      <c r="Q584" s="4" t="s">
        <v>63</v>
      </c>
      <c r="R584" s="4" t="s">
        <v>62</v>
      </c>
      <c r="V584" s="2">
        <v>1</v>
      </c>
      <c r="AV584" s="4" t="s">
        <v>51</v>
      </c>
      <c r="AW584" s="4" t="s">
        <v>1781</v>
      </c>
      <c r="AX584" s="4" t="s">
        <v>51</v>
      </c>
      <c r="AY584" s="4" t="s">
        <v>1668</v>
      </c>
      <c r="AZ584" s="4" t="s">
        <v>51</v>
      </c>
    </row>
    <row r="585" spans="1:52" ht="30" customHeight="1" x14ac:dyDescent="0.3">
      <c r="A585" s="19" t="s">
        <v>1672</v>
      </c>
      <c r="B585" s="19" t="s">
        <v>1673</v>
      </c>
      <c r="C585" s="19" t="s">
        <v>1674</v>
      </c>
      <c r="D585" s="20">
        <v>17.3</v>
      </c>
      <c r="E585" s="21">
        <f>단가대비표!O157</f>
        <v>0</v>
      </c>
      <c r="F585" s="22">
        <f>TRUNC(E585*D585,1)</f>
        <v>0</v>
      </c>
      <c r="G585" s="21">
        <f>단가대비표!P157</f>
        <v>0</v>
      </c>
      <c r="H585" s="22">
        <f>TRUNC(G585*D585,1)</f>
        <v>0</v>
      </c>
      <c r="I585" s="21">
        <f>단가대비표!V157</f>
        <v>0</v>
      </c>
      <c r="J585" s="22">
        <f>TRUNC(I585*D585,1)</f>
        <v>0</v>
      </c>
      <c r="K585" s="21">
        <f t="shared" si="95"/>
        <v>0</v>
      </c>
      <c r="L585" s="22">
        <f t="shared" si="95"/>
        <v>0</v>
      </c>
      <c r="M585" s="19" t="s">
        <v>1665</v>
      </c>
      <c r="N585" s="4" t="s">
        <v>51</v>
      </c>
      <c r="O585" s="4" t="s">
        <v>1675</v>
      </c>
      <c r="P585" s="4" t="s">
        <v>63</v>
      </c>
      <c r="Q585" s="4" t="s">
        <v>63</v>
      </c>
      <c r="R585" s="4" t="s">
        <v>62</v>
      </c>
      <c r="V585" s="2">
        <v>1</v>
      </c>
      <c r="AV585" s="4" t="s">
        <v>51</v>
      </c>
      <c r="AW585" s="4" t="s">
        <v>1782</v>
      </c>
      <c r="AX585" s="4" t="s">
        <v>51</v>
      </c>
      <c r="AY585" s="4" t="s">
        <v>1668</v>
      </c>
      <c r="AZ585" s="4" t="s">
        <v>51</v>
      </c>
    </row>
    <row r="586" spans="1:52" ht="30" customHeight="1" x14ac:dyDescent="0.3">
      <c r="A586" s="19" t="s">
        <v>609</v>
      </c>
      <c r="B586" s="19" t="s">
        <v>1677</v>
      </c>
      <c r="C586" s="19" t="s">
        <v>168</v>
      </c>
      <c r="D586" s="20">
        <v>1</v>
      </c>
      <c r="E586" s="21">
        <v>0</v>
      </c>
      <c r="F586" s="22">
        <f>TRUNC(E586*D586,1)</f>
        <v>0</v>
      </c>
      <c r="G586" s="21">
        <v>0</v>
      </c>
      <c r="H586" s="22">
        <f>TRUNC(G586*D586,1)</f>
        <v>0</v>
      </c>
      <c r="I586" s="21">
        <f>TRUNC(SUMIF(V583:V586, RIGHTB(O586, 1), L583:L586)*U586, 2)</f>
        <v>0</v>
      </c>
      <c r="J586" s="22">
        <f>TRUNC(I586*D586,1)</f>
        <v>0</v>
      </c>
      <c r="K586" s="21">
        <f t="shared" si="95"/>
        <v>0</v>
      </c>
      <c r="L586" s="22">
        <f t="shared" si="95"/>
        <v>0</v>
      </c>
      <c r="M586" s="19" t="s">
        <v>51</v>
      </c>
      <c r="N586" s="4" t="s">
        <v>698</v>
      </c>
      <c r="O586" s="4" t="s">
        <v>571</v>
      </c>
      <c r="P586" s="4" t="s">
        <v>63</v>
      </c>
      <c r="Q586" s="4" t="s">
        <v>63</v>
      </c>
      <c r="R586" s="4" t="s">
        <v>63</v>
      </c>
      <c r="S586" s="2">
        <v>3</v>
      </c>
      <c r="T586" s="2">
        <v>2</v>
      </c>
      <c r="U586" s="2">
        <v>1</v>
      </c>
      <c r="AV586" s="4" t="s">
        <v>51</v>
      </c>
      <c r="AW586" s="4" t="s">
        <v>1783</v>
      </c>
      <c r="AX586" s="4" t="s">
        <v>51</v>
      </c>
      <c r="AY586" s="4" t="s">
        <v>51</v>
      </c>
      <c r="AZ586" s="4" t="s">
        <v>51</v>
      </c>
    </row>
    <row r="587" spans="1:52" ht="30" customHeight="1" x14ac:dyDescent="0.3">
      <c r="A587" s="19" t="s">
        <v>974</v>
      </c>
      <c r="B587" s="19" t="s">
        <v>51</v>
      </c>
      <c r="C587" s="19" t="s">
        <v>51</v>
      </c>
      <c r="D587" s="20"/>
      <c r="E587" s="21"/>
      <c r="F587" s="22">
        <f>TRUNC(SUMIF(N583:N586, N582, F583:F586),0)</f>
        <v>0</v>
      </c>
      <c r="G587" s="21"/>
      <c r="H587" s="22">
        <f>TRUNC(SUMIF(N583:N586, N582, H583:H586),0)</f>
        <v>0</v>
      </c>
      <c r="I587" s="21"/>
      <c r="J587" s="22">
        <f>TRUNC(SUMIF(N583:N586, N582, J583:J586),0)</f>
        <v>0</v>
      </c>
      <c r="K587" s="21"/>
      <c r="L587" s="22">
        <f>F587+H587+J587</f>
        <v>0</v>
      </c>
      <c r="M587" s="19" t="s">
        <v>51</v>
      </c>
      <c r="N587" s="4" t="s">
        <v>81</v>
      </c>
      <c r="O587" s="4" t="s">
        <v>81</v>
      </c>
      <c r="P587" s="4" t="s">
        <v>51</v>
      </c>
      <c r="Q587" s="4" t="s">
        <v>51</v>
      </c>
      <c r="R587" s="4" t="s">
        <v>51</v>
      </c>
      <c r="AV587" s="4" t="s">
        <v>51</v>
      </c>
      <c r="AW587" s="4" t="s">
        <v>51</v>
      </c>
      <c r="AX587" s="4" t="s">
        <v>51</v>
      </c>
      <c r="AY587" s="4" t="s">
        <v>51</v>
      </c>
      <c r="AZ587" s="4" t="s">
        <v>51</v>
      </c>
    </row>
    <row r="588" spans="1:52" ht="30" customHeight="1" x14ac:dyDescent="0.3">
      <c r="A588" s="20"/>
      <c r="B588" s="20"/>
      <c r="C588" s="20"/>
      <c r="D588" s="20"/>
      <c r="E588" s="21"/>
      <c r="F588" s="22"/>
      <c r="G588" s="21"/>
      <c r="H588" s="22"/>
      <c r="I588" s="21"/>
      <c r="J588" s="22"/>
      <c r="K588" s="21"/>
      <c r="L588" s="22"/>
      <c r="M588" s="20"/>
    </row>
    <row r="589" spans="1:52" ht="30" customHeight="1" x14ac:dyDescent="0.3">
      <c r="A589" s="14" t="s">
        <v>1784</v>
      </c>
      <c r="B589" s="15"/>
      <c r="C589" s="15"/>
      <c r="D589" s="15"/>
      <c r="E589" s="16"/>
      <c r="F589" s="17"/>
      <c r="G589" s="16"/>
      <c r="H589" s="17"/>
      <c r="I589" s="16"/>
      <c r="J589" s="17"/>
      <c r="K589" s="16"/>
      <c r="L589" s="17"/>
      <c r="M589" s="18"/>
      <c r="N589" s="4" t="s">
        <v>702</v>
      </c>
    </row>
    <row r="590" spans="1:52" ht="30" customHeight="1" x14ac:dyDescent="0.3">
      <c r="A590" s="19" t="s">
        <v>1695</v>
      </c>
      <c r="B590" s="19" t="s">
        <v>1003</v>
      </c>
      <c r="C590" s="19" t="s">
        <v>1004</v>
      </c>
      <c r="D590" s="20">
        <v>2.5000000000000001E-2</v>
      </c>
      <c r="E590" s="21">
        <f>단가대비표!O180</f>
        <v>0</v>
      </c>
      <c r="F590" s="22">
        <f>TRUNC(E590*D590,1)</f>
        <v>0</v>
      </c>
      <c r="G590" s="21">
        <f>단가대비표!P180</f>
        <v>0</v>
      </c>
      <c r="H590" s="22">
        <f>TRUNC(G590*D590,1)</f>
        <v>0</v>
      </c>
      <c r="I590" s="21">
        <f>단가대비표!V180</f>
        <v>0</v>
      </c>
      <c r="J590" s="22">
        <f>TRUNC(I590*D590,1)</f>
        <v>0</v>
      </c>
      <c r="K590" s="21">
        <f t="shared" ref="K590:L593" si="96">TRUNC(E590+G590+I590,1)</f>
        <v>0</v>
      </c>
      <c r="L590" s="22">
        <f t="shared" si="96"/>
        <v>0</v>
      </c>
      <c r="M590" s="19" t="s">
        <v>1665</v>
      </c>
      <c r="N590" s="4" t="s">
        <v>51</v>
      </c>
      <c r="O590" s="4" t="s">
        <v>1696</v>
      </c>
      <c r="P590" s="4" t="s">
        <v>63</v>
      </c>
      <c r="Q590" s="4" t="s">
        <v>63</v>
      </c>
      <c r="R590" s="4" t="s">
        <v>62</v>
      </c>
      <c r="V590" s="2">
        <v>1</v>
      </c>
      <c r="AV590" s="4" t="s">
        <v>51</v>
      </c>
      <c r="AW590" s="4" t="s">
        <v>1785</v>
      </c>
      <c r="AX590" s="4" t="s">
        <v>51</v>
      </c>
      <c r="AY590" s="4" t="s">
        <v>1668</v>
      </c>
      <c r="AZ590" s="4" t="s">
        <v>51</v>
      </c>
    </row>
    <row r="591" spans="1:52" ht="30" customHeight="1" x14ac:dyDescent="0.3">
      <c r="A591" s="19" t="s">
        <v>1669</v>
      </c>
      <c r="B591" s="19" t="s">
        <v>1003</v>
      </c>
      <c r="C591" s="19" t="s">
        <v>1004</v>
      </c>
      <c r="D591" s="20">
        <v>2.5000000000000001E-2</v>
      </c>
      <c r="E591" s="21">
        <f>단가대비표!O182</f>
        <v>0</v>
      </c>
      <c r="F591" s="22">
        <f>TRUNC(E591*D591,1)</f>
        <v>0</v>
      </c>
      <c r="G591" s="21">
        <f>단가대비표!P182</f>
        <v>0</v>
      </c>
      <c r="H591" s="22">
        <f>TRUNC(G591*D591,1)</f>
        <v>0</v>
      </c>
      <c r="I591" s="21">
        <f>단가대비표!V182</f>
        <v>0</v>
      </c>
      <c r="J591" s="22">
        <f>TRUNC(I591*D591,1)</f>
        <v>0</v>
      </c>
      <c r="K591" s="21">
        <f t="shared" si="96"/>
        <v>0</v>
      </c>
      <c r="L591" s="22">
        <f t="shared" si="96"/>
        <v>0</v>
      </c>
      <c r="M591" s="19" t="s">
        <v>1665</v>
      </c>
      <c r="N591" s="4" t="s">
        <v>51</v>
      </c>
      <c r="O591" s="4" t="s">
        <v>1670</v>
      </c>
      <c r="P591" s="4" t="s">
        <v>63</v>
      </c>
      <c r="Q591" s="4" t="s">
        <v>63</v>
      </c>
      <c r="R591" s="4" t="s">
        <v>62</v>
      </c>
      <c r="V591" s="2">
        <v>1</v>
      </c>
      <c r="AV591" s="4" t="s">
        <v>51</v>
      </c>
      <c r="AW591" s="4" t="s">
        <v>1786</v>
      </c>
      <c r="AX591" s="4" t="s">
        <v>51</v>
      </c>
      <c r="AY591" s="4" t="s">
        <v>1668</v>
      </c>
      <c r="AZ591" s="4" t="s">
        <v>51</v>
      </c>
    </row>
    <row r="592" spans="1:52" ht="30" customHeight="1" x14ac:dyDescent="0.3">
      <c r="A592" s="19" t="s">
        <v>1672</v>
      </c>
      <c r="B592" s="19" t="s">
        <v>1673</v>
      </c>
      <c r="C592" s="19" t="s">
        <v>1674</v>
      </c>
      <c r="D592" s="20">
        <v>265.7</v>
      </c>
      <c r="E592" s="21">
        <f>단가대비표!O157</f>
        <v>0</v>
      </c>
      <c r="F592" s="22">
        <f>TRUNC(E592*D592,1)</f>
        <v>0</v>
      </c>
      <c r="G592" s="21">
        <f>단가대비표!P157</f>
        <v>0</v>
      </c>
      <c r="H592" s="22">
        <f>TRUNC(G592*D592,1)</f>
        <v>0</v>
      </c>
      <c r="I592" s="21">
        <f>단가대비표!V157</f>
        <v>0</v>
      </c>
      <c r="J592" s="22">
        <f>TRUNC(I592*D592,1)</f>
        <v>0</v>
      </c>
      <c r="K592" s="21">
        <f t="shared" si="96"/>
        <v>0</v>
      </c>
      <c r="L592" s="22">
        <f t="shared" si="96"/>
        <v>0</v>
      </c>
      <c r="M592" s="19" t="s">
        <v>1665</v>
      </c>
      <c r="N592" s="4" t="s">
        <v>51</v>
      </c>
      <c r="O592" s="4" t="s">
        <v>1675</v>
      </c>
      <c r="P592" s="4" t="s">
        <v>63</v>
      </c>
      <c r="Q592" s="4" t="s">
        <v>63</v>
      </c>
      <c r="R592" s="4" t="s">
        <v>62</v>
      </c>
      <c r="V592" s="2">
        <v>1</v>
      </c>
      <c r="AV592" s="4" t="s">
        <v>51</v>
      </c>
      <c r="AW592" s="4" t="s">
        <v>1787</v>
      </c>
      <c r="AX592" s="4" t="s">
        <v>51</v>
      </c>
      <c r="AY592" s="4" t="s">
        <v>1668</v>
      </c>
      <c r="AZ592" s="4" t="s">
        <v>51</v>
      </c>
    </row>
    <row r="593" spans="1:52" ht="30" customHeight="1" x14ac:dyDescent="0.3">
      <c r="A593" s="19" t="s">
        <v>609</v>
      </c>
      <c r="B593" s="19" t="s">
        <v>1677</v>
      </c>
      <c r="C593" s="19" t="s">
        <v>168</v>
      </c>
      <c r="D593" s="20">
        <v>1</v>
      </c>
      <c r="E593" s="21">
        <v>0</v>
      </c>
      <c r="F593" s="22">
        <f>TRUNC(E593*D593,1)</f>
        <v>0</v>
      </c>
      <c r="G593" s="21">
        <v>0</v>
      </c>
      <c r="H593" s="22">
        <f>TRUNC(G593*D593,1)</f>
        <v>0</v>
      </c>
      <c r="I593" s="21">
        <f>TRUNC(SUMIF(V590:V593, RIGHTB(O593, 1), L590:L593)*U593, 2)</f>
        <v>0</v>
      </c>
      <c r="J593" s="22">
        <f>TRUNC(I593*D593,1)</f>
        <v>0</v>
      </c>
      <c r="K593" s="21">
        <f t="shared" si="96"/>
        <v>0</v>
      </c>
      <c r="L593" s="22">
        <f t="shared" si="96"/>
        <v>0</v>
      </c>
      <c r="M593" s="19" t="s">
        <v>51</v>
      </c>
      <c r="N593" s="4" t="s">
        <v>702</v>
      </c>
      <c r="O593" s="4" t="s">
        <v>571</v>
      </c>
      <c r="P593" s="4" t="s">
        <v>63</v>
      </c>
      <c r="Q593" s="4" t="s">
        <v>63</v>
      </c>
      <c r="R593" s="4" t="s">
        <v>63</v>
      </c>
      <c r="S593" s="2">
        <v>3</v>
      </c>
      <c r="T593" s="2">
        <v>2</v>
      </c>
      <c r="U593" s="2">
        <v>1</v>
      </c>
      <c r="AV593" s="4" t="s">
        <v>51</v>
      </c>
      <c r="AW593" s="4" t="s">
        <v>1788</v>
      </c>
      <c r="AX593" s="4" t="s">
        <v>51</v>
      </c>
      <c r="AY593" s="4" t="s">
        <v>51</v>
      </c>
      <c r="AZ593" s="4" t="s">
        <v>51</v>
      </c>
    </row>
    <row r="594" spans="1:52" ht="30" customHeight="1" x14ac:dyDescent="0.3">
      <c r="A594" s="19" t="s">
        <v>974</v>
      </c>
      <c r="B594" s="19" t="s">
        <v>51</v>
      </c>
      <c r="C594" s="19" t="s">
        <v>51</v>
      </c>
      <c r="D594" s="20"/>
      <c r="E594" s="21"/>
      <c r="F594" s="22">
        <f>TRUNC(SUMIF(N590:N593, N589, F590:F593),0)</f>
        <v>0</v>
      </c>
      <c r="G594" s="21"/>
      <c r="H594" s="22">
        <f>TRUNC(SUMIF(N590:N593, N589, H590:H593),0)</f>
        <v>0</v>
      </c>
      <c r="I594" s="21"/>
      <c r="J594" s="22">
        <f>TRUNC(SUMIF(N590:N593, N589, J590:J593),0)</f>
        <v>0</v>
      </c>
      <c r="K594" s="21"/>
      <c r="L594" s="22">
        <f>F594+H594+J594</f>
        <v>0</v>
      </c>
      <c r="M594" s="19" t="s">
        <v>51</v>
      </c>
      <c r="N594" s="4" t="s">
        <v>81</v>
      </c>
      <c r="O594" s="4" t="s">
        <v>81</v>
      </c>
      <c r="P594" s="4" t="s">
        <v>51</v>
      </c>
      <c r="Q594" s="4" t="s">
        <v>51</v>
      </c>
      <c r="R594" s="4" t="s">
        <v>51</v>
      </c>
      <c r="AV594" s="4" t="s">
        <v>51</v>
      </c>
      <c r="AW594" s="4" t="s">
        <v>51</v>
      </c>
      <c r="AX594" s="4" t="s">
        <v>51</v>
      </c>
      <c r="AY594" s="4" t="s">
        <v>51</v>
      </c>
      <c r="AZ594" s="4" t="s">
        <v>51</v>
      </c>
    </row>
    <row r="595" spans="1:52" ht="30" customHeight="1" x14ac:dyDescent="0.3">
      <c r="A595" s="20"/>
      <c r="B595" s="20"/>
      <c r="C595" s="20"/>
      <c r="D595" s="20"/>
      <c r="E595" s="21"/>
      <c r="F595" s="22"/>
      <c r="G595" s="21"/>
      <c r="H595" s="22"/>
      <c r="I595" s="21"/>
      <c r="J595" s="22"/>
      <c r="K595" s="21"/>
      <c r="L595" s="22"/>
      <c r="M595" s="20"/>
    </row>
    <row r="596" spans="1:52" ht="30" customHeight="1" x14ac:dyDescent="0.3">
      <c r="A596" s="14" t="s">
        <v>1789</v>
      </c>
      <c r="B596" s="15"/>
      <c r="C596" s="15"/>
      <c r="D596" s="15"/>
      <c r="E596" s="16"/>
      <c r="F596" s="17"/>
      <c r="G596" s="16"/>
      <c r="H596" s="17"/>
      <c r="I596" s="16"/>
      <c r="J596" s="17"/>
      <c r="K596" s="16"/>
      <c r="L596" s="17"/>
      <c r="M596" s="18"/>
      <c r="N596" s="4" t="s">
        <v>706</v>
      </c>
    </row>
    <row r="597" spans="1:52" ht="30" customHeight="1" x14ac:dyDescent="0.3">
      <c r="A597" s="19" t="s">
        <v>1695</v>
      </c>
      <c r="B597" s="19" t="s">
        <v>1003</v>
      </c>
      <c r="C597" s="19" t="s">
        <v>1004</v>
      </c>
      <c r="D597" s="20">
        <v>0.1</v>
      </c>
      <c r="E597" s="21">
        <f>단가대비표!O180</f>
        <v>0</v>
      </c>
      <c r="F597" s="22">
        <f>TRUNC(E597*D597,1)</f>
        <v>0</v>
      </c>
      <c r="G597" s="21">
        <f>단가대비표!P180</f>
        <v>0</v>
      </c>
      <c r="H597" s="22">
        <f>TRUNC(G597*D597,1)</f>
        <v>0</v>
      </c>
      <c r="I597" s="21">
        <f>단가대비표!V180</f>
        <v>0</v>
      </c>
      <c r="J597" s="22">
        <f>TRUNC(I597*D597,1)</f>
        <v>0</v>
      </c>
      <c r="K597" s="21">
        <f t="shared" ref="K597:L600" si="97">TRUNC(E597+G597+I597,1)</f>
        <v>0</v>
      </c>
      <c r="L597" s="22">
        <f t="shared" si="97"/>
        <v>0</v>
      </c>
      <c r="M597" s="19" t="s">
        <v>1665</v>
      </c>
      <c r="N597" s="4" t="s">
        <v>51</v>
      </c>
      <c r="O597" s="4" t="s">
        <v>1696</v>
      </c>
      <c r="P597" s="4" t="s">
        <v>63</v>
      </c>
      <c r="Q597" s="4" t="s">
        <v>63</v>
      </c>
      <c r="R597" s="4" t="s">
        <v>62</v>
      </c>
      <c r="V597" s="2">
        <v>1</v>
      </c>
      <c r="AV597" s="4" t="s">
        <v>51</v>
      </c>
      <c r="AW597" s="4" t="s">
        <v>1790</v>
      </c>
      <c r="AX597" s="4" t="s">
        <v>51</v>
      </c>
      <c r="AY597" s="4" t="s">
        <v>1668</v>
      </c>
      <c r="AZ597" s="4" t="s">
        <v>51</v>
      </c>
    </row>
    <row r="598" spans="1:52" ht="30" customHeight="1" x14ac:dyDescent="0.3">
      <c r="A598" s="19" t="s">
        <v>1669</v>
      </c>
      <c r="B598" s="19" t="s">
        <v>1003</v>
      </c>
      <c r="C598" s="19" t="s">
        <v>1004</v>
      </c>
      <c r="D598" s="20">
        <v>0.125</v>
      </c>
      <c r="E598" s="21">
        <f>단가대비표!O182</f>
        <v>0</v>
      </c>
      <c r="F598" s="22">
        <f>TRUNC(E598*D598,1)</f>
        <v>0</v>
      </c>
      <c r="G598" s="21">
        <f>단가대비표!P182</f>
        <v>0</v>
      </c>
      <c r="H598" s="22">
        <f>TRUNC(G598*D598,1)</f>
        <v>0</v>
      </c>
      <c r="I598" s="21">
        <f>단가대비표!V182</f>
        <v>0</v>
      </c>
      <c r="J598" s="22">
        <f>TRUNC(I598*D598,1)</f>
        <v>0</v>
      </c>
      <c r="K598" s="21">
        <f t="shared" si="97"/>
        <v>0</v>
      </c>
      <c r="L598" s="22">
        <f t="shared" si="97"/>
        <v>0</v>
      </c>
      <c r="M598" s="19" t="s">
        <v>1665</v>
      </c>
      <c r="N598" s="4" t="s">
        <v>51</v>
      </c>
      <c r="O598" s="4" t="s">
        <v>1670</v>
      </c>
      <c r="P598" s="4" t="s">
        <v>63</v>
      </c>
      <c r="Q598" s="4" t="s">
        <v>63</v>
      </c>
      <c r="R598" s="4" t="s">
        <v>62</v>
      </c>
      <c r="V598" s="2">
        <v>1</v>
      </c>
      <c r="AV598" s="4" t="s">
        <v>51</v>
      </c>
      <c r="AW598" s="4" t="s">
        <v>1791</v>
      </c>
      <c r="AX598" s="4" t="s">
        <v>51</v>
      </c>
      <c r="AY598" s="4" t="s">
        <v>1668</v>
      </c>
      <c r="AZ598" s="4" t="s">
        <v>51</v>
      </c>
    </row>
    <row r="599" spans="1:52" ht="30" customHeight="1" x14ac:dyDescent="0.3">
      <c r="A599" s="19" t="s">
        <v>1672</v>
      </c>
      <c r="B599" s="19" t="s">
        <v>1673</v>
      </c>
      <c r="C599" s="19" t="s">
        <v>1674</v>
      </c>
      <c r="D599" s="20">
        <v>706.3</v>
      </c>
      <c r="E599" s="21">
        <f>단가대비표!O157</f>
        <v>0</v>
      </c>
      <c r="F599" s="22">
        <f>TRUNC(E599*D599,1)</f>
        <v>0</v>
      </c>
      <c r="G599" s="21">
        <f>단가대비표!P157</f>
        <v>0</v>
      </c>
      <c r="H599" s="22">
        <f>TRUNC(G599*D599,1)</f>
        <v>0</v>
      </c>
      <c r="I599" s="21">
        <f>단가대비표!V157</f>
        <v>0</v>
      </c>
      <c r="J599" s="22">
        <f>TRUNC(I599*D599,1)</f>
        <v>0</v>
      </c>
      <c r="K599" s="21">
        <f t="shared" si="97"/>
        <v>0</v>
      </c>
      <c r="L599" s="22">
        <f t="shared" si="97"/>
        <v>0</v>
      </c>
      <c r="M599" s="19" t="s">
        <v>1665</v>
      </c>
      <c r="N599" s="4" t="s">
        <v>51</v>
      </c>
      <c r="O599" s="4" t="s">
        <v>1675</v>
      </c>
      <c r="P599" s="4" t="s">
        <v>63</v>
      </c>
      <c r="Q599" s="4" t="s">
        <v>63</v>
      </c>
      <c r="R599" s="4" t="s">
        <v>62</v>
      </c>
      <c r="V599" s="2">
        <v>1</v>
      </c>
      <c r="AV599" s="4" t="s">
        <v>51</v>
      </c>
      <c r="AW599" s="4" t="s">
        <v>1792</v>
      </c>
      <c r="AX599" s="4" t="s">
        <v>51</v>
      </c>
      <c r="AY599" s="4" t="s">
        <v>1668</v>
      </c>
      <c r="AZ599" s="4" t="s">
        <v>51</v>
      </c>
    </row>
    <row r="600" spans="1:52" ht="30" customHeight="1" x14ac:dyDescent="0.3">
      <c r="A600" s="19" t="s">
        <v>609</v>
      </c>
      <c r="B600" s="19" t="s">
        <v>1677</v>
      </c>
      <c r="C600" s="19" t="s">
        <v>168</v>
      </c>
      <c r="D600" s="20">
        <v>1</v>
      </c>
      <c r="E600" s="21">
        <v>0</v>
      </c>
      <c r="F600" s="22">
        <f>TRUNC(E600*D600,1)</f>
        <v>0</v>
      </c>
      <c r="G600" s="21">
        <v>0</v>
      </c>
      <c r="H600" s="22">
        <f>TRUNC(G600*D600,1)</f>
        <v>0</v>
      </c>
      <c r="I600" s="21">
        <f>TRUNC(SUMIF(V597:V600, RIGHTB(O600, 1), L597:L600)*U600, 2)</f>
        <v>0</v>
      </c>
      <c r="J600" s="22">
        <f>TRUNC(I600*D600,1)</f>
        <v>0</v>
      </c>
      <c r="K600" s="21">
        <f t="shared" si="97"/>
        <v>0</v>
      </c>
      <c r="L600" s="22">
        <f t="shared" si="97"/>
        <v>0</v>
      </c>
      <c r="M600" s="19" t="s">
        <v>51</v>
      </c>
      <c r="N600" s="4" t="s">
        <v>706</v>
      </c>
      <c r="O600" s="4" t="s">
        <v>571</v>
      </c>
      <c r="P600" s="4" t="s">
        <v>63</v>
      </c>
      <c r="Q600" s="4" t="s">
        <v>63</v>
      </c>
      <c r="R600" s="4" t="s">
        <v>63</v>
      </c>
      <c r="S600" s="2">
        <v>3</v>
      </c>
      <c r="T600" s="2">
        <v>2</v>
      </c>
      <c r="U600" s="2">
        <v>1</v>
      </c>
      <c r="AV600" s="4" t="s">
        <v>51</v>
      </c>
      <c r="AW600" s="4" t="s">
        <v>1793</v>
      </c>
      <c r="AX600" s="4" t="s">
        <v>51</v>
      </c>
      <c r="AY600" s="4" t="s">
        <v>51</v>
      </c>
      <c r="AZ600" s="4" t="s">
        <v>51</v>
      </c>
    </row>
    <row r="601" spans="1:52" ht="30" customHeight="1" x14ac:dyDescent="0.3">
      <c r="A601" s="19" t="s">
        <v>974</v>
      </c>
      <c r="B601" s="19" t="s">
        <v>51</v>
      </c>
      <c r="C601" s="19" t="s">
        <v>51</v>
      </c>
      <c r="D601" s="20"/>
      <c r="E601" s="21"/>
      <c r="F601" s="22">
        <f>TRUNC(SUMIF(N597:N600, N596, F597:F600),0)</f>
        <v>0</v>
      </c>
      <c r="G601" s="21"/>
      <c r="H601" s="22">
        <f>TRUNC(SUMIF(N597:N600, N596, H597:H600),0)</f>
        <v>0</v>
      </c>
      <c r="I601" s="21"/>
      <c r="J601" s="22">
        <f>TRUNC(SUMIF(N597:N600, N596, J597:J600),0)</f>
        <v>0</v>
      </c>
      <c r="K601" s="21"/>
      <c r="L601" s="22">
        <f>F601+H601+J601</f>
        <v>0</v>
      </c>
      <c r="M601" s="19" t="s">
        <v>51</v>
      </c>
      <c r="N601" s="4" t="s">
        <v>81</v>
      </c>
      <c r="O601" s="4" t="s">
        <v>81</v>
      </c>
      <c r="P601" s="4" t="s">
        <v>51</v>
      </c>
      <c r="Q601" s="4" t="s">
        <v>51</v>
      </c>
      <c r="R601" s="4" t="s">
        <v>51</v>
      </c>
      <c r="AV601" s="4" t="s">
        <v>51</v>
      </c>
      <c r="AW601" s="4" t="s">
        <v>51</v>
      </c>
      <c r="AX601" s="4" t="s">
        <v>51</v>
      </c>
      <c r="AY601" s="4" t="s">
        <v>51</v>
      </c>
      <c r="AZ601" s="4" t="s">
        <v>51</v>
      </c>
    </row>
    <row r="602" spans="1:52" ht="30" customHeight="1" x14ac:dyDescent="0.3">
      <c r="A602" s="20"/>
      <c r="B602" s="20"/>
      <c r="C602" s="20"/>
      <c r="D602" s="20"/>
      <c r="E602" s="21"/>
      <c r="F602" s="22"/>
      <c r="G602" s="21"/>
      <c r="H602" s="22"/>
      <c r="I602" s="21"/>
      <c r="J602" s="22"/>
      <c r="K602" s="21"/>
      <c r="L602" s="22"/>
      <c r="M602" s="20"/>
    </row>
    <row r="603" spans="1:52" ht="30" customHeight="1" x14ac:dyDescent="0.3">
      <c r="A603" s="14" t="s">
        <v>1794</v>
      </c>
      <c r="B603" s="15"/>
      <c r="C603" s="15"/>
      <c r="D603" s="15"/>
      <c r="E603" s="16"/>
      <c r="F603" s="17"/>
      <c r="G603" s="16"/>
      <c r="H603" s="17"/>
      <c r="I603" s="16"/>
      <c r="J603" s="17"/>
      <c r="K603" s="16"/>
      <c r="L603" s="17"/>
      <c r="M603" s="18"/>
      <c r="N603" s="4" t="s">
        <v>710</v>
      </c>
    </row>
    <row r="604" spans="1:52" ht="30" customHeight="1" x14ac:dyDescent="0.3">
      <c r="A604" s="19" t="s">
        <v>1695</v>
      </c>
      <c r="B604" s="19" t="s">
        <v>1003</v>
      </c>
      <c r="C604" s="19" t="s">
        <v>1004</v>
      </c>
      <c r="D604" s="20">
        <v>2.5000000000000001E-2</v>
      </c>
      <c r="E604" s="21">
        <f>단가대비표!O180</f>
        <v>0</v>
      </c>
      <c r="F604" s="22">
        <f>TRUNC(E604*D604,1)</f>
        <v>0</v>
      </c>
      <c r="G604" s="21">
        <f>단가대비표!P180</f>
        <v>0</v>
      </c>
      <c r="H604" s="22">
        <f>TRUNC(G604*D604,1)</f>
        <v>0</v>
      </c>
      <c r="I604" s="21">
        <f>단가대비표!V180</f>
        <v>0</v>
      </c>
      <c r="J604" s="22">
        <f>TRUNC(I604*D604,1)</f>
        <v>0</v>
      </c>
      <c r="K604" s="21">
        <f t="shared" ref="K604:L607" si="98">TRUNC(E604+G604+I604,1)</f>
        <v>0</v>
      </c>
      <c r="L604" s="22">
        <f t="shared" si="98"/>
        <v>0</v>
      </c>
      <c r="M604" s="19" t="s">
        <v>1665</v>
      </c>
      <c r="N604" s="4" t="s">
        <v>51</v>
      </c>
      <c r="O604" s="4" t="s">
        <v>1696</v>
      </c>
      <c r="P604" s="4" t="s">
        <v>63</v>
      </c>
      <c r="Q604" s="4" t="s">
        <v>63</v>
      </c>
      <c r="R604" s="4" t="s">
        <v>62</v>
      </c>
      <c r="V604" s="2">
        <v>1</v>
      </c>
      <c r="AV604" s="4" t="s">
        <v>51</v>
      </c>
      <c r="AW604" s="4" t="s">
        <v>1795</v>
      </c>
      <c r="AX604" s="4" t="s">
        <v>51</v>
      </c>
      <c r="AY604" s="4" t="s">
        <v>1668</v>
      </c>
      <c r="AZ604" s="4" t="s">
        <v>51</v>
      </c>
    </row>
    <row r="605" spans="1:52" ht="30" customHeight="1" x14ac:dyDescent="0.3">
      <c r="A605" s="19" t="s">
        <v>1669</v>
      </c>
      <c r="B605" s="19" t="s">
        <v>1003</v>
      </c>
      <c r="C605" s="19" t="s">
        <v>1004</v>
      </c>
      <c r="D605" s="20">
        <v>2.5000000000000001E-2</v>
      </c>
      <c r="E605" s="21">
        <f>단가대비표!O182</f>
        <v>0</v>
      </c>
      <c r="F605" s="22">
        <f>TRUNC(E605*D605,1)</f>
        <v>0</v>
      </c>
      <c r="G605" s="21">
        <f>단가대비표!P182</f>
        <v>0</v>
      </c>
      <c r="H605" s="22">
        <f>TRUNC(G605*D605,1)</f>
        <v>0</v>
      </c>
      <c r="I605" s="21">
        <f>단가대비표!V182</f>
        <v>0</v>
      </c>
      <c r="J605" s="22">
        <f>TRUNC(I605*D605,1)</f>
        <v>0</v>
      </c>
      <c r="K605" s="21">
        <f t="shared" si="98"/>
        <v>0</v>
      </c>
      <c r="L605" s="22">
        <f t="shared" si="98"/>
        <v>0</v>
      </c>
      <c r="M605" s="19" t="s">
        <v>1665</v>
      </c>
      <c r="N605" s="4" t="s">
        <v>51</v>
      </c>
      <c r="O605" s="4" t="s">
        <v>1670</v>
      </c>
      <c r="P605" s="4" t="s">
        <v>63</v>
      </c>
      <c r="Q605" s="4" t="s">
        <v>63</v>
      </c>
      <c r="R605" s="4" t="s">
        <v>62</v>
      </c>
      <c r="V605" s="2">
        <v>1</v>
      </c>
      <c r="AV605" s="4" t="s">
        <v>51</v>
      </c>
      <c r="AW605" s="4" t="s">
        <v>1796</v>
      </c>
      <c r="AX605" s="4" t="s">
        <v>51</v>
      </c>
      <c r="AY605" s="4" t="s">
        <v>1668</v>
      </c>
      <c r="AZ605" s="4" t="s">
        <v>51</v>
      </c>
    </row>
    <row r="606" spans="1:52" ht="30" customHeight="1" x14ac:dyDescent="0.3">
      <c r="A606" s="19" t="s">
        <v>1672</v>
      </c>
      <c r="B606" s="19" t="s">
        <v>1673</v>
      </c>
      <c r="C606" s="19" t="s">
        <v>1674</v>
      </c>
      <c r="D606" s="20">
        <v>254.2</v>
      </c>
      <c r="E606" s="21">
        <f>단가대비표!O157</f>
        <v>0</v>
      </c>
      <c r="F606" s="22">
        <f>TRUNC(E606*D606,1)</f>
        <v>0</v>
      </c>
      <c r="G606" s="21">
        <f>단가대비표!P157</f>
        <v>0</v>
      </c>
      <c r="H606" s="22">
        <f>TRUNC(G606*D606,1)</f>
        <v>0</v>
      </c>
      <c r="I606" s="21">
        <f>단가대비표!V157</f>
        <v>0</v>
      </c>
      <c r="J606" s="22">
        <f>TRUNC(I606*D606,1)</f>
        <v>0</v>
      </c>
      <c r="K606" s="21">
        <f t="shared" si="98"/>
        <v>0</v>
      </c>
      <c r="L606" s="22">
        <f t="shared" si="98"/>
        <v>0</v>
      </c>
      <c r="M606" s="19" t="s">
        <v>1665</v>
      </c>
      <c r="N606" s="4" t="s">
        <v>51</v>
      </c>
      <c r="O606" s="4" t="s">
        <v>1675</v>
      </c>
      <c r="P606" s="4" t="s">
        <v>63</v>
      </c>
      <c r="Q606" s="4" t="s">
        <v>63</v>
      </c>
      <c r="R606" s="4" t="s">
        <v>62</v>
      </c>
      <c r="V606" s="2">
        <v>1</v>
      </c>
      <c r="AV606" s="4" t="s">
        <v>51</v>
      </c>
      <c r="AW606" s="4" t="s">
        <v>1797</v>
      </c>
      <c r="AX606" s="4" t="s">
        <v>51</v>
      </c>
      <c r="AY606" s="4" t="s">
        <v>1668</v>
      </c>
      <c r="AZ606" s="4" t="s">
        <v>51</v>
      </c>
    </row>
    <row r="607" spans="1:52" ht="30" customHeight="1" x14ac:dyDescent="0.3">
      <c r="A607" s="19" t="s">
        <v>609</v>
      </c>
      <c r="B607" s="19" t="s">
        <v>1677</v>
      </c>
      <c r="C607" s="19" t="s">
        <v>168</v>
      </c>
      <c r="D607" s="20">
        <v>1</v>
      </c>
      <c r="E607" s="21">
        <v>0</v>
      </c>
      <c r="F607" s="22">
        <f>TRUNC(E607*D607,1)</f>
        <v>0</v>
      </c>
      <c r="G607" s="21">
        <v>0</v>
      </c>
      <c r="H607" s="22">
        <f>TRUNC(G607*D607,1)</f>
        <v>0</v>
      </c>
      <c r="I607" s="21">
        <f>TRUNC(SUMIF(V604:V607, RIGHTB(O607, 1), L604:L607)*U607, 2)</f>
        <v>0</v>
      </c>
      <c r="J607" s="22">
        <f>TRUNC(I607*D607,1)</f>
        <v>0</v>
      </c>
      <c r="K607" s="21">
        <f t="shared" si="98"/>
        <v>0</v>
      </c>
      <c r="L607" s="22">
        <f t="shared" si="98"/>
        <v>0</v>
      </c>
      <c r="M607" s="19" t="s">
        <v>51</v>
      </c>
      <c r="N607" s="4" t="s">
        <v>710</v>
      </c>
      <c r="O607" s="4" t="s">
        <v>571</v>
      </c>
      <c r="P607" s="4" t="s">
        <v>63</v>
      </c>
      <c r="Q607" s="4" t="s">
        <v>63</v>
      </c>
      <c r="R607" s="4" t="s">
        <v>63</v>
      </c>
      <c r="S607" s="2">
        <v>3</v>
      </c>
      <c r="T607" s="2">
        <v>2</v>
      </c>
      <c r="U607" s="2">
        <v>1</v>
      </c>
      <c r="AV607" s="4" t="s">
        <v>51</v>
      </c>
      <c r="AW607" s="4" t="s">
        <v>1798</v>
      </c>
      <c r="AX607" s="4" t="s">
        <v>51</v>
      </c>
      <c r="AY607" s="4" t="s">
        <v>51</v>
      </c>
      <c r="AZ607" s="4" t="s">
        <v>51</v>
      </c>
    </row>
    <row r="608" spans="1:52" ht="30" customHeight="1" x14ac:dyDescent="0.3">
      <c r="A608" s="19" t="s">
        <v>974</v>
      </c>
      <c r="B608" s="19" t="s">
        <v>51</v>
      </c>
      <c r="C608" s="19" t="s">
        <v>51</v>
      </c>
      <c r="D608" s="20"/>
      <c r="E608" s="21"/>
      <c r="F608" s="22">
        <f>TRUNC(SUMIF(N604:N607, N603, F604:F607),0)</f>
        <v>0</v>
      </c>
      <c r="G608" s="21"/>
      <c r="H608" s="22">
        <f>TRUNC(SUMIF(N604:N607, N603, H604:H607),0)</f>
        <v>0</v>
      </c>
      <c r="I608" s="21"/>
      <c r="J608" s="22">
        <f>TRUNC(SUMIF(N604:N607, N603, J604:J607),0)</f>
        <v>0</v>
      </c>
      <c r="K608" s="21"/>
      <c r="L608" s="22">
        <f>F608+H608+J608</f>
        <v>0</v>
      </c>
      <c r="M608" s="19" t="s">
        <v>51</v>
      </c>
      <c r="N608" s="4" t="s">
        <v>81</v>
      </c>
      <c r="O608" s="4" t="s">
        <v>81</v>
      </c>
      <c r="P608" s="4" t="s">
        <v>51</v>
      </c>
      <c r="Q608" s="4" t="s">
        <v>51</v>
      </c>
      <c r="R608" s="4" t="s">
        <v>51</v>
      </c>
      <c r="AV608" s="4" t="s">
        <v>51</v>
      </c>
      <c r="AW608" s="4" t="s">
        <v>51</v>
      </c>
      <c r="AX608" s="4" t="s">
        <v>51</v>
      </c>
      <c r="AY608" s="4" t="s">
        <v>51</v>
      </c>
      <c r="AZ608" s="4" t="s">
        <v>51</v>
      </c>
    </row>
    <row r="609" spans="1:52" ht="30" customHeight="1" x14ac:dyDescent="0.3">
      <c r="A609" s="20"/>
      <c r="B609" s="20"/>
      <c r="C609" s="20"/>
      <c r="D609" s="20"/>
      <c r="E609" s="21"/>
      <c r="F609" s="22"/>
      <c r="G609" s="21"/>
      <c r="H609" s="22"/>
      <c r="I609" s="21"/>
      <c r="J609" s="22"/>
      <c r="K609" s="21"/>
      <c r="L609" s="22"/>
      <c r="M609" s="20"/>
    </row>
    <row r="610" spans="1:52" ht="30" customHeight="1" x14ac:dyDescent="0.3">
      <c r="A610" s="14" t="s">
        <v>1799</v>
      </c>
      <c r="B610" s="15"/>
      <c r="C610" s="15"/>
      <c r="D610" s="15"/>
      <c r="E610" s="16"/>
      <c r="F610" s="17"/>
      <c r="G610" s="16"/>
      <c r="H610" s="17"/>
      <c r="I610" s="16"/>
      <c r="J610" s="17"/>
      <c r="K610" s="16"/>
      <c r="L610" s="17"/>
      <c r="M610" s="18"/>
      <c r="N610" s="4" t="s">
        <v>714</v>
      </c>
    </row>
    <row r="611" spans="1:52" ht="30" customHeight="1" x14ac:dyDescent="0.3">
      <c r="A611" s="19" t="s">
        <v>1664</v>
      </c>
      <c r="B611" s="19" t="s">
        <v>1003</v>
      </c>
      <c r="C611" s="19" t="s">
        <v>1004</v>
      </c>
      <c r="D611" s="20">
        <v>2.5000000000000001E-2</v>
      </c>
      <c r="E611" s="21">
        <f>단가대비표!O181</f>
        <v>0</v>
      </c>
      <c r="F611" s="22">
        <f>TRUNC(E611*D611,1)</f>
        <v>0</v>
      </c>
      <c r="G611" s="21">
        <f>단가대비표!P181</f>
        <v>0</v>
      </c>
      <c r="H611" s="22">
        <f>TRUNC(G611*D611,1)</f>
        <v>0</v>
      </c>
      <c r="I611" s="21">
        <f>단가대비표!V181</f>
        <v>0</v>
      </c>
      <c r="J611" s="22">
        <f>TRUNC(I611*D611,1)</f>
        <v>0</v>
      </c>
      <c r="K611" s="21">
        <f t="shared" ref="K611:L614" si="99">TRUNC(E611+G611+I611,1)</f>
        <v>0</v>
      </c>
      <c r="L611" s="22">
        <f t="shared" si="99"/>
        <v>0</v>
      </c>
      <c r="M611" s="19" t="s">
        <v>1665</v>
      </c>
      <c r="N611" s="4" t="s">
        <v>51</v>
      </c>
      <c r="O611" s="4" t="s">
        <v>1666</v>
      </c>
      <c r="P611" s="4" t="s">
        <v>63</v>
      </c>
      <c r="Q611" s="4" t="s">
        <v>63</v>
      </c>
      <c r="R611" s="4" t="s">
        <v>62</v>
      </c>
      <c r="V611" s="2">
        <v>1</v>
      </c>
      <c r="AV611" s="4" t="s">
        <v>51</v>
      </c>
      <c r="AW611" s="4" t="s">
        <v>1800</v>
      </c>
      <c r="AX611" s="4" t="s">
        <v>51</v>
      </c>
      <c r="AY611" s="4" t="s">
        <v>1668</v>
      </c>
      <c r="AZ611" s="4" t="s">
        <v>51</v>
      </c>
    </row>
    <row r="612" spans="1:52" ht="30" customHeight="1" x14ac:dyDescent="0.3">
      <c r="A612" s="19" t="s">
        <v>1669</v>
      </c>
      <c r="B612" s="19" t="s">
        <v>1003</v>
      </c>
      <c r="C612" s="19" t="s">
        <v>1004</v>
      </c>
      <c r="D612" s="20">
        <v>6.25E-2</v>
      </c>
      <c r="E612" s="21">
        <f>단가대비표!O182</f>
        <v>0</v>
      </c>
      <c r="F612" s="22">
        <f>TRUNC(E612*D612,1)</f>
        <v>0</v>
      </c>
      <c r="G612" s="21">
        <f>단가대비표!P182</f>
        <v>0</v>
      </c>
      <c r="H612" s="22">
        <f>TRUNC(G612*D612,1)</f>
        <v>0</v>
      </c>
      <c r="I612" s="21">
        <f>단가대비표!V182</f>
        <v>0</v>
      </c>
      <c r="J612" s="22">
        <f>TRUNC(I612*D612,1)</f>
        <v>0</v>
      </c>
      <c r="K612" s="21">
        <f t="shared" si="99"/>
        <v>0</v>
      </c>
      <c r="L612" s="22">
        <f t="shared" si="99"/>
        <v>0</v>
      </c>
      <c r="M612" s="19" t="s">
        <v>1665</v>
      </c>
      <c r="N612" s="4" t="s">
        <v>51</v>
      </c>
      <c r="O612" s="4" t="s">
        <v>1670</v>
      </c>
      <c r="P612" s="4" t="s">
        <v>63</v>
      </c>
      <c r="Q612" s="4" t="s">
        <v>63</v>
      </c>
      <c r="R612" s="4" t="s">
        <v>62</v>
      </c>
      <c r="V612" s="2">
        <v>1</v>
      </c>
      <c r="AV612" s="4" t="s">
        <v>51</v>
      </c>
      <c r="AW612" s="4" t="s">
        <v>1801</v>
      </c>
      <c r="AX612" s="4" t="s">
        <v>51</v>
      </c>
      <c r="AY612" s="4" t="s">
        <v>1668</v>
      </c>
      <c r="AZ612" s="4" t="s">
        <v>51</v>
      </c>
    </row>
    <row r="613" spans="1:52" ht="30" customHeight="1" x14ac:dyDescent="0.3">
      <c r="A613" s="19" t="s">
        <v>1672</v>
      </c>
      <c r="B613" s="19" t="s">
        <v>1673</v>
      </c>
      <c r="C613" s="19" t="s">
        <v>1674</v>
      </c>
      <c r="D613" s="20">
        <v>497.7</v>
      </c>
      <c r="E613" s="21">
        <f>단가대비표!O157</f>
        <v>0</v>
      </c>
      <c r="F613" s="22">
        <f>TRUNC(E613*D613,1)</f>
        <v>0</v>
      </c>
      <c r="G613" s="21">
        <f>단가대비표!P157</f>
        <v>0</v>
      </c>
      <c r="H613" s="22">
        <f>TRUNC(G613*D613,1)</f>
        <v>0</v>
      </c>
      <c r="I613" s="21">
        <f>단가대비표!V157</f>
        <v>0</v>
      </c>
      <c r="J613" s="22">
        <f>TRUNC(I613*D613,1)</f>
        <v>0</v>
      </c>
      <c r="K613" s="21">
        <f t="shared" si="99"/>
        <v>0</v>
      </c>
      <c r="L613" s="22">
        <f t="shared" si="99"/>
        <v>0</v>
      </c>
      <c r="M613" s="19" t="s">
        <v>1665</v>
      </c>
      <c r="N613" s="4" t="s">
        <v>51</v>
      </c>
      <c r="O613" s="4" t="s">
        <v>1675</v>
      </c>
      <c r="P613" s="4" t="s">
        <v>63</v>
      </c>
      <c r="Q613" s="4" t="s">
        <v>63</v>
      </c>
      <c r="R613" s="4" t="s">
        <v>62</v>
      </c>
      <c r="V613" s="2">
        <v>1</v>
      </c>
      <c r="AV613" s="4" t="s">
        <v>51</v>
      </c>
      <c r="AW613" s="4" t="s">
        <v>1802</v>
      </c>
      <c r="AX613" s="4" t="s">
        <v>51</v>
      </c>
      <c r="AY613" s="4" t="s">
        <v>1668</v>
      </c>
      <c r="AZ613" s="4" t="s">
        <v>51</v>
      </c>
    </row>
    <row r="614" spans="1:52" ht="30" customHeight="1" x14ac:dyDescent="0.3">
      <c r="A614" s="19" t="s">
        <v>609</v>
      </c>
      <c r="B614" s="19" t="s">
        <v>1677</v>
      </c>
      <c r="C614" s="19" t="s">
        <v>168</v>
      </c>
      <c r="D614" s="20">
        <v>1</v>
      </c>
      <c r="E614" s="21">
        <v>0</v>
      </c>
      <c r="F614" s="22">
        <f>TRUNC(E614*D614,1)</f>
        <v>0</v>
      </c>
      <c r="G614" s="21">
        <v>0</v>
      </c>
      <c r="H614" s="22">
        <f>TRUNC(G614*D614,1)</f>
        <v>0</v>
      </c>
      <c r="I614" s="21">
        <f>TRUNC(SUMIF(V611:V614, RIGHTB(O614, 1), L611:L614)*U614, 2)</f>
        <v>0</v>
      </c>
      <c r="J614" s="22">
        <f>TRUNC(I614*D614,1)</f>
        <v>0</v>
      </c>
      <c r="K614" s="21">
        <f t="shared" si="99"/>
        <v>0</v>
      </c>
      <c r="L614" s="22">
        <f t="shared" si="99"/>
        <v>0</v>
      </c>
      <c r="M614" s="19" t="s">
        <v>51</v>
      </c>
      <c r="N614" s="4" t="s">
        <v>714</v>
      </c>
      <c r="O614" s="4" t="s">
        <v>571</v>
      </c>
      <c r="P614" s="4" t="s">
        <v>63</v>
      </c>
      <c r="Q614" s="4" t="s">
        <v>63</v>
      </c>
      <c r="R614" s="4" t="s">
        <v>63</v>
      </c>
      <c r="S614" s="2">
        <v>3</v>
      </c>
      <c r="T614" s="2">
        <v>2</v>
      </c>
      <c r="U614" s="2">
        <v>1</v>
      </c>
      <c r="AV614" s="4" t="s">
        <v>51</v>
      </c>
      <c r="AW614" s="4" t="s">
        <v>1803</v>
      </c>
      <c r="AX614" s="4" t="s">
        <v>51</v>
      </c>
      <c r="AY614" s="4" t="s">
        <v>51</v>
      </c>
      <c r="AZ614" s="4" t="s">
        <v>51</v>
      </c>
    </row>
    <row r="615" spans="1:52" ht="30" customHeight="1" x14ac:dyDescent="0.3">
      <c r="A615" s="19" t="s">
        <v>974</v>
      </c>
      <c r="B615" s="19" t="s">
        <v>51</v>
      </c>
      <c r="C615" s="19" t="s">
        <v>51</v>
      </c>
      <c r="D615" s="20"/>
      <c r="E615" s="21"/>
      <c r="F615" s="22">
        <f>TRUNC(SUMIF(N611:N614, N610, F611:F614),0)</f>
        <v>0</v>
      </c>
      <c r="G615" s="21"/>
      <c r="H615" s="22">
        <f>TRUNC(SUMIF(N611:N614, N610, H611:H614),0)</f>
        <v>0</v>
      </c>
      <c r="I615" s="21"/>
      <c r="J615" s="22">
        <f>TRUNC(SUMIF(N611:N614, N610, J611:J614),0)</f>
        <v>0</v>
      </c>
      <c r="K615" s="21"/>
      <c r="L615" s="22">
        <f>F615+H615+J615</f>
        <v>0</v>
      </c>
      <c r="M615" s="19" t="s">
        <v>51</v>
      </c>
      <c r="N615" s="4" t="s">
        <v>81</v>
      </c>
      <c r="O615" s="4" t="s">
        <v>81</v>
      </c>
      <c r="P615" s="4" t="s">
        <v>51</v>
      </c>
      <c r="Q615" s="4" t="s">
        <v>51</v>
      </c>
      <c r="R615" s="4" t="s">
        <v>51</v>
      </c>
      <c r="AV615" s="4" t="s">
        <v>51</v>
      </c>
      <c r="AW615" s="4" t="s">
        <v>51</v>
      </c>
      <c r="AX615" s="4" t="s">
        <v>51</v>
      </c>
      <c r="AY615" s="4" t="s">
        <v>51</v>
      </c>
      <c r="AZ615" s="4" t="s">
        <v>51</v>
      </c>
    </row>
    <row r="616" spans="1:52" ht="30" customHeight="1" x14ac:dyDescent="0.3">
      <c r="A616" s="20"/>
      <c r="B616" s="20"/>
      <c r="C616" s="20"/>
      <c r="D616" s="20"/>
      <c r="E616" s="21"/>
      <c r="F616" s="22"/>
      <c r="G616" s="21"/>
      <c r="H616" s="22"/>
      <c r="I616" s="21"/>
      <c r="J616" s="22"/>
      <c r="K616" s="21"/>
      <c r="L616" s="22"/>
      <c r="M616" s="20"/>
    </row>
    <row r="617" spans="1:52" ht="30" customHeight="1" x14ac:dyDescent="0.3">
      <c r="A617" s="14" t="s">
        <v>1804</v>
      </c>
      <c r="B617" s="15"/>
      <c r="C617" s="15"/>
      <c r="D617" s="15"/>
      <c r="E617" s="16"/>
      <c r="F617" s="17"/>
      <c r="G617" s="16"/>
      <c r="H617" s="17"/>
      <c r="I617" s="16"/>
      <c r="J617" s="17"/>
      <c r="K617" s="16"/>
      <c r="L617" s="17"/>
      <c r="M617" s="18"/>
      <c r="N617" s="4" t="s">
        <v>718</v>
      </c>
    </row>
    <row r="618" spans="1:52" ht="30" customHeight="1" x14ac:dyDescent="0.3">
      <c r="A618" s="19" t="s">
        <v>1669</v>
      </c>
      <c r="B618" s="19" t="s">
        <v>1003</v>
      </c>
      <c r="C618" s="19" t="s">
        <v>1004</v>
      </c>
      <c r="D618" s="20">
        <v>1.2500000000000001E-2</v>
      </c>
      <c r="E618" s="21">
        <f>단가대비표!O182</f>
        <v>0</v>
      </c>
      <c r="F618" s="22">
        <f>TRUNC(E618*D618,1)</f>
        <v>0</v>
      </c>
      <c r="G618" s="21">
        <f>단가대비표!P182</f>
        <v>0</v>
      </c>
      <c r="H618" s="22">
        <f>TRUNC(G618*D618,1)</f>
        <v>0</v>
      </c>
      <c r="I618" s="21">
        <f>단가대비표!V182</f>
        <v>0</v>
      </c>
      <c r="J618" s="22">
        <f>TRUNC(I618*D618,1)</f>
        <v>0</v>
      </c>
      <c r="K618" s="21">
        <f t="shared" ref="K618:L620" si="100">TRUNC(E618+G618+I618,1)</f>
        <v>0</v>
      </c>
      <c r="L618" s="22">
        <f t="shared" si="100"/>
        <v>0</v>
      </c>
      <c r="M618" s="19" t="s">
        <v>1665</v>
      </c>
      <c r="N618" s="4" t="s">
        <v>51</v>
      </c>
      <c r="O618" s="4" t="s">
        <v>1670</v>
      </c>
      <c r="P618" s="4" t="s">
        <v>63</v>
      </c>
      <c r="Q618" s="4" t="s">
        <v>63</v>
      </c>
      <c r="R618" s="4" t="s">
        <v>62</v>
      </c>
      <c r="V618" s="2">
        <v>1</v>
      </c>
      <c r="AV618" s="4" t="s">
        <v>51</v>
      </c>
      <c r="AW618" s="4" t="s">
        <v>1805</v>
      </c>
      <c r="AX618" s="4" t="s">
        <v>51</v>
      </c>
      <c r="AY618" s="4" t="s">
        <v>1668</v>
      </c>
      <c r="AZ618" s="4" t="s">
        <v>51</v>
      </c>
    </row>
    <row r="619" spans="1:52" ht="30" customHeight="1" x14ac:dyDescent="0.3">
      <c r="A619" s="19" t="s">
        <v>1672</v>
      </c>
      <c r="B619" s="19" t="s">
        <v>1673</v>
      </c>
      <c r="C619" s="19" t="s">
        <v>1674</v>
      </c>
      <c r="D619" s="20">
        <v>448.3</v>
      </c>
      <c r="E619" s="21">
        <f>단가대비표!O157</f>
        <v>0</v>
      </c>
      <c r="F619" s="22">
        <f>TRUNC(E619*D619,1)</f>
        <v>0</v>
      </c>
      <c r="G619" s="21">
        <f>단가대비표!P157</f>
        <v>0</v>
      </c>
      <c r="H619" s="22">
        <f>TRUNC(G619*D619,1)</f>
        <v>0</v>
      </c>
      <c r="I619" s="21">
        <f>단가대비표!V157</f>
        <v>0</v>
      </c>
      <c r="J619" s="22">
        <f>TRUNC(I619*D619,1)</f>
        <v>0</v>
      </c>
      <c r="K619" s="21">
        <f t="shared" si="100"/>
        <v>0</v>
      </c>
      <c r="L619" s="22">
        <f t="shared" si="100"/>
        <v>0</v>
      </c>
      <c r="M619" s="19" t="s">
        <v>1665</v>
      </c>
      <c r="N619" s="4" t="s">
        <v>51</v>
      </c>
      <c r="O619" s="4" t="s">
        <v>1675</v>
      </c>
      <c r="P619" s="4" t="s">
        <v>63</v>
      </c>
      <c r="Q619" s="4" t="s">
        <v>63</v>
      </c>
      <c r="R619" s="4" t="s">
        <v>62</v>
      </c>
      <c r="V619" s="2">
        <v>1</v>
      </c>
      <c r="AV619" s="4" t="s">
        <v>51</v>
      </c>
      <c r="AW619" s="4" t="s">
        <v>1806</v>
      </c>
      <c r="AX619" s="4" t="s">
        <v>51</v>
      </c>
      <c r="AY619" s="4" t="s">
        <v>1668</v>
      </c>
      <c r="AZ619" s="4" t="s">
        <v>51</v>
      </c>
    </row>
    <row r="620" spans="1:52" ht="30" customHeight="1" x14ac:dyDescent="0.3">
      <c r="A620" s="19" t="s">
        <v>609</v>
      </c>
      <c r="B620" s="19" t="s">
        <v>1677</v>
      </c>
      <c r="C620" s="19" t="s">
        <v>168</v>
      </c>
      <c r="D620" s="20">
        <v>1</v>
      </c>
      <c r="E620" s="21">
        <v>0</v>
      </c>
      <c r="F620" s="22">
        <f>TRUNC(E620*D620,1)</f>
        <v>0</v>
      </c>
      <c r="G620" s="21">
        <v>0</v>
      </c>
      <c r="H620" s="22">
        <f>TRUNC(G620*D620,1)</f>
        <v>0</v>
      </c>
      <c r="I620" s="21">
        <f>TRUNC(SUMIF(V618:V620, RIGHTB(O620, 1), L618:L620)*U620, 2)</f>
        <v>0</v>
      </c>
      <c r="J620" s="22">
        <f>TRUNC(I620*D620,1)</f>
        <v>0</v>
      </c>
      <c r="K620" s="21">
        <f t="shared" si="100"/>
        <v>0</v>
      </c>
      <c r="L620" s="22">
        <f t="shared" si="100"/>
        <v>0</v>
      </c>
      <c r="M620" s="19" t="s">
        <v>51</v>
      </c>
      <c r="N620" s="4" t="s">
        <v>718</v>
      </c>
      <c r="O620" s="4" t="s">
        <v>571</v>
      </c>
      <c r="P620" s="4" t="s">
        <v>63</v>
      </c>
      <c r="Q620" s="4" t="s">
        <v>63</v>
      </c>
      <c r="R620" s="4" t="s">
        <v>63</v>
      </c>
      <c r="S620" s="2">
        <v>3</v>
      </c>
      <c r="T620" s="2">
        <v>2</v>
      </c>
      <c r="U620" s="2">
        <v>1</v>
      </c>
      <c r="AV620" s="4" t="s">
        <v>51</v>
      </c>
      <c r="AW620" s="4" t="s">
        <v>1807</v>
      </c>
      <c r="AX620" s="4" t="s">
        <v>51</v>
      </c>
      <c r="AY620" s="4" t="s">
        <v>51</v>
      </c>
      <c r="AZ620" s="4" t="s">
        <v>51</v>
      </c>
    </row>
    <row r="621" spans="1:52" ht="30" customHeight="1" x14ac:dyDescent="0.3">
      <c r="A621" s="19" t="s">
        <v>974</v>
      </c>
      <c r="B621" s="19" t="s">
        <v>51</v>
      </c>
      <c r="C621" s="19" t="s">
        <v>51</v>
      </c>
      <c r="D621" s="20"/>
      <c r="E621" s="21"/>
      <c r="F621" s="22">
        <f>TRUNC(SUMIF(N618:N620, N617, F618:F620),0)</f>
        <v>0</v>
      </c>
      <c r="G621" s="21"/>
      <c r="H621" s="22">
        <f>TRUNC(SUMIF(N618:N620, N617, H618:H620),0)</f>
        <v>0</v>
      </c>
      <c r="I621" s="21"/>
      <c r="J621" s="22">
        <f>TRUNC(SUMIF(N618:N620, N617, J618:J620),0)</f>
        <v>0</v>
      </c>
      <c r="K621" s="21"/>
      <c r="L621" s="22">
        <f>F621+H621+J621</f>
        <v>0</v>
      </c>
      <c r="M621" s="19" t="s">
        <v>51</v>
      </c>
      <c r="N621" s="4" t="s">
        <v>81</v>
      </c>
      <c r="O621" s="4" t="s">
        <v>81</v>
      </c>
      <c r="P621" s="4" t="s">
        <v>51</v>
      </c>
      <c r="Q621" s="4" t="s">
        <v>51</v>
      </c>
      <c r="R621" s="4" t="s">
        <v>51</v>
      </c>
      <c r="AV621" s="4" t="s">
        <v>51</v>
      </c>
      <c r="AW621" s="4" t="s">
        <v>51</v>
      </c>
      <c r="AX621" s="4" t="s">
        <v>51</v>
      </c>
      <c r="AY621" s="4" t="s">
        <v>51</v>
      </c>
      <c r="AZ621" s="4" t="s">
        <v>51</v>
      </c>
    </row>
    <row r="622" spans="1:52" ht="30" customHeight="1" x14ac:dyDescent="0.3">
      <c r="A622" s="20"/>
      <c r="B622" s="20"/>
      <c r="C622" s="20"/>
      <c r="D622" s="20"/>
      <c r="E622" s="21"/>
      <c r="F622" s="22"/>
      <c r="G622" s="21"/>
      <c r="H622" s="22"/>
      <c r="I622" s="21"/>
      <c r="J622" s="22"/>
      <c r="K622" s="21"/>
      <c r="L622" s="22"/>
      <c r="M622" s="20"/>
    </row>
    <row r="623" spans="1:52" ht="30" customHeight="1" x14ac:dyDescent="0.3">
      <c r="A623" s="14" t="s">
        <v>1808</v>
      </c>
      <c r="B623" s="15"/>
      <c r="C623" s="15"/>
      <c r="D623" s="15"/>
      <c r="E623" s="16"/>
      <c r="F623" s="17"/>
      <c r="G623" s="16"/>
      <c r="H623" s="17"/>
      <c r="I623" s="16"/>
      <c r="J623" s="17"/>
      <c r="K623" s="16"/>
      <c r="L623" s="17"/>
      <c r="M623" s="18"/>
      <c r="N623" s="4" t="s">
        <v>723</v>
      </c>
    </row>
    <row r="624" spans="1:52" ht="30" customHeight="1" x14ac:dyDescent="0.3">
      <c r="A624" s="19" t="s">
        <v>1669</v>
      </c>
      <c r="B624" s="19" t="s">
        <v>1003</v>
      </c>
      <c r="C624" s="19" t="s">
        <v>1004</v>
      </c>
      <c r="D624" s="20">
        <v>1.2500000000000001E-2</v>
      </c>
      <c r="E624" s="21">
        <f>단가대비표!O182</f>
        <v>0</v>
      </c>
      <c r="F624" s="22">
        <f>TRUNC(E624*D624,1)</f>
        <v>0</v>
      </c>
      <c r="G624" s="21">
        <f>단가대비표!P182</f>
        <v>0</v>
      </c>
      <c r="H624" s="22">
        <f>TRUNC(G624*D624,1)</f>
        <v>0</v>
      </c>
      <c r="I624" s="21">
        <f>단가대비표!V182</f>
        <v>0</v>
      </c>
      <c r="J624" s="22">
        <f>TRUNC(I624*D624,1)</f>
        <v>0</v>
      </c>
      <c r="K624" s="21">
        <f>TRUNC(E624+G624+I624,1)</f>
        <v>0</v>
      </c>
      <c r="L624" s="22">
        <f>TRUNC(F624+H624+J624,1)</f>
        <v>0</v>
      </c>
      <c r="M624" s="19" t="s">
        <v>1665</v>
      </c>
      <c r="N624" s="4" t="s">
        <v>51</v>
      </c>
      <c r="O624" s="4" t="s">
        <v>1670</v>
      </c>
      <c r="P624" s="4" t="s">
        <v>63</v>
      </c>
      <c r="Q624" s="4" t="s">
        <v>63</v>
      </c>
      <c r="R624" s="4" t="s">
        <v>62</v>
      </c>
      <c r="V624" s="2">
        <v>1</v>
      </c>
      <c r="AV624" s="4" t="s">
        <v>51</v>
      </c>
      <c r="AW624" s="4" t="s">
        <v>1809</v>
      </c>
      <c r="AX624" s="4" t="s">
        <v>51</v>
      </c>
      <c r="AY624" s="4" t="s">
        <v>1668</v>
      </c>
      <c r="AZ624" s="4" t="s">
        <v>51</v>
      </c>
    </row>
    <row r="625" spans="1:52" ht="30" customHeight="1" x14ac:dyDescent="0.3">
      <c r="A625" s="19" t="s">
        <v>609</v>
      </c>
      <c r="B625" s="19" t="s">
        <v>1677</v>
      </c>
      <c r="C625" s="19" t="s">
        <v>168</v>
      </c>
      <c r="D625" s="20">
        <v>1</v>
      </c>
      <c r="E625" s="21">
        <v>0</v>
      </c>
      <c r="F625" s="22">
        <f>TRUNC(E625*D625,1)</f>
        <v>0</v>
      </c>
      <c r="G625" s="21">
        <v>0</v>
      </c>
      <c r="H625" s="22">
        <f>TRUNC(G625*D625,1)</f>
        <v>0</v>
      </c>
      <c r="I625" s="21">
        <f>TRUNC(SUMIF(V624:V625, RIGHTB(O625, 1), L624:L625)*U625, 2)</f>
        <v>0</v>
      </c>
      <c r="J625" s="22">
        <f>TRUNC(I625*D625,1)</f>
        <v>0</v>
      </c>
      <c r="K625" s="21">
        <f>TRUNC(E625+G625+I625,1)</f>
        <v>0</v>
      </c>
      <c r="L625" s="22">
        <f>TRUNC(F625+H625+J625,1)</f>
        <v>0</v>
      </c>
      <c r="M625" s="19" t="s">
        <v>51</v>
      </c>
      <c r="N625" s="4" t="s">
        <v>723</v>
      </c>
      <c r="O625" s="4" t="s">
        <v>571</v>
      </c>
      <c r="P625" s="4" t="s">
        <v>63</v>
      </c>
      <c r="Q625" s="4" t="s">
        <v>63</v>
      </c>
      <c r="R625" s="4" t="s">
        <v>63</v>
      </c>
      <c r="S625" s="2">
        <v>3</v>
      </c>
      <c r="T625" s="2">
        <v>2</v>
      </c>
      <c r="U625" s="2">
        <v>1</v>
      </c>
      <c r="AV625" s="4" t="s">
        <v>51</v>
      </c>
      <c r="AW625" s="4" t="s">
        <v>1810</v>
      </c>
      <c r="AX625" s="4" t="s">
        <v>51</v>
      </c>
      <c r="AY625" s="4" t="s">
        <v>51</v>
      </c>
      <c r="AZ625" s="4" t="s">
        <v>51</v>
      </c>
    </row>
    <row r="626" spans="1:52" ht="30" customHeight="1" x14ac:dyDescent="0.3">
      <c r="A626" s="19" t="s">
        <v>974</v>
      </c>
      <c r="B626" s="19" t="s">
        <v>51</v>
      </c>
      <c r="C626" s="19" t="s">
        <v>51</v>
      </c>
      <c r="D626" s="20"/>
      <c r="E626" s="21"/>
      <c r="F626" s="22">
        <f>TRUNC(SUMIF(N624:N625, N623, F624:F625),0)</f>
        <v>0</v>
      </c>
      <c r="G626" s="21"/>
      <c r="H626" s="22">
        <f>TRUNC(SUMIF(N624:N625, N623, H624:H625),0)</f>
        <v>0</v>
      </c>
      <c r="I626" s="21"/>
      <c r="J626" s="22">
        <f>TRUNC(SUMIF(N624:N625, N623, J624:J625),0)</f>
        <v>0</v>
      </c>
      <c r="K626" s="21"/>
      <c r="L626" s="22">
        <f>F626+H626+J626</f>
        <v>0</v>
      </c>
      <c r="M626" s="19" t="s">
        <v>51</v>
      </c>
      <c r="N626" s="4" t="s">
        <v>81</v>
      </c>
      <c r="O626" s="4" t="s">
        <v>81</v>
      </c>
      <c r="P626" s="4" t="s">
        <v>51</v>
      </c>
      <c r="Q626" s="4" t="s">
        <v>51</v>
      </c>
      <c r="R626" s="4" t="s">
        <v>51</v>
      </c>
      <c r="AV626" s="4" t="s">
        <v>51</v>
      </c>
      <c r="AW626" s="4" t="s">
        <v>51</v>
      </c>
      <c r="AX626" s="4" t="s">
        <v>51</v>
      </c>
      <c r="AY626" s="4" t="s">
        <v>51</v>
      </c>
      <c r="AZ626" s="4" t="s">
        <v>51</v>
      </c>
    </row>
    <row r="627" spans="1:52" ht="30" customHeight="1" x14ac:dyDescent="0.3">
      <c r="A627" s="20"/>
      <c r="B627" s="20"/>
      <c r="C627" s="20"/>
      <c r="D627" s="20"/>
      <c r="E627" s="21"/>
      <c r="F627" s="22"/>
      <c r="G627" s="21"/>
      <c r="H627" s="22"/>
      <c r="I627" s="21"/>
      <c r="J627" s="22"/>
      <c r="K627" s="21"/>
      <c r="L627" s="22"/>
      <c r="M627" s="20"/>
    </row>
    <row r="628" spans="1:52" ht="30" customHeight="1" x14ac:dyDescent="0.3">
      <c r="A628" s="14" t="s">
        <v>1811</v>
      </c>
      <c r="B628" s="15"/>
      <c r="C628" s="15"/>
      <c r="D628" s="15"/>
      <c r="E628" s="16"/>
      <c r="F628" s="17"/>
      <c r="G628" s="16"/>
      <c r="H628" s="17"/>
      <c r="I628" s="16"/>
      <c r="J628" s="17"/>
      <c r="K628" s="16"/>
      <c r="L628" s="17"/>
      <c r="M628" s="18"/>
      <c r="N628" s="4" t="s">
        <v>727</v>
      </c>
    </row>
    <row r="629" spans="1:52" ht="30" customHeight="1" x14ac:dyDescent="0.3">
      <c r="A629" s="19" t="s">
        <v>1695</v>
      </c>
      <c r="B629" s="19" t="s">
        <v>1003</v>
      </c>
      <c r="C629" s="19" t="s">
        <v>1004</v>
      </c>
      <c r="D629" s="20">
        <v>3.7499999999999999E-2</v>
      </c>
      <c r="E629" s="21">
        <f>단가대비표!O180</f>
        <v>0</v>
      </c>
      <c r="F629" s="22">
        <f>TRUNC(E629*D629,1)</f>
        <v>0</v>
      </c>
      <c r="G629" s="21">
        <f>단가대비표!P180</f>
        <v>0</v>
      </c>
      <c r="H629" s="22">
        <f>TRUNC(G629*D629,1)</f>
        <v>0</v>
      </c>
      <c r="I629" s="21">
        <f>단가대비표!V180</f>
        <v>0</v>
      </c>
      <c r="J629" s="22">
        <f>TRUNC(I629*D629,1)</f>
        <v>0</v>
      </c>
      <c r="K629" s="21">
        <f t="shared" ref="K629:L631" si="101">TRUNC(E629+G629+I629,1)</f>
        <v>0</v>
      </c>
      <c r="L629" s="22">
        <f t="shared" si="101"/>
        <v>0</v>
      </c>
      <c r="M629" s="19" t="s">
        <v>1665</v>
      </c>
      <c r="N629" s="4" t="s">
        <v>51</v>
      </c>
      <c r="O629" s="4" t="s">
        <v>1696</v>
      </c>
      <c r="P629" s="4" t="s">
        <v>63</v>
      </c>
      <c r="Q629" s="4" t="s">
        <v>63</v>
      </c>
      <c r="R629" s="4" t="s">
        <v>62</v>
      </c>
      <c r="V629" s="2">
        <v>1</v>
      </c>
      <c r="AV629" s="4" t="s">
        <v>51</v>
      </c>
      <c r="AW629" s="4" t="s">
        <v>1812</v>
      </c>
      <c r="AX629" s="4" t="s">
        <v>51</v>
      </c>
      <c r="AY629" s="4" t="s">
        <v>1668</v>
      </c>
      <c r="AZ629" s="4" t="s">
        <v>51</v>
      </c>
    </row>
    <row r="630" spans="1:52" ht="30" customHeight="1" x14ac:dyDescent="0.3">
      <c r="A630" s="19" t="s">
        <v>1669</v>
      </c>
      <c r="B630" s="19" t="s">
        <v>1003</v>
      </c>
      <c r="C630" s="19" t="s">
        <v>1004</v>
      </c>
      <c r="D630" s="20">
        <v>3.7499999999999999E-2</v>
      </c>
      <c r="E630" s="21">
        <f>단가대비표!O182</f>
        <v>0</v>
      </c>
      <c r="F630" s="22">
        <f>TRUNC(E630*D630,1)</f>
        <v>0</v>
      </c>
      <c r="G630" s="21">
        <f>단가대비표!P182</f>
        <v>0</v>
      </c>
      <c r="H630" s="22">
        <f>TRUNC(G630*D630,1)</f>
        <v>0</v>
      </c>
      <c r="I630" s="21">
        <f>단가대비표!V182</f>
        <v>0</v>
      </c>
      <c r="J630" s="22">
        <f>TRUNC(I630*D630,1)</f>
        <v>0</v>
      </c>
      <c r="K630" s="21">
        <f t="shared" si="101"/>
        <v>0</v>
      </c>
      <c r="L630" s="22">
        <f t="shared" si="101"/>
        <v>0</v>
      </c>
      <c r="M630" s="19" t="s">
        <v>1665</v>
      </c>
      <c r="N630" s="4" t="s">
        <v>51</v>
      </c>
      <c r="O630" s="4" t="s">
        <v>1670</v>
      </c>
      <c r="P630" s="4" t="s">
        <v>63</v>
      </c>
      <c r="Q630" s="4" t="s">
        <v>63</v>
      </c>
      <c r="R630" s="4" t="s">
        <v>62</v>
      </c>
      <c r="V630" s="2">
        <v>1</v>
      </c>
      <c r="AV630" s="4" t="s">
        <v>51</v>
      </c>
      <c r="AW630" s="4" t="s">
        <v>1813</v>
      </c>
      <c r="AX630" s="4" t="s">
        <v>51</v>
      </c>
      <c r="AY630" s="4" t="s">
        <v>1668</v>
      </c>
      <c r="AZ630" s="4" t="s">
        <v>51</v>
      </c>
    </row>
    <row r="631" spans="1:52" ht="30" customHeight="1" x14ac:dyDescent="0.3">
      <c r="A631" s="19" t="s">
        <v>609</v>
      </c>
      <c r="B631" s="19" t="s">
        <v>1677</v>
      </c>
      <c r="C631" s="19" t="s">
        <v>168</v>
      </c>
      <c r="D631" s="20">
        <v>1</v>
      </c>
      <c r="E631" s="21">
        <v>0</v>
      </c>
      <c r="F631" s="22">
        <f>TRUNC(E631*D631,1)</f>
        <v>0</v>
      </c>
      <c r="G631" s="21">
        <v>0</v>
      </c>
      <c r="H631" s="22">
        <f>TRUNC(G631*D631,1)</f>
        <v>0</v>
      </c>
      <c r="I631" s="21">
        <f>TRUNC(SUMIF(V629:V631, RIGHTB(O631, 1), L629:L631)*U631, 2)</f>
        <v>0</v>
      </c>
      <c r="J631" s="22">
        <f>TRUNC(I631*D631,1)</f>
        <v>0</v>
      </c>
      <c r="K631" s="21">
        <f t="shared" si="101"/>
        <v>0</v>
      </c>
      <c r="L631" s="22">
        <f t="shared" si="101"/>
        <v>0</v>
      </c>
      <c r="M631" s="19" t="s">
        <v>51</v>
      </c>
      <c r="N631" s="4" t="s">
        <v>727</v>
      </c>
      <c r="O631" s="4" t="s">
        <v>571</v>
      </c>
      <c r="P631" s="4" t="s">
        <v>63</v>
      </c>
      <c r="Q631" s="4" t="s">
        <v>63</v>
      </c>
      <c r="R631" s="4" t="s">
        <v>63</v>
      </c>
      <c r="S631" s="2">
        <v>3</v>
      </c>
      <c r="T631" s="2">
        <v>2</v>
      </c>
      <c r="U631" s="2">
        <v>1</v>
      </c>
      <c r="AV631" s="4" t="s">
        <v>51</v>
      </c>
      <c r="AW631" s="4" t="s">
        <v>1814</v>
      </c>
      <c r="AX631" s="4" t="s">
        <v>51</v>
      </c>
      <c r="AY631" s="4" t="s">
        <v>51</v>
      </c>
      <c r="AZ631" s="4" t="s">
        <v>51</v>
      </c>
    </row>
    <row r="632" spans="1:52" ht="30" customHeight="1" x14ac:dyDescent="0.3">
      <c r="A632" s="19" t="s">
        <v>974</v>
      </c>
      <c r="B632" s="19" t="s">
        <v>51</v>
      </c>
      <c r="C632" s="19" t="s">
        <v>51</v>
      </c>
      <c r="D632" s="20"/>
      <c r="E632" s="21"/>
      <c r="F632" s="22">
        <f>TRUNC(SUMIF(N629:N631, N628, F629:F631),0)</f>
        <v>0</v>
      </c>
      <c r="G632" s="21"/>
      <c r="H632" s="22">
        <f>TRUNC(SUMIF(N629:N631, N628, H629:H631),0)</f>
        <v>0</v>
      </c>
      <c r="I632" s="21"/>
      <c r="J632" s="22">
        <f>TRUNC(SUMIF(N629:N631, N628, J629:J631),0)</f>
        <v>0</v>
      </c>
      <c r="K632" s="21"/>
      <c r="L632" s="22">
        <f>F632+H632+J632</f>
        <v>0</v>
      </c>
      <c r="M632" s="19" t="s">
        <v>51</v>
      </c>
      <c r="N632" s="4" t="s">
        <v>81</v>
      </c>
      <c r="O632" s="4" t="s">
        <v>81</v>
      </c>
      <c r="P632" s="4" t="s">
        <v>51</v>
      </c>
      <c r="Q632" s="4" t="s">
        <v>51</v>
      </c>
      <c r="R632" s="4" t="s">
        <v>51</v>
      </c>
      <c r="AV632" s="4" t="s">
        <v>51</v>
      </c>
      <c r="AW632" s="4" t="s">
        <v>51</v>
      </c>
      <c r="AX632" s="4" t="s">
        <v>51</v>
      </c>
      <c r="AY632" s="4" t="s">
        <v>51</v>
      </c>
      <c r="AZ632" s="4" t="s">
        <v>51</v>
      </c>
    </row>
    <row r="633" spans="1:52" ht="30" customHeight="1" x14ac:dyDescent="0.3">
      <c r="A633" s="20"/>
      <c r="B633" s="20"/>
      <c r="C633" s="20"/>
      <c r="D633" s="20"/>
      <c r="E633" s="21"/>
      <c r="F633" s="22"/>
      <c r="G633" s="21"/>
      <c r="H633" s="22"/>
      <c r="I633" s="21"/>
      <c r="J633" s="22"/>
      <c r="K633" s="21"/>
      <c r="L633" s="22"/>
      <c r="M633" s="20"/>
    </row>
    <row r="634" spans="1:52" ht="30" customHeight="1" x14ac:dyDescent="0.3">
      <c r="A634" s="14" t="s">
        <v>1815</v>
      </c>
      <c r="B634" s="15"/>
      <c r="C634" s="15"/>
      <c r="D634" s="15"/>
      <c r="E634" s="16"/>
      <c r="F634" s="17"/>
      <c r="G634" s="16"/>
      <c r="H634" s="17"/>
      <c r="I634" s="16"/>
      <c r="J634" s="17"/>
      <c r="K634" s="16"/>
      <c r="L634" s="17"/>
      <c r="M634" s="18"/>
      <c r="N634" s="4" t="s">
        <v>731</v>
      </c>
    </row>
    <row r="635" spans="1:52" ht="30" customHeight="1" x14ac:dyDescent="0.3">
      <c r="A635" s="19" t="s">
        <v>1705</v>
      </c>
      <c r="B635" s="19" t="s">
        <v>1003</v>
      </c>
      <c r="C635" s="19" t="s">
        <v>1004</v>
      </c>
      <c r="D635" s="20">
        <v>0.16250000000000001</v>
      </c>
      <c r="E635" s="21">
        <f>단가대비표!O179</f>
        <v>0</v>
      </c>
      <c r="F635" s="22">
        <f>TRUNC(E635*D635,1)</f>
        <v>0</v>
      </c>
      <c r="G635" s="21">
        <f>단가대비표!P179</f>
        <v>0</v>
      </c>
      <c r="H635" s="22">
        <f>TRUNC(G635*D635,1)</f>
        <v>0</v>
      </c>
      <c r="I635" s="21">
        <f>단가대비표!V179</f>
        <v>0</v>
      </c>
      <c r="J635" s="22">
        <f>TRUNC(I635*D635,1)</f>
        <v>0</v>
      </c>
      <c r="K635" s="21">
        <f t="shared" ref="K635:L639" si="102">TRUNC(E635+G635+I635,1)</f>
        <v>0</v>
      </c>
      <c r="L635" s="22">
        <f t="shared" si="102"/>
        <v>0</v>
      </c>
      <c r="M635" s="19" t="s">
        <v>1665</v>
      </c>
      <c r="N635" s="4" t="s">
        <v>51</v>
      </c>
      <c r="O635" s="4" t="s">
        <v>1706</v>
      </c>
      <c r="P635" s="4" t="s">
        <v>63</v>
      </c>
      <c r="Q635" s="4" t="s">
        <v>63</v>
      </c>
      <c r="R635" s="4" t="s">
        <v>62</v>
      </c>
      <c r="V635" s="2">
        <v>1</v>
      </c>
      <c r="AV635" s="4" t="s">
        <v>51</v>
      </c>
      <c r="AW635" s="4" t="s">
        <v>1816</v>
      </c>
      <c r="AX635" s="4" t="s">
        <v>51</v>
      </c>
      <c r="AY635" s="4" t="s">
        <v>1668</v>
      </c>
      <c r="AZ635" s="4" t="s">
        <v>51</v>
      </c>
    </row>
    <row r="636" spans="1:52" ht="30" customHeight="1" x14ac:dyDescent="0.3">
      <c r="A636" s="19" t="s">
        <v>1695</v>
      </c>
      <c r="B636" s="19" t="s">
        <v>1003</v>
      </c>
      <c r="C636" s="19" t="s">
        <v>1004</v>
      </c>
      <c r="D636" s="20">
        <v>0.1</v>
      </c>
      <c r="E636" s="21">
        <f>단가대비표!O180</f>
        <v>0</v>
      </c>
      <c r="F636" s="22">
        <f>TRUNC(E636*D636,1)</f>
        <v>0</v>
      </c>
      <c r="G636" s="21">
        <f>단가대비표!P180</f>
        <v>0</v>
      </c>
      <c r="H636" s="22">
        <f>TRUNC(G636*D636,1)</f>
        <v>0</v>
      </c>
      <c r="I636" s="21">
        <f>단가대비표!V180</f>
        <v>0</v>
      </c>
      <c r="J636" s="22">
        <f>TRUNC(I636*D636,1)</f>
        <v>0</v>
      </c>
      <c r="K636" s="21">
        <f t="shared" si="102"/>
        <v>0</v>
      </c>
      <c r="L636" s="22">
        <f t="shared" si="102"/>
        <v>0</v>
      </c>
      <c r="M636" s="19" t="s">
        <v>1665</v>
      </c>
      <c r="N636" s="4" t="s">
        <v>51</v>
      </c>
      <c r="O636" s="4" t="s">
        <v>1696</v>
      </c>
      <c r="P636" s="4" t="s">
        <v>63</v>
      </c>
      <c r="Q636" s="4" t="s">
        <v>63</v>
      </c>
      <c r="R636" s="4" t="s">
        <v>62</v>
      </c>
      <c r="V636" s="2">
        <v>1</v>
      </c>
      <c r="AV636" s="4" t="s">
        <v>51</v>
      </c>
      <c r="AW636" s="4" t="s">
        <v>1817</v>
      </c>
      <c r="AX636" s="4" t="s">
        <v>51</v>
      </c>
      <c r="AY636" s="4" t="s">
        <v>1668</v>
      </c>
      <c r="AZ636" s="4" t="s">
        <v>51</v>
      </c>
    </row>
    <row r="637" spans="1:52" ht="30" customHeight="1" x14ac:dyDescent="0.3">
      <c r="A637" s="19" t="s">
        <v>1664</v>
      </c>
      <c r="B637" s="19" t="s">
        <v>1003</v>
      </c>
      <c r="C637" s="19" t="s">
        <v>1004</v>
      </c>
      <c r="D637" s="20">
        <v>0.1</v>
      </c>
      <c r="E637" s="21">
        <f>단가대비표!O181</f>
        <v>0</v>
      </c>
      <c r="F637" s="22">
        <f>TRUNC(E637*D637,1)</f>
        <v>0</v>
      </c>
      <c r="G637" s="21">
        <f>단가대비표!P181</f>
        <v>0</v>
      </c>
      <c r="H637" s="22">
        <f>TRUNC(G637*D637,1)</f>
        <v>0</v>
      </c>
      <c r="I637" s="21">
        <f>단가대비표!V181</f>
        <v>0</v>
      </c>
      <c r="J637" s="22">
        <f>TRUNC(I637*D637,1)</f>
        <v>0</v>
      </c>
      <c r="K637" s="21">
        <f t="shared" si="102"/>
        <v>0</v>
      </c>
      <c r="L637" s="22">
        <f t="shared" si="102"/>
        <v>0</v>
      </c>
      <c r="M637" s="19" t="s">
        <v>1665</v>
      </c>
      <c r="N637" s="4" t="s">
        <v>51</v>
      </c>
      <c r="O637" s="4" t="s">
        <v>1666</v>
      </c>
      <c r="P637" s="4" t="s">
        <v>63</v>
      </c>
      <c r="Q637" s="4" t="s">
        <v>63</v>
      </c>
      <c r="R637" s="4" t="s">
        <v>62</v>
      </c>
      <c r="V637" s="2">
        <v>1</v>
      </c>
      <c r="AV637" s="4" t="s">
        <v>51</v>
      </c>
      <c r="AW637" s="4" t="s">
        <v>1818</v>
      </c>
      <c r="AX637" s="4" t="s">
        <v>51</v>
      </c>
      <c r="AY637" s="4" t="s">
        <v>1668</v>
      </c>
      <c r="AZ637" s="4" t="s">
        <v>51</v>
      </c>
    </row>
    <row r="638" spans="1:52" ht="30" customHeight="1" x14ac:dyDescent="0.3">
      <c r="A638" s="19" t="s">
        <v>1672</v>
      </c>
      <c r="B638" s="19" t="s">
        <v>1673</v>
      </c>
      <c r="C638" s="19" t="s">
        <v>1674</v>
      </c>
      <c r="D638" s="20">
        <v>452</v>
      </c>
      <c r="E638" s="21">
        <f>단가대비표!O157</f>
        <v>0</v>
      </c>
      <c r="F638" s="22">
        <f>TRUNC(E638*D638,1)</f>
        <v>0</v>
      </c>
      <c r="G638" s="21">
        <f>단가대비표!P157</f>
        <v>0</v>
      </c>
      <c r="H638" s="22">
        <f>TRUNC(G638*D638,1)</f>
        <v>0</v>
      </c>
      <c r="I638" s="21">
        <f>단가대비표!V157</f>
        <v>0</v>
      </c>
      <c r="J638" s="22">
        <f>TRUNC(I638*D638,1)</f>
        <v>0</v>
      </c>
      <c r="K638" s="21">
        <f t="shared" si="102"/>
        <v>0</v>
      </c>
      <c r="L638" s="22">
        <f t="shared" si="102"/>
        <v>0</v>
      </c>
      <c r="M638" s="19" t="s">
        <v>1665</v>
      </c>
      <c r="N638" s="4" t="s">
        <v>51</v>
      </c>
      <c r="O638" s="4" t="s">
        <v>1675</v>
      </c>
      <c r="P638" s="4" t="s">
        <v>63</v>
      </c>
      <c r="Q638" s="4" t="s">
        <v>63</v>
      </c>
      <c r="R638" s="4" t="s">
        <v>62</v>
      </c>
      <c r="V638" s="2">
        <v>1</v>
      </c>
      <c r="AV638" s="4" t="s">
        <v>51</v>
      </c>
      <c r="AW638" s="4" t="s">
        <v>1819</v>
      </c>
      <c r="AX638" s="4" t="s">
        <v>51</v>
      </c>
      <c r="AY638" s="4" t="s">
        <v>1668</v>
      </c>
      <c r="AZ638" s="4" t="s">
        <v>51</v>
      </c>
    </row>
    <row r="639" spans="1:52" ht="30" customHeight="1" x14ac:dyDescent="0.3">
      <c r="A639" s="19" t="s">
        <v>609</v>
      </c>
      <c r="B639" s="19" t="s">
        <v>1677</v>
      </c>
      <c r="C639" s="19" t="s">
        <v>168</v>
      </c>
      <c r="D639" s="20">
        <v>1</v>
      </c>
      <c r="E639" s="21">
        <v>0</v>
      </c>
      <c r="F639" s="22">
        <f>TRUNC(E639*D639,1)</f>
        <v>0</v>
      </c>
      <c r="G639" s="21">
        <v>0</v>
      </c>
      <c r="H639" s="22">
        <f>TRUNC(G639*D639,1)</f>
        <v>0</v>
      </c>
      <c r="I639" s="21">
        <f>TRUNC(SUMIF(V635:V639, RIGHTB(O639, 1), L635:L639)*U639, 2)</f>
        <v>0</v>
      </c>
      <c r="J639" s="22">
        <f>TRUNC(I639*D639,1)</f>
        <v>0</v>
      </c>
      <c r="K639" s="21">
        <f t="shared" si="102"/>
        <v>0</v>
      </c>
      <c r="L639" s="22">
        <f t="shared" si="102"/>
        <v>0</v>
      </c>
      <c r="M639" s="19" t="s">
        <v>51</v>
      </c>
      <c r="N639" s="4" t="s">
        <v>731</v>
      </c>
      <c r="O639" s="4" t="s">
        <v>571</v>
      </c>
      <c r="P639" s="4" t="s">
        <v>63</v>
      </c>
      <c r="Q639" s="4" t="s">
        <v>63</v>
      </c>
      <c r="R639" s="4" t="s">
        <v>63</v>
      </c>
      <c r="S639" s="2">
        <v>3</v>
      </c>
      <c r="T639" s="2">
        <v>2</v>
      </c>
      <c r="U639" s="2">
        <v>1</v>
      </c>
      <c r="AV639" s="4" t="s">
        <v>51</v>
      </c>
      <c r="AW639" s="4" t="s">
        <v>1820</v>
      </c>
      <c r="AX639" s="4" t="s">
        <v>51</v>
      </c>
      <c r="AY639" s="4" t="s">
        <v>51</v>
      </c>
      <c r="AZ639" s="4" t="s">
        <v>51</v>
      </c>
    </row>
    <row r="640" spans="1:52" ht="30" customHeight="1" x14ac:dyDescent="0.3">
      <c r="A640" s="19" t="s">
        <v>974</v>
      </c>
      <c r="B640" s="19" t="s">
        <v>51</v>
      </c>
      <c r="C640" s="19" t="s">
        <v>51</v>
      </c>
      <c r="D640" s="20"/>
      <c r="E640" s="21"/>
      <c r="F640" s="22">
        <f>TRUNC(SUMIF(N635:N639, N634, F635:F639),0)</f>
        <v>0</v>
      </c>
      <c r="G640" s="21"/>
      <c r="H640" s="22">
        <f>TRUNC(SUMIF(N635:N639, N634, H635:H639),0)</f>
        <v>0</v>
      </c>
      <c r="I640" s="21"/>
      <c r="J640" s="22">
        <f>TRUNC(SUMIF(N635:N639, N634, J635:J639),0)</f>
        <v>0</v>
      </c>
      <c r="K640" s="21"/>
      <c r="L640" s="22">
        <f>F640+H640+J640</f>
        <v>0</v>
      </c>
      <c r="M640" s="19" t="s">
        <v>51</v>
      </c>
      <c r="N640" s="4" t="s">
        <v>81</v>
      </c>
      <c r="O640" s="4" t="s">
        <v>81</v>
      </c>
      <c r="P640" s="4" t="s">
        <v>51</v>
      </c>
      <c r="Q640" s="4" t="s">
        <v>51</v>
      </c>
      <c r="R640" s="4" t="s">
        <v>51</v>
      </c>
      <c r="AV640" s="4" t="s">
        <v>51</v>
      </c>
      <c r="AW640" s="4" t="s">
        <v>51</v>
      </c>
      <c r="AX640" s="4" t="s">
        <v>51</v>
      </c>
      <c r="AY640" s="4" t="s">
        <v>51</v>
      </c>
      <c r="AZ640" s="4" t="s">
        <v>51</v>
      </c>
    </row>
    <row r="641" spans="1:52" ht="30" customHeight="1" x14ac:dyDescent="0.3">
      <c r="A641" s="20"/>
      <c r="B641" s="20"/>
      <c r="C641" s="20"/>
      <c r="D641" s="20"/>
      <c r="E641" s="21"/>
      <c r="F641" s="22"/>
      <c r="G641" s="21"/>
      <c r="H641" s="22"/>
      <c r="I641" s="21"/>
      <c r="J641" s="22"/>
      <c r="K641" s="21"/>
      <c r="L641" s="22"/>
      <c r="M641" s="20"/>
    </row>
    <row r="642" spans="1:52" ht="30" customHeight="1" x14ac:dyDescent="0.3">
      <c r="A642" s="14" t="s">
        <v>1821</v>
      </c>
      <c r="B642" s="15"/>
      <c r="C642" s="15"/>
      <c r="D642" s="15"/>
      <c r="E642" s="16"/>
      <c r="F642" s="17"/>
      <c r="G642" s="16"/>
      <c r="H642" s="17"/>
      <c r="I642" s="16"/>
      <c r="J642" s="17"/>
      <c r="K642" s="16"/>
      <c r="L642" s="17"/>
      <c r="M642" s="18"/>
      <c r="N642" s="4" t="s">
        <v>735</v>
      </c>
    </row>
    <row r="643" spans="1:52" ht="30" customHeight="1" x14ac:dyDescent="0.3">
      <c r="A643" s="19" t="s">
        <v>1705</v>
      </c>
      <c r="B643" s="19" t="s">
        <v>1003</v>
      </c>
      <c r="C643" s="19" t="s">
        <v>1004</v>
      </c>
      <c r="D643" s="20">
        <v>0.16250000000000001</v>
      </c>
      <c r="E643" s="21">
        <f>단가대비표!O179</f>
        <v>0</v>
      </c>
      <c r="F643" s="22">
        <f>TRUNC(E643*D643,1)</f>
        <v>0</v>
      </c>
      <c r="G643" s="21">
        <f>단가대비표!P179</f>
        <v>0</v>
      </c>
      <c r="H643" s="22">
        <f>TRUNC(G643*D643,1)</f>
        <v>0</v>
      </c>
      <c r="I643" s="21">
        <f>단가대비표!V179</f>
        <v>0</v>
      </c>
      <c r="J643" s="22">
        <f>TRUNC(I643*D643,1)</f>
        <v>0</v>
      </c>
      <c r="K643" s="21">
        <f t="shared" ref="K643:L647" si="103">TRUNC(E643+G643+I643,1)</f>
        <v>0</v>
      </c>
      <c r="L643" s="22">
        <f t="shared" si="103"/>
        <v>0</v>
      </c>
      <c r="M643" s="19" t="s">
        <v>1665</v>
      </c>
      <c r="N643" s="4" t="s">
        <v>51</v>
      </c>
      <c r="O643" s="4" t="s">
        <v>1706</v>
      </c>
      <c r="P643" s="4" t="s">
        <v>63</v>
      </c>
      <c r="Q643" s="4" t="s">
        <v>63</v>
      </c>
      <c r="R643" s="4" t="s">
        <v>62</v>
      </c>
      <c r="V643" s="2">
        <v>1</v>
      </c>
      <c r="AV643" s="4" t="s">
        <v>51</v>
      </c>
      <c r="AW643" s="4" t="s">
        <v>1822</v>
      </c>
      <c r="AX643" s="4" t="s">
        <v>51</v>
      </c>
      <c r="AY643" s="4" t="s">
        <v>1668</v>
      </c>
      <c r="AZ643" s="4" t="s">
        <v>51</v>
      </c>
    </row>
    <row r="644" spans="1:52" ht="30" customHeight="1" x14ac:dyDescent="0.3">
      <c r="A644" s="19" t="s">
        <v>1695</v>
      </c>
      <c r="B644" s="19" t="s">
        <v>1003</v>
      </c>
      <c r="C644" s="19" t="s">
        <v>1004</v>
      </c>
      <c r="D644" s="20">
        <v>0.1</v>
      </c>
      <c r="E644" s="21">
        <f>단가대비표!O180</f>
        <v>0</v>
      </c>
      <c r="F644" s="22">
        <f>TRUNC(E644*D644,1)</f>
        <v>0</v>
      </c>
      <c r="G644" s="21">
        <f>단가대비표!P180</f>
        <v>0</v>
      </c>
      <c r="H644" s="22">
        <f>TRUNC(G644*D644,1)</f>
        <v>0</v>
      </c>
      <c r="I644" s="21">
        <f>단가대비표!V180</f>
        <v>0</v>
      </c>
      <c r="J644" s="22">
        <f>TRUNC(I644*D644,1)</f>
        <v>0</v>
      </c>
      <c r="K644" s="21">
        <f t="shared" si="103"/>
        <v>0</v>
      </c>
      <c r="L644" s="22">
        <f t="shared" si="103"/>
        <v>0</v>
      </c>
      <c r="M644" s="19" t="s">
        <v>1665</v>
      </c>
      <c r="N644" s="4" t="s">
        <v>51</v>
      </c>
      <c r="O644" s="4" t="s">
        <v>1696</v>
      </c>
      <c r="P644" s="4" t="s">
        <v>63</v>
      </c>
      <c r="Q644" s="4" t="s">
        <v>63</v>
      </c>
      <c r="R644" s="4" t="s">
        <v>62</v>
      </c>
      <c r="V644" s="2">
        <v>1</v>
      </c>
      <c r="AV644" s="4" t="s">
        <v>51</v>
      </c>
      <c r="AW644" s="4" t="s">
        <v>1823</v>
      </c>
      <c r="AX644" s="4" t="s">
        <v>51</v>
      </c>
      <c r="AY644" s="4" t="s">
        <v>1668</v>
      </c>
      <c r="AZ644" s="4" t="s">
        <v>51</v>
      </c>
    </row>
    <row r="645" spans="1:52" ht="30" customHeight="1" x14ac:dyDescent="0.3">
      <c r="A645" s="19" t="s">
        <v>1664</v>
      </c>
      <c r="B645" s="19" t="s">
        <v>1003</v>
      </c>
      <c r="C645" s="19" t="s">
        <v>1004</v>
      </c>
      <c r="D645" s="20">
        <v>0.1</v>
      </c>
      <c r="E645" s="21">
        <f>단가대비표!O181</f>
        <v>0</v>
      </c>
      <c r="F645" s="22">
        <f>TRUNC(E645*D645,1)</f>
        <v>0</v>
      </c>
      <c r="G645" s="21">
        <f>단가대비표!P181</f>
        <v>0</v>
      </c>
      <c r="H645" s="22">
        <f>TRUNC(G645*D645,1)</f>
        <v>0</v>
      </c>
      <c r="I645" s="21">
        <f>단가대비표!V181</f>
        <v>0</v>
      </c>
      <c r="J645" s="22">
        <f>TRUNC(I645*D645,1)</f>
        <v>0</v>
      </c>
      <c r="K645" s="21">
        <f t="shared" si="103"/>
        <v>0</v>
      </c>
      <c r="L645" s="22">
        <f t="shared" si="103"/>
        <v>0</v>
      </c>
      <c r="M645" s="19" t="s">
        <v>1665</v>
      </c>
      <c r="N645" s="4" t="s">
        <v>51</v>
      </c>
      <c r="O645" s="4" t="s">
        <v>1666</v>
      </c>
      <c r="P645" s="4" t="s">
        <v>63</v>
      </c>
      <c r="Q645" s="4" t="s">
        <v>63</v>
      </c>
      <c r="R645" s="4" t="s">
        <v>62</v>
      </c>
      <c r="V645" s="2">
        <v>1</v>
      </c>
      <c r="AV645" s="4" t="s">
        <v>51</v>
      </c>
      <c r="AW645" s="4" t="s">
        <v>1824</v>
      </c>
      <c r="AX645" s="4" t="s">
        <v>51</v>
      </c>
      <c r="AY645" s="4" t="s">
        <v>1668</v>
      </c>
      <c r="AZ645" s="4" t="s">
        <v>51</v>
      </c>
    </row>
    <row r="646" spans="1:52" ht="30" customHeight="1" x14ac:dyDescent="0.3">
      <c r="A646" s="19" t="s">
        <v>1672</v>
      </c>
      <c r="B646" s="19" t="s">
        <v>1673</v>
      </c>
      <c r="C646" s="19" t="s">
        <v>1674</v>
      </c>
      <c r="D646" s="20">
        <v>452</v>
      </c>
      <c r="E646" s="21">
        <f>단가대비표!O157</f>
        <v>0</v>
      </c>
      <c r="F646" s="22">
        <f>TRUNC(E646*D646,1)</f>
        <v>0</v>
      </c>
      <c r="G646" s="21">
        <f>단가대비표!P157</f>
        <v>0</v>
      </c>
      <c r="H646" s="22">
        <f>TRUNC(G646*D646,1)</f>
        <v>0</v>
      </c>
      <c r="I646" s="21">
        <f>단가대비표!V157</f>
        <v>0</v>
      </c>
      <c r="J646" s="22">
        <f>TRUNC(I646*D646,1)</f>
        <v>0</v>
      </c>
      <c r="K646" s="21">
        <f t="shared" si="103"/>
        <v>0</v>
      </c>
      <c r="L646" s="22">
        <f t="shared" si="103"/>
        <v>0</v>
      </c>
      <c r="M646" s="19" t="s">
        <v>1665</v>
      </c>
      <c r="N646" s="4" t="s">
        <v>51</v>
      </c>
      <c r="O646" s="4" t="s">
        <v>1675</v>
      </c>
      <c r="P646" s="4" t="s">
        <v>63</v>
      </c>
      <c r="Q646" s="4" t="s">
        <v>63</v>
      </c>
      <c r="R646" s="4" t="s">
        <v>62</v>
      </c>
      <c r="V646" s="2">
        <v>1</v>
      </c>
      <c r="AV646" s="4" t="s">
        <v>51</v>
      </c>
      <c r="AW646" s="4" t="s">
        <v>1825</v>
      </c>
      <c r="AX646" s="4" t="s">
        <v>51</v>
      </c>
      <c r="AY646" s="4" t="s">
        <v>1668</v>
      </c>
      <c r="AZ646" s="4" t="s">
        <v>51</v>
      </c>
    </row>
    <row r="647" spans="1:52" ht="30" customHeight="1" x14ac:dyDescent="0.3">
      <c r="A647" s="19" t="s">
        <v>609</v>
      </c>
      <c r="B647" s="19" t="s">
        <v>1677</v>
      </c>
      <c r="C647" s="19" t="s">
        <v>168</v>
      </c>
      <c r="D647" s="20">
        <v>1</v>
      </c>
      <c r="E647" s="21">
        <v>0</v>
      </c>
      <c r="F647" s="22">
        <f>TRUNC(E647*D647,1)</f>
        <v>0</v>
      </c>
      <c r="G647" s="21">
        <v>0</v>
      </c>
      <c r="H647" s="22">
        <f>TRUNC(G647*D647,1)</f>
        <v>0</v>
      </c>
      <c r="I647" s="21">
        <f>TRUNC(SUMIF(V643:V647, RIGHTB(O647, 1), L643:L647)*U647, 2)</f>
        <v>0</v>
      </c>
      <c r="J647" s="22">
        <f>TRUNC(I647*D647,1)</f>
        <v>0</v>
      </c>
      <c r="K647" s="21">
        <f t="shared" si="103"/>
        <v>0</v>
      </c>
      <c r="L647" s="22">
        <f t="shared" si="103"/>
        <v>0</v>
      </c>
      <c r="M647" s="19" t="s">
        <v>51</v>
      </c>
      <c r="N647" s="4" t="s">
        <v>735</v>
      </c>
      <c r="O647" s="4" t="s">
        <v>571</v>
      </c>
      <c r="P647" s="4" t="s">
        <v>63</v>
      </c>
      <c r="Q647" s="4" t="s">
        <v>63</v>
      </c>
      <c r="R647" s="4" t="s">
        <v>63</v>
      </c>
      <c r="S647" s="2">
        <v>3</v>
      </c>
      <c r="T647" s="2">
        <v>2</v>
      </c>
      <c r="U647" s="2">
        <v>1</v>
      </c>
      <c r="AV647" s="4" t="s">
        <v>51</v>
      </c>
      <c r="AW647" s="4" t="s">
        <v>1826</v>
      </c>
      <c r="AX647" s="4" t="s">
        <v>51</v>
      </c>
      <c r="AY647" s="4" t="s">
        <v>51</v>
      </c>
      <c r="AZ647" s="4" t="s">
        <v>51</v>
      </c>
    </row>
    <row r="648" spans="1:52" ht="30" customHeight="1" x14ac:dyDescent="0.3">
      <c r="A648" s="19" t="s">
        <v>974</v>
      </c>
      <c r="B648" s="19" t="s">
        <v>51</v>
      </c>
      <c r="C648" s="19" t="s">
        <v>51</v>
      </c>
      <c r="D648" s="20"/>
      <c r="E648" s="21"/>
      <c r="F648" s="22">
        <f>TRUNC(SUMIF(N643:N647, N642, F643:F647),0)</f>
        <v>0</v>
      </c>
      <c r="G648" s="21"/>
      <c r="H648" s="22">
        <f>TRUNC(SUMIF(N643:N647, N642, H643:H647),0)</f>
        <v>0</v>
      </c>
      <c r="I648" s="21"/>
      <c r="J648" s="22">
        <f>TRUNC(SUMIF(N643:N647, N642, J643:J647),0)</f>
        <v>0</v>
      </c>
      <c r="K648" s="21"/>
      <c r="L648" s="22">
        <f>F648+H648+J648</f>
        <v>0</v>
      </c>
      <c r="M648" s="19" t="s">
        <v>51</v>
      </c>
      <c r="N648" s="4" t="s">
        <v>81</v>
      </c>
      <c r="O648" s="4" t="s">
        <v>81</v>
      </c>
      <c r="P648" s="4" t="s">
        <v>51</v>
      </c>
      <c r="Q648" s="4" t="s">
        <v>51</v>
      </c>
      <c r="R648" s="4" t="s">
        <v>51</v>
      </c>
      <c r="AV648" s="4" t="s">
        <v>51</v>
      </c>
      <c r="AW648" s="4" t="s">
        <v>51</v>
      </c>
      <c r="AX648" s="4" t="s">
        <v>51</v>
      </c>
      <c r="AY648" s="4" t="s">
        <v>51</v>
      </c>
      <c r="AZ648" s="4" t="s">
        <v>51</v>
      </c>
    </row>
    <row r="649" spans="1:52" ht="30" customHeight="1" x14ac:dyDescent="0.3">
      <c r="A649" s="20"/>
      <c r="B649" s="20"/>
      <c r="C649" s="20"/>
      <c r="D649" s="20"/>
      <c r="E649" s="21"/>
      <c r="F649" s="22"/>
      <c r="G649" s="21"/>
      <c r="H649" s="22"/>
      <c r="I649" s="21"/>
      <c r="J649" s="22"/>
      <c r="K649" s="21"/>
      <c r="L649" s="22"/>
      <c r="M649" s="20"/>
    </row>
    <row r="650" spans="1:52" ht="30" customHeight="1" x14ac:dyDescent="0.3">
      <c r="A650" s="14" t="s">
        <v>1827</v>
      </c>
      <c r="B650" s="15"/>
      <c r="C650" s="15"/>
      <c r="D650" s="15"/>
      <c r="E650" s="16"/>
      <c r="F650" s="17"/>
      <c r="G650" s="16"/>
      <c r="H650" s="17"/>
      <c r="I650" s="16"/>
      <c r="J650" s="17"/>
      <c r="K650" s="16"/>
      <c r="L650" s="17"/>
      <c r="M650" s="18"/>
      <c r="N650" s="4" t="s">
        <v>739</v>
      </c>
    </row>
    <row r="651" spans="1:52" ht="30" customHeight="1" x14ac:dyDescent="0.3">
      <c r="A651" s="19" t="s">
        <v>1705</v>
      </c>
      <c r="B651" s="19" t="s">
        <v>1003</v>
      </c>
      <c r="C651" s="19" t="s">
        <v>1004</v>
      </c>
      <c r="D651" s="20">
        <v>0.6875</v>
      </c>
      <c r="E651" s="21">
        <f>단가대비표!O179</f>
        <v>0</v>
      </c>
      <c r="F651" s="22">
        <f t="shared" ref="F651:F656" si="104">TRUNC(E651*D651,1)</f>
        <v>0</v>
      </c>
      <c r="G651" s="21">
        <f>단가대비표!P179</f>
        <v>0</v>
      </c>
      <c r="H651" s="22">
        <f t="shared" ref="H651:H656" si="105">TRUNC(G651*D651,1)</f>
        <v>0</v>
      </c>
      <c r="I651" s="21">
        <f>단가대비표!V179</f>
        <v>0</v>
      </c>
      <c r="J651" s="22">
        <f t="shared" ref="J651:J656" si="106">TRUNC(I651*D651,1)</f>
        <v>0</v>
      </c>
      <c r="K651" s="21">
        <f t="shared" ref="K651:L656" si="107">TRUNC(E651+G651+I651,1)</f>
        <v>0</v>
      </c>
      <c r="L651" s="22">
        <f t="shared" si="107"/>
        <v>0</v>
      </c>
      <c r="M651" s="19" t="s">
        <v>1665</v>
      </c>
      <c r="N651" s="4" t="s">
        <v>51</v>
      </c>
      <c r="O651" s="4" t="s">
        <v>1706</v>
      </c>
      <c r="P651" s="4" t="s">
        <v>63</v>
      </c>
      <c r="Q651" s="4" t="s">
        <v>63</v>
      </c>
      <c r="R651" s="4" t="s">
        <v>62</v>
      </c>
      <c r="V651" s="2">
        <v>1</v>
      </c>
      <c r="AV651" s="4" t="s">
        <v>51</v>
      </c>
      <c r="AW651" s="4" t="s">
        <v>1828</v>
      </c>
      <c r="AX651" s="4" t="s">
        <v>51</v>
      </c>
      <c r="AY651" s="4" t="s">
        <v>1668</v>
      </c>
      <c r="AZ651" s="4" t="s">
        <v>51</v>
      </c>
    </row>
    <row r="652" spans="1:52" ht="30" customHeight="1" x14ac:dyDescent="0.3">
      <c r="A652" s="19" t="s">
        <v>1695</v>
      </c>
      <c r="B652" s="19" t="s">
        <v>1003</v>
      </c>
      <c r="C652" s="19" t="s">
        <v>1004</v>
      </c>
      <c r="D652" s="20">
        <v>0.3</v>
      </c>
      <c r="E652" s="21">
        <f>단가대비표!O180</f>
        <v>0</v>
      </c>
      <c r="F652" s="22">
        <f t="shared" si="104"/>
        <v>0</v>
      </c>
      <c r="G652" s="21">
        <f>단가대비표!P180</f>
        <v>0</v>
      </c>
      <c r="H652" s="22">
        <f t="shared" si="105"/>
        <v>0</v>
      </c>
      <c r="I652" s="21">
        <f>단가대비표!V180</f>
        <v>0</v>
      </c>
      <c r="J652" s="22">
        <f t="shared" si="106"/>
        <v>0</v>
      </c>
      <c r="K652" s="21">
        <f t="shared" si="107"/>
        <v>0</v>
      </c>
      <c r="L652" s="22">
        <f t="shared" si="107"/>
        <v>0</v>
      </c>
      <c r="M652" s="19" t="s">
        <v>1665</v>
      </c>
      <c r="N652" s="4" t="s">
        <v>51</v>
      </c>
      <c r="O652" s="4" t="s">
        <v>1696</v>
      </c>
      <c r="P652" s="4" t="s">
        <v>63</v>
      </c>
      <c r="Q652" s="4" t="s">
        <v>63</v>
      </c>
      <c r="R652" s="4" t="s">
        <v>62</v>
      </c>
      <c r="V652" s="2">
        <v>1</v>
      </c>
      <c r="AV652" s="4" t="s">
        <v>51</v>
      </c>
      <c r="AW652" s="4" t="s">
        <v>1829</v>
      </c>
      <c r="AX652" s="4" t="s">
        <v>51</v>
      </c>
      <c r="AY652" s="4" t="s">
        <v>1668</v>
      </c>
      <c r="AZ652" s="4" t="s">
        <v>51</v>
      </c>
    </row>
    <row r="653" spans="1:52" ht="30" customHeight="1" x14ac:dyDescent="0.3">
      <c r="A653" s="19" t="s">
        <v>1664</v>
      </c>
      <c r="B653" s="19" t="s">
        <v>1003</v>
      </c>
      <c r="C653" s="19" t="s">
        <v>1004</v>
      </c>
      <c r="D653" s="20">
        <v>0.5625</v>
      </c>
      <c r="E653" s="21">
        <f>단가대비표!O181</f>
        <v>0</v>
      </c>
      <c r="F653" s="22">
        <f t="shared" si="104"/>
        <v>0</v>
      </c>
      <c r="G653" s="21">
        <f>단가대비표!P181</f>
        <v>0</v>
      </c>
      <c r="H653" s="22">
        <f t="shared" si="105"/>
        <v>0</v>
      </c>
      <c r="I653" s="21">
        <f>단가대비표!V181</f>
        <v>0</v>
      </c>
      <c r="J653" s="22">
        <f t="shared" si="106"/>
        <v>0</v>
      </c>
      <c r="K653" s="21">
        <f t="shared" si="107"/>
        <v>0</v>
      </c>
      <c r="L653" s="22">
        <f t="shared" si="107"/>
        <v>0</v>
      </c>
      <c r="M653" s="19" t="s">
        <v>1665</v>
      </c>
      <c r="N653" s="4" t="s">
        <v>51</v>
      </c>
      <c r="O653" s="4" t="s">
        <v>1666</v>
      </c>
      <c r="P653" s="4" t="s">
        <v>63</v>
      </c>
      <c r="Q653" s="4" t="s">
        <v>63</v>
      </c>
      <c r="R653" s="4" t="s">
        <v>62</v>
      </c>
      <c r="V653" s="2">
        <v>1</v>
      </c>
      <c r="AV653" s="4" t="s">
        <v>51</v>
      </c>
      <c r="AW653" s="4" t="s">
        <v>1830</v>
      </c>
      <c r="AX653" s="4" t="s">
        <v>51</v>
      </c>
      <c r="AY653" s="4" t="s">
        <v>1668</v>
      </c>
      <c r="AZ653" s="4" t="s">
        <v>51</v>
      </c>
    </row>
    <row r="654" spans="1:52" ht="30" customHeight="1" x14ac:dyDescent="0.3">
      <c r="A654" s="19" t="s">
        <v>1669</v>
      </c>
      <c r="B654" s="19" t="s">
        <v>1003</v>
      </c>
      <c r="C654" s="19" t="s">
        <v>1004</v>
      </c>
      <c r="D654" s="20">
        <v>0.3125</v>
      </c>
      <c r="E654" s="21">
        <f>단가대비표!O182</f>
        <v>0</v>
      </c>
      <c r="F654" s="22">
        <f t="shared" si="104"/>
        <v>0</v>
      </c>
      <c r="G654" s="21">
        <f>단가대비표!P182</f>
        <v>0</v>
      </c>
      <c r="H654" s="22">
        <f t="shared" si="105"/>
        <v>0</v>
      </c>
      <c r="I654" s="21">
        <f>단가대비표!V182</f>
        <v>0</v>
      </c>
      <c r="J654" s="22">
        <f t="shared" si="106"/>
        <v>0</v>
      </c>
      <c r="K654" s="21">
        <f t="shared" si="107"/>
        <v>0</v>
      </c>
      <c r="L654" s="22">
        <f t="shared" si="107"/>
        <v>0</v>
      </c>
      <c r="M654" s="19" t="s">
        <v>1665</v>
      </c>
      <c r="N654" s="4" t="s">
        <v>51</v>
      </c>
      <c r="O654" s="4" t="s">
        <v>1670</v>
      </c>
      <c r="P654" s="4" t="s">
        <v>63</v>
      </c>
      <c r="Q654" s="4" t="s">
        <v>63</v>
      </c>
      <c r="R654" s="4" t="s">
        <v>62</v>
      </c>
      <c r="V654" s="2">
        <v>1</v>
      </c>
      <c r="AV654" s="4" t="s">
        <v>51</v>
      </c>
      <c r="AW654" s="4" t="s">
        <v>1831</v>
      </c>
      <c r="AX654" s="4" t="s">
        <v>51</v>
      </c>
      <c r="AY654" s="4" t="s">
        <v>1668</v>
      </c>
      <c r="AZ654" s="4" t="s">
        <v>51</v>
      </c>
    </row>
    <row r="655" spans="1:52" ht="30" customHeight="1" x14ac:dyDescent="0.3">
      <c r="A655" s="19" t="s">
        <v>1672</v>
      </c>
      <c r="B655" s="19" t="s">
        <v>1673</v>
      </c>
      <c r="C655" s="19" t="s">
        <v>1674</v>
      </c>
      <c r="D655" s="20">
        <v>499.8</v>
      </c>
      <c r="E655" s="21">
        <f>단가대비표!O157</f>
        <v>0</v>
      </c>
      <c r="F655" s="22">
        <f t="shared" si="104"/>
        <v>0</v>
      </c>
      <c r="G655" s="21">
        <f>단가대비표!P157</f>
        <v>0</v>
      </c>
      <c r="H655" s="22">
        <f t="shared" si="105"/>
        <v>0</v>
      </c>
      <c r="I655" s="21">
        <f>단가대비표!V157</f>
        <v>0</v>
      </c>
      <c r="J655" s="22">
        <f t="shared" si="106"/>
        <v>0</v>
      </c>
      <c r="K655" s="21">
        <f t="shared" si="107"/>
        <v>0</v>
      </c>
      <c r="L655" s="22">
        <f t="shared" si="107"/>
        <v>0</v>
      </c>
      <c r="M655" s="19" t="s">
        <v>1665</v>
      </c>
      <c r="N655" s="4" t="s">
        <v>51</v>
      </c>
      <c r="O655" s="4" t="s">
        <v>1675</v>
      </c>
      <c r="P655" s="4" t="s">
        <v>63</v>
      </c>
      <c r="Q655" s="4" t="s">
        <v>63</v>
      </c>
      <c r="R655" s="4" t="s">
        <v>62</v>
      </c>
      <c r="V655" s="2">
        <v>1</v>
      </c>
      <c r="AV655" s="4" t="s">
        <v>51</v>
      </c>
      <c r="AW655" s="4" t="s">
        <v>1832</v>
      </c>
      <c r="AX655" s="4" t="s">
        <v>51</v>
      </c>
      <c r="AY655" s="4" t="s">
        <v>1668</v>
      </c>
      <c r="AZ655" s="4" t="s">
        <v>51</v>
      </c>
    </row>
    <row r="656" spans="1:52" ht="30" customHeight="1" x14ac:dyDescent="0.3">
      <c r="A656" s="19" t="s">
        <v>609</v>
      </c>
      <c r="B656" s="19" t="s">
        <v>1677</v>
      </c>
      <c r="C656" s="19" t="s">
        <v>168</v>
      </c>
      <c r="D656" s="20">
        <v>1</v>
      </c>
      <c r="E656" s="21">
        <v>0</v>
      </c>
      <c r="F656" s="22">
        <f t="shared" si="104"/>
        <v>0</v>
      </c>
      <c r="G656" s="21">
        <v>0</v>
      </c>
      <c r="H656" s="22">
        <f t="shared" si="105"/>
        <v>0</v>
      </c>
      <c r="I656" s="21">
        <f>TRUNC(SUMIF(V651:V656, RIGHTB(O656, 1), L651:L656)*U656, 2)</f>
        <v>0</v>
      </c>
      <c r="J656" s="22">
        <f t="shared" si="106"/>
        <v>0</v>
      </c>
      <c r="K656" s="21">
        <f t="shared" si="107"/>
        <v>0</v>
      </c>
      <c r="L656" s="22">
        <f t="shared" si="107"/>
        <v>0</v>
      </c>
      <c r="M656" s="19" t="s">
        <v>51</v>
      </c>
      <c r="N656" s="4" t="s">
        <v>739</v>
      </c>
      <c r="O656" s="4" t="s">
        <v>571</v>
      </c>
      <c r="P656" s="4" t="s">
        <v>63</v>
      </c>
      <c r="Q656" s="4" t="s">
        <v>63</v>
      </c>
      <c r="R656" s="4" t="s">
        <v>63</v>
      </c>
      <c r="S656" s="2">
        <v>3</v>
      </c>
      <c r="T656" s="2">
        <v>2</v>
      </c>
      <c r="U656" s="2">
        <v>1</v>
      </c>
      <c r="AV656" s="4" t="s">
        <v>51</v>
      </c>
      <c r="AW656" s="4" t="s">
        <v>1833</v>
      </c>
      <c r="AX656" s="4" t="s">
        <v>51</v>
      </c>
      <c r="AY656" s="4" t="s">
        <v>51</v>
      </c>
      <c r="AZ656" s="4" t="s">
        <v>51</v>
      </c>
    </row>
    <row r="657" spans="1:52" ht="30" customHeight="1" x14ac:dyDescent="0.3">
      <c r="A657" s="19" t="s">
        <v>974</v>
      </c>
      <c r="B657" s="19" t="s">
        <v>51</v>
      </c>
      <c r="C657" s="19" t="s">
        <v>51</v>
      </c>
      <c r="D657" s="20"/>
      <c r="E657" s="21"/>
      <c r="F657" s="22">
        <f>TRUNC(SUMIF(N651:N656, N650, F651:F656),0)</f>
        <v>0</v>
      </c>
      <c r="G657" s="21"/>
      <c r="H657" s="22">
        <f>TRUNC(SUMIF(N651:N656, N650, H651:H656),0)</f>
        <v>0</v>
      </c>
      <c r="I657" s="21"/>
      <c r="J657" s="22">
        <f>TRUNC(SUMIF(N651:N656, N650, J651:J656),0)</f>
        <v>0</v>
      </c>
      <c r="K657" s="21"/>
      <c r="L657" s="22">
        <f>F657+H657+J657</f>
        <v>0</v>
      </c>
      <c r="M657" s="19" t="s">
        <v>51</v>
      </c>
      <c r="N657" s="4" t="s">
        <v>81</v>
      </c>
      <c r="O657" s="4" t="s">
        <v>81</v>
      </c>
      <c r="P657" s="4" t="s">
        <v>51</v>
      </c>
      <c r="Q657" s="4" t="s">
        <v>51</v>
      </c>
      <c r="R657" s="4" t="s">
        <v>51</v>
      </c>
      <c r="AV657" s="4" t="s">
        <v>51</v>
      </c>
      <c r="AW657" s="4" t="s">
        <v>51</v>
      </c>
      <c r="AX657" s="4" t="s">
        <v>51</v>
      </c>
      <c r="AY657" s="4" t="s">
        <v>51</v>
      </c>
      <c r="AZ657" s="4" t="s">
        <v>51</v>
      </c>
    </row>
    <row r="658" spans="1:52" ht="30" customHeight="1" x14ac:dyDescent="0.3">
      <c r="A658" s="20"/>
      <c r="B658" s="20"/>
      <c r="C658" s="20"/>
      <c r="D658" s="20"/>
      <c r="E658" s="21"/>
      <c r="F658" s="22"/>
      <c r="G658" s="21"/>
      <c r="H658" s="22"/>
      <c r="I658" s="21"/>
      <c r="J658" s="22"/>
      <c r="K658" s="21"/>
      <c r="L658" s="22"/>
      <c r="M658" s="20"/>
    </row>
    <row r="659" spans="1:52" ht="30" customHeight="1" x14ac:dyDescent="0.3">
      <c r="A659" s="14" t="s">
        <v>1834</v>
      </c>
      <c r="B659" s="15"/>
      <c r="C659" s="15"/>
      <c r="D659" s="15"/>
      <c r="E659" s="16"/>
      <c r="F659" s="17"/>
      <c r="G659" s="16"/>
      <c r="H659" s="17"/>
      <c r="I659" s="16"/>
      <c r="J659" s="17"/>
      <c r="K659" s="16"/>
      <c r="L659" s="17"/>
      <c r="M659" s="18"/>
      <c r="N659" s="4" t="s">
        <v>743</v>
      </c>
    </row>
    <row r="660" spans="1:52" ht="30" customHeight="1" x14ac:dyDescent="0.3">
      <c r="A660" s="19" t="s">
        <v>1705</v>
      </c>
      <c r="B660" s="19" t="s">
        <v>1003</v>
      </c>
      <c r="C660" s="19" t="s">
        <v>1004</v>
      </c>
      <c r="D660" s="20">
        <v>0.6875</v>
      </c>
      <c r="E660" s="21">
        <f>단가대비표!O179</f>
        <v>0</v>
      </c>
      <c r="F660" s="22">
        <f t="shared" ref="F660:F665" si="108">TRUNC(E660*D660,1)</f>
        <v>0</v>
      </c>
      <c r="G660" s="21">
        <f>단가대비표!P179</f>
        <v>0</v>
      </c>
      <c r="H660" s="22">
        <f t="shared" ref="H660:H665" si="109">TRUNC(G660*D660,1)</f>
        <v>0</v>
      </c>
      <c r="I660" s="21">
        <f>단가대비표!V179</f>
        <v>0</v>
      </c>
      <c r="J660" s="22">
        <f t="shared" ref="J660:J665" si="110">TRUNC(I660*D660,1)</f>
        <v>0</v>
      </c>
      <c r="K660" s="21">
        <f t="shared" ref="K660:L665" si="111">TRUNC(E660+G660+I660,1)</f>
        <v>0</v>
      </c>
      <c r="L660" s="22">
        <f t="shared" si="111"/>
        <v>0</v>
      </c>
      <c r="M660" s="19" t="s">
        <v>1665</v>
      </c>
      <c r="N660" s="4" t="s">
        <v>51</v>
      </c>
      <c r="O660" s="4" t="s">
        <v>1706</v>
      </c>
      <c r="P660" s="4" t="s">
        <v>63</v>
      </c>
      <c r="Q660" s="4" t="s">
        <v>63</v>
      </c>
      <c r="R660" s="4" t="s">
        <v>62</v>
      </c>
      <c r="V660" s="2">
        <v>1</v>
      </c>
      <c r="AV660" s="4" t="s">
        <v>51</v>
      </c>
      <c r="AW660" s="4" t="s">
        <v>1835</v>
      </c>
      <c r="AX660" s="4" t="s">
        <v>51</v>
      </c>
      <c r="AY660" s="4" t="s">
        <v>1668</v>
      </c>
      <c r="AZ660" s="4" t="s">
        <v>51</v>
      </c>
    </row>
    <row r="661" spans="1:52" ht="30" customHeight="1" x14ac:dyDescent="0.3">
      <c r="A661" s="19" t="s">
        <v>1695</v>
      </c>
      <c r="B661" s="19" t="s">
        <v>1003</v>
      </c>
      <c r="C661" s="19" t="s">
        <v>1004</v>
      </c>
      <c r="D661" s="20">
        <v>0.3</v>
      </c>
      <c r="E661" s="21">
        <f>단가대비표!O180</f>
        <v>0</v>
      </c>
      <c r="F661" s="22">
        <f t="shared" si="108"/>
        <v>0</v>
      </c>
      <c r="G661" s="21">
        <f>단가대비표!P180</f>
        <v>0</v>
      </c>
      <c r="H661" s="22">
        <f t="shared" si="109"/>
        <v>0</v>
      </c>
      <c r="I661" s="21">
        <f>단가대비표!V180</f>
        <v>0</v>
      </c>
      <c r="J661" s="22">
        <f t="shared" si="110"/>
        <v>0</v>
      </c>
      <c r="K661" s="21">
        <f t="shared" si="111"/>
        <v>0</v>
      </c>
      <c r="L661" s="22">
        <f t="shared" si="111"/>
        <v>0</v>
      </c>
      <c r="M661" s="19" t="s">
        <v>1665</v>
      </c>
      <c r="N661" s="4" t="s">
        <v>51</v>
      </c>
      <c r="O661" s="4" t="s">
        <v>1696</v>
      </c>
      <c r="P661" s="4" t="s">
        <v>63</v>
      </c>
      <c r="Q661" s="4" t="s">
        <v>63</v>
      </c>
      <c r="R661" s="4" t="s">
        <v>62</v>
      </c>
      <c r="V661" s="2">
        <v>1</v>
      </c>
      <c r="AV661" s="4" t="s">
        <v>51</v>
      </c>
      <c r="AW661" s="4" t="s">
        <v>1836</v>
      </c>
      <c r="AX661" s="4" t="s">
        <v>51</v>
      </c>
      <c r="AY661" s="4" t="s">
        <v>1668</v>
      </c>
      <c r="AZ661" s="4" t="s">
        <v>51</v>
      </c>
    </row>
    <row r="662" spans="1:52" ht="30" customHeight="1" x14ac:dyDescent="0.3">
      <c r="A662" s="19" t="s">
        <v>1664</v>
      </c>
      <c r="B662" s="19" t="s">
        <v>1003</v>
      </c>
      <c r="C662" s="19" t="s">
        <v>1004</v>
      </c>
      <c r="D662" s="20">
        <v>0.5625</v>
      </c>
      <c r="E662" s="21">
        <f>단가대비표!O181</f>
        <v>0</v>
      </c>
      <c r="F662" s="22">
        <f t="shared" si="108"/>
        <v>0</v>
      </c>
      <c r="G662" s="21">
        <f>단가대비표!P181</f>
        <v>0</v>
      </c>
      <c r="H662" s="22">
        <f t="shared" si="109"/>
        <v>0</v>
      </c>
      <c r="I662" s="21">
        <f>단가대비표!V181</f>
        <v>0</v>
      </c>
      <c r="J662" s="22">
        <f t="shared" si="110"/>
        <v>0</v>
      </c>
      <c r="K662" s="21">
        <f t="shared" si="111"/>
        <v>0</v>
      </c>
      <c r="L662" s="22">
        <f t="shared" si="111"/>
        <v>0</v>
      </c>
      <c r="M662" s="19" t="s">
        <v>1665</v>
      </c>
      <c r="N662" s="4" t="s">
        <v>51</v>
      </c>
      <c r="O662" s="4" t="s">
        <v>1666</v>
      </c>
      <c r="P662" s="4" t="s">
        <v>63</v>
      </c>
      <c r="Q662" s="4" t="s">
        <v>63</v>
      </c>
      <c r="R662" s="4" t="s">
        <v>62</v>
      </c>
      <c r="V662" s="2">
        <v>1</v>
      </c>
      <c r="AV662" s="4" t="s">
        <v>51</v>
      </c>
      <c r="AW662" s="4" t="s">
        <v>1837</v>
      </c>
      <c r="AX662" s="4" t="s">
        <v>51</v>
      </c>
      <c r="AY662" s="4" t="s">
        <v>1668</v>
      </c>
      <c r="AZ662" s="4" t="s">
        <v>51</v>
      </c>
    </row>
    <row r="663" spans="1:52" ht="30" customHeight="1" x14ac:dyDescent="0.3">
      <c r="A663" s="19" t="s">
        <v>1669</v>
      </c>
      <c r="B663" s="19" t="s">
        <v>1003</v>
      </c>
      <c r="C663" s="19" t="s">
        <v>1004</v>
      </c>
      <c r="D663" s="20">
        <v>0.3125</v>
      </c>
      <c r="E663" s="21">
        <f>단가대비표!O182</f>
        <v>0</v>
      </c>
      <c r="F663" s="22">
        <f t="shared" si="108"/>
        <v>0</v>
      </c>
      <c r="G663" s="21">
        <f>단가대비표!P182</f>
        <v>0</v>
      </c>
      <c r="H663" s="22">
        <f t="shared" si="109"/>
        <v>0</v>
      </c>
      <c r="I663" s="21">
        <f>단가대비표!V182</f>
        <v>0</v>
      </c>
      <c r="J663" s="22">
        <f t="shared" si="110"/>
        <v>0</v>
      </c>
      <c r="K663" s="21">
        <f t="shared" si="111"/>
        <v>0</v>
      </c>
      <c r="L663" s="22">
        <f t="shared" si="111"/>
        <v>0</v>
      </c>
      <c r="M663" s="19" t="s">
        <v>1665</v>
      </c>
      <c r="N663" s="4" t="s">
        <v>51</v>
      </c>
      <c r="O663" s="4" t="s">
        <v>1670</v>
      </c>
      <c r="P663" s="4" t="s">
        <v>63</v>
      </c>
      <c r="Q663" s="4" t="s">
        <v>63</v>
      </c>
      <c r="R663" s="4" t="s">
        <v>62</v>
      </c>
      <c r="V663" s="2">
        <v>1</v>
      </c>
      <c r="AV663" s="4" t="s">
        <v>51</v>
      </c>
      <c r="AW663" s="4" t="s">
        <v>1838</v>
      </c>
      <c r="AX663" s="4" t="s">
        <v>51</v>
      </c>
      <c r="AY663" s="4" t="s">
        <v>1668</v>
      </c>
      <c r="AZ663" s="4" t="s">
        <v>51</v>
      </c>
    </row>
    <row r="664" spans="1:52" ht="30" customHeight="1" x14ac:dyDescent="0.3">
      <c r="A664" s="19" t="s">
        <v>1672</v>
      </c>
      <c r="B664" s="19" t="s">
        <v>1673</v>
      </c>
      <c r="C664" s="19" t="s">
        <v>1674</v>
      </c>
      <c r="D664" s="20">
        <v>499.8</v>
      </c>
      <c r="E664" s="21">
        <f>단가대비표!O157</f>
        <v>0</v>
      </c>
      <c r="F664" s="22">
        <f t="shared" si="108"/>
        <v>0</v>
      </c>
      <c r="G664" s="21">
        <f>단가대비표!P157</f>
        <v>0</v>
      </c>
      <c r="H664" s="22">
        <f t="shared" si="109"/>
        <v>0</v>
      </c>
      <c r="I664" s="21">
        <f>단가대비표!V157</f>
        <v>0</v>
      </c>
      <c r="J664" s="22">
        <f t="shared" si="110"/>
        <v>0</v>
      </c>
      <c r="K664" s="21">
        <f t="shared" si="111"/>
        <v>0</v>
      </c>
      <c r="L664" s="22">
        <f t="shared" si="111"/>
        <v>0</v>
      </c>
      <c r="M664" s="19" t="s">
        <v>1665</v>
      </c>
      <c r="N664" s="4" t="s">
        <v>51</v>
      </c>
      <c r="O664" s="4" t="s">
        <v>1675</v>
      </c>
      <c r="P664" s="4" t="s">
        <v>63</v>
      </c>
      <c r="Q664" s="4" t="s">
        <v>63</v>
      </c>
      <c r="R664" s="4" t="s">
        <v>62</v>
      </c>
      <c r="V664" s="2">
        <v>1</v>
      </c>
      <c r="AV664" s="4" t="s">
        <v>51</v>
      </c>
      <c r="AW664" s="4" t="s">
        <v>1839</v>
      </c>
      <c r="AX664" s="4" t="s">
        <v>51</v>
      </c>
      <c r="AY664" s="4" t="s">
        <v>1668</v>
      </c>
      <c r="AZ664" s="4" t="s">
        <v>51</v>
      </c>
    </row>
    <row r="665" spans="1:52" ht="30" customHeight="1" x14ac:dyDescent="0.3">
      <c r="A665" s="19" t="s">
        <v>609</v>
      </c>
      <c r="B665" s="19" t="s">
        <v>1677</v>
      </c>
      <c r="C665" s="19" t="s">
        <v>168</v>
      </c>
      <c r="D665" s="20">
        <v>1</v>
      </c>
      <c r="E665" s="21">
        <v>0</v>
      </c>
      <c r="F665" s="22">
        <f t="shared" si="108"/>
        <v>0</v>
      </c>
      <c r="G665" s="21">
        <v>0</v>
      </c>
      <c r="H665" s="22">
        <f t="shared" si="109"/>
        <v>0</v>
      </c>
      <c r="I665" s="21">
        <f>TRUNC(SUMIF(V660:V665, RIGHTB(O665, 1), L660:L665)*U665, 2)</f>
        <v>0</v>
      </c>
      <c r="J665" s="22">
        <f t="shared" si="110"/>
        <v>0</v>
      </c>
      <c r="K665" s="21">
        <f t="shared" si="111"/>
        <v>0</v>
      </c>
      <c r="L665" s="22">
        <f t="shared" si="111"/>
        <v>0</v>
      </c>
      <c r="M665" s="19" t="s">
        <v>51</v>
      </c>
      <c r="N665" s="4" t="s">
        <v>743</v>
      </c>
      <c r="O665" s="4" t="s">
        <v>571</v>
      </c>
      <c r="P665" s="4" t="s">
        <v>63</v>
      </c>
      <c r="Q665" s="4" t="s">
        <v>63</v>
      </c>
      <c r="R665" s="4" t="s">
        <v>63</v>
      </c>
      <c r="S665" s="2">
        <v>3</v>
      </c>
      <c r="T665" s="2">
        <v>2</v>
      </c>
      <c r="U665" s="2">
        <v>1</v>
      </c>
      <c r="AV665" s="4" t="s">
        <v>51</v>
      </c>
      <c r="AW665" s="4" t="s">
        <v>1840</v>
      </c>
      <c r="AX665" s="4" t="s">
        <v>51</v>
      </c>
      <c r="AY665" s="4" t="s">
        <v>51</v>
      </c>
      <c r="AZ665" s="4" t="s">
        <v>51</v>
      </c>
    </row>
    <row r="666" spans="1:52" ht="30" customHeight="1" x14ac:dyDescent="0.3">
      <c r="A666" s="19" t="s">
        <v>974</v>
      </c>
      <c r="B666" s="19" t="s">
        <v>51</v>
      </c>
      <c r="C666" s="19" t="s">
        <v>51</v>
      </c>
      <c r="D666" s="20"/>
      <c r="E666" s="21"/>
      <c r="F666" s="22">
        <f>TRUNC(SUMIF(N660:N665, N659, F660:F665),0)</f>
        <v>0</v>
      </c>
      <c r="G666" s="21"/>
      <c r="H666" s="22">
        <f>TRUNC(SUMIF(N660:N665, N659, H660:H665),0)</f>
        <v>0</v>
      </c>
      <c r="I666" s="21"/>
      <c r="J666" s="22">
        <f>TRUNC(SUMIF(N660:N665, N659, J660:J665),0)</f>
        <v>0</v>
      </c>
      <c r="K666" s="21"/>
      <c r="L666" s="22">
        <f>F666+H666+J666</f>
        <v>0</v>
      </c>
      <c r="M666" s="19" t="s">
        <v>51</v>
      </c>
      <c r="N666" s="4" t="s">
        <v>81</v>
      </c>
      <c r="O666" s="4" t="s">
        <v>81</v>
      </c>
      <c r="P666" s="4" t="s">
        <v>51</v>
      </c>
      <c r="Q666" s="4" t="s">
        <v>51</v>
      </c>
      <c r="R666" s="4" t="s">
        <v>51</v>
      </c>
      <c r="AV666" s="4" t="s">
        <v>51</v>
      </c>
      <c r="AW666" s="4" t="s">
        <v>51</v>
      </c>
      <c r="AX666" s="4" t="s">
        <v>51</v>
      </c>
      <c r="AY666" s="4" t="s">
        <v>51</v>
      </c>
      <c r="AZ666" s="4" t="s">
        <v>51</v>
      </c>
    </row>
    <row r="667" spans="1:52" ht="30" customHeight="1" x14ac:dyDescent="0.3">
      <c r="A667" s="20"/>
      <c r="B667" s="20"/>
      <c r="C667" s="20"/>
      <c r="D667" s="20"/>
      <c r="E667" s="21"/>
      <c r="F667" s="22"/>
      <c r="G667" s="21"/>
      <c r="H667" s="22"/>
      <c r="I667" s="21"/>
      <c r="J667" s="22"/>
      <c r="K667" s="21"/>
      <c r="L667" s="22"/>
      <c r="M667" s="20"/>
    </row>
    <row r="668" spans="1:52" ht="30" customHeight="1" x14ac:dyDescent="0.3">
      <c r="A668" s="14" t="s">
        <v>1841</v>
      </c>
      <c r="B668" s="15"/>
      <c r="C668" s="15"/>
      <c r="D668" s="15"/>
      <c r="E668" s="16"/>
      <c r="F668" s="17"/>
      <c r="G668" s="16"/>
      <c r="H668" s="17"/>
      <c r="I668" s="16"/>
      <c r="J668" s="17"/>
      <c r="K668" s="16"/>
      <c r="L668" s="17"/>
      <c r="M668" s="18"/>
      <c r="N668" s="4" t="s">
        <v>747</v>
      </c>
    </row>
    <row r="669" spans="1:52" ht="30" customHeight="1" x14ac:dyDescent="0.3">
      <c r="A669" s="19" t="s">
        <v>1705</v>
      </c>
      <c r="B669" s="19" t="s">
        <v>1003</v>
      </c>
      <c r="C669" s="19" t="s">
        <v>1004</v>
      </c>
      <c r="D669" s="20">
        <v>0.6875</v>
      </c>
      <c r="E669" s="21">
        <f>단가대비표!O179</f>
        <v>0</v>
      </c>
      <c r="F669" s="22">
        <f t="shared" ref="F669:F674" si="112">TRUNC(E669*D669,1)</f>
        <v>0</v>
      </c>
      <c r="G669" s="21">
        <f>단가대비표!P179</f>
        <v>0</v>
      </c>
      <c r="H669" s="22">
        <f t="shared" ref="H669:H674" si="113">TRUNC(G669*D669,1)</f>
        <v>0</v>
      </c>
      <c r="I669" s="21">
        <f>단가대비표!V179</f>
        <v>0</v>
      </c>
      <c r="J669" s="22">
        <f t="shared" ref="J669:J674" si="114">TRUNC(I669*D669,1)</f>
        <v>0</v>
      </c>
      <c r="K669" s="21">
        <f t="shared" ref="K669:L674" si="115">TRUNC(E669+G669+I669,1)</f>
        <v>0</v>
      </c>
      <c r="L669" s="22">
        <f t="shared" si="115"/>
        <v>0</v>
      </c>
      <c r="M669" s="19" t="s">
        <v>1665</v>
      </c>
      <c r="N669" s="4" t="s">
        <v>51</v>
      </c>
      <c r="O669" s="4" t="s">
        <v>1706</v>
      </c>
      <c r="P669" s="4" t="s">
        <v>63</v>
      </c>
      <c r="Q669" s="4" t="s">
        <v>63</v>
      </c>
      <c r="R669" s="4" t="s">
        <v>62</v>
      </c>
      <c r="V669" s="2">
        <v>1</v>
      </c>
      <c r="AV669" s="4" t="s">
        <v>51</v>
      </c>
      <c r="AW669" s="4" t="s">
        <v>1842</v>
      </c>
      <c r="AX669" s="4" t="s">
        <v>51</v>
      </c>
      <c r="AY669" s="4" t="s">
        <v>1668</v>
      </c>
      <c r="AZ669" s="4" t="s">
        <v>51</v>
      </c>
    </row>
    <row r="670" spans="1:52" ht="30" customHeight="1" x14ac:dyDescent="0.3">
      <c r="A670" s="19" t="s">
        <v>1695</v>
      </c>
      <c r="B670" s="19" t="s">
        <v>1003</v>
      </c>
      <c r="C670" s="19" t="s">
        <v>1004</v>
      </c>
      <c r="D670" s="20">
        <v>0.3</v>
      </c>
      <c r="E670" s="21">
        <f>단가대비표!O180</f>
        <v>0</v>
      </c>
      <c r="F670" s="22">
        <f t="shared" si="112"/>
        <v>0</v>
      </c>
      <c r="G670" s="21">
        <f>단가대비표!P180</f>
        <v>0</v>
      </c>
      <c r="H670" s="22">
        <f t="shared" si="113"/>
        <v>0</v>
      </c>
      <c r="I670" s="21">
        <f>단가대비표!V180</f>
        <v>0</v>
      </c>
      <c r="J670" s="22">
        <f t="shared" si="114"/>
        <v>0</v>
      </c>
      <c r="K670" s="21">
        <f t="shared" si="115"/>
        <v>0</v>
      </c>
      <c r="L670" s="22">
        <f t="shared" si="115"/>
        <v>0</v>
      </c>
      <c r="M670" s="19" t="s">
        <v>1665</v>
      </c>
      <c r="N670" s="4" t="s">
        <v>51</v>
      </c>
      <c r="O670" s="4" t="s">
        <v>1696</v>
      </c>
      <c r="P670" s="4" t="s">
        <v>63</v>
      </c>
      <c r="Q670" s="4" t="s">
        <v>63</v>
      </c>
      <c r="R670" s="4" t="s">
        <v>62</v>
      </c>
      <c r="V670" s="2">
        <v>1</v>
      </c>
      <c r="AV670" s="4" t="s">
        <v>51</v>
      </c>
      <c r="AW670" s="4" t="s">
        <v>1843</v>
      </c>
      <c r="AX670" s="4" t="s">
        <v>51</v>
      </c>
      <c r="AY670" s="4" t="s">
        <v>1668</v>
      </c>
      <c r="AZ670" s="4" t="s">
        <v>51</v>
      </c>
    </row>
    <row r="671" spans="1:52" ht="30" customHeight="1" x14ac:dyDescent="0.3">
      <c r="A671" s="19" t="s">
        <v>1664</v>
      </c>
      <c r="B671" s="19" t="s">
        <v>1003</v>
      </c>
      <c r="C671" s="19" t="s">
        <v>1004</v>
      </c>
      <c r="D671" s="20">
        <v>0.5625</v>
      </c>
      <c r="E671" s="21">
        <f>단가대비표!O181</f>
        <v>0</v>
      </c>
      <c r="F671" s="22">
        <f t="shared" si="112"/>
        <v>0</v>
      </c>
      <c r="G671" s="21">
        <f>단가대비표!P181</f>
        <v>0</v>
      </c>
      <c r="H671" s="22">
        <f t="shared" si="113"/>
        <v>0</v>
      </c>
      <c r="I671" s="21">
        <f>단가대비표!V181</f>
        <v>0</v>
      </c>
      <c r="J671" s="22">
        <f t="shared" si="114"/>
        <v>0</v>
      </c>
      <c r="K671" s="21">
        <f t="shared" si="115"/>
        <v>0</v>
      </c>
      <c r="L671" s="22">
        <f t="shared" si="115"/>
        <v>0</v>
      </c>
      <c r="M671" s="19" t="s">
        <v>1665</v>
      </c>
      <c r="N671" s="4" t="s">
        <v>51</v>
      </c>
      <c r="O671" s="4" t="s">
        <v>1666</v>
      </c>
      <c r="P671" s="4" t="s">
        <v>63</v>
      </c>
      <c r="Q671" s="4" t="s">
        <v>63</v>
      </c>
      <c r="R671" s="4" t="s">
        <v>62</v>
      </c>
      <c r="V671" s="2">
        <v>1</v>
      </c>
      <c r="AV671" s="4" t="s">
        <v>51</v>
      </c>
      <c r="AW671" s="4" t="s">
        <v>1844</v>
      </c>
      <c r="AX671" s="4" t="s">
        <v>51</v>
      </c>
      <c r="AY671" s="4" t="s">
        <v>1668</v>
      </c>
      <c r="AZ671" s="4" t="s">
        <v>51</v>
      </c>
    </row>
    <row r="672" spans="1:52" ht="30" customHeight="1" x14ac:dyDescent="0.3">
      <c r="A672" s="19" t="s">
        <v>1669</v>
      </c>
      <c r="B672" s="19" t="s">
        <v>1003</v>
      </c>
      <c r="C672" s="19" t="s">
        <v>1004</v>
      </c>
      <c r="D672" s="20">
        <v>0.3125</v>
      </c>
      <c r="E672" s="21">
        <f>단가대비표!O182</f>
        <v>0</v>
      </c>
      <c r="F672" s="22">
        <f t="shared" si="112"/>
        <v>0</v>
      </c>
      <c r="G672" s="21">
        <f>단가대비표!P182</f>
        <v>0</v>
      </c>
      <c r="H672" s="22">
        <f t="shared" si="113"/>
        <v>0</v>
      </c>
      <c r="I672" s="21">
        <f>단가대비표!V182</f>
        <v>0</v>
      </c>
      <c r="J672" s="22">
        <f t="shared" si="114"/>
        <v>0</v>
      </c>
      <c r="K672" s="21">
        <f t="shared" si="115"/>
        <v>0</v>
      </c>
      <c r="L672" s="22">
        <f t="shared" si="115"/>
        <v>0</v>
      </c>
      <c r="M672" s="19" t="s">
        <v>1665</v>
      </c>
      <c r="N672" s="4" t="s">
        <v>51</v>
      </c>
      <c r="O672" s="4" t="s">
        <v>1670</v>
      </c>
      <c r="P672" s="4" t="s">
        <v>63</v>
      </c>
      <c r="Q672" s="4" t="s">
        <v>63</v>
      </c>
      <c r="R672" s="4" t="s">
        <v>62</v>
      </c>
      <c r="V672" s="2">
        <v>1</v>
      </c>
      <c r="AV672" s="4" t="s">
        <v>51</v>
      </c>
      <c r="AW672" s="4" t="s">
        <v>1845</v>
      </c>
      <c r="AX672" s="4" t="s">
        <v>51</v>
      </c>
      <c r="AY672" s="4" t="s">
        <v>1668</v>
      </c>
      <c r="AZ672" s="4" t="s">
        <v>51</v>
      </c>
    </row>
    <row r="673" spans="1:52" ht="30" customHeight="1" x14ac:dyDescent="0.3">
      <c r="A673" s="19" t="s">
        <v>1672</v>
      </c>
      <c r="B673" s="19" t="s">
        <v>1673</v>
      </c>
      <c r="C673" s="19" t="s">
        <v>1674</v>
      </c>
      <c r="D673" s="20">
        <v>499.8</v>
      </c>
      <c r="E673" s="21">
        <f>단가대비표!O157</f>
        <v>0</v>
      </c>
      <c r="F673" s="22">
        <f t="shared" si="112"/>
        <v>0</v>
      </c>
      <c r="G673" s="21">
        <f>단가대비표!P157</f>
        <v>0</v>
      </c>
      <c r="H673" s="22">
        <f t="shared" si="113"/>
        <v>0</v>
      </c>
      <c r="I673" s="21">
        <f>단가대비표!V157</f>
        <v>0</v>
      </c>
      <c r="J673" s="22">
        <f t="shared" si="114"/>
        <v>0</v>
      </c>
      <c r="K673" s="21">
        <f t="shared" si="115"/>
        <v>0</v>
      </c>
      <c r="L673" s="22">
        <f t="shared" si="115"/>
        <v>0</v>
      </c>
      <c r="M673" s="19" t="s">
        <v>1665</v>
      </c>
      <c r="N673" s="4" t="s">
        <v>51</v>
      </c>
      <c r="O673" s="4" t="s">
        <v>1675</v>
      </c>
      <c r="P673" s="4" t="s">
        <v>63</v>
      </c>
      <c r="Q673" s="4" t="s">
        <v>63</v>
      </c>
      <c r="R673" s="4" t="s">
        <v>62</v>
      </c>
      <c r="V673" s="2">
        <v>1</v>
      </c>
      <c r="AV673" s="4" t="s">
        <v>51</v>
      </c>
      <c r="AW673" s="4" t="s">
        <v>1846</v>
      </c>
      <c r="AX673" s="4" t="s">
        <v>51</v>
      </c>
      <c r="AY673" s="4" t="s">
        <v>1668</v>
      </c>
      <c r="AZ673" s="4" t="s">
        <v>51</v>
      </c>
    </row>
    <row r="674" spans="1:52" ht="30" customHeight="1" x14ac:dyDescent="0.3">
      <c r="A674" s="19" t="s">
        <v>609</v>
      </c>
      <c r="B674" s="19" t="s">
        <v>1677</v>
      </c>
      <c r="C674" s="19" t="s">
        <v>168</v>
      </c>
      <c r="D674" s="20">
        <v>1</v>
      </c>
      <c r="E674" s="21">
        <v>0</v>
      </c>
      <c r="F674" s="22">
        <f t="shared" si="112"/>
        <v>0</v>
      </c>
      <c r="G674" s="21">
        <v>0</v>
      </c>
      <c r="H674" s="22">
        <f t="shared" si="113"/>
        <v>0</v>
      </c>
      <c r="I674" s="21">
        <f>TRUNC(SUMIF(V669:V674, RIGHTB(O674, 1), L669:L674)*U674, 2)</f>
        <v>0</v>
      </c>
      <c r="J674" s="22">
        <f t="shared" si="114"/>
        <v>0</v>
      </c>
      <c r="K674" s="21">
        <f t="shared" si="115"/>
        <v>0</v>
      </c>
      <c r="L674" s="22">
        <f t="shared" si="115"/>
        <v>0</v>
      </c>
      <c r="M674" s="19" t="s">
        <v>51</v>
      </c>
      <c r="N674" s="4" t="s">
        <v>747</v>
      </c>
      <c r="O674" s="4" t="s">
        <v>571</v>
      </c>
      <c r="P674" s="4" t="s">
        <v>63</v>
      </c>
      <c r="Q674" s="4" t="s">
        <v>63</v>
      </c>
      <c r="R674" s="4" t="s">
        <v>63</v>
      </c>
      <c r="S674" s="2">
        <v>3</v>
      </c>
      <c r="T674" s="2">
        <v>2</v>
      </c>
      <c r="U674" s="2">
        <v>1</v>
      </c>
      <c r="AV674" s="4" t="s">
        <v>51</v>
      </c>
      <c r="AW674" s="4" t="s">
        <v>1847</v>
      </c>
      <c r="AX674" s="4" t="s">
        <v>51</v>
      </c>
      <c r="AY674" s="4" t="s">
        <v>51</v>
      </c>
      <c r="AZ674" s="4" t="s">
        <v>51</v>
      </c>
    </row>
    <row r="675" spans="1:52" ht="30" customHeight="1" x14ac:dyDescent="0.3">
      <c r="A675" s="19" t="s">
        <v>974</v>
      </c>
      <c r="B675" s="19" t="s">
        <v>51</v>
      </c>
      <c r="C675" s="19" t="s">
        <v>51</v>
      </c>
      <c r="D675" s="20"/>
      <c r="E675" s="21"/>
      <c r="F675" s="22">
        <f>TRUNC(SUMIF(N669:N674, N668, F669:F674),0)</f>
        <v>0</v>
      </c>
      <c r="G675" s="21"/>
      <c r="H675" s="22">
        <f>TRUNC(SUMIF(N669:N674, N668, H669:H674),0)</f>
        <v>0</v>
      </c>
      <c r="I675" s="21"/>
      <c r="J675" s="22">
        <f>TRUNC(SUMIF(N669:N674, N668, J669:J674),0)</f>
        <v>0</v>
      </c>
      <c r="K675" s="21"/>
      <c r="L675" s="22">
        <f>F675+H675+J675</f>
        <v>0</v>
      </c>
      <c r="M675" s="19" t="s">
        <v>51</v>
      </c>
      <c r="N675" s="4" t="s">
        <v>81</v>
      </c>
      <c r="O675" s="4" t="s">
        <v>81</v>
      </c>
      <c r="P675" s="4" t="s">
        <v>51</v>
      </c>
      <c r="Q675" s="4" t="s">
        <v>51</v>
      </c>
      <c r="R675" s="4" t="s">
        <v>51</v>
      </c>
      <c r="AV675" s="4" t="s">
        <v>51</v>
      </c>
      <c r="AW675" s="4" t="s">
        <v>51</v>
      </c>
      <c r="AX675" s="4" t="s">
        <v>51</v>
      </c>
      <c r="AY675" s="4" t="s">
        <v>51</v>
      </c>
      <c r="AZ675" s="4" t="s">
        <v>51</v>
      </c>
    </row>
    <row r="676" spans="1:52" ht="30" customHeight="1" x14ac:dyDescent="0.3">
      <c r="A676" s="20"/>
      <c r="B676" s="20"/>
      <c r="C676" s="20"/>
      <c r="D676" s="20"/>
      <c r="E676" s="21"/>
      <c r="F676" s="22"/>
      <c r="G676" s="21"/>
      <c r="H676" s="22"/>
      <c r="I676" s="21"/>
      <c r="J676" s="22"/>
      <c r="K676" s="21"/>
      <c r="L676" s="22"/>
      <c r="M676" s="20"/>
    </row>
    <row r="677" spans="1:52" ht="30" customHeight="1" x14ac:dyDescent="0.3">
      <c r="A677" s="14" t="s">
        <v>1848</v>
      </c>
      <c r="B677" s="15"/>
      <c r="C677" s="15"/>
      <c r="D677" s="15"/>
      <c r="E677" s="16"/>
      <c r="F677" s="17"/>
      <c r="G677" s="16"/>
      <c r="H677" s="17"/>
      <c r="I677" s="16"/>
      <c r="J677" s="17"/>
      <c r="K677" s="16"/>
      <c r="L677" s="17"/>
      <c r="M677" s="18"/>
      <c r="N677" s="4" t="s">
        <v>751</v>
      </c>
    </row>
    <row r="678" spans="1:52" ht="30" customHeight="1" x14ac:dyDescent="0.3">
      <c r="A678" s="19" t="s">
        <v>1695</v>
      </c>
      <c r="B678" s="19" t="s">
        <v>1003</v>
      </c>
      <c r="C678" s="19" t="s">
        <v>1004</v>
      </c>
      <c r="D678" s="20">
        <v>3.7499999999999999E-2</v>
      </c>
      <c r="E678" s="21">
        <f>단가대비표!O180</f>
        <v>0</v>
      </c>
      <c r="F678" s="22">
        <f>TRUNC(E678*D678,1)</f>
        <v>0</v>
      </c>
      <c r="G678" s="21">
        <f>단가대비표!P180</f>
        <v>0</v>
      </c>
      <c r="H678" s="22">
        <f>TRUNC(G678*D678,1)</f>
        <v>0</v>
      </c>
      <c r="I678" s="21">
        <f>단가대비표!V180</f>
        <v>0</v>
      </c>
      <c r="J678" s="22">
        <f>TRUNC(I678*D678,1)</f>
        <v>0</v>
      </c>
      <c r="K678" s="21">
        <f t="shared" ref="K678:L680" si="116">TRUNC(E678+G678+I678,1)</f>
        <v>0</v>
      </c>
      <c r="L678" s="22">
        <f t="shared" si="116"/>
        <v>0</v>
      </c>
      <c r="M678" s="19" t="s">
        <v>1665</v>
      </c>
      <c r="N678" s="4" t="s">
        <v>51</v>
      </c>
      <c r="O678" s="4" t="s">
        <v>1696</v>
      </c>
      <c r="P678" s="4" t="s">
        <v>63</v>
      </c>
      <c r="Q678" s="4" t="s">
        <v>63</v>
      </c>
      <c r="R678" s="4" t="s">
        <v>62</v>
      </c>
      <c r="V678" s="2">
        <v>1</v>
      </c>
      <c r="AV678" s="4" t="s">
        <v>51</v>
      </c>
      <c r="AW678" s="4" t="s">
        <v>1849</v>
      </c>
      <c r="AX678" s="4" t="s">
        <v>51</v>
      </c>
      <c r="AY678" s="4" t="s">
        <v>1668</v>
      </c>
      <c r="AZ678" s="4" t="s">
        <v>51</v>
      </c>
    </row>
    <row r="679" spans="1:52" ht="30" customHeight="1" x14ac:dyDescent="0.3">
      <c r="A679" s="19" t="s">
        <v>1669</v>
      </c>
      <c r="B679" s="19" t="s">
        <v>1003</v>
      </c>
      <c r="C679" s="19" t="s">
        <v>1004</v>
      </c>
      <c r="D679" s="20">
        <v>3.7499999999999999E-2</v>
      </c>
      <c r="E679" s="21">
        <f>단가대비표!O182</f>
        <v>0</v>
      </c>
      <c r="F679" s="22">
        <f>TRUNC(E679*D679,1)</f>
        <v>0</v>
      </c>
      <c r="G679" s="21">
        <f>단가대비표!P182</f>
        <v>0</v>
      </c>
      <c r="H679" s="22">
        <f>TRUNC(G679*D679,1)</f>
        <v>0</v>
      </c>
      <c r="I679" s="21">
        <f>단가대비표!V182</f>
        <v>0</v>
      </c>
      <c r="J679" s="22">
        <f>TRUNC(I679*D679,1)</f>
        <v>0</v>
      </c>
      <c r="K679" s="21">
        <f t="shared" si="116"/>
        <v>0</v>
      </c>
      <c r="L679" s="22">
        <f t="shared" si="116"/>
        <v>0</v>
      </c>
      <c r="M679" s="19" t="s">
        <v>1665</v>
      </c>
      <c r="N679" s="4" t="s">
        <v>51</v>
      </c>
      <c r="O679" s="4" t="s">
        <v>1670</v>
      </c>
      <c r="P679" s="4" t="s">
        <v>63</v>
      </c>
      <c r="Q679" s="4" t="s">
        <v>63</v>
      </c>
      <c r="R679" s="4" t="s">
        <v>62</v>
      </c>
      <c r="V679" s="2">
        <v>1</v>
      </c>
      <c r="AV679" s="4" t="s">
        <v>51</v>
      </c>
      <c r="AW679" s="4" t="s">
        <v>1850</v>
      </c>
      <c r="AX679" s="4" t="s">
        <v>51</v>
      </c>
      <c r="AY679" s="4" t="s">
        <v>1668</v>
      </c>
      <c r="AZ679" s="4" t="s">
        <v>51</v>
      </c>
    </row>
    <row r="680" spans="1:52" ht="30" customHeight="1" x14ac:dyDescent="0.3">
      <c r="A680" s="19" t="s">
        <v>609</v>
      </c>
      <c r="B680" s="19" t="s">
        <v>1677</v>
      </c>
      <c r="C680" s="19" t="s">
        <v>168</v>
      </c>
      <c r="D680" s="20">
        <v>1</v>
      </c>
      <c r="E680" s="21">
        <v>0</v>
      </c>
      <c r="F680" s="22">
        <f>TRUNC(E680*D680,1)</f>
        <v>0</v>
      </c>
      <c r="G680" s="21">
        <v>0</v>
      </c>
      <c r="H680" s="22">
        <f>TRUNC(G680*D680,1)</f>
        <v>0</v>
      </c>
      <c r="I680" s="21">
        <f>TRUNC(SUMIF(V678:V680, RIGHTB(O680, 1), L678:L680)*U680, 2)</f>
        <v>0</v>
      </c>
      <c r="J680" s="22">
        <f>TRUNC(I680*D680,1)</f>
        <v>0</v>
      </c>
      <c r="K680" s="21">
        <f t="shared" si="116"/>
        <v>0</v>
      </c>
      <c r="L680" s="22">
        <f t="shared" si="116"/>
        <v>0</v>
      </c>
      <c r="M680" s="19" t="s">
        <v>51</v>
      </c>
      <c r="N680" s="4" t="s">
        <v>751</v>
      </c>
      <c r="O680" s="4" t="s">
        <v>571</v>
      </c>
      <c r="P680" s="4" t="s">
        <v>63</v>
      </c>
      <c r="Q680" s="4" t="s">
        <v>63</v>
      </c>
      <c r="R680" s="4" t="s">
        <v>63</v>
      </c>
      <c r="S680" s="2">
        <v>3</v>
      </c>
      <c r="T680" s="2">
        <v>2</v>
      </c>
      <c r="U680" s="2">
        <v>1</v>
      </c>
      <c r="AV680" s="4" t="s">
        <v>51</v>
      </c>
      <c r="AW680" s="4" t="s">
        <v>1851</v>
      </c>
      <c r="AX680" s="4" t="s">
        <v>51</v>
      </c>
      <c r="AY680" s="4" t="s">
        <v>51</v>
      </c>
      <c r="AZ680" s="4" t="s">
        <v>51</v>
      </c>
    </row>
    <row r="681" spans="1:52" ht="30" customHeight="1" x14ac:dyDescent="0.3">
      <c r="A681" s="19" t="s">
        <v>974</v>
      </c>
      <c r="B681" s="19" t="s">
        <v>51</v>
      </c>
      <c r="C681" s="19" t="s">
        <v>51</v>
      </c>
      <c r="D681" s="20"/>
      <c r="E681" s="21"/>
      <c r="F681" s="22">
        <f>TRUNC(SUMIF(N678:N680, N677, F678:F680),0)</f>
        <v>0</v>
      </c>
      <c r="G681" s="21"/>
      <c r="H681" s="22">
        <f>TRUNC(SUMIF(N678:N680, N677, H678:H680),0)</f>
        <v>0</v>
      </c>
      <c r="I681" s="21"/>
      <c r="J681" s="22">
        <f>TRUNC(SUMIF(N678:N680, N677, J678:J680),0)</f>
        <v>0</v>
      </c>
      <c r="K681" s="21"/>
      <c r="L681" s="22">
        <f>F681+H681+J681</f>
        <v>0</v>
      </c>
      <c r="M681" s="19" t="s">
        <v>51</v>
      </c>
      <c r="N681" s="4" t="s">
        <v>81</v>
      </c>
      <c r="O681" s="4" t="s">
        <v>81</v>
      </c>
      <c r="P681" s="4" t="s">
        <v>51</v>
      </c>
      <c r="Q681" s="4" t="s">
        <v>51</v>
      </c>
      <c r="R681" s="4" t="s">
        <v>51</v>
      </c>
      <c r="AV681" s="4" t="s">
        <v>51</v>
      </c>
      <c r="AW681" s="4" t="s">
        <v>51</v>
      </c>
      <c r="AX681" s="4" t="s">
        <v>51</v>
      </c>
      <c r="AY681" s="4" t="s">
        <v>51</v>
      </c>
      <c r="AZ681" s="4" t="s">
        <v>51</v>
      </c>
    </row>
    <row r="682" spans="1:52" ht="30" customHeight="1" x14ac:dyDescent="0.3">
      <c r="A682" s="20"/>
      <c r="B682" s="20"/>
      <c r="C682" s="20"/>
      <c r="D682" s="20"/>
      <c r="E682" s="21"/>
      <c r="F682" s="22"/>
      <c r="G682" s="21"/>
      <c r="H682" s="22"/>
      <c r="I682" s="21"/>
      <c r="J682" s="22"/>
      <c r="K682" s="21"/>
      <c r="L682" s="22"/>
      <c r="M682" s="20"/>
    </row>
    <row r="683" spans="1:52" ht="30" customHeight="1" x14ac:dyDescent="0.3">
      <c r="A683" s="14" t="s">
        <v>1852</v>
      </c>
      <c r="B683" s="15"/>
      <c r="C683" s="15"/>
      <c r="D683" s="15"/>
      <c r="E683" s="16"/>
      <c r="F683" s="17"/>
      <c r="G683" s="16"/>
      <c r="H683" s="17"/>
      <c r="I683" s="16"/>
      <c r="J683" s="17"/>
      <c r="K683" s="16"/>
      <c r="L683" s="17"/>
      <c r="M683" s="18"/>
      <c r="N683" s="4" t="s">
        <v>755</v>
      </c>
    </row>
    <row r="684" spans="1:52" ht="30" customHeight="1" x14ac:dyDescent="0.3">
      <c r="A684" s="19" t="s">
        <v>1705</v>
      </c>
      <c r="B684" s="19" t="s">
        <v>1003</v>
      </c>
      <c r="C684" s="19" t="s">
        <v>1004</v>
      </c>
      <c r="D684" s="20">
        <v>0.6875</v>
      </c>
      <c r="E684" s="21">
        <f>단가대비표!O179</f>
        <v>0</v>
      </c>
      <c r="F684" s="22">
        <f t="shared" ref="F684:F689" si="117">TRUNC(E684*D684,1)</f>
        <v>0</v>
      </c>
      <c r="G684" s="21">
        <f>단가대비표!P179</f>
        <v>0</v>
      </c>
      <c r="H684" s="22">
        <f t="shared" ref="H684:H689" si="118">TRUNC(G684*D684,1)</f>
        <v>0</v>
      </c>
      <c r="I684" s="21">
        <f>단가대비표!V179</f>
        <v>0</v>
      </c>
      <c r="J684" s="22">
        <f t="shared" ref="J684:J689" si="119">TRUNC(I684*D684,1)</f>
        <v>0</v>
      </c>
      <c r="K684" s="21">
        <f t="shared" ref="K684:L689" si="120">TRUNC(E684+G684+I684,1)</f>
        <v>0</v>
      </c>
      <c r="L684" s="22">
        <f t="shared" si="120"/>
        <v>0</v>
      </c>
      <c r="M684" s="19" t="s">
        <v>1665</v>
      </c>
      <c r="N684" s="4" t="s">
        <v>51</v>
      </c>
      <c r="O684" s="4" t="s">
        <v>1706</v>
      </c>
      <c r="P684" s="4" t="s">
        <v>63</v>
      </c>
      <c r="Q684" s="4" t="s">
        <v>63</v>
      </c>
      <c r="R684" s="4" t="s">
        <v>62</v>
      </c>
      <c r="V684" s="2">
        <v>1</v>
      </c>
      <c r="AV684" s="4" t="s">
        <v>51</v>
      </c>
      <c r="AW684" s="4" t="s">
        <v>1853</v>
      </c>
      <c r="AX684" s="4" t="s">
        <v>51</v>
      </c>
      <c r="AY684" s="4" t="s">
        <v>1668</v>
      </c>
      <c r="AZ684" s="4" t="s">
        <v>51</v>
      </c>
    </row>
    <row r="685" spans="1:52" ht="30" customHeight="1" x14ac:dyDescent="0.3">
      <c r="A685" s="19" t="s">
        <v>1695</v>
      </c>
      <c r="B685" s="19" t="s">
        <v>1003</v>
      </c>
      <c r="C685" s="19" t="s">
        <v>1004</v>
      </c>
      <c r="D685" s="20">
        <v>0.3</v>
      </c>
      <c r="E685" s="21">
        <f>단가대비표!O180</f>
        <v>0</v>
      </c>
      <c r="F685" s="22">
        <f t="shared" si="117"/>
        <v>0</v>
      </c>
      <c r="G685" s="21">
        <f>단가대비표!P180</f>
        <v>0</v>
      </c>
      <c r="H685" s="22">
        <f t="shared" si="118"/>
        <v>0</v>
      </c>
      <c r="I685" s="21">
        <f>단가대비표!V180</f>
        <v>0</v>
      </c>
      <c r="J685" s="22">
        <f t="shared" si="119"/>
        <v>0</v>
      </c>
      <c r="K685" s="21">
        <f t="shared" si="120"/>
        <v>0</v>
      </c>
      <c r="L685" s="22">
        <f t="shared" si="120"/>
        <v>0</v>
      </c>
      <c r="M685" s="19" t="s">
        <v>1665</v>
      </c>
      <c r="N685" s="4" t="s">
        <v>51</v>
      </c>
      <c r="O685" s="4" t="s">
        <v>1696</v>
      </c>
      <c r="P685" s="4" t="s">
        <v>63</v>
      </c>
      <c r="Q685" s="4" t="s">
        <v>63</v>
      </c>
      <c r="R685" s="4" t="s">
        <v>62</v>
      </c>
      <c r="V685" s="2">
        <v>1</v>
      </c>
      <c r="AV685" s="4" t="s">
        <v>51</v>
      </c>
      <c r="AW685" s="4" t="s">
        <v>1854</v>
      </c>
      <c r="AX685" s="4" t="s">
        <v>51</v>
      </c>
      <c r="AY685" s="4" t="s">
        <v>1668</v>
      </c>
      <c r="AZ685" s="4" t="s">
        <v>51</v>
      </c>
    </row>
    <row r="686" spans="1:52" ht="30" customHeight="1" x14ac:dyDescent="0.3">
      <c r="A686" s="19" t="s">
        <v>1664</v>
      </c>
      <c r="B686" s="19" t="s">
        <v>1003</v>
      </c>
      <c r="C686" s="19" t="s">
        <v>1004</v>
      </c>
      <c r="D686" s="20">
        <v>0.5625</v>
      </c>
      <c r="E686" s="21">
        <f>단가대비표!O181</f>
        <v>0</v>
      </c>
      <c r="F686" s="22">
        <f t="shared" si="117"/>
        <v>0</v>
      </c>
      <c r="G686" s="21">
        <f>단가대비표!P181</f>
        <v>0</v>
      </c>
      <c r="H686" s="22">
        <f t="shared" si="118"/>
        <v>0</v>
      </c>
      <c r="I686" s="21">
        <f>단가대비표!V181</f>
        <v>0</v>
      </c>
      <c r="J686" s="22">
        <f t="shared" si="119"/>
        <v>0</v>
      </c>
      <c r="K686" s="21">
        <f t="shared" si="120"/>
        <v>0</v>
      </c>
      <c r="L686" s="22">
        <f t="shared" si="120"/>
        <v>0</v>
      </c>
      <c r="M686" s="19" t="s">
        <v>1665</v>
      </c>
      <c r="N686" s="4" t="s">
        <v>51</v>
      </c>
      <c r="O686" s="4" t="s">
        <v>1666</v>
      </c>
      <c r="P686" s="4" t="s">
        <v>63</v>
      </c>
      <c r="Q686" s="4" t="s">
        <v>63</v>
      </c>
      <c r="R686" s="4" t="s">
        <v>62</v>
      </c>
      <c r="V686" s="2">
        <v>1</v>
      </c>
      <c r="AV686" s="4" t="s">
        <v>51</v>
      </c>
      <c r="AW686" s="4" t="s">
        <v>1855</v>
      </c>
      <c r="AX686" s="4" t="s">
        <v>51</v>
      </c>
      <c r="AY686" s="4" t="s">
        <v>1668</v>
      </c>
      <c r="AZ686" s="4" t="s">
        <v>51</v>
      </c>
    </row>
    <row r="687" spans="1:52" ht="30" customHeight="1" x14ac:dyDescent="0.3">
      <c r="A687" s="19" t="s">
        <v>1669</v>
      </c>
      <c r="B687" s="19" t="s">
        <v>1003</v>
      </c>
      <c r="C687" s="19" t="s">
        <v>1004</v>
      </c>
      <c r="D687" s="20">
        <v>0.3125</v>
      </c>
      <c r="E687" s="21">
        <f>단가대비표!O182</f>
        <v>0</v>
      </c>
      <c r="F687" s="22">
        <f t="shared" si="117"/>
        <v>0</v>
      </c>
      <c r="G687" s="21">
        <f>단가대비표!P182</f>
        <v>0</v>
      </c>
      <c r="H687" s="22">
        <f t="shared" si="118"/>
        <v>0</v>
      </c>
      <c r="I687" s="21">
        <f>단가대비표!V182</f>
        <v>0</v>
      </c>
      <c r="J687" s="22">
        <f t="shared" si="119"/>
        <v>0</v>
      </c>
      <c r="K687" s="21">
        <f t="shared" si="120"/>
        <v>0</v>
      </c>
      <c r="L687" s="22">
        <f t="shared" si="120"/>
        <v>0</v>
      </c>
      <c r="M687" s="19" t="s">
        <v>1665</v>
      </c>
      <c r="N687" s="4" t="s">
        <v>51</v>
      </c>
      <c r="O687" s="4" t="s">
        <v>1670</v>
      </c>
      <c r="P687" s="4" t="s">
        <v>63</v>
      </c>
      <c r="Q687" s="4" t="s">
        <v>63</v>
      </c>
      <c r="R687" s="4" t="s">
        <v>62</v>
      </c>
      <c r="V687" s="2">
        <v>1</v>
      </c>
      <c r="AV687" s="4" t="s">
        <v>51</v>
      </c>
      <c r="AW687" s="4" t="s">
        <v>1856</v>
      </c>
      <c r="AX687" s="4" t="s">
        <v>51</v>
      </c>
      <c r="AY687" s="4" t="s">
        <v>1668</v>
      </c>
      <c r="AZ687" s="4" t="s">
        <v>51</v>
      </c>
    </row>
    <row r="688" spans="1:52" ht="30" customHeight="1" x14ac:dyDescent="0.3">
      <c r="A688" s="19" t="s">
        <v>1672</v>
      </c>
      <c r="B688" s="19" t="s">
        <v>1673</v>
      </c>
      <c r="C688" s="19" t="s">
        <v>1674</v>
      </c>
      <c r="D688" s="20">
        <v>25</v>
      </c>
      <c r="E688" s="21">
        <f>단가대비표!O157</f>
        <v>0</v>
      </c>
      <c r="F688" s="22">
        <f t="shared" si="117"/>
        <v>0</v>
      </c>
      <c r="G688" s="21">
        <f>단가대비표!P157</f>
        <v>0</v>
      </c>
      <c r="H688" s="22">
        <f t="shared" si="118"/>
        <v>0</v>
      </c>
      <c r="I688" s="21">
        <f>단가대비표!V157</f>
        <v>0</v>
      </c>
      <c r="J688" s="22">
        <f t="shared" si="119"/>
        <v>0</v>
      </c>
      <c r="K688" s="21">
        <f t="shared" si="120"/>
        <v>0</v>
      </c>
      <c r="L688" s="22">
        <f t="shared" si="120"/>
        <v>0</v>
      </c>
      <c r="M688" s="19" t="s">
        <v>1665</v>
      </c>
      <c r="N688" s="4" t="s">
        <v>51</v>
      </c>
      <c r="O688" s="4" t="s">
        <v>1675</v>
      </c>
      <c r="P688" s="4" t="s">
        <v>63</v>
      </c>
      <c r="Q688" s="4" t="s">
        <v>63</v>
      </c>
      <c r="R688" s="4" t="s">
        <v>62</v>
      </c>
      <c r="V688" s="2">
        <v>1</v>
      </c>
      <c r="AV688" s="4" t="s">
        <v>51</v>
      </c>
      <c r="AW688" s="4" t="s">
        <v>1857</v>
      </c>
      <c r="AX688" s="4" t="s">
        <v>51</v>
      </c>
      <c r="AY688" s="4" t="s">
        <v>1668</v>
      </c>
      <c r="AZ688" s="4" t="s">
        <v>51</v>
      </c>
    </row>
    <row r="689" spans="1:52" ht="30" customHeight="1" x14ac:dyDescent="0.3">
      <c r="A689" s="19" t="s">
        <v>609</v>
      </c>
      <c r="B689" s="19" t="s">
        <v>1677</v>
      </c>
      <c r="C689" s="19" t="s">
        <v>168</v>
      </c>
      <c r="D689" s="20">
        <v>1</v>
      </c>
      <c r="E689" s="21">
        <v>0</v>
      </c>
      <c r="F689" s="22">
        <f t="shared" si="117"/>
        <v>0</v>
      </c>
      <c r="G689" s="21">
        <v>0</v>
      </c>
      <c r="H689" s="22">
        <f t="shared" si="118"/>
        <v>0</v>
      </c>
      <c r="I689" s="21">
        <f>TRUNC(SUMIF(V684:V689, RIGHTB(O689, 1), L684:L689)*U689, 2)</f>
        <v>0</v>
      </c>
      <c r="J689" s="22">
        <f t="shared" si="119"/>
        <v>0</v>
      </c>
      <c r="K689" s="21">
        <f t="shared" si="120"/>
        <v>0</v>
      </c>
      <c r="L689" s="22">
        <f t="shared" si="120"/>
        <v>0</v>
      </c>
      <c r="M689" s="19" t="s">
        <v>51</v>
      </c>
      <c r="N689" s="4" t="s">
        <v>755</v>
      </c>
      <c r="O689" s="4" t="s">
        <v>571</v>
      </c>
      <c r="P689" s="4" t="s">
        <v>63</v>
      </c>
      <c r="Q689" s="4" t="s">
        <v>63</v>
      </c>
      <c r="R689" s="4" t="s">
        <v>63</v>
      </c>
      <c r="S689" s="2">
        <v>3</v>
      </c>
      <c r="T689" s="2">
        <v>2</v>
      </c>
      <c r="U689" s="2">
        <v>1</v>
      </c>
      <c r="AV689" s="4" t="s">
        <v>51</v>
      </c>
      <c r="AW689" s="4" t="s">
        <v>1858</v>
      </c>
      <c r="AX689" s="4" t="s">
        <v>51</v>
      </c>
      <c r="AY689" s="4" t="s">
        <v>51</v>
      </c>
      <c r="AZ689" s="4" t="s">
        <v>51</v>
      </c>
    </row>
    <row r="690" spans="1:52" ht="30" customHeight="1" x14ac:dyDescent="0.3">
      <c r="A690" s="19" t="s">
        <v>974</v>
      </c>
      <c r="B690" s="19" t="s">
        <v>51</v>
      </c>
      <c r="C690" s="19" t="s">
        <v>51</v>
      </c>
      <c r="D690" s="20"/>
      <c r="E690" s="21"/>
      <c r="F690" s="22">
        <f>TRUNC(SUMIF(N684:N689, N683, F684:F689),0)</f>
        <v>0</v>
      </c>
      <c r="G690" s="21"/>
      <c r="H690" s="22">
        <f>TRUNC(SUMIF(N684:N689, N683, H684:H689),0)</f>
        <v>0</v>
      </c>
      <c r="I690" s="21"/>
      <c r="J690" s="22">
        <f>TRUNC(SUMIF(N684:N689, N683, J684:J689),0)</f>
        <v>0</v>
      </c>
      <c r="K690" s="21"/>
      <c r="L690" s="22">
        <f>F690+H690+J690</f>
        <v>0</v>
      </c>
      <c r="M690" s="19" t="s">
        <v>51</v>
      </c>
      <c r="N690" s="4" t="s">
        <v>81</v>
      </c>
      <c r="O690" s="4" t="s">
        <v>81</v>
      </c>
      <c r="P690" s="4" t="s">
        <v>51</v>
      </c>
      <c r="Q690" s="4" t="s">
        <v>51</v>
      </c>
      <c r="R690" s="4" t="s">
        <v>51</v>
      </c>
      <c r="AV690" s="4" t="s">
        <v>51</v>
      </c>
      <c r="AW690" s="4" t="s">
        <v>51</v>
      </c>
      <c r="AX690" s="4" t="s">
        <v>51</v>
      </c>
      <c r="AY690" s="4" t="s">
        <v>51</v>
      </c>
      <c r="AZ690" s="4" t="s">
        <v>51</v>
      </c>
    </row>
    <row r="691" spans="1:52" ht="30" customHeight="1" x14ac:dyDescent="0.3">
      <c r="A691" s="20"/>
      <c r="B691" s="20"/>
      <c r="C691" s="20"/>
      <c r="D691" s="20"/>
      <c r="E691" s="21"/>
      <c r="F691" s="22"/>
      <c r="G691" s="21"/>
      <c r="H691" s="22"/>
      <c r="I691" s="21"/>
      <c r="J691" s="22"/>
      <c r="K691" s="21"/>
      <c r="L691" s="22"/>
      <c r="M691" s="20"/>
    </row>
    <row r="692" spans="1:52" ht="30" customHeight="1" x14ac:dyDescent="0.3">
      <c r="A692" s="14" t="s">
        <v>1859</v>
      </c>
      <c r="B692" s="15"/>
      <c r="C692" s="15"/>
      <c r="D692" s="15"/>
      <c r="E692" s="16"/>
      <c r="F692" s="17"/>
      <c r="G692" s="16"/>
      <c r="H692" s="17"/>
      <c r="I692" s="16"/>
      <c r="J692" s="17"/>
      <c r="K692" s="16"/>
      <c r="L692" s="17"/>
      <c r="M692" s="18"/>
      <c r="N692" s="4" t="s">
        <v>759</v>
      </c>
    </row>
    <row r="693" spans="1:52" ht="30" customHeight="1" x14ac:dyDescent="0.3">
      <c r="A693" s="19" t="s">
        <v>1705</v>
      </c>
      <c r="B693" s="19" t="s">
        <v>1003</v>
      </c>
      <c r="C693" s="19" t="s">
        <v>1004</v>
      </c>
      <c r="D693" s="20">
        <v>0.5</v>
      </c>
      <c r="E693" s="21">
        <f>단가대비표!O179</f>
        <v>0</v>
      </c>
      <c r="F693" s="22">
        <f>TRUNC(E693*D693,1)</f>
        <v>0</v>
      </c>
      <c r="G693" s="21">
        <f>단가대비표!P179</f>
        <v>0</v>
      </c>
      <c r="H693" s="22">
        <f>TRUNC(G693*D693,1)</f>
        <v>0</v>
      </c>
      <c r="I693" s="21">
        <f>단가대비표!V179</f>
        <v>0</v>
      </c>
      <c r="J693" s="22">
        <f>TRUNC(I693*D693,1)</f>
        <v>0</v>
      </c>
      <c r="K693" s="21">
        <f t="shared" ref="K693:L697" si="121">TRUNC(E693+G693+I693,1)</f>
        <v>0</v>
      </c>
      <c r="L693" s="22">
        <f t="shared" si="121"/>
        <v>0</v>
      </c>
      <c r="M693" s="19" t="s">
        <v>1665</v>
      </c>
      <c r="N693" s="4" t="s">
        <v>51</v>
      </c>
      <c r="O693" s="4" t="s">
        <v>1706</v>
      </c>
      <c r="P693" s="4" t="s">
        <v>63</v>
      </c>
      <c r="Q693" s="4" t="s">
        <v>63</v>
      </c>
      <c r="R693" s="4" t="s">
        <v>62</v>
      </c>
      <c r="V693" s="2">
        <v>1</v>
      </c>
      <c r="AV693" s="4" t="s">
        <v>51</v>
      </c>
      <c r="AW693" s="4" t="s">
        <v>1860</v>
      </c>
      <c r="AX693" s="4" t="s">
        <v>51</v>
      </c>
      <c r="AY693" s="4" t="s">
        <v>1668</v>
      </c>
      <c r="AZ693" s="4" t="s">
        <v>51</v>
      </c>
    </row>
    <row r="694" spans="1:52" ht="30" customHeight="1" x14ac:dyDescent="0.3">
      <c r="A694" s="19" t="s">
        <v>1695</v>
      </c>
      <c r="B694" s="19" t="s">
        <v>1003</v>
      </c>
      <c r="C694" s="19" t="s">
        <v>1004</v>
      </c>
      <c r="D694" s="20">
        <v>0.375</v>
      </c>
      <c r="E694" s="21">
        <f>단가대비표!O180</f>
        <v>0</v>
      </c>
      <c r="F694" s="22">
        <f>TRUNC(E694*D694,1)</f>
        <v>0</v>
      </c>
      <c r="G694" s="21">
        <f>단가대비표!P180</f>
        <v>0</v>
      </c>
      <c r="H694" s="22">
        <f>TRUNC(G694*D694,1)</f>
        <v>0</v>
      </c>
      <c r="I694" s="21">
        <f>단가대비표!V180</f>
        <v>0</v>
      </c>
      <c r="J694" s="22">
        <f>TRUNC(I694*D694,1)</f>
        <v>0</v>
      </c>
      <c r="K694" s="21">
        <f t="shared" si="121"/>
        <v>0</v>
      </c>
      <c r="L694" s="22">
        <f t="shared" si="121"/>
        <v>0</v>
      </c>
      <c r="M694" s="19" t="s">
        <v>1665</v>
      </c>
      <c r="N694" s="4" t="s">
        <v>51</v>
      </c>
      <c r="O694" s="4" t="s">
        <v>1696</v>
      </c>
      <c r="P694" s="4" t="s">
        <v>63</v>
      </c>
      <c r="Q694" s="4" t="s">
        <v>63</v>
      </c>
      <c r="R694" s="4" t="s">
        <v>62</v>
      </c>
      <c r="V694" s="2">
        <v>1</v>
      </c>
      <c r="AV694" s="4" t="s">
        <v>51</v>
      </c>
      <c r="AW694" s="4" t="s">
        <v>1861</v>
      </c>
      <c r="AX694" s="4" t="s">
        <v>51</v>
      </c>
      <c r="AY694" s="4" t="s">
        <v>1668</v>
      </c>
      <c r="AZ694" s="4" t="s">
        <v>51</v>
      </c>
    </row>
    <row r="695" spans="1:52" ht="30" customHeight="1" x14ac:dyDescent="0.3">
      <c r="A695" s="19" t="s">
        <v>1669</v>
      </c>
      <c r="B695" s="19" t="s">
        <v>1003</v>
      </c>
      <c r="C695" s="19" t="s">
        <v>1004</v>
      </c>
      <c r="D695" s="20">
        <v>6.25E-2</v>
      </c>
      <c r="E695" s="21">
        <f>단가대비표!O182</f>
        <v>0</v>
      </c>
      <c r="F695" s="22">
        <f>TRUNC(E695*D695,1)</f>
        <v>0</v>
      </c>
      <c r="G695" s="21">
        <f>단가대비표!P182</f>
        <v>0</v>
      </c>
      <c r="H695" s="22">
        <f>TRUNC(G695*D695,1)</f>
        <v>0</v>
      </c>
      <c r="I695" s="21">
        <f>단가대비표!V182</f>
        <v>0</v>
      </c>
      <c r="J695" s="22">
        <f>TRUNC(I695*D695,1)</f>
        <v>0</v>
      </c>
      <c r="K695" s="21">
        <f t="shared" si="121"/>
        <v>0</v>
      </c>
      <c r="L695" s="22">
        <f t="shared" si="121"/>
        <v>0</v>
      </c>
      <c r="M695" s="19" t="s">
        <v>1665</v>
      </c>
      <c r="N695" s="4" t="s">
        <v>51</v>
      </c>
      <c r="O695" s="4" t="s">
        <v>1670</v>
      </c>
      <c r="P695" s="4" t="s">
        <v>63</v>
      </c>
      <c r="Q695" s="4" t="s">
        <v>63</v>
      </c>
      <c r="R695" s="4" t="s">
        <v>62</v>
      </c>
      <c r="V695" s="2">
        <v>1</v>
      </c>
      <c r="AV695" s="4" t="s">
        <v>51</v>
      </c>
      <c r="AW695" s="4" t="s">
        <v>1862</v>
      </c>
      <c r="AX695" s="4" t="s">
        <v>51</v>
      </c>
      <c r="AY695" s="4" t="s">
        <v>1668</v>
      </c>
      <c r="AZ695" s="4" t="s">
        <v>51</v>
      </c>
    </row>
    <row r="696" spans="1:52" ht="30" customHeight="1" x14ac:dyDescent="0.3">
      <c r="A696" s="19" t="s">
        <v>1672</v>
      </c>
      <c r="B696" s="19" t="s">
        <v>1673</v>
      </c>
      <c r="C696" s="19" t="s">
        <v>1674</v>
      </c>
      <c r="D696" s="20">
        <v>767</v>
      </c>
      <c r="E696" s="21">
        <f>단가대비표!O157</f>
        <v>0</v>
      </c>
      <c r="F696" s="22">
        <f>TRUNC(E696*D696,1)</f>
        <v>0</v>
      </c>
      <c r="G696" s="21">
        <f>단가대비표!P157</f>
        <v>0</v>
      </c>
      <c r="H696" s="22">
        <f>TRUNC(G696*D696,1)</f>
        <v>0</v>
      </c>
      <c r="I696" s="21">
        <f>단가대비표!V157</f>
        <v>0</v>
      </c>
      <c r="J696" s="22">
        <f>TRUNC(I696*D696,1)</f>
        <v>0</v>
      </c>
      <c r="K696" s="21">
        <f t="shared" si="121"/>
        <v>0</v>
      </c>
      <c r="L696" s="22">
        <f t="shared" si="121"/>
        <v>0</v>
      </c>
      <c r="M696" s="19" t="s">
        <v>1665</v>
      </c>
      <c r="N696" s="4" t="s">
        <v>51</v>
      </c>
      <c r="O696" s="4" t="s">
        <v>1675</v>
      </c>
      <c r="P696" s="4" t="s">
        <v>63</v>
      </c>
      <c r="Q696" s="4" t="s">
        <v>63</v>
      </c>
      <c r="R696" s="4" t="s">
        <v>62</v>
      </c>
      <c r="V696" s="2">
        <v>1</v>
      </c>
      <c r="AV696" s="4" t="s">
        <v>51</v>
      </c>
      <c r="AW696" s="4" t="s">
        <v>1863</v>
      </c>
      <c r="AX696" s="4" t="s">
        <v>51</v>
      </c>
      <c r="AY696" s="4" t="s">
        <v>1668</v>
      </c>
      <c r="AZ696" s="4" t="s">
        <v>51</v>
      </c>
    </row>
    <row r="697" spans="1:52" ht="30" customHeight="1" x14ac:dyDescent="0.3">
      <c r="A697" s="19" t="s">
        <v>609</v>
      </c>
      <c r="B697" s="19" t="s">
        <v>1677</v>
      </c>
      <c r="C697" s="19" t="s">
        <v>168</v>
      </c>
      <c r="D697" s="20">
        <v>1</v>
      </c>
      <c r="E697" s="21">
        <v>0</v>
      </c>
      <c r="F697" s="22">
        <f>TRUNC(E697*D697,1)</f>
        <v>0</v>
      </c>
      <c r="G697" s="21">
        <v>0</v>
      </c>
      <c r="H697" s="22">
        <f>TRUNC(G697*D697,1)</f>
        <v>0</v>
      </c>
      <c r="I697" s="21">
        <f>TRUNC(SUMIF(V693:V697, RIGHTB(O697, 1), L693:L697)*U697, 2)</f>
        <v>0</v>
      </c>
      <c r="J697" s="22">
        <f>TRUNC(I697*D697,1)</f>
        <v>0</v>
      </c>
      <c r="K697" s="21">
        <f t="shared" si="121"/>
        <v>0</v>
      </c>
      <c r="L697" s="22">
        <f t="shared" si="121"/>
        <v>0</v>
      </c>
      <c r="M697" s="19" t="s">
        <v>51</v>
      </c>
      <c r="N697" s="4" t="s">
        <v>759</v>
      </c>
      <c r="O697" s="4" t="s">
        <v>571</v>
      </c>
      <c r="P697" s="4" t="s">
        <v>63</v>
      </c>
      <c r="Q697" s="4" t="s">
        <v>63</v>
      </c>
      <c r="R697" s="4" t="s">
        <v>63</v>
      </c>
      <c r="S697" s="2">
        <v>3</v>
      </c>
      <c r="T697" s="2">
        <v>2</v>
      </c>
      <c r="U697" s="2">
        <v>1</v>
      </c>
      <c r="AV697" s="4" t="s">
        <v>51</v>
      </c>
      <c r="AW697" s="4" t="s">
        <v>1864</v>
      </c>
      <c r="AX697" s="4" t="s">
        <v>51</v>
      </c>
      <c r="AY697" s="4" t="s">
        <v>51</v>
      </c>
      <c r="AZ697" s="4" t="s">
        <v>51</v>
      </c>
    </row>
    <row r="698" spans="1:52" ht="30" customHeight="1" x14ac:dyDescent="0.3">
      <c r="A698" s="19" t="s">
        <v>974</v>
      </c>
      <c r="B698" s="19" t="s">
        <v>51</v>
      </c>
      <c r="C698" s="19" t="s">
        <v>51</v>
      </c>
      <c r="D698" s="20"/>
      <c r="E698" s="21"/>
      <c r="F698" s="22">
        <f>TRUNC(SUMIF(N693:N697, N692, F693:F697),0)</f>
        <v>0</v>
      </c>
      <c r="G698" s="21"/>
      <c r="H698" s="22">
        <f>TRUNC(SUMIF(N693:N697, N692, H693:H697),0)</f>
        <v>0</v>
      </c>
      <c r="I698" s="21"/>
      <c r="J698" s="22">
        <f>TRUNC(SUMIF(N693:N697, N692, J693:J697),0)</f>
        <v>0</v>
      </c>
      <c r="K698" s="21"/>
      <c r="L698" s="22">
        <f>F698+H698+J698</f>
        <v>0</v>
      </c>
      <c r="M698" s="19" t="s">
        <v>51</v>
      </c>
      <c r="N698" s="4" t="s">
        <v>81</v>
      </c>
      <c r="O698" s="4" t="s">
        <v>81</v>
      </c>
      <c r="P698" s="4" t="s">
        <v>51</v>
      </c>
      <c r="Q698" s="4" t="s">
        <v>51</v>
      </c>
      <c r="R698" s="4" t="s">
        <v>51</v>
      </c>
      <c r="AV698" s="4" t="s">
        <v>51</v>
      </c>
      <c r="AW698" s="4" t="s">
        <v>51</v>
      </c>
      <c r="AX698" s="4" t="s">
        <v>51</v>
      </c>
      <c r="AY698" s="4" t="s">
        <v>51</v>
      </c>
      <c r="AZ698" s="4" t="s">
        <v>51</v>
      </c>
    </row>
    <row r="699" spans="1:52" ht="30" customHeight="1" x14ac:dyDescent="0.3">
      <c r="A699" s="20"/>
      <c r="B699" s="20"/>
      <c r="C699" s="20"/>
      <c r="D699" s="20"/>
      <c r="E699" s="21"/>
      <c r="F699" s="22"/>
      <c r="G699" s="21"/>
      <c r="H699" s="22"/>
      <c r="I699" s="21"/>
      <c r="J699" s="22"/>
      <c r="K699" s="21"/>
      <c r="L699" s="22"/>
      <c r="M699" s="20"/>
    </row>
    <row r="700" spans="1:52" ht="30" customHeight="1" x14ac:dyDescent="0.3">
      <c r="A700" s="14" t="s">
        <v>1865</v>
      </c>
      <c r="B700" s="15"/>
      <c r="C700" s="15"/>
      <c r="D700" s="15"/>
      <c r="E700" s="16"/>
      <c r="F700" s="17"/>
      <c r="G700" s="16"/>
      <c r="H700" s="17"/>
      <c r="I700" s="16"/>
      <c r="J700" s="17"/>
      <c r="K700" s="16"/>
      <c r="L700" s="17"/>
      <c r="M700" s="18"/>
      <c r="N700" s="4" t="s">
        <v>763</v>
      </c>
    </row>
    <row r="701" spans="1:52" ht="30" customHeight="1" x14ac:dyDescent="0.3">
      <c r="A701" s="19" t="s">
        <v>1669</v>
      </c>
      <c r="B701" s="19" t="s">
        <v>1003</v>
      </c>
      <c r="C701" s="19" t="s">
        <v>1004</v>
      </c>
      <c r="D701" s="20">
        <v>2.5000000000000001E-2</v>
      </c>
      <c r="E701" s="21">
        <f>단가대비표!O182</f>
        <v>0</v>
      </c>
      <c r="F701" s="22">
        <f>TRUNC(E701*D701,1)</f>
        <v>0</v>
      </c>
      <c r="G701" s="21">
        <f>단가대비표!P182</f>
        <v>0</v>
      </c>
      <c r="H701" s="22">
        <f>TRUNC(G701*D701,1)</f>
        <v>0</v>
      </c>
      <c r="I701" s="21">
        <f>단가대비표!V182</f>
        <v>0</v>
      </c>
      <c r="J701" s="22">
        <f>TRUNC(I701*D701,1)</f>
        <v>0</v>
      </c>
      <c r="K701" s="21">
        <f t="shared" ref="K701:L703" si="122">TRUNC(E701+G701+I701,1)</f>
        <v>0</v>
      </c>
      <c r="L701" s="22">
        <f t="shared" si="122"/>
        <v>0</v>
      </c>
      <c r="M701" s="19" t="s">
        <v>1665</v>
      </c>
      <c r="N701" s="4" t="s">
        <v>51</v>
      </c>
      <c r="O701" s="4" t="s">
        <v>1670</v>
      </c>
      <c r="P701" s="4" t="s">
        <v>63</v>
      </c>
      <c r="Q701" s="4" t="s">
        <v>63</v>
      </c>
      <c r="R701" s="4" t="s">
        <v>62</v>
      </c>
      <c r="V701" s="2">
        <v>1</v>
      </c>
      <c r="AV701" s="4" t="s">
        <v>51</v>
      </c>
      <c r="AW701" s="4" t="s">
        <v>1866</v>
      </c>
      <c r="AX701" s="4" t="s">
        <v>51</v>
      </c>
      <c r="AY701" s="4" t="s">
        <v>1668</v>
      </c>
      <c r="AZ701" s="4" t="s">
        <v>51</v>
      </c>
    </row>
    <row r="702" spans="1:52" ht="30" customHeight="1" x14ac:dyDescent="0.3">
      <c r="A702" s="19" t="s">
        <v>1672</v>
      </c>
      <c r="B702" s="19" t="s">
        <v>1673</v>
      </c>
      <c r="C702" s="19" t="s">
        <v>1674</v>
      </c>
      <c r="D702" s="20">
        <v>1</v>
      </c>
      <c r="E702" s="21">
        <f>단가대비표!O157</f>
        <v>0</v>
      </c>
      <c r="F702" s="22">
        <f>TRUNC(E702*D702,1)</f>
        <v>0</v>
      </c>
      <c r="G702" s="21">
        <f>단가대비표!P157</f>
        <v>0</v>
      </c>
      <c r="H702" s="22">
        <f>TRUNC(G702*D702,1)</f>
        <v>0</v>
      </c>
      <c r="I702" s="21">
        <f>단가대비표!V157</f>
        <v>0</v>
      </c>
      <c r="J702" s="22">
        <f>TRUNC(I702*D702,1)</f>
        <v>0</v>
      </c>
      <c r="K702" s="21">
        <f t="shared" si="122"/>
        <v>0</v>
      </c>
      <c r="L702" s="22">
        <f t="shared" si="122"/>
        <v>0</v>
      </c>
      <c r="M702" s="19" t="s">
        <v>1665</v>
      </c>
      <c r="N702" s="4" t="s">
        <v>51</v>
      </c>
      <c r="O702" s="4" t="s">
        <v>1675</v>
      </c>
      <c r="P702" s="4" t="s">
        <v>63</v>
      </c>
      <c r="Q702" s="4" t="s">
        <v>63</v>
      </c>
      <c r="R702" s="4" t="s">
        <v>62</v>
      </c>
      <c r="V702" s="2">
        <v>1</v>
      </c>
      <c r="AV702" s="4" t="s">
        <v>51</v>
      </c>
      <c r="AW702" s="4" t="s">
        <v>1867</v>
      </c>
      <c r="AX702" s="4" t="s">
        <v>51</v>
      </c>
      <c r="AY702" s="4" t="s">
        <v>1668</v>
      </c>
      <c r="AZ702" s="4" t="s">
        <v>51</v>
      </c>
    </row>
    <row r="703" spans="1:52" ht="30" customHeight="1" x14ac:dyDescent="0.3">
      <c r="A703" s="19" t="s">
        <v>609</v>
      </c>
      <c r="B703" s="19" t="s">
        <v>1677</v>
      </c>
      <c r="C703" s="19" t="s">
        <v>168</v>
      </c>
      <c r="D703" s="20">
        <v>1</v>
      </c>
      <c r="E703" s="21">
        <v>0</v>
      </c>
      <c r="F703" s="22">
        <f>TRUNC(E703*D703,1)</f>
        <v>0</v>
      </c>
      <c r="G703" s="21">
        <v>0</v>
      </c>
      <c r="H703" s="22">
        <f>TRUNC(G703*D703,1)</f>
        <v>0</v>
      </c>
      <c r="I703" s="21">
        <f>TRUNC(SUMIF(V701:V703, RIGHTB(O703, 1), L701:L703)*U703, 2)</f>
        <v>0</v>
      </c>
      <c r="J703" s="22">
        <f>TRUNC(I703*D703,1)</f>
        <v>0</v>
      </c>
      <c r="K703" s="21">
        <f t="shared" si="122"/>
        <v>0</v>
      </c>
      <c r="L703" s="22">
        <f t="shared" si="122"/>
        <v>0</v>
      </c>
      <c r="M703" s="19" t="s">
        <v>51</v>
      </c>
      <c r="N703" s="4" t="s">
        <v>763</v>
      </c>
      <c r="O703" s="4" t="s">
        <v>571</v>
      </c>
      <c r="P703" s="4" t="s">
        <v>63</v>
      </c>
      <c r="Q703" s="4" t="s">
        <v>63</v>
      </c>
      <c r="R703" s="4" t="s">
        <v>63</v>
      </c>
      <c r="S703" s="2">
        <v>3</v>
      </c>
      <c r="T703" s="2">
        <v>2</v>
      </c>
      <c r="U703" s="2">
        <v>1</v>
      </c>
      <c r="AV703" s="4" t="s">
        <v>51</v>
      </c>
      <c r="AW703" s="4" t="s">
        <v>1868</v>
      </c>
      <c r="AX703" s="4" t="s">
        <v>51</v>
      </c>
      <c r="AY703" s="4" t="s">
        <v>51</v>
      </c>
      <c r="AZ703" s="4" t="s">
        <v>51</v>
      </c>
    </row>
    <row r="704" spans="1:52" ht="30" customHeight="1" x14ac:dyDescent="0.3">
      <c r="A704" s="19" t="s">
        <v>974</v>
      </c>
      <c r="B704" s="19" t="s">
        <v>51</v>
      </c>
      <c r="C704" s="19" t="s">
        <v>51</v>
      </c>
      <c r="D704" s="20"/>
      <c r="E704" s="21"/>
      <c r="F704" s="22">
        <f>TRUNC(SUMIF(N701:N703, N700, F701:F703),0)</f>
        <v>0</v>
      </c>
      <c r="G704" s="21"/>
      <c r="H704" s="22">
        <f>TRUNC(SUMIF(N701:N703, N700, H701:H703),0)</f>
        <v>0</v>
      </c>
      <c r="I704" s="21"/>
      <c r="J704" s="22">
        <f>TRUNC(SUMIF(N701:N703, N700, J701:J703),0)</f>
        <v>0</v>
      </c>
      <c r="K704" s="21"/>
      <c r="L704" s="22">
        <f>F704+H704+J704</f>
        <v>0</v>
      </c>
      <c r="M704" s="19" t="s">
        <v>51</v>
      </c>
      <c r="N704" s="4" t="s">
        <v>81</v>
      </c>
      <c r="O704" s="4" t="s">
        <v>81</v>
      </c>
      <c r="P704" s="4" t="s">
        <v>51</v>
      </c>
      <c r="Q704" s="4" t="s">
        <v>51</v>
      </c>
      <c r="R704" s="4" t="s">
        <v>51</v>
      </c>
      <c r="AV704" s="4" t="s">
        <v>51</v>
      </c>
      <c r="AW704" s="4" t="s">
        <v>51</v>
      </c>
      <c r="AX704" s="4" t="s">
        <v>51</v>
      </c>
      <c r="AY704" s="4" t="s">
        <v>51</v>
      </c>
      <c r="AZ704" s="4" t="s">
        <v>51</v>
      </c>
    </row>
    <row r="705" spans="1:52" ht="30" customHeight="1" x14ac:dyDescent="0.3">
      <c r="A705" s="20"/>
      <c r="B705" s="20"/>
      <c r="C705" s="20"/>
      <c r="D705" s="20"/>
      <c r="E705" s="21"/>
      <c r="F705" s="22"/>
      <c r="G705" s="21"/>
      <c r="H705" s="22"/>
      <c r="I705" s="21"/>
      <c r="J705" s="22"/>
      <c r="K705" s="21"/>
      <c r="L705" s="22"/>
      <c r="M705" s="20"/>
    </row>
    <row r="706" spans="1:52" ht="30" customHeight="1" x14ac:dyDescent="0.3">
      <c r="A706" s="14" t="s">
        <v>1869</v>
      </c>
      <c r="B706" s="15"/>
      <c r="C706" s="15"/>
      <c r="D706" s="15"/>
      <c r="E706" s="16"/>
      <c r="F706" s="17"/>
      <c r="G706" s="16"/>
      <c r="H706" s="17"/>
      <c r="I706" s="16"/>
      <c r="J706" s="17"/>
      <c r="K706" s="16"/>
      <c r="L706" s="17"/>
      <c r="M706" s="18"/>
      <c r="N706" s="4" t="s">
        <v>768</v>
      </c>
    </row>
    <row r="707" spans="1:52" ht="30" customHeight="1" x14ac:dyDescent="0.3">
      <c r="A707" s="19" t="s">
        <v>1669</v>
      </c>
      <c r="B707" s="19" t="s">
        <v>1003</v>
      </c>
      <c r="C707" s="19" t="s">
        <v>1004</v>
      </c>
      <c r="D707" s="20">
        <v>1.2500000000000001E-2</v>
      </c>
      <c r="E707" s="21">
        <f>단가대비표!O182</f>
        <v>0</v>
      </c>
      <c r="F707" s="22">
        <f>TRUNC(E707*D707,1)</f>
        <v>0</v>
      </c>
      <c r="G707" s="21">
        <f>단가대비표!P182</f>
        <v>0</v>
      </c>
      <c r="H707" s="22">
        <f>TRUNC(G707*D707,1)</f>
        <v>0</v>
      </c>
      <c r="I707" s="21">
        <f>단가대비표!V182</f>
        <v>0</v>
      </c>
      <c r="J707" s="22">
        <f>TRUNC(I707*D707,1)</f>
        <v>0</v>
      </c>
      <c r="K707" s="21">
        <f>TRUNC(E707+G707+I707,1)</f>
        <v>0</v>
      </c>
      <c r="L707" s="22">
        <f>TRUNC(F707+H707+J707,1)</f>
        <v>0</v>
      </c>
      <c r="M707" s="19" t="s">
        <v>1665</v>
      </c>
      <c r="N707" s="4" t="s">
        <v>51</v>
      </c>
      <c r="O707" s="4" t="s">
        <v>1670</v>
      </c>
      <c r="P707" s="4" t="s">
        <v>63</v>
      </c>
      <c r="Q707" s="4" t="s">
        <v>63</v>
      </c>
      <c r="R707" s="4" t="s">
        <v>62</v>
      </c>
      <c r="V707" s="2">
        <v>1</v>
      </c>
      <c r="AV707" s="4" t="s">
        <v>51</v>
      </c>
      <c r="AW707" s="4" t="s">
        <v>1870</v>
      </c>
      <c r="AX707" s="4" t="s">
        <v>51</v>
      </c>
      <c r="AY707" s="4" t="s">
        <v>1668</v>
      </c>
      <c r="AZ707" s="4" t="s">
        <v>51</v>
      </c>
    </row>
    <row r="708" spans="1:52" ht="30" customHeight="1" x14ac:dyDescent="0.3">
      <c r="A708" s="19" t="s">
        <v>609</v>
      </c>
      <c r="B708" s="19" t="s">
        <v>1677</v>
      </c>
      <c r="C708" s="19" t="s">
        <v>168</v>
      </c>
      <c r="D708" s="20">
        <v>1</v>
      </c>
      <c r="E708" s="21">
        <v>0</v>
      </c>
      <c r="F708" s="22">
        <f>TRUNC(E708*D708,1)</f>
        <v>0</v>
      </c>
      <c r="G708" s="21">
        <v>0</v>
      </c>
      <c r="H708" s="22">
        <f>TRUNC(G708*D708,1)</f>
        <v>0</v>
      </c>
      <c r="I708" s="21">
        <f>TRUNC(SUMIF(V707:V708, RIGHTB(O708, 1), L707:L708)*U708, 2)</f>
        <v>0</v>
      </c>
      <c r="J708" s="22">
        <f>TRUNC(I708*D708,1)</f>
        <v>0</v>
      </c>
      <c r="K708" s="21">
        <f>TRUNC(E708+G708+I708,1)</f>
        <v>0</v>
      </c>
      <c r="L708" s="22">
        <f>TRUNC(F708+H708+J708,1)</f>
        <v>0</v>
      </c>
      <c r="M708" s="19" t="s">
        <v>51</v>
      </c>
      <c r="N708" s="4" t="s">
        <v>768</v>
      </c>
      <c r="O708" s="4" t="s">
        <v>571</v>
      </c>
      <c r="P708" s="4" t="s">
        <v>63</v>
      </c>
      <c r="Q708" s="4" t="s">
        <v>63</v>
      </c>
      <c r="R708" s="4" t="s">
        <v>63</v>
      </c>
      <c r="S708" s="2">
        <v>3</v>
      </c>
      <c r="T708" s="2">
        <v>2</v>
      </c>
      <c r="U708" s="2">
        <v>1</v>
      </c>
      <c r="AV708" s="4" t="s">
        <v>51</v>
      </c>
      <c r="AW708" s="4" t="s">
        <v>1871</v>
      </c>
      <c r="AX708" s="4" t="s">
        <v>51</v>
      </c>
      <c r="AY708" s="4" t="s">
        <v>51</v>
      </c>
      <c r="AZ708" s="4" t="s">
        <v>51</v>
      </c>
    </row>
    <row r="709" spans="1:52" ht="30" customHeight="1" x14ac:dyDescent="0.3">
      <c r="A709" s="19" t="s">
        <v>974</v>
      </c>
      <c r="B709" s="19" t="s">
        <v>51</v>
      </c>
      <c r="C709" s="19" t="s">
        <v>51</v>
      </c>
      <c r="D709" s="20"/>
      <c r="E709" s="21"/>
      <c r="F709" s="22">
        <f>TRUNC(SUMIF(N707:N708, N706, F707:F708),0)</f>
        <v>0</v>
      </c>
      <c r="G709" s="21"/>
      <c r="H709" s="22">
        <f>TRUNC(SUMIF(N707:N708, N706, H707:H708),0)</f>
        <v>0</v>
      </c>
      <c r="I709" s="21"/>
      <c r="J709" s="22">
        <f>TRUNC(SUMIF(N707:N708, N706, J707:J708),0)</f>
        <v>0</v>
      </c>
      <c r="K709" s="21"/>
      <c r="L709" s="22">
        <f>F709+H709+J709</f>
        <v>0</v>
      </c>
      <c r="M709" s="19" t="s">
        <v>51</v>
      </c>
      <c r="N709" s="4" t="s">
        <v>81</v>
      </c>
      <c r="O709" s="4" t="s">
        <v>81</v>
      </c>
      <c r="P709" s="4" t="s">
        <v>51</v>
      </c>
      <c r="Q709" s="4" t="s">
        <v>51</v>
      </c>
      <c r="R709" s="4" t="s">
        <v>51</v>
      </c>
      <c r="AV709" s="4" t="s">
        <v>51</v>
      </c>
      <c r="AW709" s="4" t="s">
        <v>51</v>
      </c>
      <c r="AX709" s="4" t="s">
        <v>51</v>
      </c>
      <c r="AY709" s="4" t="s">
        <v>51</v>
      </c>
      <c r="AZ709" s="4" t="s">
        <v>51</v>
      </c>
    </row>
    <row r="710" spans="1:52" ht="30" customHeight="1" x14ac:dyDescent="0.3">
      <c r="A710" s="20"/>
      <c r="B710" s="20"/>
      <c r="C710" s="20"/>
      <c r="D710" s="20"/>
      <c r="E710" s="21"/>
      <c r="F710" s="22"/>
      <c r="G710" s="21"/>
      <c r="H710" s="22"/>
      <c r="I710" s="21"/>
      <c r="J710" s="22"/>
      <c r="K710" s="21"/>
      <c r="L710" s="22"/>
      <c r="M710" s="20"/>
    </row>
    <row r="711" spans="1:52" ht="30" customHeight="1" x14ac:dyDescent="0.3">
      <c r="A711" s="14" t="s">
        <v>1872</v>
      </c>
      <c r="B711" s="15"/>
      <c r="C711" s="15"/>
      <c r="D711" s="15"/>
      <c r="E711" s="16"/>
      <c r="F711" s="17"/>
      <c r="G711" s="16"/>
      <c r="H711" s="17"/>
      <c r="I711" s="16"/>
      <c r="J711" s="17"/>
      <c r="K711" s="16"/>
      <c r="L711" s="17"/>
      <c r="M711" s="18"/>
      <c r="N711" s="4" t="s">
        <v>772</v>
      </c>
    </row>
    <row r="712" spans="1:52" ht="30" customHeight="1" x14ac:dyDescent="0.3">
      <c r="A712" s="19" t="s">
        <v>1669</v>
      </c>
      <c r="B712" s="19" t="s">
        <v>1003</v>
      </c>
      <c r="C712" s="19" t="s">
        <v>1004</v>
      </c>
      <c r="D712" s="20">
        <v>0.05</v>
      </c>
      <c r="E712" s="21">
        <f>단가대비표!O182</f>
        <v>0</v>
      </c>
      <c r="F712" s="22">
        <f>TRUNC(E712*D712,1)</f>
        <v>0</v>
      </c>
      <c r="G712" s="21">
        <f>단가대비표!P182</f>
        <v>0</v>
      </c>
      <c r="H712" s="22">
        <f>TRUNC(G712*D712,1)</f>
        <v>0</v>
      </c>
      <c r="I712" s="21">
        <f>단가대비표!V182</f>
        <v>0</v>
      </c>
      <c r="J712" s="22">
        <f>TRUNC(I712*D712,1)</f>
        <v>0</v>
      </c>
      <c r="K712" s="21">
        <f>TRUNC(E712+G712+I712,1)</f>
        <v>0</v>
      </c>
      <c r="L712" s="22">
        <f>TRUNC(F712+H712+J712,1)</f>
        <v>0</v>
      </c>
      <c r="M712" s="19" t="s">
        <v>1665</v>
      </c>
      <c r="N712" s="4" t="s">
        <v>51</v>
      </c>
      <c r="O712" s="4" t="s">
        <v>1670</v>
      </c>
      <c r="P712" s="4" t="s">
        <v>63</v>
      </c>
      <c r="Q712" s="4" t="s">
        <v>63</v>
      </c>
      <c r="R712" s="4" t="s">
        <v>62</v>
      </c>
      <c r="V712" s="2">
        <v>1</v>
      </c>
      <c r="AV712" s="4" t="s">
        <v>51</v>
      </c>
      <c r="AW712" s="4" t="s">
        <v>1873</v>
      </c>
      <c r="AX712" s="4" t="s">
        <v>51</v>
      </c>
      <c r="AY712" s="4" t="s">
        <v>1668</v>
      </c>
      <c r="AZ712" s="4" t="s">
        <v>51</v>
      </c>
    </row>
    <row r="713" spans="1:52" ht="30" customHeight="1" x14ac:dyDescent="0.3">
      <c r="A713" s="19" t="s">
        <v>609</v>
      </c>
      <c r="B713" s="19" t="s">
        <v>1677</v>
      </c>
      <c r="C713" s="19" t="s">
        <v>168</v>
      </c>
      <c r="D713" s="20">
        <v>1</v>
      </c>
      <c r="E713" s="21">
        <v>0</v>
      </c>
      <c r="F713" s="22">
        <f>TRUNC(E713*D713,1)</f>
        <v>0</v>
      </c>
      <c r="G713" s="21">
        <v>0</v>
      </c>
      <c r="H713" s="22">
        <f>TRUNC(G713*D713,1)</f>
        <v>0</v>
      </c>
      <c r="I713" s="21">
        <f>TRUNC(SUMIF(V712:V713, RIGHTB(O713, 1), L712:L713)*U713, 2)</f>
        <v>0</v>
      </c>
      <c r="J713" s="22">
        <f>TRUNC(I713*D713,1)</f>
        <v>0</v>
      </c>
      <c r="K713" s="21">
        <f>TRUNC(E713+G713+I713,1)</f>
        <v>0</v>
      </c>
      <c r="L713" s="22">
        <f>TRUNC(F713+H713+J713,1)</f>
        <v>0</v>
      </c>
      <c r="M713" s="19" t="s">
        <v>51</v>
      </c>
      <c r="N713" s="4" t="s">
        <v>772</v>
      </c>
      <c r="O713" s="4" t="s">
        <v>571</v>
      </c>
      <c r="P713" s="4" t="s">
        <v>63</v>
      </c>
      <c r="Q713" s="4" t="s">
        <v>63</v>
      </c>
      <c r="R713" s="4" t="s">
        <v>63</v>
      </c>
      <c r="S713" s="2">
        <v>3</v>
      </c>
      <c r="T713" s="2">
        <v>2</v>
      </c>
      <c r="U713" s="2">
        <v>1</v>
      </c>
      <c r="AV713" s="4" t="s">
        <v>51</v>
      </c>
      <c r="AW713" s="4" t="s">
        <v>1874</v>
      </c>
      <c r="AX713" s="4" t="s">
        <v>51</v>
      </c>
      <c r="AY713" s="4" t="s">
        <v>51</v>
      </c>
      <c r="AZ713" s="4" t="s">
        <v>51</v>
      </c>
    </row>
    <row r="714" spans="1:52" ht="30" customHeight="1" x14ac:dyDescent="0.3">
      <c r="A714" s="19" t="s">
        <v>974</v>
      </c>
      <c r="B714" s="19" t="s">
        <v>51</v>
      </c>
      <c r="C714" s="19" t="s">
        <v>51</v>
      </c>
      <c r="D714" s="20"/>
      <c r="E714" s="21"/>
      <c r="F714" s="22">
        <f>TRUNC(SUMIF(N712:N713, N711, F712:F713),0)</f>
        <v>0</v>
      </c>
      <c r="G714" s="21"/>
      <c r="H714" s="22">
        <f>TRUNC(SUMIF(N712:N713, N711, H712:H713),0)</f>
        <v>0</v>
      </c>
      <c r="I714" s="21"/>
      <c r="J714" s="22">
        <f>TRUNC(SUMIF(N712:N713, N711, J712:J713),0)</f>
        <v>0</v>
      </c>
      <c r="K714" s="21"/>
      <c r="L714" s="22">
        <f>F714+H714+J714</f>
        <v>0</v>
      </c>
      <c r="M714" s="19" t="s">
        <v>51</v>
      </c>
      <c r="N714" s="4" t="s">
        <v>81</v>
      </c>
      <c r="O714" s="4" t="s">
        <v>81</v>
      </c>
      <c r="P714" s="4" t="s">
        <v>51</v>
      </c>
      <c r="Q714" s="4" t="s">
        <v>51</v>
      </c>
      <c r="R714" s="4" t="s">
        <v>51</v>
      </c>
      <c r="AV714" s="4" t="s">
        <v>51</v>
      </c>
      <c r="AW714" s="4" t="s">
        <v>51</v>
      </c>
      <c r="AX714" s="4" t="s">
        <v>51</v>
      </c>
      <c r="AY714" s="4" t="s">
        <v>51</v>
      </c>
      <c r="AZ714" s="4" t="s">
        <v>51</v>
      </c>
    </row>
    <row r="715" spans="1:52" ht="30" customHeight="1" x14ac:dyDescent="0.3">
      <c r="A715" s="20"/>
      <c r="B715" s="20"/>
      <c r="C715" s="20"/>
      <c r="D715" s="20"/>
      <c r="E715" s="21"/>
      <c r="F715" s="22"/>
      <c r="G715" s="21"/>
      <c r="H715" s="22"/>
      <c r="I715" s="21"/>
      <c r="J715" s="22"/>
      <c r="K715" s="21"/>
      <c r="L715" s="22"/>
      <c r="M715" s="20"/>
    </row>
    <row r="716" spans="1:52" ht="30" customHeight="1" x14ac:dyDescent="0.3">
      <c r="A716" s="14" t="s">
        <v>1875</v>
      </c>
      <c r="B716" s="15"/>
      <c r="C716" s="15"/>
      <c r="D716" s="15"/>
      <c r="E716" s="16"/>
      <c r="F716" s="17"/>
      <c r="G716" s="16"/>
      <c r="H716" s="17"/>
      <c r="I716" s="16"/>
      <c r="J716" s="17"/>
      <c r="K716" s="16"/>
      <c r="L716" s="17"/>
      <c r="M716" s="18"/>
      <c r="N716" s="4" t="s">
        <v>776</v>
      </c>
    </row>
    <row r="717" spans="1:52" ht="30" customHeight="1" x14ac:dyDescent="0.3">
      <c r="A717" s="19" t="s">
        <v>1669</v>
      </c>
      <c r="B717" s="19" t="s">
        <v>1003</v>
      </c>
      <c r="C717" s="19" t="s">
        <v>1004</v>
      </c>
      <c r="D717" s="20">
        <v>0.125</v>
      </c>
      <c r="E717" s="21">
        <f>단가대비표!O182</f>
        <v>0</v>
      </c>
      <c r="F717" s="22">
        <f>TRUNC(E717*D717,1)</f>
        <v>0</v>
      </c>
      <c r="G717" s="21">
        <f>단가대비표!P182</f>
        <v>0</v>
      </c>
      <c r="H717" s="22">
        <f>TRUNC(G717*D717,1)</f>
        <v>0</v>
      </c>
      <c r="I717" s="21">
        <f>단가대비표!V182</f>
        <v>0</v>
      </c>
      <c r="J717" s="22">
        <f>TRUNC(I717*D717,1)</f>
        <v>0</v>
      </c>
      <c r="K717" s="21">
        <f>TRUNC(E717+G717+I717,1)</f>
        <v>0</v>
      </c>
      <c r="L717" s="22">
        <f>TRUNC(F717+H717+J717,1)</f>
        <v>0</v>
      </c>
      <c r="M717" s="19" t="s">
        <v>1665</v>
      </c>
      <c r="N717" s="4" t="s">
        <v>51</v>
      </c>
      <c r="O717" s="4" t="s">
        <v>1670</v>
      </c>
      <c r="P717" s="4" t="s">
        <v>63</v>
      </c>
      <c r="Q717" s="4" t="s">
        <v>63</v>
      </c>
      <c r="R717" s="4" t="s">
        <v>62</v>
      </c>
      <c r="V717" s="2">
        <v>1</v>
      </c>
      <c r="AV717" s="4" t="s">
        <v>51</v>
      </c>
      <c r="AW717" s="4" t="s">
        <v>1876</v>
      </c>
      <c r="AX717" s="4" t="s">
        <v>51</v>
      </c>
      <c r="AY717" s="4" t="s">
        <v>1668</v>
      </c>
      <c r="AZ717" s="4" t="s">
        <v>51</v>
      </c>
    </row>
    <row r="718" spans="1:52" ht="30" customHeight="1" x14ac:dyDescent="0.3">
      <c r="A718" s="19" t="s">
        <v>609</v>
      </c>
      <c r="B718" s="19" t="s">
        <v>1677</v>
      </c>
      <c r="C718" s="19" t="s">
        <v>168</v>
      </c>
      <c r="D718" s="20">
        <v>1</v>
      </c>
      <c r="E718" s="21">
        <v>0</v>
      </c>
      <c r="F718" s="22">
        <f>TRUNC(E718*D718,1)</f>
        <v>0</v>
      </c>
      <c r="G718" s="21">
        <v>0</v>
      </c>
      <c r="H718" s="22">
        <f>TRUNC(G718*D718,1)</f>
        <v>0</v>
      </c>
      <c r="I718" s="21">
        <f>TRUNC(SUMIF(V717:V718, RIGHTB(O718, 1), L717:L718)*U718, 2)</f>
        <v>0</v>
      </c>
      <c r="J718" s="22">
        <f>TRUNC(I718*D718,1)</f>
        <v>0</v>
      </c>
      <c r="K718" s="21">
        <f>TRUNC(E718+G718+I718,1)</f>
        <v>0</v>
      </c>
      <c r="L718" s="22">
        <f>TRUNC(F718+H718+J718,1)</f>
        <v>0</v>
      </c>
      <c r="M718" s="19" t="s">
        <v>51</v>
      </c>
      <c r="N718" s="4" t="s">
        <v>776</v>
      </c>
      <c r="O718" s="4" t="s">
        <v>571</v>
      </c>
      <c r="P718" s="4" t="s">
        <v>63</v>
      </c>
      <c r="Q718" s="4" t="s">
        <v>63</v>
      </c>
      <c r="R718" s="4" t="s">
        <v>63</v>
      </c>
      <c r="S718" s="2">
        <v>3</v>
      </c>
      <c r="T718" s="2">
        <v>2</v>
      </c>
      <c r="U718" s="2">
        <v>1</v>
      </c>
      <c r="AV718" s="4" t="s">
        <v>51</v>
      </c>
      <c r="AW718" s="4" t="s">
        <v>1877</v>
      </c>
      <c r="AX718" s="4" t="s">
        <v>51</v>
      </c>
      <c r="AY718" s="4" t="s">
        <v>51</v>
      </c>
      <c r="AZ718" s="4" t="s">
        <v>51</v>
      </c>
    </row>
    <row r="719" spans="1:52" ht="30" customHeight="1" x14ac:dyDescent="0.3">
      <c r="A719" s="19" t="s">
        <v>974</v>
      </c>
      <c r="B719" s="19" t="s">
        <v>51</v>
      </c>
      <c r="C719" s="19" t="s">
        <v>51</v>
      </c>
      <c r="D719" s="20"/>
      <c r="E719" s="21"/>
      <c r="F719" s="22">
        <f>TRUNC(SUMIF(N717:N718, N716, F717:F718),0)</f>
        <v>0</v>
      </c>
      <c r="G719" s="21"/>
      <c r="H719" s="22">
        <f>TRUNC(SUMIF(N717:N718, N716, H717:H718),0)</f>
        <v>0</v>
      </c>
      <c r="I719" s="21"/>
      <c r="J719" s="22">
        <f>TRUNC(SUMIF(N717:N718, N716, J717:J718),0)</f>
        <v>0</v>
      </c>
      <c r="K719" s="21"/>
      <c r="L719" s="22">
        <f>F719+H719+J719</f>
        <v>0</v>
      </c>
      <c r="M719" s="19" t="s">
        <v>51</v>
      </c>
      <c r="N719" s="4" t="s">
        <v>81</v>
      </c>
      <c r="O719" s="4" t="s">
        <v>81</v>
      </c>
      <c r="P719" s="4" t="s">
        <v>51</v>
      </c>
      <c r="Q719" s="4" t="s">
        <v>51</v>
      </c>
      <c r="R719" s="4" t="s">
        <v>51</v>
      </c>
      <c r="AV719" s="4" t="s">
        <v>51</v>
      </c>
      <c r="AW719" s="4" t="s">
        <v>51</v>
      </c>
      <c r="AX719" s="4" t="s">
        <v>51</v>
      </c>
      <c r="AY719" s="4" t="s">
        <v>51</v>
      </c>
      <c r="AZ719" s="4" t="s">
        <v>51</v>
      </c>
    </row>
    <row r="720" spans="1:52" ht="30" customHeight="1" x14ac:dyDescent="0.3">
      <c r="A720" s="20"/>
      <c r="B720" s="20"/>
      <c r="C720" s="20"/>
      <c r="D720" s="20"/>
      <c r="E720" s="21"/>
      <c r="F720" s="22"/>
      <c r="G720" s="21"/>
      <c r="H720" s="22"/>
      <c r="I720" s="21"/>
      <c r="J720" s="22"/>
      <c r="K720" s="21"/>
      <c r="L720" s="22"/>
      <c r="M720" s="20"/>
    </row>
    <row r="721" spans="1:52" ht="30" customHeight="1" x14ac:dyDescent="0.3">
      <c r="A721" s="14" t="s">
        <v>1878</v>
      </c>
      <c r="B721" s="15"/>
      <c r="C721" s="15"/>
      <c r="D721" s="15"/>
      <c r="E721" s="16"/>
      <c r="F721" s="17"/>
      <c r="G721" s="16"/>
      <c r="H721" s="17"/>
      <c r="I721" s="16"/>
      <c r="J721" s="17"/>
      <c r="K721" s="16"/>
      <c r="L721" s="17"/>
      <c r="M721" s="18"/>
      <c r="N721" s="4" t="s">
        <v>780</v>
      </c>
    </row>
    <row r="722" spans="1:52" ht="30" customHeight="1" x14ac:dyDescent="0.3">
      <c r="A722" s="19" t="s">
        <v>1669</v>
      </c>
      <c r="B722" s="19" t="s">
        <v>1003</v>
      </c>
      <c r="C722" s="19" t="s">
        <v>1004</v>
      </c>
      <c r="D722" s="20">
        <v>0.125</v>
      </c>
      <c r="E722" s="21">
        <f>단가대비표!O182</f>
        <v>0</v>
      </c>
      <c r="F722" s="22">
        <f>TRUNC(E722*D722,1)</f>
        <v>0</v>
      </c>
      <c r="G722" s="21">
        <f>단가대비표!P182</f>
        <v>0</v>
      </c>
      <c r="H722" s="22">
        <f>TRUNC(G722*D722,1)</f>
        <v>0</v>
      </c>
      <c r="I722" s="21">
        <f>단가대비표!V182</f>
        <v>0</v>
      </c>
      <c r="J722" s="22">
        <f>TRUNC(I722*D722,1)</f>
        <v>0</v>
      </c>
      <c r="K722" s="21">
        <f>TRUNC(E722+G722+I722,1)</f>
        <v>0</v>
      </c>
      <c r="L722" s="22">
        <f>TRUNC(F722+H722+J722,1)</f>
        <v>0</v>
      </c>
      <c r="M722" s="19" t="s">
        <v>1665</v>
      </c>
      <c r="N722" s="4" t="s">
        <v>51</v>
      </c>
      <c r="O722" s="4" t="s">
        <v>1670</v>
      </c>
      <c r="P722" s="4" t="s">
        <v>63</v>
      </c>
      <c r="Q722" s="4" t="s">
        <v>63</v>
      </c>
      <c r="R722" s="4" t="s">
        <v>62</v>
      </c>
      <c r="V722" s="2">
        <v>1</v>
      </c>
      <c r="AV722" s="4" t="s">
        <v>51</v>
      </c>
      <c r="AW722" s="4" t="s">
        <v>1879</v>
      </c>
      <c r="AX722" s="4" t="s">
        <v>51</v>
      </c>
      <c r="AY722" s="4" t="s">
        <v>1668</v>
      </c>
      <c r="AZ722" s="4" t="s">
        <v>51</v>
      </c>
    </row>
    <row r="723" spans="1:52" ht="30" customHeight="1" x14ac:dyDescent="0.3">
      <c r="A723" s="19" t="s">
        <v>609</v>
      </c>
      <c r="B723" s="19" t="s">
        <v>1677</v>
      </c>
      <c r="C723" s="19" t="s">
        <v>168</v>
      </c>
      <c r="D723" s="20">
        <v>1</v>
      </c>
      <c r="E723" s="21">
        <v>0</v>
      </c>
      <c r="F723" s="22">
        <f>TRUNC(E723*D723,1)</f>
        <v>0</v>
      </c>
      <c r="G723" s="21">
        <v>0</v>
      </c>
      <c r="H723" s="22">
        <f>TRUNC(G723*D723,1)</f>
        <v>0</v>
      </c>
      <c r="I723" s="21">
        <f>TRUNC(SUMIF(V722:V723, RIGHTB(O723, 1), L722:L723)*U723, 2)</f>
        <v>0</v>
      </c>
      <c r="J723" s="22">
        <f>TRUNC(I723*D723,1)</f>
        <v>0</v>
      </c>
      <c r="K723" s="21">
        <f>TRUNC(E723+G723+I723,1)</f>
        <v>0</v>
      </c>
      <c r="L723" s="22">
        <f>TRUNC(F723+H723+J723,1)</f>
        <v>0</v>
      </c>
      <c r="M723" s="19" t="s">
        <v>51</v>
      </c>
      <c r="N723" s="4" t="s">
        <v>780</v>
      </c>
      <c r="O723" s="4" t="s">
        <v>571</v>
      </c>
      <c r="P723" s="4" t="s">
        <v>63</v>
      </c>
      <c r="Q723" s="4" t="s">
        <v>63</v>
      </c>
      <c r="R723" s="4" t="s">
        <v>63</v>
      </c>
      <c r="S723" s="2">
        <v>3</v>
      </c>
      <c r="T723" s="2">
        <v>2</v>
      </c>
      <c r="U723" s="2">
        <v>1</v>
      </c>
      <c r="AV723" s="4" t="s">
        <v>51</v>
      </c>
      <c r="AW723" s="4" t="s">
        <v>1880</v>
      </c>
      <c r="AX723" s="4" t="s">
        <v>51</v>
      </c>
      <c r="AY723" s="4" t="s">
        <v>51</v>
      </c>
      <c r="AZ723" s="4" t="s">
        <v>51</v>
      </c>
    </row>
    <row r="724" spans="1:52" ht="30" customHeight="1" x14ac:dyDescent="0.3">
      <c r="A724" s="19" t="s">
        <v>974</v>
      </c>
      <c r="B724" s="19" t="s">
        <v>51</v>
      </c>
      <c r="C724" s="19" t="s">
        <v>51</v>
      </c>
      <c r="D724" s="20"/>
      <c r="E724" s="21"/>
      <c r="F724" s="22">
        <f>TRUNC(SUMIF(N722:N723, N721, F722:F723),0)</f>
        <v>0</v>
      </c>
      <c r="G724" s="21"/>
      <c r="H724" s="22">
        <f>TRUNC(SUMIF(N722:N723, N721, H722:H723),0)</f>
        <v>0</v>
      </c>
      <c r="I724" s="21"/>
      <c r="J724" s="22">
        <f>TRUNC(SUMIF(N722:N723, N721, J722:J723),0)</f>
        <v>0</v>
      </c>
      <c r="K724" s="21"/>
      <c r="L724" s="22">
        <f>F724+H724+J724</f>
        <v>0</v>
      </c>
      <c r="M724" s="19" t="s">
        <v>51</v>
      </c>
      <c r="N724" s="4" t="s">
        <v>81</v>
      </c>
      <c r="O724" s="4" t="s">
        <v>81</v>
      </c>
      <c r="P724" s="4" t="s">
        <v>51</v>
      </c>
      <c r="Q724" s="4" t="s">
        <v>51</v>
      </c>
      <c r="R724" s="4" t="s">
        <v>51</v>
      </c>
      <c r="AV724" s="4" t="s">
        <v>51</v>
      </c>
      <c r="AW724" s="4" t="s">
        <v>51</v>
      </c>
      <c r="AX724" s="4" t="s">
        <v>51</v>
      </c>
      <c r="AY724" s="4" t="s">
        <v>51</v>
      </c>
      <c r="AZ724" s="4" t="s">
        <v>51</v>
      </c>
    </row>
    <row r="725" spans="1:52" ht="30" customHeight="1" x14ac:dyDescent="0.3">
      <c r="A725" s="20"/>
      <c r="B725" s="20"/>
      <c r="C725" s="20"/>
      <c r="D725" s="20"/>
      <c r="E725" s="21"/>
      <c r="F725" s="22"/>
      <c r="G725" s="21"/>
      <c r="H725" s="22"/>
      <c r="I725" s="21"/>
      <c r="J725" s="22"/>
      <c r="K725" s="21"/>
      <c r="L725" s="22"/>
      <c r="M725" s="20"/>
    </row>
    <row r="726" spans="1:52" ht="30" customHeight="1" x14ac:dyDescent="0.3">
      <c r="A726" s="14" t="s">
        <v>1881</v>
      </c>
      <c r="B726" s="15"/>
      <c r="C726" s="15"/>
      <c r="D726" s="15"/>
      <c r="E726" s="16"/>
      <c r="F726" s="17"/>
      <c r="G726" s="16"/>
      <c r="H726" s="17"/>
      <c r="I726" s="16"/>
      <c r="J726" s="17"/>
      <c r="K726" s="16"/>
      <c r="L726" s="17"/>
      <c r="M726" s="18"/>
      <c r="N726" s="4" t="s">
        <v>784</v>
      </c>
    </row>
    <row r="727" spans="1:52" ht="30" customHeight="1" x14ac:dyDescent="0.3">
      <c r="A727" s="19" t="s">
        <v>1669</v>
      </c>
      <c r="B727" s="19" t="s">
        <v>1003</v>
      </c>
      <c r="C727" s="19" t="s">
        <v>1004</v>
      </c>
      <c r="D727" s="20">
        <v>1.2500000000000001E-2</v>
      </c>
      <c r="E727" s="21">
        <f>단가대비표!O182</f>
        <v>0</v>
      </c>
      <c r="F727" s="22">
        <f>TRUNC(E727*D727,1)</f>
        <v>0</v>
      </c>
      <c r="G727" s="21">
        <f>단가대비표!P182</f>
        <v>0</v>
      </c>
      <c r="H727" s="22">
        <f>TRUNC(G727*D727,1)</f>
        <v>0</v>
      </c>
      <c r="I727" s="21">
        <f>단가대비표!V182</f>
        <v>0</v>
      </c>
      <c r="J727" s="22">
        <f>TRUNC(I727*D727,1)</f>
        <v>0</v>
      </c>
      <c r="K727" s="21">
        <f t="shared" ref="K727:L729" si="123">TRUNC(E727+G727+I727,1)</f>
        <v>0</v>
      </c>
      <c r="L727" s="22">
        <f t="shared" si="123"/>
        <v>0</v>
      </c>
      <c r="M727" s="19" t="s">
        <v>1665</v>
      </c>
      <c r="N727" s="4" t="s">
        <v>51</v>
      </c>
      <c r="O727" s="4" t="s">
        <v>1670</v>
      </c>
      <c r="P727" s="4" t="s">
        <v>63</v>
      </c>
      <c r="Q727" s="4" t="s">
        <v>63</v>
      </c>
      <c r="R727" s="4" t="s">
        <v>62</v>
      </c>
      <c r="V727" s="2">
        <v>1</v>
      </c>
      <c r="AV727" s="4" t="s">
        <v>51</v>
      </c>
      <c r="AW727" s="4" t="s">
        <v>1882</v>
      </c>
      <c r="AX727" s="4" t="s">
        <v>51</v>
      </c>
      <c r="AY727" s="4" t="s">
        <v>1668</v>
      </c>
      <c r="AZ727" s="4" t="s">
        <v>51</v>
      </c>
    </row>
    <row r="728" spans="1:52" ht="30" customHeight="1" x14ac:dyDescent="0.3">
      <c r="A728" s="19" t="s">
        <v>1672</v>
      </c>
      <c r="B728" s="19" t="s">
        <v>1673</v>
      </c>
      <c r="C728" s="19" t="s">
        <v>1674</v>
      </c>
      <c r="D728" s="20">
        <v>1</v>
      </c>
      <c r="E728" s="21">
        <f>단가대비표!O157</f>
        <v>0</v>
      </c>
      <c r="F728" s="22">
        <f>TRUNC(E728*D728,1)</f>
        <v>0</v>
      </c>
      <c r="G728" s="21">
        <f>단가대비표!P157</f>
        <v>0</v>
      </c>
      <c r="H728" s="22">
        <f>TRUNC(G728*D728,1)</f>
        <v>0</v>
      </c>
      <c r="I728" s="21">
        <f>단가대비표!V157</f>
        <v>0</v>
      </c>
      <c r="J728" s="22">
        <f>TRUNC(I728*D728,1)</f>
        <v>0</v>
      </c>
      <c r="K728" s="21">
        <f t="shared" si="123"/>
        <v>0</v>
      </c>
      <c r="L728" s="22">
        <f t="shared" si="123"/>
        <v>0</v>
      </c>
      <c r="M728" s="19" t="s">
        <v>1665</v>
      </c>
      <c r="N728" s="4" t="s">
        <v>51</v>
      </c>
      <c r="O728" s="4" t="s">
        <v>1675</v>
      </c>
      <c r="P728" s="4" t="s">
        <v>63</v>
      </c>
      <c r="Q728" s="4" t="s">
        <v>63</v>
      </c>
      <c r="R728" s="4" t="s">
        <v>62</v>
      </c>
      <c r="V728" s="2">
        <v>1</v>
      </c>
      <c r="AV728" s="4" t="s">
        <v>51</v>
      </c>
      <c r="AW728" s="4" t="s">
        <v>1883</v>
      </c>
      <c r="AX728" s="4" t="s">
        <v>51</v>
      </c>
      <c r="AY728" s="4" t="s">
        <v>1668</v>
      </c>
      <c r="AZ728" s="4" t="s">
        <v>51</v>
      </c>
    </row>
    <row r="729" spans="1:52" ht="30" customHeight="1" x14ac:dyDescent="0.3">
      <c r="A729" s="19" t="s">
        <v>609</v>
      </c>
      <c r="B729" s="19" t="s">
        <v>1677</v>
      </c>
      <c r="C729" s="19" t="s">
        <v>168</v>
      </c>
      <c r="D729" s="20">
        <v>1</v>
      </c>
      <c r="E729" s="21">
        <v>0</v>
      </c>
      <c r="F729" s="22">
        <f>TRUNC(E729*D729,1)</f>
        <v>0</v>
      </c>
      <c r="G729" s="21">
        <v>0</v>
      </c>
      <c r="H729" s="22">
        <f>TRUNC(G729*D729,1)</f>
        <v>0</v>
      </c>
      <c r="I729" s="21">
        <f>TRUNC(SUMIF(V727:V729, RIGHTB(O729, 1), L727:L729)*U729, 2)</f>
        <v>0</v>
      </c>
      <c r="J729" s="22">
        <f>TRUNC(I729*D729,1)</f>
        <v>0</v>
      </c>
      <c r="K729" s="21">
        <f t="shared" si="123"/>
        <v>0</v>
      </c>
      <c r="L729" s="22">
        <f t="shared" si="123"/>
        <v>0</v>
      </c>
      <c r="M729" s="19" t="s">
        <v>51</v>
      </c>
      <c r="N729" s="4" t="s">
        <v>784</v>
      </c>
      <c r="O729" s="4" t="s">
        <v>571</v>
      </c>
      <c r="P729" s="4" t="s">
        <v>63</v>
      </c>
      <c r="Q729" s="4" t="s">
        <v>63</v>
      </c>
      <c r="R729" s="4" t="s">
        <v>63</v>
      </c>
      <c r="S729" s="2">
        <v>3</v>
      </c>
      <c r="T729" s="2">
        <v>2</v>
      </c>
      <c r="U729" s="2">
        <v>1</v>
      </c>
      <c r="AV729" s="4" t="s">
        <v>51</v>
      </c>
      <c r="AW729" s="4" t="s">
        <v>1884</v>
      </c>
      <c r="AX729" s="4" t="s">
        <v>51</v>
      </c>
      <c r="AY729" s="4" t="s">
        <v>51</v>
      </c>
      <c r="AZ729" s="4" t="s">
        <v>51</v>
      </c>
    </row>
    <row r="730" spans="1:52" ht="30" customHeight="1" x14ac:dyDescent="0.3">
      <c r="A730" s="19" t="s">
        <v>974</v>
      </c>
      <c r="B730" s="19" t="s">
        <v>51</v>
      </c>
      <c r="C730" s="19" t="s">
        <v>51</v>
      </c>
      <c r="D730" s="20"/>
      <c r="E730" s="21"/>
      <c r="F730" s="22">
        <f>TRUNC(SUMIF(N727:N729, N726, F727:F729),0)</f>
        <v>0</v>
      </c>
      <c r="G730" s="21"/>
      <c r="H730" s="22">
        <f>TRUNC(SUMIF(N727:N729, N726, H727:H729),0)</f>
        <v>0</v>
      </c>
      <c r="I730" s="21"/>
      <c r="J730" s="22">
        <f>TRUNC(SUMIF(N727:N729, N726, J727:J729),0)</f>
        <v>0</v>
      </c>
      <c r="K730" s="21"/>
      <c r="L730" s="22">
        <f>F730+H730+J730</f>
        <v>0</v>
      </c>
      <c r="M730" s="19" t="s">
        <v>51</v>
      </c>
      <c r="N730" s="4" t="s">
        <v>81</v>
      </c>
      <c r="O730" s="4" t="s">
        <v>81</v>
      </c>
      <c r="P730" s="4" t="s">
        <v>51</v>
      </c>
      <c r="Q730" s="4" t="s">
        <v>51</v>
      </c>
      <c r="R730" s="4" t="s">
        <v>51</v>
      </c>
      <c r="AV730" s="4" t="s">
        <v>51</v>
      </c>
      <c r="AW730" s="4" t="s">
        <v>51</v>
      </c>
      <c r="AX730" s="4" t="s">
        <v>51</v>
      </c>
      <c r="AY730" s="4" t="s">
        <v>51</v>
      </c>
      <c r="AZ730" s="4" t="s">
        <v>51</v>
      </c>
    </row>
    <row r="731" spans="1:52" ht="30" customHeight="1" x14ac:dyDescent="0.3">
      <c r="A731" s="20"/>
      <c r="B731" s="20"/>
      <c r="C731" s="20"/>
      <c r="D731" s="20"/>
      <c r="E731" s="21"/>
      <c r="F731" s="22"/>
      <c r="G731" s="21"/>
      <c r="H731" s="22"/>
      <c r="I731" s="21"/>
      <c r="J731" s="22"/>
      <c r="K731" s="21"/>
      <c r="L731" s="22"/>
      <c r="M731" s="20"/>
    </row>
    <row r="732" spans="1:52" ht="30" customHeight="1" x14ac:dyDescent="0.3">
      <c r="A732" s="14" t="s">
        <v>1885</v>
      </c>
      <c r="B732" s="15"/>
      <c r="C732" s="15"/>
      <c r="D732" s="15"/>
      <c r="E732" s="16"/>
      <c r="F732" s="17"/>
      <c r="G732" s="16"/>
      <c r="H732" s="17"/>
      <c r="I732" s="16"/>
      <c r="J732" s="17"/>
      <c r="K732" s="16"/>
      <c r="L732" s="17"/>
      <c r="M732" s="18"/>
      <c r="N732" s="4" t="s">
        <v>788</v>
      </c>
    </row>
    <row r="733" spans="1:52" ht="30" customHeight="1" x14ac:dyDescent="0.3">
      <c r="A733" s="19" t="s">
        <v>1705</v>
      </c>
      <c r="B733" s="19" t="s">
        <v>1003</v>
      </c>
      <c r="C733" s="19" t="s">
        <v>1004</v>
      </c>
      <c r="D733" s="20">
        <v>0.3125</v>
      </c>
      <c r="E733" s="21">
        <f>단가대비표!O179</f>
        <v>0</v>
      </c>
      <c r="F733" s="22">
        <f>TRUNC(E733*D733,1)</f>
        <v>0</v>
      </c>
      <c r="G733" s="21">
        <f>단가대비표!P179</f>
        <v>0</v>
      </c>
      <c r="H733" s="22">
        <f>TRUNC(G733*D733,1)</f>
        <v>0</v>
      </c>
      <c r="I733" s="21">
        <f>단가대비표!V179</f>
        <v>0</v>
      </c>
      <c r="J733" s="22">
        <f>TRUNC(I733*D733,1)</f>
        <v>0</v>
      </c>
      <c r="K733" s="21">
        <f t="shared" ref="K733:L736" si="124">TRUNC(E733+G733+I733,1)</f>
        <v>0</v>
      </c>
      <c r="L733" s="22">
        <f t="shared" si="124"/>
        <v>0</v>
      </c>
      <c r="M733" s="19" t="s">
        <v>1665</v>
      </c>
      <c r="N733" s="4" t="s">
        <v>51</v>
      </c>
      <c r="O733" s="4" t="s">
        <v>1706</v>
      </c>
      <c r="P733" s="4" t="s">
        <v>63</v>
      </c>
      <c r="Q733" s="4" t="s">
        <v>63</v>
      </c>
      <c r="R733" s="4" t="s">
        <v>62</v>
      </c>
      <c r="V733" s="2">
        <v>1</v>
      </c>
      <c r="AV733" s="4" t="s">
        <v>51</v>
      </c>
      <c r="AW733" s="4" t="s">
        <v>1886</v>
      </c>
      <c r="AX733" s="4" t="s">
        <v>51</v>
      </c>
      <c r="AY733" s="4" t="s">
        <v>1668</v>
      </c>
      <c r="AZ733" s="4" t="s">
        <v>51</v>
      </c>
    </row>
    <row r="734" spans="1:52" ht="30" customHeight="1" x14ac:dyDescent="0.3">
      <c r="A734" s="19" t="s">
        <v>1664</v>
      </c>
      <c r="B734" s="19" t="s">
        <v>1003</v>
      </c>
      <c r="C734" s="19" t="s">
        <v>1004</v>
      </c>
      <c r="D734" s="20">
        <v>0.375</v>
      </c>
      <c r="E734" s="21">
        <f>단가대비표!O181</f>
        <v>0</v>
      </c>
      <c r="F734" s="22">
        <f>TRUNC(E734*D734,1)</f>
        <v>0</v>
      </c>
      <c r="G734" s="21">
        <f>단가대비표!P181</f>
        <v>0</v>
      </c>
      <c r="H734" s="22">
        <f>TRUNC(G734*D734,1)</f>
        <v>0</v>
      </c>
      <c r="I734" s="21">
        <f>단가대비표!V181</f>
        <v>0</v>
      </c>
      <c r="J734" s="22">
        <f>TRUNC(I734*D734,1)</f>
        <v>0</v>
      </c>
      <c r="K734" s="21">
        <f t="shared" si="124"/>
        <v>0</v>
      </c>
      <c r="L734" s="22">
        <f t="shared" si="124"/>
        <v>0</v>
      </c>
      <c r="M734" s="19" t="s">
        <v>1665</v>
      </c>
      <c r="N734" s="4" t="s">
        <v>51</v>
      </c>
      <c r="O734" s="4" t="s">
        <v>1666</v>
      </c>
      <c r="P734" s="4" t="s">
        <v>63</v>
      </c>
      <c r="Q734" s="4" t="s">
        <v>63</v>
      </c>
      <c r="R734" s="4" t="s">
        <v>62</v>
      </c>
      <c r="V734" s="2">
        <v>1</v>
      </c>
      <c r="AV734" s="4" t="s">
        <v>51</v>
      </c>
      <c r="AW734" s="4" t="s">
        <v>1887</v>
      </c>
      <c r="AX734" s="4" t="s">
        <v>51</v>
      </c>
      <c r="AY734" s="4" t="s">
        <v>1668</v>
      </c>
      <c r="AZ734" s="4" t="s">
        <v>51</v>
      </c>
    </row>
    <row r="735" spans="1:52" ht="30" customHeight="1" x14ac:dyDescent="0.3">
      <c r="A735" s="19" t="s">
        <v>1669</v>
      </c>
      <c r="B735" s="19" t="s">
        <v>1003</v>
      </c>
      <c r="C735" s="19" t="s">
        <v>1004</v>
      </c>
      <c r="D735" s="20">
        <v>0.4375</v>
      </c>
      <c r="E735" s="21">
        <f>단가대비표!O182</f>
        <v>0</v>
      </c>
      <c r="F735" s="22">
        <f>TRUNC(E735*D735,1)</f>
        <v>0</v>
      </c>
      <c r="G735" s="21">
        <f>단가대비표!P182</f>
        <v>0</v>
      </c>
      <c r="H735" s="22">
        <f>TRUNC(G735*D735,1)</f>
        <v>0</v>
      </c>
      <c r="I735" s="21">
        <f>단가대비표!V182</f>
        <v>0</v>
      </c>
      <c r="J735" s="22">
        <f>TRUNC(I735*D735,1)</f>
        <v>0</v>
      </c>
      <c r="K735" s="21">
        <f t="shared" si="124"/>
        <v>0</v>
      </c>
      <c r="L735" s="22">
        <f t="shared" si="124"/>
        <v>0</v>
      </c>
      <c r="M735" s="19" t="s">
        <v>1665</v>
      </c>
      <c r="N735" s="4" t="s">
        <v>51</v>
      </c>
      <c r="O735" s="4" t="s">
        <v>1670</v>
      </c>
      <c r="P735" s="4" t="s">
        <v>63</v>
      </c>
      <c r="Q735" s="4" t="s">
        <v>63</v>
      </c>
      <c r="R735" s="4" t="s">
        <v>62</v>
      </c>
      <c r="V735" s="2">
        <v>1</v>
      </c>
      <c r="AV735" s="4" t="s">
        <v>51</v>
      </c>
      <c r="AW735" s="4" t="s">
        <v>1888</v>
      </c>
      <c r="AX735" s="4" t="s">
        <v>51</v>
      </c>
      <c r="AY735" s="4" t="s">
        <v>1668</v>
      </c>
      <c r="AZ735" s="4" t="s">
        <v>51</v>
      </c>
    </row>
    <row r="736" spans="1:52" ht="30" customHeight="1" x14ac:dyDescent="0.3">
      <c r="A736" s="19" t="s">
        <v>609</v>
      </c>
      <c r="B736" s="19" t="s">
        <v>1677</v>
      </c>
      <c r="C736" s="19" t="s">
        <v>168</v>
      </c>
      <c r="D736" s="20">
        <v>1</v>
      </c>
      <c r="E736" s="21">
        <v>0</v>
      </c>
      <c r="F736" s="22">
        <f>TRUNC(E736*D736,1)</f>
        <v>0</v>
      </c>
      <c r="G736" s="21">
        <v>0</v>
      </c>
      <c r="H736" s="22">
        <f>TRUNC(G736*D736,1)</f>
        <v>0</v>
      </c>
      <c r="I736" s="21">
        <f>TRUNC(SUMIF(V733:V736, RIGHTB(O736, 1), L733:L736)*U736, 2)</f>
        <v>0</v>
      </c>
      <c r="J736" s="22">
        <f>TRUNC(I736*D736,1)</f>
        <v>0</v>
      </c>
      <c r="K736" s="21">
        <f t="shared" si="124"/>
        <v>0</v>
      </c>
      <c r="L736" s="22">
        <f t="shared" si="124"/>
        <v>0</v>
      </c>
      <c r="M736" s="19" t="s">
        <v>51</v>
      </c>
      <c r="N736" s="4" t="s">
        <v>788</v>
      </c>
      <c r="O736" s="4" t="s">
        <v>571</v>
      </c>
      <c r="P736" s="4" t="s">
        <v>63</v>
      </c>
      <c r="Q736" s="4" t="s">
        <v>63</v>
      </c>
      <c r="R736" s="4" t="s">
        <v>63</v>
      </c>
      <c r="S736" s="2">
        <v>3</v>
      </c>
      <c r="T736" s="2">
        <v>2</v>
      </c>
      <c r="U736" s="2">
        <v>1</v>
      </c>
      <c r="AV736" s="4" t="s">
        <v>51</v>
      </c>
      <c r="AW736" s="4" t="s">
        <v>1889</v>
      </c>
      <c r="AX736" s="4" t="s">
        <v>51</v>
      </c>
      <c r="AY736" s="4" t="s">
        <v>51</v>
      </c>
      <c r="AZ736" s="4" t="s">
        <v>51</v>
      </c>
    </row>
    <row r="737" spans="1:52" ht="30" customHeight="1" x14ac:dyDescent="0.3">
      <c r="A737" s="19" t="s">
        <v>974</v>
      </c>
      <c r="B737" s="19" t="s">
        <v>51</v>
      </c>
      <c r="C737" s="19" t="s">
        <v>51</v>
      </c>
      <c r="D737" s="20"/>
      <c r="E737" s="21"/>
      <c r="F737" s="22">
        <f>TRUNC(SUMIF(N733:N736, N732, F733:F736),0)</f>
        <v>0</v>
      </c>
      <c r="G737" s="21"/>
      <c r="H737" s="22">
        <f>TRUNC(SUMIF(N733:N736, N732, H733:H736),0)</f>
        <v>0</v>
      </c>
      <c r="I737" s="21"/>
      <c r="J737" s="22">
        <f>TRUNC(SUMIF(N733:N736, N732, J733:J736),0)</f>
        <v>0</v>
      </c>
      <c r="K737" s="21"/>
      <c r="L737" s="22">
        <f>F737+H737+J737</f>
        <v>0</v>
      </c>
      <c r="M737" s="19" t="s">
        <v>51</v>
      </c>
      <c r="N737" s="4" t="s">
        <v>81</v>
      </c>
      <c r="O737" s="4" t="s">
        <v>81</v>
      </c>
      <c r="P737" s="4" t="s">
        <v>51</v>
      </c>
      <c r="Q737" s="4" t="s">
        <v>51</v>
      </c>
      <c r="R737" s="4" t="s">
        <v>51</v>
      </c>
      <c r="AV737" s="4" t="s">
        <v>51</v>
      </c>
      <c r="AW737" s="4" t="s">
        <v>51</v>
      </c>
      <c r="AX737" s="4" t="s">
        <v>51</v>
      </c>
      <c r="AY737" s="4" t="s">
        <v>51</v>
      </c>
      <c r="AZ737" s="4" t="s">
        <v>51</v>
      </c>
    </row>
    <row r="738" spans="1:52" ht="30" customHeight="1" x14ac:dyDescent="0.3">
      <c r="A738" s="20"/>
      <c r="B738" s="20"/>
      <c r="C738" s="20"/>
      <c r="D738" s="20"/>
      <c r="E738" s="21"/>
      <c r="F738" s="22"/>
      <c r="G738" s="21"/>
      <c r="H738" s="22"/>
      <c r="I738" s="21"/>
      <c r="J738" s="22"/>
      <c r="K738" s="21"/>
      <c r="L738" s="22"/>
      <c r="M738" s="20"/>
    </row>
    <row r="739" spans="1:52" ht="30" customHeight="1" x14ac:dyDescent="0.3">
      <c r="A739" s="14" t="s">
        <v>1890</v>
      </c>
      <c r="B739" s="15"/>
      <c r="C739" s="15"/>
      <c r="D739" s="15"/>
      <c r="E739" s="16"/>
      <c r="F739" s="17"/>
      <c r="G739" s="16"/>
      <c r="H739" s="17"/>
      <c r="I739" s="16"/>
      <c r="J739" s="17"/>
      <c r="K739" s="16"/>
      <c r="L739" s="17"/>
      <c r="M739" s="18"/>
      <c r="N739" s="4" t="s">
        <v>793</v>
      </c>
    </row>
    <row r="740" spans="1:52" ht="30" customHeight="1" x14ac:dyDescent="0.3">
      <c r="A740" s="19" t="s">
        <v>1664</v>
      </c>
      <c r="B740" s="19" t="s">
        <v>1003</v>
      </c>
      <c r="C740" s="19" t="s">
        <v>1004</v>
      </c>
      <c r="D740" s="20">
        <v>6.25E-2</v>
      </c>
      <c r="E740" s="21">
        <f>단가대비표!O181</f>
        <v>0</v>
      </c>
      <c r="F740" s="22">
        <f>TRUNC(E740*D740,1)</f>
        <v>0</v>
      </c>
      <c r="G740" s="21">
        <f>단가대비표!P181</f>
        <v>0</v>
      </c>
      <c r="H740" s="22">
        <f>TRUNC(G740*D740,1)</f>
        <v>0</v>
      </c>
      <c r="I740" s="21">
        <f>단가대비표!V181</f>
        <v>0</v>
      </c>
      <c r="J740" s="22">
        <f>TRUNC(I740*D740,1)</f>
        <v>0</v>
      </c>
      <c r="K740" s="21">
        <f t="shared" ref="K740:L742" si="125">TRUNC(E740+G740+I740,1)</f>
        <v>0</v>
      </c>
      <c r="L740" s="22">
        <f t="shared" si="125"/>
        <v>0</v>
      </c>
      <c r="M740" s="19" t="s">
        <v>1665</v>
      </c>
      <c r="N740" s="4" t="s">
        <v>51</v>
      </c>
      <c r="O740" s="4" t="s">
        <v>1666</v>
      </c>
      <c r="P740" s="4" t="s">
        <v>63</v>
      </c>
      <c r="Q740" s="4" t="s">
        <v>63</v>
      </c>
      <c r="R740" s="4" t="s">
        <v>62</v>
      </c>
      <c r="V740" s="2">
        <v>1</v>
      </c>
      <c r="AV740" s="4" t="s">
        <v>51</v>
      </c>
      <c r="AW740" s="4" t="s">
        <v>1891</v>
      </c>
      <c r="AX740" s="4" t="s">
        <v>51</v>
      </c>
      <c r="AY740" s="4" t="s">
        <v>1668</v>
      </c>
      <c r="AZ740" s="4" t="s">
        <v>51</v>
      </c>
    </row>
    <row r="741" spans="1:52" ht="30" customHeight="1" x14ac:dyDescent="0.3">
      <c r="A741" s="19" t="s">
        <v>1672</v>
      </c>
      <c r="B741" s="19" t="s">
        <v>1673</v>
      </c>
      <c r="C741" s="19" t="s">
        <v>1674</v>
      </c>
      <c r="D741" s="20">
        <v>293.39999999999998</v>
      </c>
      <c r="E741" s="21">
        <f>단가대비표!O157</f>
        <v>0</v>
      </c>
      <c r="F741" s="22">
        <f>TRUNC(E741*D741,1)</f>
        <v>0</v>
      </c>
      <c r="G741" s="21">
        <f>단가대비표!P157</f>
        <v>0</v>
      </c>
      <c r="H741" s="22">
        <f>TRUNC(G741*D741,1)</f>
        <v>0</v>
      </c>
      <c r="I741" s="21">
        <f>단가대비표!V157</f>
        <v>0</v>
      </c>
      <c r="J741" s="22">
        <f>TRUNC(I741*D741,1)</f>
        <v>0</v>
      </c>
      <c r="K741" s="21">
        <f t="shared" si="125"/>
        <v>0</v>
      </c>
      <c r="L741" s="22">
        <f t="shared" si="125"/>
        <v>0</v>
      </c>
      <c r="M741" s="19" t="s">
        <v>1665</v>
      </c>
      <c r="N741" s="4" t="s">
        <v>51</v>
      </c>
      <c r="O741" s="4" t="s">
        <v>1675</v>
      </c>
      <c r="P741" s="4" t="s">
        <v>63</v>
      </c>
      <c r="Q741" s="4" t="s">
        <v>63</v>
      </c>
      <c r="R741" s="4" t="s">
        <v>62</v>
      </c>
      <c r="V741" s="2">
        <v>1</v>
      </c>
      <c r="AV741" s="4" t="s">
        <v>51</v>
      </c>
      <c r="AW741" s="4" t="s">
        <v>1892</v>
      </c>
      <c r="AX741" s="4" t="s">
        <v>51</v>
      </c>
      <c r="AY741" s="4" t="s">
        <v>1668</v>
      </c>
      <c r="AZ741" s="4" t="s">
        <v>51</v>
      </c>
    </row>
    <row r="742" spans="1:52" ht="30" customHeight="1" x14ac:dyDescent="0.3">
      <c r="A742" s="19" t="s">
        <v>609</v>
      </c>
      <c r="B742" s="19" t="s">
        <v>1677</v>
      </c>
      <c r="C742" s="19" t="s">
        <v>168</v>
      </c>
      <c r="D742" s="20">
        <v>1</v>
      </c>
      <c r="E742" s="21">
        <v>0</v>
      </c>
      <c r="F742" s="22">
        <f>TRUNC(E742*D742,1)</f>
        <v>0</v>
      </c>
      <c r="G742" s="21">
        <v>0</v>
      </c>
      <c r="H742" s="22">
        <f>TRUNC(G742*D742,1)</f>
        <v>0</v>
      </c>
      <c r="I742" s="21">
        <f>TRUNC(SUMIF(V740:V742, RIGHTB(O742, 1), L740:L742)*U742, 2)</f>
        <v>0</v>
      </c>
      <c r="J742" s="22">
        <f>TRUNC(I742*D742,1)</f>
        <v>0</v>
      </c>
      <c r="K742" s="21">
        <f t="shared" si="125"/>
        <v>0</v>
      </c>
      <c r="L742" s="22">
        <f t="shared" si="125"/>
        <v>0</v>
      </c>
      <c r="M742" s="19" t="s">
        <v>51</v>
      </c>
      <c r="N742" s="4" t="s">
        <v>793</v>
      </c>
      <c r="O742" s="4" t="s">
        <v>571</v>
      </c>
      <c r="P742" s="4" t="s">
        <v>63</v>
      </c>
      <c r="Q742" s="4" t="s">
        <v>63</v>
      </c>
      <c r="R742" s="4" t="s">
        <v>63</v>
      </c>
      <c r="S742" s="2">
        <v>3</v>
      </c>
      <c r="T742" s="2">
        <v>2</v>
      </c>
      <c r="U742" s="2">
        <v>1</v>
      </c>
      <c r="AV742" s="4" t="s">
        <v>51</v>
      </c>
      <c r="AW742" s="4" t="s">
        <v>1893</v>
      </c>
      <c r="AX742" s="4" t="s">
        <v>51</v>
      </c>
      <c r="AY742" s="4" t="s">
        <v>51</v>
      </c>
      <c r="AZ742" s="4" t="s">
        <v>51</v>
      </c>
    </row>
    <row r="743" spans="1:52" ht="30" customHeight="1" x14ac:dyDescent="0.3">
      <c r="A743" s="19" t="s">
        <v>974</v>
      </c>
      <c r="B743" s="19" t="s">
        <v>51</v>
      </c>
      <c r="C743" s="19" t="s">
        <v>51</v>
      </c>
      <c r="D743" s="20"/>
      <c r="E743" s="21"/>
      <c r="F743" s="22">
        <f>TRUNC(SUMIF(N740:N742, N739, F740:F742),0)</f>
        <v>0</v>
      </c>
      <c r="G743" s="21"/>
      <c r="H743" s="22">
        <f>TRUNC(SUMIF(N740:N742, N739, H740:H742),0)</f>
        <v>0</v>
      </c>
      <c r="I743" s="21"/>
      <c r="J743" s="22">
        <f>TRUNC(SUMIF(N740:N742, N739, J740:J742),0)</f>
        <v>0</v>
      </c>
      <c r="K743" s="21"/>
      <c r="L743" s="22">
        <f>F743+H743+J743</f>
        <v>0</v>
      </c>
      <c r="M743" s="19" t="s">
        <v>51</v>
      </c>
      <c r="N743" s="4" t="s">
        <v>81</v>
      </c>
      <c r="O743" s="4" t="s">
        <v>81</v>
      </c>
      <c r="P743" s="4" t="s">
        <v>51</v>
      </c>
      <c r="Q743" s="4" t="s">
        <v>51</v>
      </c>
      <c r="R743" s="4" t="s">
        <v>51</v>
      </c>
      <c r="AV743" s="4" t="s">
        <v>51</v>
      </c>
      <c r="AW743" s="4" t="s">
        <v>51</v>
      </c>
      <c r="AX743" s="4" t="s">
        <v>51</v>
      </c>
      <c r="AY743" s="4" t="s">
        <v>51</v>
      </c>
      <c r="AZ743" s="4" t="s">
        <v>51</v>
      </c>
    </row>
    <row r="744" spans="1:52" ht="30" customHeight="1" x14ac:dyDescent="0.3">
      <c r="A744" s="20"/>
      <c r="B744" s="20"/>
      <c r="C744" s="20"/>
      <c r="D744" s="20"/>
      <c r="E744" s="21"/>
      <c r="F744" s="22"/>
      <c r="G744" s="21"/>
      <c r="H744" s="22"/>
      <c r="I744" s="21"/>
      <c r="J744" s="22"/>
      <c r="K744" s="21"/>
      <c r="L744" s="22"/>
      <c r="M744" s="20"/>
    </row>
    <row r="745" spans="1:52" ht="30" customHeight="1" x14ac:dyDescent="0.3">
      <c r="A745" s="14" t="s">
        <v>1894</v>
      </c>
      <c r="B745" s="15"/>
      <c r="C745" s="15"/>
      <c r="D745" s="15"/>
      <c r="E745" s="16"/>
      <c r="F745" s="17"/>
      <c r="G745" s="16"/>
      <c r="H745" s="17"/>
      <c r="I745" s="16"/>
      <c r="J745" s="17"/>
      <c r="K745" s="16"/>
      <c r="L745" s="17"/>
      <c r="M745" s="18"/>
      <c r="N745" s="4" t="s">
        <v>797</v>
      </c>
    </row>
    <row r="746" spans="1:52" ht="30" customHeight="1" x14ac:dyDescent="0.3">
      <c r="A746" s="19" t="s">
        <v>1664</v>
      </c>
      <c r="B746" s="19" t="s">
        <v>1003</v>
      </c>
      <c r="C746" s="19" t="s">
        <v>1004</v>
      </c>
      <c r="D746" s="20">
        <v>6.25E-2</v>
      </c>
      <c r="E746" s="21">
        <f>단가대비표!O181</f>
        <v>0</v>
      </c>
      <c r="F746" s="22">
        <f>TRUNC(E746*D746,1)</f>
        <v>0</v>
      </c>
      <c r="G746" s="21">
        <f>단가대비표!P181</f>
        <v>0</v>
      </c>
      <c r="H746" s="22">
        <f>TRUNC(G746*D746,1)</f>
        <v>0</v>
      </c>
      <c r="I746" s="21">
        <f>단가대비표!V181</f>
        <v>0</v>
      </c>
      <c r="J746" s="22">
        <f>TRUNC(I746*D746,1)</f>
        <v>0</v>
      </c>
      <c r="K746" s="21">
        <f t="shared" ref="K746:L748" si="126">TRUNC(E746+G746+I746,1)</f>
        <v>0</v>
      </c>
      <c r="L746" s="22">
        <f t="shared" si="126"/>
        <v>0</v>
      </c>
      <c r="M746" s="19" t="s">
        <v>1665</v>
      </c>
      <c r="N746" s="4" t="s">
        <v>51</v>
      </c>
      <c r="O746" s="4" t="s">
        <v>1666</v>
      </c>
      <c r="P746" s="4" t="s">
        <v>63</v>
      </c>
      <c r="Q746" s="4" t="s">
        <v>63</v>
      </c>
      <c r="R746" s="4" t="s">
        <v>62</v>
      </c>
      <c r="V746" s="2">
        <v>1</v>
      </c>
      <c r="AV746" s="4" t="s">
        <v>51</v>
      </c>
      <c r="AW746" s="4" t="s">
        <v>1895</v>
      </c>
      <c r="AX746" s="4" t="s">
        <v>51</v>
      </c>
      <c r="AY746" s="4" t="s">
        <v>1668</v>
      </c>
      <c r="AZ746" s="4" t="s">
        <v>51</v>
      </c>
    </row>
    <row r="747" spans="1:52" ht="30" customHeight="1" x14ac:dyDescent="0.3">
      <c r="A747" s="19" t="s">
        <v>1672</v>
      </c>
      <c r="B747" s="19" t="s">
        <v>1673</v>
      </c>
      <c r="C747" s="19" t="s">
        <v>1674</v>
      </c>
      <c r="D747" s="20">
        <v>220.7</v>
      </c>
      <c r="E747" s="21">
        <f>단가대비표!O157</f>
        <v>0</v>
      </c>
      <c r="F747" s="22">
        <f>TRUNC(E747*D747,1)</f>
        <v>0</v>
      </c>
      <c r="G747" s="21">
        <f>단가대비표!P157</f>
        <v>0</v>
      </c>
      <c r="H747" s="22">
        <f>TRUNC(G747*D747,1)</f>
        <v>0</v>
      </c>
      <c r="I747" s="21">
        <f>단가대비표!V157</f>
        <v>0</v>
      </c>
      <c r="J747" s="22">
        <f>TRUNC(I747*D747,1)</f>
        <v>0</v>
      </c>
      <c r="K747" s="21">
        <f t="shared" si="126"/>
        <v>0</v>
      </c>
      <c r="L747" s="22">
        <f t="shared" si="126"/>
        <v>0</v>
      </c>
      <c r="M747" s="19" t="s">
        <v>1665</v>
      </c>
      <c r="N747" s="4" t="s">
        <v>51</v>
      </c>
      <c r="O747" s="4" t="s">
        <v>1675</v>
      </c>
      <c r="P747" s="4" t="s">
        <v>63</v>
      </c>
      <c r="Q747" s="4" t="s">
        <v>63</v>
      </c>
      <c r="R747" s="4" t="s">
        <v>62</v>
      </c>
      <c r="V747" s="2">
        <v>1</v>
      </c>
      <c r="AV747" s="4" t="s">
        <v>51</v>
      </c>
      <c r="AW747" s="4" t="s">
        <v>1896</v>
      </c>
      <c r="AX747" s="4" t="s">
        <v>51</v>
      </c>
      <c r="AY747" s="4" t="s">
        <v>1668</v>
      </c>
      <c r="AZ747" s="4" t="s">
        <v>51</v>
      </c>
    </row>
    <row r="748" spans="1:52" ht="30" customHeight="1" x14ac:dyDescent="0.3">
      <c r="A748" s="19" t="s">
        <v>609</v>
      </c>
      <c r="B748" s="19" t="s">
        <v>1677</v>
      </c>
      <c r="C748" s="19" t="s">
        <v>168</v>
      </c>
      <c r="D748" s="20">
        <v>1</v>
      </c>
      <c r="E748" s="21">
        <v>0</v>
      </c>
      <c r="F748" s="22">
        <f>TRUNC(E748*D748,1)</f>
        <v>0</v>
      </c>
      <c r="G748" s="21">
        <v>0</v>
      </c>
      <c r="H748" s="22">
        <f>TRUNC(G748*D748,1)</f>
        <v>0</v>
      </c>
      <c r="I748" s="21">
        <f>TRUNC(SUMIF(V746:V748, RIGHTB(O748, 1), L746:L748)*U748, 2)</f>
        <v>0</v>
      </c>
      <c r="J748" s="22">
        <f>TRUNC(I748*D748,1)</f>
        <v>0</v>
      </c>
      <c r="K748" s="21">
        <f t="shared" si="126"/>
        <v>0</v>
      </c>
      <c r="L748" s="22">
        <f t="shared" si="126"/>
        <v>0</v>
      </c>
      <c r="M748" s="19" t="s">
        <v>51</v>
      </c>
      <c r="N748" s="4" t="s">
        <v>797</v>
      </c>
      <c r="O748" s="4" t="s">
        <v>571</v>
      </c>
      <c r="P748" s="4" t="s">
        <v>63</v>
      </c>
      <c r="Q748" s="4" t="s">
        <v>63</v>
      </c>
      <c r="R748" s="4" t="s">
        <v>63</v>
      </c>
      <c r="S748" s="2">
        <v>3</v>
      </c>
      <c r="T748" s="2">
        <v>2</v>
      </c>
      <c r="U748" s="2">
        <v>1</v>
      </c>
      <c r="AV748" s="4" t="s">
        <v>51</v>
      </c>
      <c r="AW748" s="4" t="s">
        <v>1897</v>
      </c>
      <c r="AX748" s="4" t="s">
        <v>51</v>
      </c>
      <c r="AY748" s="4" t="s">
        <v>51</v>
      </c>
      <c r="AZ748" s="4" t="s">
        <v>51</v>
      </c>
    </row>
    <row r="749" spans="1:52" ht="30" customHeight="1" x14ac:dyDescent="0.3">
      <c r="A749" s="19" t="s">
        <v>974</v>
      </c>
      <c r="B749" s="19" t="s">
        <v>51</v>
      </c>
      <c r="C749" s="19" t="s">
        <v>51</v>
      </c>
      <c r="D749" s="20"/>
      <c r="E749" s="21"/>
      <c r="F749" s="22">
        <f>TRUNC(SUMIF(N746:N748, N745, F746:F748),0)</f>
        <v>0</v>
      </c>
      <c r="G749" s="21"/>
      <c r="H749" s="22">
        <f>TRUNC(SUMIF(N746:N748, N745, H746:H748),0)</f>
        <v>0</v>
      </c>
      <c r="I749" s="21"/>
      <c r="J749" s="22">
        <f>TRUNC(SUMIF(N746:N748, N745, J746:J748),0)</f>
        <v>0</v>
      </c>
      <c r="K749" s="21"/>
      <c r="L749" s="22">
        <f>F749+H749+J749</f>
        <v>0</v>
      </c>
      <c r="M749" s="19" t="s">
        <v>51</v>
      </c>
      <c r="N749" s="4" t="s">
        <v>81</v>
      </c>
      <c r="O749" s="4" t="s">
        <v>81</v>
      </c>
      <c r="P749" s="4" t="s">
        <v>51</v>
      </c>
      <c r="Q749" s="4" t="s">
        <v>51</v>
      </c>
      <c r="R749" s="4" t="s">
        <v>51</v>
      </c>
      <c r="AV749" s="4" t="s">
        <v>51</v>
      </c>
      <c r="AW749" s="4" t="s">
        <v>51</v>
      </c>
      <c r="AX749" s="4" t="s">
        <v>51</v>
      </c>
      <c r="AY749" s="4" t="s">
        <v>51</v>
      </c>
      <c r="AZ749" s="4" t="s">
        <v>51</v>
      </c>
    </row>
    <row r="750" spans="1:52" ht="30" customHeight="1" x14ac:dyDescent="0.3">
      <c r="A750" s="20"/>
      <c r="B750" s="20"/>
      <c r="C750" s="20"/>
      <c r="D750" s="20"/>
      <c r="E750" s="21"/>
      <c r="F750" s="22"/>
      <c r="G750" s="21"/>
      <c r="H750" s="22"/>
      <c r="I750" s="21"/>
      <c r="J750" s="22"/>
      <c r="K750" s="21"/>
      <c r="L750" s="22"/>
      <c r="M750" s="20"/>
    </row>
    <row r="751" spans="1:52" ht="30" customHeight="1" x14ac:dyDescent="0.3">
      <c r="A751" s="14" t="s">
        <v>1898</v>
      </c>
      <c r="B751" s="15"/>
      <c r="C751" s="15"/>
      <c r="D751" s="15"/>
      <c r="E751" s="16"/>
      <c r="F751" s="17"/>
      <c r="G751" s="16"/>
      <c r="H751" s="17"/>
      <c r="I751" s="16"/>
      <c r="J751" s="17"/>
      <c r="K751" s="16"/>
      <c r="L751" s="17"/>
      <c r="M751" s="18"/>
      <c r="N751" s="4" t="s">
        <v>801</v>
      </c>
    </row>
    <row r="752" spans="1:52" ht="30" customHeight="1" x14ac:dyDescent="0.3">
      <c r="A752" s="19" t="s">
        <v>1664</v>
      </c>
      <c r="B752" s="19" t="s">
        <v>1003</v>
      </c>
      <c r="C752" s="19" t="s">
        <v>1004</v>
      </c>
      <c r="D752" s="20">
        <v>1.2500000000000001E-2</v>
      </c>
      <c r="E752" s="21">
        <f>단가대비표!O181</f>
        <v>0</v>
      </c>
      <c r="F752" s="22">
        <f>TRUNC(E752*D752,1)</f>
        <v>0</v>
      </c>
      <c r="G752" s="21">
        <f>단가대비표!P181</f>
        <v>0</v>
      </c>
      <c r="H752" s="22">
        <f>TRUNC(G752*D752,1)</f>
        <v>0</v>
      </c>
      <c r="I752" s="21">
        <f>단가대비표!V181</f>
        <v>0</v>
      </c>
      <c r="J752" s="22">
        <f>TRUNC(I752*D752,1)</f>
        <v>0</v>
      </c>
      <c r="K752" s="21">
        <f t="shared" ref="K752:L756" si="127">TRUNC(E752+G752+I752,1)</f>
        <v>0</v>
      </c>
      <c r="L752" s="22">
        <f t="shared" si="127"/>
        <v>0</v>
      </c>
      <c r="M752" s="19" t="s">
        <v>1665</v>
      </c>
      <c r="N752" s="4" t="s">
        <v>51</v>
      </c>
      <c r="O752" s="4" t="s">
        <v>1666</v>
      </c>
      <c r="P752" s="4" t="s">
        <v>63</v>
      </c>
      <c r="Q752" s="4" t="s">
        <v>63</v>
      </c>
      <c r="R752" s="4" t="s">
        <v>62</v>
      </c>
      <c r="V752" s="2">
        <v>1</v>
      </c>
      <c r="AV752" s="4" t="s">
        <v>51</v>
      </c>
      <c r="AW752" s="4" t="s">
        <v>1899</v>
      </c>
      <c r="AX752" s="4" t="s">
        <v>51</v>
      </c>
      <c r="AY752" s="4" t="s">
        <v>1668</v>
      </c>
      <c r="AZ752" s="4" t="s">
        <v>51</v>
      </c>
    </row>
    <row r="753" spans="1:52" ht="30" customHeight="1" x14ac:dyDescent="0.3">
      <c r="A753" s="19" t="s">
        <v>1669</v>
      </c>
      <c r="B753" s="19" t="s">
        <v>1003</v>
      </c>
      <c r="C753" s="19" t="s">
        <v>1004</v>
      </c>
      <c r="D753" s="20">
        <v>6.25E-2</v>
      </c>
      <c r="E753" s="21">
        <f>단가대비표!O182</f>
        <v>0</v>
      </c>
      <c r="F753" s="22">
        <f>TRUNC(E753*D753,1)</f>
        <v>0</v>
      </c>
      <c r="G753" s="21">
        <f>단가대비표!P182</f>
        <v>0</v>
      </c>
      <c r="H753" s="22">
        <f>TRUNC(G753*D753,1)</f>
        <v>0</v>
      </c>
      <c r="I753" s="21">
        <f>단가대비표!V182</f>
        <v>0</v>
      </c>
      <c r="J753" s="22">
        <f>TRUNC(I753*D753,1)</f>
        <v>0</v>
      </c>
      <c r="K753" s="21">
        <f t="shared" si="127"/>
        <v>0</v>
      </c>
      <c r="L753" s="22">
        <f t="shared" si="127"/>
        <v>0</v>
      </c>
      <c r="M753" s="19" t="s">
        <v>1665</v>
      </c>
      <c r="N753" s="4" t="s">
        <v>51</v>
      </c>
      <c r="O753" s="4" t="s">
        <v>1670</v>
      </c>
      <c r="P753" s="4" t="s">
        <v>63</v>
      </c>
      <c r="Q753" s="4" t="s">
        <v>63</v>
      </c>
      <c r="R753" s="4" t="s">
        <v>62</v>
      </c>
      <c r="V753" s="2">
        <v>1</v>
      </c>
      <c r="AV753" s="4" t="s">
        <v>51</v>
      </c>
      <c r="AW753" s="4" t="s">
        <v>1900</v>
      </c>
      <c r="AX753" s="4" t="s">
        <v>51</v>
      </c>
      <c r="AY753" s="4" t="s">
        <v>1668</v>
      </c>
      <c r="AZ753" s="4" t="s">
        <v>51</v>
      </c>
    </row>
    <row r="754" spans="1:52" ht="30" customHeight="1" x14ac:dyDescent="0.3">
      <c r="A754" s="19" t="s">
        <v>1672</v>
      </c>
      <c r="B754" s="19" t="s">
        <v>1673</v>
      </c>
      <c r="C754" s="19" t="s">
        <v>1674</v>
      </c>
      <c r="D754" s="20">
        <v>134.6</v>
      </c>
      <c r="E754" s="21">
        <f>단가대비표!O157</f>
        <v>0</v>
      </c>
      <c r="F754" s="22">
        <f>TRUNC(E754*D754,1)</f>
        <v>0</v>
      </c>
      <c r="G754" s="21">
        <f>단가대비표!P157</f>
        <v>0</v>
      </c>
      <c r="H754" s="22">
        <f>TRUNC(G754*D754,1)</f>
        <v>0</v>
      </c>
      <c r="I754" s="21">
        <f>단가대비표!V157</f>
        <v>0</v>
      </c>
      <c r="J754" s="22">
        <f>TRUNC(I754*D754,1)</f>
        <v>0</v>
      </c>
      <c r="K754" s="21">
        <f t="shared" si="127"/>
        <v>0</v>
      </c>
      <c r="L754" s="22">
        <f t="shared" si="127"/>
        <v>0</v>
      </c>
      <c r="M754" s="19" t="s">
        <v>1665</v>
      </c>
      <c r="N754" s="4" t="s">
        <v>51</v>
      </c>
      <c r="O754" s="4" t="s">
        <v>1675</v>
      </c>
      <c r="P754" s="4" t="s">
        <v>63</v>
      </c>
      <c r="Q754" s="4" t="s">
        <v>63</v>
      </c>
      <c r="R754" s="4" t="s">
        <v>62</v>
      </c>
      <c r="V754" s="2">
        <v>1</v>
      </c>
      <c r="AV754" s="4" t="s">
        <v>51</v>
      </c>
      <c r="AW754" s="4" t="s">
        <v>1901</v>
      </c>
      <c r="AX754" s="4" t="s">
        <v>51</v>
      </c>
      <c r="AY754" s="4" t="s">
        <v>1668</v>
      </c>
      <c r="AZ754" s="4" t="s">
        <v>51</v>
      </c>
    </row>
    <row r="755" spans="1:52" ht="30" customHeight="1" x14ac:dyDescent="0.3">
      <c r="A755" s="19" t="s">
        <v>1700</v>
      </c>
      <c r="B755" s="19" t="s">
        <v>51</v>
      </c>
      <c r="C755" s="19" t="s">
        <v>86</v>
      </c>
      <c r="D755" s="20">
        <v>0.1</v>
      </c>
      <c r="E755" s="21">
        <f>단가대비표!O156</f>
        <v>0</v>
      </c>
      <c r="F755" s="22">
        <f>TRUNC(E755*D755,1)</f>
        <v>0</v>
      </c>
      <c r="G755" s="21">
        <f>단가대비표!P156</f>
        <v>0</v>
      </c>
      <c r="H755" s="22">
        <f>TRUNC(G755*D755,1)</f>
        <v>0</v>
      </c>
      <c r="I755" s="21">
        <f>단가대비표!V156</f>
        <v>0</v>
      </c>
      <c r="J755" s="22">
        <f>TRUNC(I755*D755,1)</f>
        <v>0</v>
      </c>
      <c r="K755" s="21">
        <f t="shared" si="127"/>
        <v>0</v>
      </c>
      <c r="L755" s="22">
        <f t="shared" si="127"/>
        <v>0</v>
      </c>
      <c r="M755" s="19" t="s">
        <v>1665</v>
      </c>
      <c r="N755" s="4" t="s">
        <v>51</v>
      </c>
      <c r="O755" s="4" t="s">
        <v>1701</v>
      </c>
      <c r="P755" s="4" t="s">
        <v>63</v>
      </c>
      <c r="Q755" s="4" t="s">
        <v>63</v>
      </c>
      <c r="R755" s="4" t="s">
        <v>62</v>
      </c>
      <c r="V755" s="2">
        <v>1</v>
      </c>
      <c r="AV755" s="4" t="s">
        <v>51</v>
      </c>
      <c r="AW755" s="4" t="s">
        <v>1902</v>
      </c>
      <c r="AX755" s="4" t="s">
        <v>51</v>
      </c>
      <c r="AY755" s="4" t="s">
        <v>1668</v>
      </c>
      <c r="AZ755" s="4" t="s">
        <v>51</v>
      </c>
    </row>
    <row r="756" spans="1:52" ht="30" customHeight="1" x14ac:dyDescent="0.3">
      <c r="A756" s="19" t="s">
        <v>609</v>
      </c>
      <c r="B756" s="19" t="s">
        <v>1677</v>
      </c>
      <c r="C756" s="19" t="s">
        <v>168</v>
      </c>
      <c r="D756" s="20">
        <v>1</v>
      </c>
      <c r="E756" s="21">
        <v>0</v>
      </c>
      <c r="F756" s="22">
        <f>TRUNC(E756*D756,1)</f>
        <v>0</v>
      </c>
      <c r="G756" s="21">
        <v>0</v>
      </c>
      <c r="H756" s="22">
        <f>TRUNC(G756*D756,1)</f>
        <v>0</v>
      </c>
      <c r="I756" s="21">
        <f>TRUNC(SUMIF(V752:V756, RIGHTB(O756, 1), L752:L756)*U756, 2)</f>
        <v>0</v>
      </c>
      <c r="J756" s="22">
        <f>TRUNC(I756*D756,1)</f>
        <v>0</v>
      </c>
      <c r="K756" s="21">
        <f t="shared" si="127"/>
        <v>0</v>
      </c>
      <c r="L756" s="22">
        <f t="shared" si="127"/>
        <v>0</v>
      </c>
      <c r="M756" s="19" t="s">
        <v>51</v>
      </c>
      <c r="N756" s="4" t="s">
        <v>801</v>
      </c>
      <c r="O756" s="4" t="s">
        <v>571</v>
      </c>
      <c r="P756" s="4" t="s">
        <v>63</v>
      </c>
      <c r="Q756" s="4" t="s">
        <v>63</v>
      </c>
      <c r="R756" s="4" t="s">
        <v>63</v>
      </c>
      <c r="S756" s="2">
        <v>3</v>
      </c>
      <c r="T756" s="2">
        <v>2</v>
      </c>
      <c r="U756" s="2">
        <v>1</v>
      </c>
      <c r="AV756" s="4" t="s">
        <v>51</v>
      </c>
      <c r="AW756" s="4" t="s">
        <v>1903</v>
      </c>
      <c r="AX756" s="4" t="s">
        <v>51</v>
      </c>
      <c r="AY756" s="4" t="s">
        <v>51</v>
      </c>
      <c r="AZ756" s="4" t="s">
        <v>51</v>
      </c>
    </row>
    <row r="757" spans="1:52" ht="30" customHeight="1" x14ac:dyDescent="0.3">
      <c r="A757" s="19" t="s">
        <v>974</v>
      </c>
      <c r="B757" s="19" t="s">
        <v>51</v>
      </c>
      <c r="C757" s="19" t="s">
        <v>51</v>
      </c>
      <c r="D757" s="20"/>
      <c r="E757" s="21"/>
      <c r="F757" s="22">
        <f>TRUNC(SUMIF(N752:N756, N751, F752:F756),0)</f>
        <v>0</v>
      </c>
      <c r="G757" s="21"/>
      <c r="H757" s="22">
        <f>TRUNC(SUMIF(N752:N756, N751, H752:H756),0)</f>
        <v>0</v>
      </c>
      <c r="I757" s="21"/>
      <c r="J757" s="22">
        <f>TRUNC(SUMIF(N752:N756, N751, J752:J756),0)</f>
        <v>0</v>
      </c>
      <c r="K757" s="21"/>
      <c r="L757" s="22">
        <f>F757+H757+J757</f>
        <v>0</v>
      </c>
      <c r="M757" s="19" t="s">
        <v>51</v>
      </c>
      <c r="N757" s="4" t="s">
        <v>81</v>
      </c>
      <c r="O757" s="4" t="s">
        <v>81</v>
      </c>
      <c r="P757" s="4" t="s">
        <v>51</v>
      </c>
      <c r="Q757" s="4" t="s">
        <v>51</v>
      </c>
      <c r="R757" s="4" t="s">
        <v>51</v>
      </c>
      <c r="AV757" s="4" t="s">
        <v>51</v>
      </c>
      <c r="AW757" s="4" t="s">
        <v>51</v>
      </c>
      <c r="AX757" s="4" t="s">
        <v>51</v>
      </c>
      <c r="AY757" s="4" t="s">
        <v>51</v>
      </c>
      <c r="AZ757" s="4" t="s">
        <v>51</v>
      </c>
    </row>
    <row r="758" spans="1:52" ht="30" customHeight="1" x14ac:dyDescent="0.3">
      <c r="A758" s="20"/>
      <c r="B758" s="20"/>
      <c r="C758" s="20"/>
      <c r="D758" s="20"/>
      <c r="E758" s="21"/>
      <c r="F758" s="22"/>
      <c r="G758" s="21"/>
      <c r="H758" s="22"/>
      <c r="I758" s="21"/>
      <c r="J758" s="22"/>
      <c r="K758" s="21"/>
      <c r="L758" s="22"/>
      <c r="M758" s="20"/>
    </row>
    <row r="759" spans="1:52" ht="30" customHeight="1" x14ac:dyDescent="0.3">
      <c r="A759" s="14" t="s">
        <v>1904</v>
      </c>
      <c r="B759" s="15"/>
      <c r="C759" s="15"/>
      <c r="D759" s="15"/>
      <c r="E759" s="16"/>
      <c r="F759" s="17"/>
      <c r="G759" s="16"/>
      <c r="H759" s="17"/>
      <c r="I759" s="16"/>
      <c r="J759" s="17"/>
      <c r="K759" s="16"/>
      <c r="L759" s="17"/>
      <c r="M759" s="18"/>
      <c r="N759" s="4" t="s">
        <v>805</v>
      </c>
    </row>
    <row r="760" spans="1:52" ht="30" customHeight="1" x14ac:dyDescent="0.3">
      <c r="A760" s="19" t="s">
        <v>1664</v>
      </c>
      <c r="B760" s="19" t="s">
        <v>1003</v>
      </c>
      <c r="C760" s="19" t="s">
        <v>1004</v>
      </c>
      <c r="D760" s="20">
        <v>2.5000000000000001E-2</v>
      </c>
      <c r="E760" s="21">
        <f>단가대비표!O181</f>
        <v>0</v>
      </c>
      <c r="F760" s="22">
        <f>TRUNC(E760*D760,1)</f>
        <v>0</v>
      </c>
      <c r="G760" s="21">
        <f>단가대비표!P181</f>
        <v>0</v>
      </c>
      <c r="H760" s="22">
        <f>TRUNC(G760*D760,1)</f>
        <v>0</v>
      </c>
      <c r="I760" s="21">
        <f>단가대비표!V181</f>
        <v>0</v>
      </c>
      <c r="J760" s="22">
        <f>TRUNC(I760*D760,1)</f>
        <v>0</v>
      </c>
      <c r="K760" s="21">
        <f t="shared" ref="K760:L764" si="128">TRUNC(E760+G760+I760,1)</f>
        <v>0</v>
      </c>
      <c r="L760" s="22">
        <f t="shared" si="128"/>
        <v>0</v>
      </c>
      <c r="M760" s="19" t="s">
        <v>1665</v>
      </c>
      <c r="N760" s="4" t="s">
        <v>51</v>
      </c>
      <c r="O760" s="4" t="s">
        <v>1666</v>
      </c>
      <c r="P760" s="4" t="s">
        <v>63</v>
      </c>
      <c r="Q760" s="4" t="s">
        <v>63</v>
      </c>
      <c r="R760" s="4" t="s">
        <v>62</v>
      </c>
      <c r="V760" s="2">
        <v>1</v>
      </c>
      <c r="AV760" s="4" t="s">
        <v>51</v>
      </c>
      <c r="AW760" s="4" t="s">
        <v>1905</v>
      </c>
      <c r="AX760" s="4" t="s">
        <v>51</v>
      </c>
      <c r="AY760" s="4" t="s">
        <v>1668</v>
      </c>
      <c r="AZ760" s="4" t="s">
        <v>51</v>
      </c>
    </row>
    <row r="761" spans="1:52" ht="30" customHeight="1" x14ac:dyDescent="0.3">
      <c r="A761" s="19" t="s">
        <v>1669</v>
      </c>
      <c r="B761" s="19" t="s">
        <v>1003</v>
      </c>
      <c r="C761" s="19" t="s">
        <v>1004</v>
      </c>
      <c r="D761" s="20">
        <v>2.5000000000000001E-2</v>
      </c>
      <c r="E761" s="21">
        <f>단가대비표!O182</f>
        <v>0</v>
      </c>
      <c r="F761" s="22">
        <f>TRUNC(E761*D761,1)</f>
        <v>0</v>
      </c>
      <c r="G761" s="21">
        <f>단가대비표!P182</f>
        <v>0</v>
      </c>
      <c r="H761" s="22">
        <f>TRUNC(G761*D761,1)</f>
        <v>0</v>
      </c>
      <c r="I761" s="21">
        <f>단가대비표!V182</f>
        <v>0</v>
      </c>
      <c r="J761" s="22">
        <f>TRUNC(I761*D761,1)</f>
        <v>0</v>
      </c>
      <c r="K761" s="21">
        <f t="shared" si="128"/>
        <v>0</v>
      </c>
      <c r="L761" s="22">
        <f t="shared" si="128"/>
        <v>0</v>
      </c>
      <c r="M761" s="19" t="s">
        <v>1665</v>
      </c>
      <c r="N761" s="4" t="s">
        <v>51</v>
      </c>
      <c r="O761" s="4" t="s">
        <v>1670</v>
      </c>
      <c r="P761" s="4" t="s">
        <v>63</v>
      </c>
      <c r="Q761" s="4" t="s">
        <v>63</v>
      </c>
      <c r="R761" s="4" t="s">
        <v>62</v>
      </c>
      <c r="V761" s="2">
        <v>1</v>
      </c>
      <c r="AV761" s="4" t="s">
        <v>51</v>
      </c>
      <c r="AW761" s="4" t="s">
        <v>1906</v>
      </c>
      <c r="AX761" s="4" t="s">
        <v>51</v>
      </c>
      <c r="AY761" s="4" t="s">
        <v>1668</v>
      </c>
      <c r="AZ761" s="4" t="s">
        <v>51</v>
      </c>
    </row>
    <row r="762" spans="1:52" ht="30" customHeight="1" x14ac:dyDescent="0.3">
      <c r="A762" s="19" t="s">
        <v>1672</v>
      </c>
      <c r="B762" s="19" t="s">
        <v>1673</v>
      </c>
      <c r="C762" s="19" t="s">
        <v>1674</v>
      </c>
      <c r="D762" s="20">
        <v>1</v>
      </c>
      <c r="E762" s="21">
        <f>단가대비표!O157</f>
        <v>0</v>
      </c>
      <c r="F762" s="22">
        <f>TRUNC(E762*D762,1)</f>
        <v>0</v>
      </c>
      <c r="G762" s="21">
        <f>단가대비표!P157</f>
        <v>0</v>
      </c>
      <c r="H762" s="22">
        <f>TRUNC(G762*D762,1)</f>
        <v>0</v>
      </c>
      <c r="I762" s="21">
        <f>단가대비표!V157</f>
        <v>0</v>
      </c>
      <c r="J762" s="22">
        <f>TRUNC(I762*D762,1)</f>
        <v>0</v>
      </c>
      <c r="K762" s="21">
        <f t="shared" si="128"/>
        <v>0</v>
      </c>
      <c r="L762" s="22">
        <f t="shared" si="128"/>
        <v>0</v>
      </c>
      <c r="M762" s="19" t="s">
        <v>1665</v>
      </c>
      <c r="N762" s="4" t="s">
        <v>51</v>
      </c>
      <c r="O762" s="4" t="s">
        <v>1675</v>
      </c>
      <c r="P762" s="4" t="s">
        <v>63</v>
      </c>
      <c r="Q762" s="4" t="s">
        <v>63</v>
      </c>
      <c r="R762" s="4" t="s">
        <v>62</v>
      </c>
      <c r="V762" s="2">
        <v>1</v>
      </c>
      <c r="AV762" s="4" t="s">
        <v>51</v>
      </c>
      <c r="AW762" s="4" t="s">
        <v>1907</v>
      </c>
      <c r="AX762" s="4" t="s">
        <v>51</v>
      </c>
      <c r="AY762" s="4" t="s">
        <v>1668</v>
      </c>
      <c r="AZ762" s="4" t="s">
        <v>51</v>
      </c>
    </row>
    <row r="763" spans="1:52" ht="30" customHeight="1" x14ac:dyDescent="0.3">
      <c r="A763" s="19" t="s">
        <v>1700</v>
      </c>
      <c r="B763" s="19" t="s">
        <v>51</v>
      </c>
      <c r="C763" s="19" t="s">
        <v>86</v>
      </c>
      <c r="D763" s="20">
        <v>0.1</v>
      </c>
      <c r="E763" s="21">
        <f>단가대비표!O156</f>
        <v>0</v>
      </c>
      <c r="F763" s="22">
        <f>TRUNC(E763*D763,1)</f>
        <v>0</v>
      </c>
      <c r="G763" s="21">
        <f>단가대비표!P156</f>
        <v>0</v>
      </c>
      <c r="H763" s="22">
        <f>TRUNC(G763*D763,1)</f>
        <v>0</v>
      </c>
      <c r="I763" s="21">
        <f>단가대비표!V156</f>
        <v>0</v>
      </c>
      <c r="J763" s="22">
        <f>TRUNC(I763*D763,1)</f>
        <v>0</v>
      </c>
      <c r="K763" s="21">
        <f t="shared" si="128"/>
        <v>0</v>
      </c>
      <c r="L763" s="22">
        <f t="shared" si="128"/>
        <v>0</v>
      </c>
      <c r="M763" s="19" t="s">
        <v>1665</v>
      </c>
      <c r="N763" s="4" t="s">
        <v>51</v>
      </c>
      <c r="O763" s="4" t="s">
        <v>1701</v>
      </c>
      <c r="P763" s="4" t="s">
        <v>63</v>
      </c>
      <c r="Q763" s="4" t="s">
        <v>63</v>
      </c>
      <c r="R763" s="4" t="s">
        <v>62</v>
      </c>
      <c r="V763" s="2">
        <v>1</v>
      </c>
      <c r="AV763" s="4" t="s">
        <v>51</v>
      </c>
      <c r="AW763" s="4" t="s">
        <v>1908</v>
      </c>
      <c r="AX763" s="4" t="s">
        <v>51</v>
      </c>
      <c r="AY763" s="4" t="s">
        <v>1668</v>
      </c>
      <c r="AZ763" s="4" t="s">
        <v>51</v>
      </c>
    </row>
    <row r="764" spans="1:52" ht="30" customHeight="1" x14ac:dyDescent="0.3">
      <c r="A764" s="19" t="s">
        <v>609</v>
      </c>
      <c r="B764" s="19" t="s">
        <v>1677</v>
      </c>
      <c r="C764" s="19" t="s">
        <v>168</v>
      </c>
      <c r="D764" s="20">
        <v>1</v>
      </c>
      <c r="E764" s="21">
        <v>0</v>
      </c>
      <c r="F764" s="22">
        <f>TRUNC(E764*D764,1)</f>
        <v>0</v>
      </c>
      <c r="G764" s="21">
        <v>0</v>
      </c>
      <c r="H764" s="22">
        <f>TRUNC(G764*D764,1)</f>
        <v>0</v>
      </c>
      <c r="I764" s="21">
        <f>TRUNC(SUMIF(V760:V764, RIGHTB(O764, 1), L760:L764)*U764, 2)</f>
        <v>0</v>
      </c>
      <c r="J764" s="22">
        <f>TRUNC(I764*D764,1)</f>
        <v>0</v>
      </c>
      <c r="K764" s="21">
        <f t="shared" si="128"/>
        <v>0</v>
      </c>
      <c r="L764" s="22">
        <f t="shared" si="128"/>
        <v>0</v>
      </c>
      <c r="M764" s="19" t="s">
        <v>51</v>
      </c>
      <c r="N764" s="4" t="s">
        <v>805</v>
      </c>
      <c r="O764" s="4" t="s">
        <v>571</v>
      </c>
      <c r="P764" s="4" t="s">
        <v>63</v>
      </c>
      <c r="Q764" s="4" t="s">
        <v>63</v>
      </c>
      <c r="R764" s="4" t="s">
        <v>63</v>
      </c>
      <c r="S764" s="2">
        <v>3</v>
      </c>
      <c r="T764" s="2">
        <v>2</v>
      </c>
      <c r="U764" s="2">
        <v>1</v>
      </c>
      <c r="AV764" s="4" t="s">
        <v>51</v>
      </c>
      <c r="AW764" s="4" t="s">
        <v>1909</v>
      </c>
      <c r="AX764" s="4" t="s">
        <v>51</v>
      </c>
      <c r="AY764" s="4" t="s">
        <v>51</v>
      </c>
      <c r="AZ764" s="4" t="s">
        <v>51</v>
      </c>
    </row>
    <row r="765" spans="1:52" ht="30" customHeight="1" x14ac:dyDescent="0.3">
      <c r="A765" s="19" t="s">
        <v>974</v>
      </c>
      <c r="B765" s="19" t="s">
        <v>51</v>
      </c>
      <c r="C765" s="19" t="s">
        <v>51</v>
      </c>
      <c r="D765" s="20"/>
      <c r="E765" s="21"/>
      <c r="F765" s="22">
        <f>TRUNC(SUMIF(N760:N764, N759, F760:F764),0)</f>
        <v>0</v>
      </c>
      <c r="G765" s="21"/>
      <c r="H765" s="22">
        <f>TRUNC(SUMIF(N760:N764, N759, H760:H764),0)</f>
        <v>0</v>
      </c>
      <c r="I765" s="21"/>
      <c r="J765" s="22">
        <f>TRUNC(SUMIF(N760:N764, N759, J760:J764),0)</f>
        <v>0</v>
      </c>
      <c r="K765" s="21"/>
      <c r="L765" s="22">
        <f>F765+H765+J765</f>
        <v>0</v>
      </c>
      <c r="M765" s="19" t="s">
        <v>51</v>
      </c>
      <c r="N765" s="4" t="s">
        <v>81</v>
      </c>
      <c r="O765" s="4" t="s">
        <v>81</v>
      </c>
      <c r="P765" s="4" t="s">
        <v>51</v>
      </c>
      <c r="Q765" s="4" t="s">
        <v>51</v>
      </c>
      <c r="R765" s="4" t="s">
        <v>51</v>
      </c>
      <c r="AV765" s="4" t="s">
        <v>51</v>
      </c>
      <c r="AW765" s="4" t="s">
        <v>51</v>
      </c>
      <c r="AX765" s="4" t="s">
        <v>51</v>
      </c>
      <c r="AY765" s="4" t="s">
        <v>51</v>
      </c>
      <c r="AZ765" s="4" t="s">
        <v>51</v>
      </c>
    </row>
    <row r="766" spans="1:52" ht="30" customHeight="1" x14ac:dyDescent="0.3">
      <c r="A766" s="20"/>
      <c r="B766" s="20"/>
      <c r="C766" s="20"/>
      <c r="D766" s="20"/>
      <c r="E766" s="21"/>
      <c r="F766" s="22"/>
      <c r="G766" s="21"/>
      <c r="H766" s="22"/>
      <c r="I766" s="21"/>
      <c r="J766" s="22"/>
      <c r="K766" s="21"/>
      <c r="L766" s="22"/>
      <c r="M766" s="20"/>
    </row>
    <row r="767" spans="1:52" ht="30" customHeight="1" x14ac:dyDescent="0.3">
      <c r="A767" s="14" t="s">
        <v>1910</v>
      </c>
      <c r="B767" s="15"/>
      <c r="C767" s="15"/>
      <c r="D767" s="15"/>
      <c r="E767" s="16"/>
      <c r="F767" s="17"/>
      <c r="G767" s="16"/>
      <c r="H767" s="17"/>
      <c r="I767" s="16"/>
      <c r="J767" s="17"/>
      <c r="K767" s="16"/>
      <c r="L767" s="17"/>
      <c r="M767" s="18"/>
      <c r="N767" s="4" t="s">
        <v>809</v>
      </c>
    </row>
    <row r="768" spans="1:52" ht="30" customHeight="1" x14ac:dyDescent="0.3">
      <c r="A768" s="19" t="s">
        <v>1664</v>
      </c>
      <c r="B768" s="19" t="s">
        <v>1003</v>
      </c>
      <c r="C768" s="19" t="s">
        <v>1004</v>
      </c>
      <c r="D768" s="20">
        <v>1.2500000000000001E-2</v>
      </c>
      <c r="E768" s="21">
        <f>단가대비표!O181</f>
        <v>0</v>
      </c>
      <c r="F768" s="22">
        <f>TRUNC(E768*D768,1)</f>
        <v>0</v>
      </c>
      <c r="G768" s="21">
        <f>단가대비표!P181</f>
        <v>0</v>
      </c>
      <c r="H768" s="22">
        <f>TRUNC(G768*D768,1)</f>
        <v>0</v>
      </c>
      <c r="I768" s="21">
        <f>단가대비표!V181</f>
        <v>0</v>
      </c>
      <c r="J768" s="22">
        <f>TRUNC(I768*D768,1)</f>
        <v>0</v>
      </c>
      <c r="K768" s="21">
        <f t="shared" ref="K768:L772" si="129">TRUNC(E768+G768+I768,1)</f>
        <v>0</v>
      </c>
      <c r="L768" s="22">
        <f t="shared" si="129"/>
        <v>0</v>
      </c>
      <c r="M768" s="19" t="s">
        <v>1665</v>
      </c>
      <c r="N768" s="4" t="s">
        <v>51</v>
      </c>
      <c r="O768" s="4" t="s">
        <v>1666</v>
      </c>
      <c r="P768" s="4" t="s">
        <v>63</v>
      </c>
      <c r="Q768" s="4" t="s">
        <v>63</v>
      </c>
      <c r="R768" s="4" t="s">
        <v>62</v>
      </c>
      <c r="V768" s="2">
        <v>1</v>
      </c>
      <c r="AV768" s="4" t="s">
        <v>51</v>
      </c>
      <c r="AW768" s="4" t="s">
        <v>1911</v>
      </c>
      <c r="AX768" s="4" t="s">
        <v>51</v>
      </c>
      <c r="AY768" s="4" t="s">
        <v>1668</v>
      </c>
      <c r="AZ768" s="4" t="s">
        <v>51</v>
      </c>
    </row>
    <row r="769" spans="1:52" ht="30" customHeight="1" x14ac:dyDescent="0.3">
      <c r="A769" s="19" t="s">
        <v>1669</v>
      </c>
      <c r="B769" s="19" t="s">
        <v>1003</v>
      </c>
      <c r="C769" s="19" t="s">
        <v>1004</v>
      </c>
      <c r="D769" s="20">
        <v>3.7499999999999999E-2</v>
      </c>
      <c r="E769" s="21">
        <f>단가대비표!O182</f>
        <v>0</v>
      </c>
      <c r="F769" s="22">
        <f>TRUNC(E769*D769,1)</f>
        <v>0</v>
      </c>
      <c r="G769" s="21">
        <f>단가대비표!P182</f>
        <v>0</v>
      </c>
      <c r="H769" s="22">
        <f>TRUNC(G769*D769,1)</f>
        <v>0</v>
      </c>
      <c r="I769" s="21">
        <f>단가대비표!V182</f>
        <v>0</v>
      </c>
      <c r="J769" s="22">
        <f>TRUNC(I769*D769,1)</f>
        <v>0</v>
      </c>
      <c r="K769" s="21">
        <f t="shared" si="129"/>
        <v>0</v>
      </c>
      <c r="L769" s="22">
        <f t="shared" si="129"/>
        <v>0</v>
      </c>
      <c r="M769" s="19" t="s">
        <v>1665</v>
      </c>
      <c r="N769" s="4" t="s">
        <v>51</v>
      </c>
      <c r="O769" s="4" t="s">
        <v>1670</v>
      </c>
      <c r="P769" s="4" t="s">
        <v>63</v>
      </c>
      <c r="Q769" s="4" t="s">
        <v>63</v>
      </c>
      <c r="R769" s="4" t="s">
        <v>62</v>
      </c>
      <c r="V769" s="2">
        <v>1</v>
      </c>
      <c r="AV769" s="4" t="s">
        <v>51</v>
      </c>
      <c r="AW769" s="4" t="s">
        <v>1912</v>
      </c>
      <c r="AX769" s="4" t="s">
        <v>51</v>
      </c>
      <c r="AY769" s="4" t="s">
        <v>1668</v>
      </c>
      <c r="AZ769" s="4" t="s">
        <v>51</v>
      </c>
    </row>
    <row r="770" spans="1:52" ht="30" customHeight="1" x14ac:dyDescent="0.3">
      <c r="A770" s="19" t="s">
        <v>1672</v>
      </c>
      <c r="B770" s="19" t="s">
        <v>1673</v>
      </c>
      <c r="C770" s="19" t="s">
        <v>1674</v>
      </c>
      <c r="D770" s="20">
        <v>8.5</v>
      </c>
      <c r="E770" s="21">
        <f>단가대비표!O157</f>
        <v>0</v>
      </c>
      <c r="F770" s="22">
        <f>TRUNC(E770*D770,1)</f>
        <v>0</v>
      </c>
      <c r="G770" s="21">
        <f>단가대비표!P157</f>
        <v>0</v>
      </c>
      <c r="H770" s="22">
        <f>TRUNC(G770*D770,1)</f>
        <v>0</v>
      </c>
      <c r="I770" s="21">
        <f>단가대비표!V157</f>
        <v>0</v>
      </c>
      <c r="J770" s="22">
        <f>TRUNC(I770*D770,1)</f>
        <v>0</v>
      </c>
      <c r="K770" s="21">
        <f t="shared" si="129"/>
        <v>0</v>
      </c>
      <c r="L770" s="22">
        <f t="shared" si="129"/>
        <v>0</v>
      </c>
      <c r="M770" s="19" t="s">
        <v>1665</v>
      </c>
      <c r="N770" s="4" t="s">
        <v>51</v>
      </c>
      <c r="O770" s="4" t="s">
        <v>1675</v>
      </c>
      <c r="P770" s="4" t="s">
        <v>63</v>
      </c>
      <c r="Q770" s="4" t="s">
        <v>63</v>
      </c>
      <c r="R770" s="4" t="s">
        <v>62</v>
      </c>
      <c r="V770" s="2">
        <v>1</v>
      </c>
      <c r="AV770" s="4" t="s">
        <v>51</v>
      </c>
      <c r="AW770" s="4" t="s">
        <v>1913</v>
      </c>
      <c r="AX770" s="4" t="s">
        <v>51</v>
      </c>
      <c r="AY770" s="4" t="s">
        <v>1668</v>
      </c>
      <c r="AZ770" s="4" t="s">
        <v>51</v>
      </c>
    </row>
    <row r="771" spans="1:52" ht="30" customHeight="1" x14ac:dyDescent="0.3">
      <c r="A771" s="19" t="s">
        <v>1700</v>
      </c>
      <c r="B771" s="19" t="s">
        <v>51</v>
      </c>
      <c r="C771" s="19" t="s">
        <v>86</v>
      </c>
      <c r="D771" s="20">
        <v>0.3</v>
      </c>
      <c r="E771" s="21">
        <f>단가대비표!O156</f>
        <v>0</v>
      </c>
      <c r="F771" s="22">
        <f>TRUNC(E771*D771,1)</f>
        <v>0</v>
      </c>
      <c r="G771" s="21">
        <f>단가대비표!P156</f>
        <v>0</v>
      </c>
      <c r="H771" s="22">
        <f>TRUNC(G771*D771,1)</f>
        <v>0</v>
      </c>
      <c r="I771" s="21">
        <f>단가대비표!V156</f>
        <v>0</v>
      </c>
      <c r="J771" s="22">
        <f>TRUNC(I771*D771,1)</f>
        <v>0</v>
      </c>
      <c r="K771" s="21">
        <f t="shared" si="129"/>
        <v>0</v>
      </c>
      <c r="L771" s="22">
        <f t="shared" si="129"/>
        <v>0</v>
      </c>
      <c r="M771" s="19" t="s">
        <v>1665</v>
      </c>
      <c r="N771" s="4" t="s">
        <v>51</v>
      </c>
      <c r="O771" s="4" t="s">
        <v>1701</v>
      </c>
      <c r="P771" s="4" t="s">
        <v>63</v>
      </c>
      <c r="Q771" s="4" t="s">
        <v>63</v>
      </c>
      <c r="R771" s="4" t="s">
        <v>62</v>
      </c>
      <c r="V771" s="2">
        <v>1</v>
      </c>
      <c r="AV771" s="4" t="s">
        <v>51</v>
      </c>
      <c r="AW771" s="4" t="s">
        <v>1914</v>
      </c>
      <c r="AX771" s="4" t="s">
        <v>51</v>
      </c>
      <c r="AY771" s="4" t="s">
        <v>1668</v>
      </c>
      <c r="AZ771" s="4" t="s">
        <v>51</v>
      </c>
    </row>
    <row r="772" spans="1:52" ht="30" customHeight="1" x14ac:dyDescent="0.3">
      <c r="A772" s="19" t="s">
        <v>609</v>
      </c>
      <c r="B772" s="19" t="s">
        <v>1677</v>
      </c>
      <c r="C772" s="19" t="s">
        <v>168</v>
      </c>
      <c r="D772" s="20">
        <v>1</v>
      </c>
      <c r="E772" s="21">
        <v>0</v>
      </c>
      <c r="F772" s="22">
        <f>TRUNC(E772*D772,1)</f>
        <v>0</v>
      </c>
      <c r="G772" s="21">
        <v>0</v>
      </c>
      <c r="H772" s="22">
        <f>TRUNC(G772*D772,1)</f>
        <v>0</v>
      </c>
      <c r="I772" s="21">
        <f>TRUNC(SUMIF(V768:V772, RIGHTB(O772, 1), L768:L772)*U772, 2)</f>
        <v>0</v>
      </c>
      <c r="J772" s="22">
        <f>TRUNC(I772*D772,1)</f>
        <v>0</v>
      </c>
      <c r="K772" s="21">
        <f t="shared" si="129"/>
        <v>0</v>
      </c>
      <c r="L772" s="22">
        <f t="shared" si="129"/>
        <v>0</v>
      </c>
      <c r="M772" s="19" t="s">
        <v>51</v>
      </c>
      <c r="N772" s="4" t="s">
        <v>809</v>
      </c>
      <c r="O772" s="4" t="s">
        <v>571</v>
      </c>
      <c r="P772" s="4" t="s">
        <v>63</v>
      </c>
      <c r="Q772" s="4" t="s">
        <v>63</v>
      </c>
      <c r="R772" s="4" t="s">
        <v>63</v>
      </c>
      <c r="S772" s="2">
        <v>3</v>
      </c>
      <c r="T772" s="2">
        <v>2</v>
      </c>
      <c r="U772" s="2">
        <v>1</v>
      </c>
      <c r="AV772" s="4" t="s">
        <v>51</v>
      </c>
      <c r="AW772" s="4" t="s">
        <v>1915</v>
      </c>
      <c r="AX772" s="4" t="s">
        <v>51</v>
      </c>
      <c r="AY772" s="4" t="s">
        <v>51</v>
      </c>
      <c r="AZ772" s="4" t="s">
        <v>51</v>
      </c>
    </row>
    <row r="773" spans="1:52" ht="30" customHeight="1" x14ac:dyDescent="0.3">
      <c r="A773" s="19" t="s">
        <v>974</v>
      </c>
      <c r="B773" s="19" t="s">
        <v>51</v>
      </c>
      <c r="C773" s="19" t="s">
        <v>51</v>
      </c>
      <c r="D773" s="20"/>
      <c r="E773" s="21"/>
      <c r="F773" s="22">
        <f>TRUNC(SUMIF(N768:N772, N767, F768:F772),0)</f>
        <v>0</v>
      </c>
      <c r="G773" s="21"/>
      <c r="H773" s="22">
        <f>TRUNC(SUMIF(N768:N772, N767, H768:H772),0)</f>
        <v>0</v>
      </c>
      <c r="I773" s="21"/>
      <c r="J773" s="22">
        <f>TRUNC(SUMIF(N768:N772, N767, J768:J772),0)</f>
        <v>0</v>
      </c>
      <c r="K773" s="21"/>
      <c r="L773" s="22">
        <f>F773+H773+J773</f>
        <v>0</v>
      </c>
      <c r="M773" s="19" t="s">
        <v>51</v>
      </c>
      <c r="N773" s="4" t="s">
        <v>81</v>
      </c>
      <c r="O773" s="4" t="s">
        <v>81</v>
      </c>
      <c r="P773" s="4" t="s">
        <v>51</v>
      </c>
      <c r="Q773" s="4" t="s">
        <v>51</v>
      </c>
      <c r="R773" s="4" t="s">
        <v>51</v>
      </c>
      <c r="AV773" s="4" t="s">
        <v>51</v>
      </c>
      <c r="AW773" s="4" t="s">
        <v>51</v>
      </c>
      <c r="AX773" s="4" t="s">
        <v>51</v>
      </c>
      <c r="AY773" s="4" t="s">
        <v>51</v>
      </c>
      <c r="AZ773" s="4" t="s">
        <v>51</v>
      </c>
    </row>
    <row r="774" spans="1:52" ht="30" customHeight="1" x14ac:dyDescent="0.3">
      <c r="A774" s="20"/>
      <c r="B774" s="20"/>
      <c r="C774" s="20"/>
      <c r="D774" s="20"/>
      <c r="E774" s="21"/>
      <c r="F774" s="22"/>
      <c r="G774" s="21"/>
      <c r="H774" s="22"/>
      <c r="I774" s="21"/>
      <c r="J774" s="22"/>
      <c r="K774" s="21"/>
      <c r="L774" s="22"/>
      <c r="M774" s="20"/>
    </row>
    <row r="775" spans="1:52" ht="30" customHeight="1" x14ac:dyDescent="0.3">
      <c r="A775" s="14" t="s">
        <v>1916</v>
      </c>
      <c r="B775" s="15"/>
      <c r="C775" s="15"/>
      <c r="D775" s="15"/>
      <c r="E775" s="16"/>
      <c r="F775" s="17"/>
      <c r="G775" s="16"/>
      <c r="H775" s="17"/>
      <c r="I775" s="16"/>
      <c r="J775" s="17"/>
      <c r="K775" s="16"/>
      <c r="L775" s="17"/>
      <c r="M775" s="18"/>
      <c r="N775" s="4" t="s">
        <v>813</v>
      </c>
    </row>
    <row r="776" spans="1:52" ht="30" customHeight="1" x14ac:dyDescent="0.3">
      <c r="A776" s="19" t="s">
        <v>1664</v>
      </c>
      <c r="B776" s="19" t="s">
        <v>1003</v>
      </c>
      <c r="C776" s="19" t="s">
        <v>1004</v>
      </c>
      <c r="D776" s="20">
        <v>2.5000000000000001E-2</v>
      </c>
      <c r="E776" s="21">
        <f>단가대비표!O181</f>
        <v>0</v>
      </c>
      <c r="F776" s="22">
        <f>TRUNC(E776*D776,1)</f>
        <v>0</v>
      </c>
      <c r="G776" s="21">
        <f>단가대비표!P181</f>
        <v>0</v>
      </c>
      <c r="H776" s="22">
        <f>TRUNC(G776*D776,1)</f>
        <v>0</v>
      </c>
      <c r="I776" s="21">
        <f>단가대비표!V181</f>
        <v>0</v>
      </c>
      <c r="J776" s="22">
        <f>TRUNC(I776*D776,1)</f>
        <v>0</v>
      </c>
      <c r="K776" s="21">
        <f t="shared" ref="K776:L779" si="130">TRUNC(E776+G776+I776,1)</f>
        <v>0</v>
      </c>
      <c r="L776" s="22">
        <f t="shared" si="130"/>
        <v>0</v>
      </c>
      <c r="M776" s="19" t="s">
        <v>1665</v>
      </c>
      <c r="N776" s="4" t="s">
        <v>51</v>
      </c>
      <c r="O776" s="4" t="s">
        <v>1666</v>
      </c>
      <c r="P776" s="4" t="s">
        <v>63</v>
      </c>
      <c r="Q776" s="4" t="s">
        <v>63</v>
      </c>
      <c r="R776" s="4" t="s">
        <v>62</v>
      </c>
      <c r="V776" s="2">
        <v>1</v>
      </c>
      <c r="AV776" s="4" t="s">
        <v>51</v>
      </c>
      <c r="AW776" s="4" t="s">
        <v>1917</v>
      </c>
      <c r="AX776" s="4" t="s">
        <v>51</v>
      </c>
      <c r="AY776" s="4" t="s">
        <v>1668</v>
      </c>
      <c r="AZ776" s="4" t="s">
        <v>51</v>
      </c>
    </row>
    <row r="777" spans="1:52" ht="30" customHeight="1" x14ac:dyDescent="0.3">
      <c r="A777" s="19" t="s">
        <v>1669</v>
      </c>
      <c r="B777" s="19" t="s">
        <v>1003</v>
      </c>
      <c r="C777" s="19" t="s">
        <v>1004</v>
      </c>
      <c r="D777" s="20">
        <v>1.2500000000000001E-2</v>
      </c>
      <c r="E777" s="21">
        <f>단가대비표!O182</f>
        <v>0</v>
      </c>
      <c r="F777" s="22">
        <f>TRUNC(E777*D777,1)</f>
        <v>0</v>
      </c>
      <c r="G777" s="21">
        <f>단가대비표!P182</f>
        <v>0</v>
      </c>
      <c r="H777" s="22">
        <f>TRUNC(G777*D777,1)</f>
        <v>0</v>
      </c>
      <c r="I777" s="21">
        <f>단가대비표!V182</f>
        <v>0</v>
      </c>
      <c r="J777" s="22">
        <f>TRUNC(I777*D777,1)</f>
        <v>0</v>
      </c>
      <c r="K777" s="21">
        <f t="shared" si="130"/>
        <v>0</v>
      </c>
      <c r="L777" s="22">
        <f t="shared" si="130"/>
        <v>0</v>
      </c>
      <c r="M777" s="19" t="s">
        <v>1665</v>
      </c>
      <c r="N777" s="4" t="s">
        <v>51</v>
      </c>
      <c r="O777" s="4" t="s">
        <v>1670</v>
      </c>
      <c r="P777" s="4" t="s">
        <v>63</v>
      </c>
      <c r="Q777" s="4" t="s">
        <v>63</v>
      </c>
      <c r="R777" s="4" t="s">
        <v>62</v>
      </c>
      <c r="V777" s="2">
        <v>1</v>
      </c>
      <c r="AV777" s="4" t="s">
        <v>51</v>
      </c>
      <c r="AW777" s="4" t="s">
        <v>1918</v>
      </c>
      <c r="AX777" s="4" t="s">
        <v>51</v>
      </c>
      <c r="AY777" s="4" t="s">
        <v>1668</v>
      </c>
      <c r="AZ777" s="4" t="s">
        <v>51</v>
      </c>
    </row>
    <row r="778" spans="1:52" ht="30" customHeight="1" x14ac:dyDescent="0.3">
      <c r="A778" s="19" t="s">
        <v>1672</v>
      </c>
      <c r="B778" s="19" t="s">
        <v>1673</v>
      </c>
      <c r="C778" s="19" t="s">
        <v>1674</v>
      </c>
      <c r="D778" s="20">
        <v>12.5</v>
      </c>
      <c r="E778" s="21">
        <f>단가대비표!O157</f>
        <v>0</v>
      </c>
      <c r="F778" s="22">
        <f>TRUNC(E778*D778,1)</f>
        <v>0</v>
      </c>
      <c r="G778" s="21">
        <f>단가대비표!P157</f>
        <v>0</v>
      </c>
      <c r="H778" s="22">
        <f>TRUNC(G778*D778,1)</f>
        <v>0</v>
      </c>
      <c r="I778" s="21">
        <f>단가대비표!V157</f>
        <v>0</v>
      </c>
      <c r="J778" s="22">
        <f>TRUNC(I778*D778,1)</f>
        <v>0</v>
      </c>
      <c r="K778" s="21">
        <f t="shared" si="130"/>
        <v>0</v>
      </c>
      <c r="L778" s="22">
        <f t="shared" si="130"/>
        <v>0</v>
      </c>
      <c r="M778" s="19" t="s">
        <v>1665</v>
      </c>
      <c r="N778" s="4" t="s">
        <v>51</v>
      </c>
      <c r="O778" s="4" t="s">
        <v>1675</v>
      </c>
      <c r="P778" s="4" t="s">
        <v>63</v>
      </c>
      <c r="Q778" s="4" t="s">
        <v>63</v>
      </c>
      <c r="R778" s="4" t="s">
        <v>62</v>
      </c>
      <c r="V778" s="2">
        <v>1</v>
      </c>
      <c r="AV778" s="4" t="s">
        <v>51</v>
      </c>
      <c r="AW778" s="4" t="s">
        <v>1919</v>
      </c>
      <c r="AX778" s="4" t="s">
        <v>51</v>
      </c>
      <c r="AY778" s="4" t="s">
        <v>1668</v>
      </c>
      <c r="AZ778" s="4" t="s">
        <v>51</v>
      </c>
    </row>
    <row r="779" spans="1:52" ht="30" customHeight="1" x14ac:dyDescent="0.3">
      <c r="A779" s="19" t="s">
        <v>609</v>
      </c>
      <c r="B779" s="19" t="s">
        <v>1677</v>
      </c>
      <c r="C779" s="19" t="s">
        <v>168</v>
      </c>
      <c r="D779" s="20">
        <v>1</v>
      </c>
      <c r="E779" s="21">
        <v>0</v>
      </c>
      <c r="F779" s="22">
        <f>TRUNC(E779*D779,1)</f>
        <v>0</v>
      </c>
      <c r="G779" s="21">
        <v>0</v>
      </c>
      <c r="H779" s="22">
        <f>TRUNC(G779*D779,1)</f>
        <v>0</v>
      </c>
      <c r="I779" s="21">
        <f>TRUNC(SUMIF(V776:V779, RIGHTB(O779, 1), L776:L779)*U779, 2)</f>
        <v>0</v>
      </c>
      <c r="J779" s="22">
        <f>TRUNC(I779*D779,1)</f>
        <v>0</v>
      </c>
      <c r="K779" s="21">
        <f t="shared" si="130"/>
        <v>0</v>
      </c>
      <c r="L779" s="22">
        <f t="shared" si="130"/>
        <v>0</v>
      </c>
      <c r="M779" s="19" t="s">
        <v>51</v>
      </c>
      <c r="N779" s="4" t="s">
        <v>813</v>
      </c>
      <c r="O779" s="4" t="s">
        <v>571</v>
      </c>
      <c r="P779" s="4" t="s">
        <v>63</v>
      </c>
      <c r="Q779" s="4" t="s">
        <v>63</v>
      </c>
      <c r="R779" s="4" t="s">
        <v>63</v>
      </c>
      <c r="S779" s="2">
        <v>3</v>
      </c>
      <c r="T779" s="2">
        <v>2</v>
      </c>
      <c r="U779" s="2">
        <v>1</v>
      </c>
      <c r="AV779" s="4" t="s">
        <v>51</v>
      </c>
      <c r="AW779" s="4" t="s">
        <v>1920</v>
      </c>
      <c r="AX779" s="4" t="s">
        <v>51</v>
      </c>
      <c r="AY779" s="4" t="s">
        <v>51</v>
      </c>
      <c r="AZ779" s="4" t="s">
        <v>51</v>
      </c>
    </row>
    <row r="780" spans="1:52" ht="30" customHeight="1" x14ac:dyDescent="0.3">
      <c r="A780" s="19" t="s">
        <v>974</v>
      </c>
      <c r="B780" s="19" t="s">
        <v>51</v>
      </c>
      <c r="C780" s="19" t="s">
        <v>51</v>
      </c>
      <c r="D780" s="20"/>
      <c r="E780" s="21"/>
      <c r="F780" s="22">
        <f>TRUNC(SUMIF(N776:N779, N775, F776:F779),0)</f>
        <v>0</v>
      </c>
      <c r="G780" s="21"/>
      <c r="H780" s="22">
        <f>TRUNC(SUMIF(N776:N779, N775, H776:H779),0)</f>
        <v>0</v>
      </c>
      <c r="I780" s="21"/>
      <c r="J780" s="22">
        <f>TRUNC(SUMIF(N776:N779, N775, J776:J779),0)</f>
        <v>0</v>
      </c>
      <c r="K780" s="21"/>
      <c r="L780" s="22">
        <f>F780+H780+J780</f>
        <v>0</v>
      </c>
      <c r="M780" s="19" t="s">
        <v>51</v>
      </c>
      <c r="N780" s="4" t="s">
        <v>81</v>
      </c>
      <c r="O780" s="4" t="s">
        <v>81</v>
      </c>
      <c r="P780" s="4" t="s">
        <v>51</v>
      </c>
      <c r="Q780" s="4" t="s">
        <v>51</v>
      </c>
      <c r="R780" s="4" t="s">
        <v>51</v>
      </c>
      <c r="AV780" s="4" t="s">
        <v>51</v>
      </c>
      <c r="AW780" s="4" t="s">
        <v>51</v>
      </c>
      <c r="AX780" s="4" t="s">
        <v>51</v>
      </c>
      <c r="AY780" s="4" t="s">
        <v>51</v>
      </c>
      <c r="AZ780" s="4" t="s">
        <v>51</v>
      </c>
    </row>
    <row r="781" spans="1:52" ht="30" customHeight="1" x14ac:dyDescent="0.3">
      <c r="A781" s="20"/>
      <c r="B781" s="20"/>
      <c r="C781" s="20"/>
      <c r="D781" s="20"/>
      <c r="E781" s="21"/>
      <c r="F781" s="22"/>
      <c r="G781" s="21"/>
      <c r="H781" s="22"/>
      <c r="I781" s="21"/>
      <c r="J781" s="22"/>
      <c r="K781" s="21"/>
      <c r="L781" s="22"/>
      <c r="M781" s="20"/>
    </row>
    <row r="782" spans="1:52" ht="30" customHeight="1" x14ac:dyDescent="0.3">
      <c r="A782" s="14" t="s">
        <v>1921</v>
      </c>
      <c r="B782" s="15"/>
      <c r="C782" s="15"/>
      <c r="D782" s="15"/>
      <c r="E782" s="16"/>
      <c r="F782" s="17"/>
      <c r="G782" s="16"/>
      <c r="H782" s="17"/>
      <c r="I782" s="16"/>
      <c r="J782" s="17"/>
      <c r="K782" s="16"/>
      <c r="L782" s="17"/>
      <c r="M782" s="18"/>
      <c r="N782" s="4" t="s">
        <v>817</v>
      </c>
    </row>
    <row r="783" spans="1:52" ht="30" customHeight="1" x14ac:dyDescent="0.3">
      <c r="A783" s="19" t="s">
        <v>1664</v>
      </c>
      <c r="B783" s="19" t="s">
        <v>1003</v>
      </c>
      <c r="C783" s="19" t="s">
        <v>1004</v>
      </c>
      <c r="D783" s="20">
        <v>2.5000000000000001E-2</v>
      </c>
      <c r="E783" s="21">
        <f>단가대비표!O181</f>
        <v>0</v>
      </c>
      <c r="F783" s="22">
        <f>TRUNC(E783*D783,1)</f>
        <v>0</v>
      </c>
      <c r="G783" s="21">
        <f>단가대비표!P181</f>
        <v>0</v>
      </c>
      <c r="H783" s="22">
        <f>TRUNC(G783*D783,1)</f>
        <v>0</v>
      </c>
      <c r="I783" s="21">
        <f>단가대비표!V181</f>
        <v>0</v>
      </c>
      <c r="J783" s="22">
        <f>TRUNC(I783*D783,1)</f>
        <v>0</v>
      </c>
      <c r="K783" s="21">
        <f t="shared" ref="K783:L785" si="131">TRUNC(E783+G783+I783,1)</f>
        <v>0</v>
      </c>
      <c r="L783" s="22">
        <f t="shared" si="131"/>
        <v>0</v>
      </c>
      <c r="M783" s="19" t="s">
        <v>1665</v>
      </c>
      <c r="N783" s="4" t="s">
        <v>51</v>
      </c>
      <c r="O783" s="4" t="s">
        <v>1666</v>
      </c>
      <c r="P783" s="4" t="s">
        <v>63</v>
      </c>
      <c r="Q783" s="4" t="s">
        <v>63</v>
      </c>
      <c r="R783" s="4" t="s">
        <v>62</v>
      </c>
      <c r="V783" s="2">
        <v>1</v>
      </c>
      <c r="AV783" s="4" t="s">
        <v>51</v>
      </c>
      <c r="AW783" s="4" t="s">
        <v>1922</v>
      </c>
      <c r="AX783" s="4" t="s">
        <v>51</v>
      </c>
      <c r="AY783" s="4" t="s">
        <v>1668</v>
      </c>
      <c r="AZ783" s="4" t="s">
        <v>51</v>
      </c>
    </row>
    <row r="784" spans="1:52" ht="30" customHeight="1" x14ac:dyDescent="0.3">
      <c r="A784" s="19" t="s">
        <v>1700</v>
      </c>
      <c r="B784" s="19" t="s">
        <v>51</v>
      </c>
      <c r="C784" s="19" t="s">
        <v>86</v>
      </c>
      <c r="D784" s="20">
        <v>0.1</v>
      </c>
      <c r="E784" s="21">
        <f>단가대비표!O156</f>
        <v>0</v>
      </c>
      <c r="F784" s="22">
        <f>TRUNC(E784*D784,1)</f>
        <v>0</v>
      </c>
      <c r="G784" s="21">
        <f>단가대비표!P156</f>
        <v>0</v>
      </c>
      <c r="H784" s="22">
        <f>TRUNC(G784*D784,1)</f>
        <v>0</v>
      </c>
      <c r="I784" s="21">
        <f>단가대비표!V156</f>
        <v>0</v>
      </c>
      <c r="J784" s="22">
        <f>TRUNC(I784*D784,1)</f>
        <v>0</v>
      </c>
      <c r="K784" s="21">
        <f t="shared" si="131"/>
        <v>0</v>
      </c>
      <c r="L784" s="22">
        <f t="shared" si="131"/>
        <v>0</v>
      </c>
      <c r="M784" s="19" t="s">
        <v>1665</v>
      </c>
      <c r="N784" s="4" t="s">
        <v>51</v>
      </c>
      <c r="O784" s="4" t="s">
        <v>1701</v>
      </c>
      <c r="P784" s="4" t="s">
        <v>63</v>
      </c>
      <c r="Q784" s="4" t="s">
        <v>63</v>
      </c>
      <c r="R784" s="4" t="s">
        <v>62</v>
      </c>
      <c r="V784" s="2">
        <v>1</v>
      </c>
      <c r="AV784" s="4" t="s">
        <v>51</v>
      </c>
      <c r="AW784" s="4" t="s">
        <v>1923</v>
      </c>
      <c r="AX784" s="4" t="s">
        <v>51</v>
      </c>
      <c r="AY784" s="4" t="s">
        <v>1668</v>
      </c>
      <c r="AZ784" s="4" t="s">
        <v>51</v>
      </c>
    </row>
    <row r="785" spans="1:52" ht="30" customHeight="1" x14ac:dyDescent="0.3">
      <c r="A785" s="19" t="s">
        <v>609</v>
      </c>
      <c r="B785" s="19" t="s">
        <v>1677</v>
      </c>
      <c r="C785" s="19" t="s">
        <v>168</v>
      </c>
      <c r="D785" s="20">
        <v>1</v>
      </c>
      <c r="E785" s="21">
        <v>0</v>
      </c>
      <c r="F785" s="22">
        <f>TRUNC(E785*D785,1)</f>
        <v>0</v>
      </c>
      <c r="G785" s="21">
        <v>0</v>
      </c>
      <c r="H785" s="22">
        <f>TRUNC(G785*D785,1)</f>
        <v>0</v>
      </c>
      <c r="I785" s="21">
        <f>TRUNC(SUMIF(V783:V785, RIGHTB(O785, 1), L783:L785)*U785, 2)</f>
        <v>0</v>
      </c>
      <c r="J785" s="22">
        <f>TRUNC(I785*D785,1)</f>
        <v>0</v>
      </c>
      <c r="K785" s="21">
        <f t="shared" si="131"/>
        <v>0</v>
      </c>
      <c r="L785" s="22">
        <f t="shared" si="131"/>
        <v>0</v>
      </c>
      <c r="M785" s="19" t="s">
        <v>51</v>
      </c>
      <c r="N785" s="4" t="s">
        <v>817</v>
      </c>
      <c r="O785" s="4" t="s">
        <v>571</v>
      </c>
      <c r="P785" s="4" t="s">
        <v>63</v>
      </c>
      <c r="Q785" s="4" t="s">
        <v>63</v>
      </c>
      <c r="R785" s="4" t="s">
        <v>63</v>
      </c>
      <c r="S785" s="2">
        <v>3</v>
      </c>
      <c r="T785" s="2">
        <v>2</v>
      </c>
      <c r="U785" s="2">
        <v>1</v>
      </c>
      <c r="AV785" s="4" t="s">
        <v>51</v>
      </c>
      <c r="AW785" s="4" t="s">
        <v>1924</v>
      </c>
      <c r="AX785" s="4" t="s">
        <v>51</v>
      </c>
      <c r="AY785" s="4" t="s">
        <v>51</v>
      </c>
      <c r="AZ785" s="4" t="s">
        <v>51</v>
      </c>
    </row>
    <row r="786" spans="1:52" ht="30" customHeight="1" x14ac:dyDescent="0.3">
      <c r="A786" s="19" t="s">
        <v>974</v>
      </c>
      <c r="B786" s="19" t="s">
        <v>51</v>
      </c>
      <c r="C786" s="19" t="s">
        <v>51</v>
      </c>
      <c r="D786" s="20"/>
      <c r="E786" s="21"/>
      <c r="F786" s="22">
        <f>TRUNC(SUMIF(N783:N785, N782, F783:F785),0)</f>
        <v>0</v>
      </c>
      <c r="G786" s="21"/>
      <c r="H786" s="22">
        <f>TRUNC(SUMIF(N783:N785, N782, H783:H785),0)</f>
        <v>0</v>
      </c>
      <c r="I786" s="21"/>
      <c r="J786" s="22">
        <f>TRUNC(SUMIF(N783:N785, N782, J783:J785),0)</f>
        <v>0</v>
      </c>
      <c r="K786" s="21"/>
      <c r="L786" s="22">
        <f>F786+H786+J786</f>
        <v>0</v>
      </c>
      <c r="M786" s="19" t="s">
        <v>51</v>
      </c>
      <c r="N786" s="4" t="s">
        <v>81</v>
      </c>
      <c r="O786" s="4" t="s">
        <v>81</v>
      </c>
      <c r="P786" s="4" t="s">
        <v>51</v>
      </c>
      <c r="Q786" s="4" t="s">
        <v>51</v>
      </c>
      <c r="R786" s="4" t="s">
        <v>51</v>
      </c>
      <c r="AV786" s="4" t="s">
        <v>51</v>
      </c>
      <c r="AW786" s="4" t="s">
        <v>51</v>
      </c>
      <c r="AX786" s="4" t="s">
        <v>51</v>
      </c>
      <c r="AY786" s="4" t="s">
        <v>51</v>
      </c>
      <c r="AZ786" s="4" t="s">
        <v>51</v>
      </c>
    </row>
    <row r="787" spans="1:52" ht="30" customHeight="1" x14ac:dyDescent="0.3">
      <c r="A787" s="20"/>
      <c r="B787" s="20"/>
      <c r="C787" s="20"/>
      <c r="D787" s="20"/>
      <c r="E787" s="21"/>
      <c r="F787" s="22"/>
      <c r="G787" s="21"/>
      <c r="H787" s="22"/>
      <c r="I787" s="21"/>
      <c r="J787" s="22"/>
      <c r="K787" s="21"/>
      <c r="L787" s="22"/>
      <c r="M787" s="20"/>
    </row>
    <row r="788" spans="1:52" ht="30" customHeight="1" x14ac:dyDescent="0.3">
      <c r="A788" s="14" t="s">
        <v>1925</v>
      </c>
      <c r="B788" s="15"/>
      <c r="C788" s="15"/>
      <c r="D788" s="15"/>
      <c r="E788" s="16"/>
      <c r="F788" s="17"/>
      <c r="G788" s="16"/>
      <c r="H788" s="17"/>
      <c r="I788" s="16"/>
      <c r="J788" s="17"/>
      <c r="K788" s="16"/>
      <c r="L788" s="17"/>
      <c r="M788" s="18"/>
      <c r="N788" s="4" t="s">
        <v>821</v>
      </c>
    </row>
    <row r="789" spans="1:52" ht="30" customHeight="1" x14ac:dyDescent="0.3">
      <c r="A789" s="19" t="s">
        <v>1664</v>
      </c>
      <c r="B789" s="19" t="s">
        <v>1003</v>
      </c>
      <c r="C789" s="19" t="s">
        <v>1004</v>
      </c>
      <c r="D789" s="20">
        <v>1.2500000000000001E-2</v>
      </c>
      <c r="E789" s="21">
        <f>단가대비표!O181</f>
        <v>0</v>
      </c>
      <c r="F789" s="22">
        <f>TRUNC(E789*D789,1)</f>
        <v>0</v>
      </c>
      <c r="G789" s="21">
        <f>단가대비표!P181</f>
        <v>0</v>
      </c>
      <c r="H789" s="22">
        <f>TRUNC(G789*D789,1)</f>
        <v>0</v>
      </c>
      <c r="I789" s="21">
        <f>단가대비표!V181</f>
        <v>0</v>
      </c>
      <c r="J789" s="22">
        <f>TRUNC(I789*D789,1)</f>
        <v>0</v>
      </c>
      <c r="K789" s="21">
        <f t="shared" ref="K789:L793" si="132">TRUNC(E789+G789+I789,1)</f>
        <v>0</v>
      </c>
      <c r="L789" s="22">
        <f t="shared" si="132"/>
        <v>0</v>
      </c>
      <c r="M789" s="19" t="s">
        <v>1665</v>
      </c>
      <c r="N789" s="4" t="s">
        <v>51</v>
      </c>
      <c r="O789" s="4" t="s">
        <v>1666</v>
      </c>
      <c r="P789" s="4" t="s">
        <v>63</v>
      </c>
      <c r="Q789" s="4" t="s">
        <v>63</v>
      </c>
      <c r="R789" s="4" t="s">
        <v>62</v>
      </c>
      <c r="V789" s="2">
        <v>1</v>
      </c>
      <c r="AV789" s="4" t="s">
        <v>51</v>
      </c>
      <c r="AW789" s="4" t="s">
        <v>1926</v>
      </c>
      <c r="AX789" s="4" t="s">
        <v>51</v>
      </c>
      <c r="AY789" s="4" t="s">
        <v>1668</v>
      </c>
      <c r="AZ789" s="4" t="s">
        <v>51</v>
      </c>
    </row>
    <row r="790" spans="1:52" ht="30" customHeight="1" x14ac:dyDescent="0.3">
      <c r="A790" s="19" t="s">
        <v>1669</v>
      </c>
      <c r="B790" s="19" t="s">
        <v>1003</v>
      </c>
      <c r="C790" s="19" t="s">
        <v>1004</v>
      </c>
      <c r="D790" s="20">
        <v>1.2500000000000001E-2</v>
      </c>
      <c r="E790" s="21">
        <f>단가대비표!O182</f>
        <v>0</v>
      </c>
      <c r="F790" s="22">
        <f>TRUNC(E790*D790,1)</f>
        <v>0</v>
      </c>
      <c r="G790" s="21">
        <f>단가대비표!P182</f>
        <v>0</v>
      </c>
      <c r="H790" s="22">
        <f>TRUNC(G790*D790,1)</f>
        <v>0</v>
      </c>
      <c r="I790" s="21">
        <f>단가대비표!V182</f>
        <v>0</v>
      </c>
      <c r="J790" s="22">
        <f>TRUNC(I790*D790,1)</f>
        <v>0</v>
      </c>
      <c r="K790" s="21">
        <f t="shared" si="132"/>
        <v>0</v>
      </c>
      <c r="L790" s="22">
        <f t="shared" si="132"/>
        <v>0</v>
      </c>
      <c r="M790" s="19" t="s">
        <v>1665</v>
      </c>
      <c r="N790" s="4" t="s">
        <v>51</v>
      </c>
      <c r="O790" s="4" t="s">
        <v>1670</v>
      </c>
      <c r="P790" s="4" t="s">
        <v>63</v>
      </c>
      <c r="Q790" s="4" t="s">
        <v>63</v>
      </c>
      <c r="R790" s="4" t="s">
        <v>62</v>
      </c>
      <c r="V790" s="2">
        <v>1</v>
      </c>
      <c r="AV790" s="4" t="s">
        <v>51</v>
      </c>
      <c r="AW790" s="4" t="s">
        <v>1927</v>
      </c>
      <c r="AX790" s="4" t="s">
        <v>51</v>
      </c>
      <c r="AY790" s="4" t="s">
        <v>1668</v>
      </c>
      <c r="AZ790" s="4" t="s">
        <v>51</v>
      </c>
    </row>
    <row r="791" spans="1:52" ht="30" customHeight="1" x14ac:dyDescent="0.3">
      <c r="A791" s="19" t="s">
        <v>1672</v>
      </c>
      <c r="B791" s="19" t="s">
        <v>1673</v>
      </c>
      <c r="C791" s="19" t="s">
        <v>1674</v>
      </c>
      <c r="D791" s="20">
        <v>9</v>
      </c>
      <c r="E791" s="21">
        <f>단가대비표!O157</f>
        <v>0</v>
      </c>
      <c r="F791" s="22">
        <f>TRUNC(E791*D791,1)</f>
        <v>0</v>
      </c>
      <c r="G791" s="21">
        <f>단가대비표!P157</f>
        <v>0</v>
      </c>
      <c r="H791" s="22">
        <f>TRUNC(G791*D791,1)</f>
        <v>0</v>
      </c>
      <c r="I791" s="21">
        <f>단가대비표!V157</f>
        <v>0</v>
      </c>
      <c r="J791" s="22">
        <f>TRUNC(I791*D791,1)</f>
        <v>0</v>
      </c>
      <c r="K791" s="21">
        <f t="shared" si="132"/>
        <v>0</v>
      </c>
      <c r="L791" s="22">
        <f t="shared" si="132"/>
        <v>0</v>
      </c>
      <c r="M791" s="19" t="s">
        <v>1665</v>
      </c>
      <c r="N791" s="4" t="s">
        <v>51</v>
      </c>
      <c r="O791" s="4" t="s">
        <v>1675</v>
      </c>
      <c r="P791" s="4" t="s">
        <v>63</v>
      </c>
      <c r="Q791" s="4" t="s">
        <v>63</v>
      </c>
      <c r="R791" s="4" t="s">
        <v>62</v>
      </c>
      <c r="V791" s="2">
        <v>1</v>
      </c>
      <c r="AV791" s="4" t="s">
        <v>51</v>
      </c>
      <c r="AW791" s="4" t="s">
        <v>1928</v>
      </c>
      <c r="AX791" s="4" t="s">
        <v>51</v>
      </c>
      <c r="AY791" s="4" t="s">
        <v>1668</v>
      </c>
      <c r="AZ791" s="4" t="s">
        <v>51</v>
      </c>
    </row>
    <row r="792" spans="1:52" ht="30" customHeight="1" x14ac:dyDescent="0.3">
      <c r="A792" s="19" t="s">
        <v>1700</v>
      </c>
      <c r="B792" s="19" t="s">
        <v>51</v>
      </c>
      <c r="C792" s="19" t="s">
        <v>86</v>
      </c>
      <c r="D792" s="20">
        <v>0.1</v>
      </c>
      <c r="E792" s="21">
        <f>단가대비표!O156</f>
        <v>0</v>
      </c>
      <c r="F792" s="22">
        <f>TRUNC(E792*D792,1)</f>
        <v>0</v>
      </c>
      <c r="G792" s="21">
        <f>단가대비표!P156</f>
        <v>0</v>
      </c>
      <c r="H792" s="22">
        <f>TRUNC(G792*D792,1)</f>
        <v>0</v>
      </c>
      <c r="I792" s="21">
        <f>단가대비표!V156</f>
        <v>0</v>
      </c>
      <c r="J792" s="22">
        <f>TRUNC(I792*D792,1)</f>
        <v>0</v>
      </c>
      <c r="K792" s="21">
        <f t="shared" si="132"/>
        <v>0</v>
      </c>
      <c r="L792" s="22">
        <f t="shared" si="132"/>
        <v>0</v>
      </c>
      <c r="M792" s="19" t="s">
        <v>1665</v>
      </c>
      <c r="N792" s="4" t="s">
        <v>51</v>
      </c>
      <c r="O792" s="4" t="s">
        <v>1701</v>
      </c>
      <c r="P792" s="4" t="s">
        <v>63</v>
      </c>
      <c r="Q792" s="4" t="s">
        <v>63</v>
      </c>
      <c r="R792" s="4" t="s">
        <v>62</v>
      </c>
      <c r="V792" s="2">
        <v>1</v>
      </c>
      <c r="AV792" s="4" t="s">
        <v>51</v>
      </c>
      <c r="AW792" s="4" t="s">
        <v>1929</v>
      </c>
      <c r="AX792" s="4" t="s">
        <v>51</v>
      </c>
      <c r="AY792" s="4" t="s">
        <v>1668</v>
      </c>
      <c r="AZ792" s="4" t="s">
        <v>51</v>
      </c>
    </row>
    <row r="793" spans="1:52" ht="30" customHeight="1" x14ac:dyDescent="0.3">
      <c r="A793" s="19" t="s">
        <v>609</v>
      </c>
      <c r="B793" s="19" t="s">
        <v>1677</v>
      </c>
      <c r="C793" s="19" t="s">
        <v>168</v>
      </c>
      <c r="D793" s="20">
        <v>1</v>
      </c>
      <c r="E793" s="21">
        <v>0</v>
      </c>
      <c r="F793" s="22">
        <f>TRUNC(E793*D793,1)</f>
        <v>0</v>
      </c>
      <c r="G793" s="21">
        <v>0</v>
      </c>
      <c r="H793" s="22">
        <f>TRUNC(G793*D793,1)</f>
        <v>0</v>
      </c>
      <c r="I793" s="21">
        <f>TRUNC(SUMIF(V789:V793, RIGHTB(O793, 1), L789:L793)*U793, 2)</f>
        <v>0</v>
      </c>
      <c r="J793" s="22">
        <f>TRUNC(I793*D793,1)</f>
        <v>0</v>
      </c>
      <c r="K793" s="21">
        <f t="shared" si="132"/>
        <v>0</v>
      </c>
      <c r="L793" s="22">
        <f t="shared" si="132"/>
        <v>0</v>
      </c>
      <c r="M793" s="19" t="s">
        <v>51</v>
      </c>
      <c r="N793" s="4" t="s">
        <v>821</v>
      </c>
      <c r="O793" s="4" t="s">
        <v>571</v>
      </c>
      <c r="P793" s="4" t="s">
        <v>63</v>
      </c>
      <c r="Q793" s="4" t="s">
        <v>63</v>
      </c>
      <c r="R793" s="4" t="s">
        <v>63</v>
      </c>
      <c r="S793" s="2">
        <v>3</v>
      </c>
      <c r="T793" s="2">
        <v>2</v>
      </c>
      <c r="U793" s="2">
        <v>1</v>
      </c>
      <c r="AV793" s="4" t="s">
        <v>51</v>
      </c>
      <c r="AW793" s="4" t="s">
        <v>1930</v>
      </c>
      <c r="AX793" s="4" t="s">
        <v>51</v>
      </c>
      <c r="AY793" s="4" t="s">
        <v>51</v>
      </c>
      <c r="AZ793" s="4" t="s">
        <v>51</v>
      </c>
    </row>
    <row r="794" spans="1:52" ht="30" customHeight="1" x14ac:dyDescent="0.3">
      <c r="A794" s="19" t="s">
        <v>974</v>
      </c>
      <c r="B794" s="19" t="s">
        <v>51</v>
      </c>
      <c r="C794" s="19" t="s">
        <v>51</v>
      </c>
      <c r="D794" s="20"/>
      <c r="E794" s="21"/>
      <c r="F794" s="22">
        <f>TRUNC(SUMIF(N789:N793, N788, F789:F793),0)</f>
        <v>0</v>
      </c>
      <c r="G794" s="21"/>
      <c r="H794" s="22">
        <f>TRUNC(SUMIF(N789:N793, N788, H789:H793),0)</f>
        <v>0</v>
      </c>
      <c r="I794" s="21"/>
      <c r="J794" s="22">
        <f>TRUNC(SUMIF(N789:N793, N788, J789:J793),0)</f>
        <v>0</v>
      </c>
      <c r="K794" s="21"/>
      <c r="L794" s="22">
        <f>F794+H794+J794</f>
        <v>0</v>
      </c>
      <c r="M794" s="19" t="s">
        <v>51</v>
      </c>
      <c r="N794" s="4" t="s">
        <v>81</v>
      </c>
      <c r="O794" s="4" t="s">
        <v>81</v>
      </c>
      <c r="P794" s="4" t="s">
        <v>51</v>
      </c>
      <c r="Q794" s="4" t="s">
        <v>51</v>
      </c>
      <c r="R794" s="4" t="s">
        <v>51</v>
      </c>
      <c r="AV794" s="4" t="s">
        <v>51</v>
      </c>
      <c r="AW794" s="4" t="s">
        <v>51</v>
      </c>
      <c r="AX794" s="4" t="s">
        <v>51</v>
      </c>
      <c r="AY794" s="4" t="s">
        <v>51</v>
      </c>
      <c r="AZ794" s="4" t="s">
        <v>51</v>
      </c>
    </row>
    <row r="795" spans="1:52" ht="30" customHeight="1" x14ac:dyDescent="0.3">
      <c r="A795" s="20"/>
      <c r="B795" s="20"/>
      <c r="C795" s="20"/>
      <c r="D795" s="20"/>
      <c r="E795" s="21"/>
      <c r="F795" s="22"/>
      <c r="G795" s="21"/>
      <c r="H795" s="22"/>
      <c r="I795" s="21"/>
      <c r="J795" s="22"/>
      <c r="K795" s="21"/>
      <c r="L795" s="22"/>
      <c r="M795" s="20"/>
    </row>
    <row r="796" spans="1:52" ht="30" customHeight="1" x14ac:dyDescent="0.3">
      <c r="A796" s="14" t="s">
        <v>1931</v>
      </c>
      <c r="B796" s="15"/>
      <c r="C796" s="15"/>
      <c r="D796" s="15"/>
      <c r="E796" s="16"/>
      <c r="F796" s="17"/>
      <c r="G796" s="16"/>
      <c r="H796" s="17"/>
      <c r="I796" s="16"/>
      <c r="J796" s="17"/>
      <c r="K796" s="16"/>
      <c r="L796" s="17"/>
      <c r="M796" s="18"/>
      <c r="N796" s="4" t="s">
        <v>825</v>
      </c>
    </row>
    <row r="797" spans="1:52" ht="30" customHeight="1" x14ac:dyDescent="0.3">
      <c r="A797" s="19" t="s">
        <v>1664</v>
      </c>
      <c r="B797" s="19" t="s">
        <v>1003</v>
      </c>
      <c r="C797" s="19" t="s">
        <v>1004</v>
      </c>
      <c r="D797" s="20">
        <v>2.5000000000000001E-2</v>
      </c>
      <c r="E797" s="21">
        <f>단가대비표!O181</f>
        <v>0</v>
      </c>
      <c r="F797" s="22">
        <f>TRUNC(E797*D797,1)</f>
        <v>0</v>
      </c>
      <c r="G797" s="21">
        <f>단가대비표!P181</f>
        <v>0</v>
      </c>
      <c r="H797" s="22">
        <f>TRUNC(G797*D797,1)</f>
        <v>0</v>
      </c>
      <c r="I797" s="21">
        <f>단가대비표!V181</f>
        <v>0</v>
      </c>
      <c r="J797" s="22">
        <f>TRUNC(I797*D797,1)</f>
        <v>0</v>
      </c>
      <c r="K797" s="21">
        <f t="shared" ref="K797:L801" si="133">TRUNC(E797+G797+I797,1)</f>
        <v>0</v>
      </c>
      <c r="L797" s="22">
        <f t="shared" si="133"/>
        <v>0</v>
      </c>
      <c r="M797" s="19" t="s">
        <v>1665</v>
      </c>
      <c r="N797" s="4" t="s">
        <v>51</v>
      </c>
      <c r="O797" s="4" t="s">
        <v>1666</v>
      </c>
      <c r="P797" s="4" t="s">
        <v>63</v>
      </c>
      <c r="Q797" s="4" t="s">
        <v>63</v>
      </c>
      <c r="R797" s="4" t="s">
        <v>62</v>
      </c>
      <c r="V797" s="2">
        <v>1</v>
      </c>
      <c r="AV797" s="4" t="s">
        <v>51</v>
      </c>
      <c r="AW797" s="4" t="s">
        <v>1932</v>
      </c>
      <c r="AX797" s="4" t="s">
        <v>51</v>
      </c>
      <c r="AY797" s="4" t="s">
        <v>1668</v>
      </c>
      <c r="AZ797" s="4" t="s">
        <v>51</v>
      </c>
    </row>
    <row r="798" spans="1:52" ht="30" customHeight="1" x14ac:dyDescent="0.3">
      <c r="A798" s="19" t="s">
        <v>1669</v>
      </c>
      <c r="B798" s="19" t="s">
        <v>1003</v>
      </c>
      <c r="C798" s="19" t="s">
        <v>1004</v>
      </c>
      <c r="D798" s="20">
        <v>2.5000000000000001E-2</v>
      </c>
      <c r="E798" s="21">
        <f>단가대비표!O182</f>
        <v>0</v>
      </c>
      <c r="F798" s="22">
        <f>TRUNC(E798*D798,1)</f>
        <v>0</v>
      </c>
      <c r="G798" s="21">
        <f>단가대비표!P182</f>
        <v>0</v>
      </c>
      <c r="H798" s="22">
        <f>TRUNC(G798*D798,1)</f>
        <v>0</v>
      </c>
      <c r="I798" s="21">
        <f>단가대비표!V182</f>
        <v>0</v>
      </c>
      <c r="J798" s="22">
        <f>TRUNC(I798*D798,1)</f>
        <v>0</v>
      </c>
      <c r="K798" s="21">
        <f t="shared" si="133"/>
        <v>0</v>
      </c>
      <c r="L798" s="22">
        <f t="shared" si="133"/>
        <v>0</v>
      </c>
      <c r="M798" s="19" t="s">
        <v>1665</v>
      </c>
      <c r="N798" s="4" t="s">
        <v>51</v>
      </c>
      <c r="O798" s="4" t="s">
        <v>1670</v>
      </c>
      <c r="P798" s="4" t="s">
        <v>63</v>
      </c>
      <c r="Q798" s="4" t="s">
        <v>63</v>
      </c>
      <c r="R798" s="4" t="s">
        <v>62</v>
      </c>
      <c r="V798" s="2">
        <v>1</v>
      </c>
      <c r="AV798" s="4" t="s">
        <v>51</v>
      </c>
      <c r="AW798" s="4" t="s">
        <v>1933</v>
      </c>
      <c r="AX798" s="4" t="s">
        <v>51</v>
      </c>
      <c r="AY798" s="4" t="s">
        <v>1668</v>
      </c>
      <c r="AZ798" s="4" t="s">
        <v>51</v>
      </c>
    </row>
    <row r="799" spans="1:52" ht="30" customHeight="1" x14ac:dyDescent="0.3">
      <c r="A799" s="19" t="s">
        <v>1672</v>
      </c>
      <c r="B799" s="19" t="s">
        <v>1673</v>
      </c>
      <c r="C799" s="19" t="s">
        <v>1674</v>
      </c>
      <c r="D799" s="20">
        <v>1</v>
      </c>
      <c r="E799" s="21">
        <f>단가대비표!O157</f>
        <v>0</v>
      </c>
      <c r="F799" s="22">
        <f>TRUNC(E799*D799,1)</f>
        <v>0</v>
      </c>
      <c r="G799" s="21">
        <f>단가대비표!P157</f>
        <v>0</v>
      </c>
      <c r="H799" s="22">
        <f>TRUNC(G799*D799,1)</f>
        <v>0</v>
      </c>
      <c r="I799" s="21">
        <f>단가대비표!V157</f>
        <v>0</v>
      </c>
      <c r="J799" s="22">
        <f>TRUNC(I799*D799,1)</f>
        <v>0</v>
      </c>
      <c r="K799" s="21">
        <f t="shared" si="133"/>
        <v>0</v>
      </c>
      <c r="L799" s="22">
        <f t="shared" si="133"/>
        <v>0</v>
      </c>
      <c r="M799" s="19" t="s">
        <v>1665</v>
      </c>
      <c r="N799" s="4" t="s">
        <v>51</v>
      </c>
      <c r="O799" s="4" t="s">
        <v>1675</v>
      </c>
      <c r="P799" s="4" t="s">
        <v>63</v>
      </c>
      <c r="Q799" s="4" t="s">
        <v>63</v>
      </c>
      <c r="R799" s="4" t="s">
        <v>62</v>
      </c>
      <c r="V799" s="2">
        <v>1</v>
      </c>
      <c r="AV799" s="4" t="s">
        <v>51</v>
      </c>
      <c r="AW799" s="4" t="s">
        <v>1934</v>
      </c>
      <c r="AX799" s="4" t="s">
        <v>51</v>
      </c>
      <c r="AY799" s="4" t="s">
        <v>1668</v>
      </c>
      <c r="AZ799" s="4" t="s">
        <v>51</v>
      </c>
    </row>
    <row r="800" spans="1:52" ht="30" customHeight="1" x14ac:dyDescent="0.3">
      <c r="A800" s="19" t="s">
        <v>1700</v>
      </c>
      <c r="B800" s="19" t="s">
        <v>51</v>
      </c>
      <c r="C800" s="19" t="s">
        <v>86</v>
      </c>
      <c r="D800" s="20">
        <v>0.1</v>
      </c>
      <c r="E800" s="21">
        <f>단가대비표!O156</f>
        <v>0</v>
      </c>
      <c r="F800" s="22">
        <f>TRUNC(E800*D800,1)</f>
        <v>0</v>
      </c>
      <c r="G800" s="21">
        <f>단가대비표!P156</f>
        <v>0</v>
      </c>
      <c r="H800" s="22">
        <f>TRUNC(G800*D800,1)</f>
        <v>0</v>
      </c>
      <c r="I800" s="21">
        <f>단가대비표!V156</f>
        <v>0</v>
      </c>
      <c r="J800" s="22">
        <f>TRUNC(I800*D800,1)</f>
        <v>0</v>
      </c>
      <c r="K800" s="21">
        <f t="shared" si="133"/>
        <v>0</v>
      </c>
      <c r="L800" s="22">
        <f t="shared" si="133"/>
        <v>0</v>
      </c>
      <c r="M800" s="19" t="s">
        <v>1665</v>
      </c>
      <c r="N800" s="4" t="s">
        <v>51</v>
      </c>
      <c r="O800" s="4" t="s">
        <v>1701</v>
      </c>
      <c r="P800" s="4" t="s">
        <v>63</v>
      </c>
      <c r="Q800" s="4" t="s">
        <v>63</v>
      </c>
      <c r="R800" s="4" t="s">
        <v>62</v>
      </c>
      <c r="V800" s="2">
        <v>1</v>
      </c>
      <c r="AV800" s="4" t="s">
        <v>51</v>
      </c>
      <c r="AW800" s="4" t="s">
        <v>1935</v>
      </c>
      <c r="AX800" s="4" t="s">
        <v>51</v>
      </c>
      <c r="AY800" s="4" t="s">
        <v>1668</v>
      </c>
      <c r="AZ800" s="4" t="s">
        <v>51</v>
      </c>
    </row>
    <row r="801" spans="1:52" ht="30" customHeight="1" x14ac:dyDescent="0.3">
      <c r="A801" s="19" t="s">
        <v>609</v>
      </c>
      <c r="B801" s="19" t="s">
        <v>1677</v>
      </c>
      <c r="C801" s="19" t="s">
        <v>168</v>
      </c>
      <c r="D801" s="20">
        <v>1</v>
      </c>
      <c r="E801" s="21">
        <v>0</v>
      </c>
      <c r="F801" s="22">
        <f>TRUNC(E801*D801,1)</f>
        <v>0</v>
      </c>
      <c r="G801" s="21">
        <v>0</v>
      </c>
      <c r="H801" s="22">
        <f>TRUNC(G801*D801,1)</f>
        <v>0</v>
      </c>
      <c r="I801" s="21">
        <f>TRUNC(SUMIF(V797:V801, RIGHTB(O801, 1), L797:L801)*U801, 2)</f>
        <v>0</v>
      </c>
      <c r="J801" s="22">
        <f>TRUNC(I801*D801,1)</f>
        <v>0</v>
      </c>
      <c r="K801" s="21">
        <f t="shared" si="133"/>
        <v>0</v>
      </c>
      <c r="L801" s="22">
        <f t="shared" si="133"/>
        <v>0</v>
      </c>
      <c r="M801" s="19" t="s">
        <v>51</v>
      </c>
      <c r="N801" s="4" t="s">
        <v>825</v>
      </c>
      <c r="O801" s="4" t="s">
        <v>571</v>
      </c>
      <c r="P801" s="4" t="s">
        <v>63</v>
      </c>
      <c r="Q801" s="4" t="s">
        <v>63</v>
      </c>
      <c r="R801" s="4" t="s">
        <v>63</v>
      </c>
      <c r="S801" s="2">
        <v>3</v>
      </c>
      <c r="T801" s="2">
        <v>2</v>
      </c>
      <c r="U801" s="2">
        <v>1</v>
      </c>
      <c r="AV801" s="4" t="s">
        <v>51</v>
      </c>
      <c r="AW801" s="4" t="s">
        <v>1936</v>
      </c>
      <c r="AX801" s="4" t="s">
        <v>51</v>
      </c>
      <c r="AY801" s="4" t="s">
        <v>51</v>
      </c>
      <c r="AZ801" s="4" t="s">
        <v>51</v>
      </c>
    </row>
    <row r="802" spans="1:52" ht="30" customHeight="1" x14ac:dyDescent="0.3">
      <c r="A802" s="19" t="s">
        <v>974</v>
      </c>
      <c r="B802" s="19" t="s">
        <v>51</v>
      </c>
      <c r="C802" s="19" t="s">
        <v>51</v>
      </c>
      <c r="D802" s="20"/>
      <c r="E802" s="21"/>
      <c r="F802" s="22">
        <f>TRUNC(SUMIF(N797:N801, N796, F797:F801),0)</f>
        <v>0</v>
      </c>
      <c r="G802" s="21"/>
      <c r="H802" s="22">
        <f>TRUNC(SUMIF(N797:N801, N796, H797:H801),0)</f>
        <v>0</v>
      </c>
      <c r="I802" s="21"/>
      <c r="J802" s="22">
        <f>TRUNC(SUMIF(N797:N801, N796, J797:J801),0)</f>
        <v>0</v>
      </c>
      <c r="K802" s="21"/>
      <c r="L802" s="22">
        <f>F802+H802+J802</f>
        <v>0</v>
      </c>
      <c r="M802" s="19" t="s">
        <v>51</v>
      </c>
      <c r="N802" s="4" t="s">
        <v>81</v>
      </c>
      <c r="O802" s="4" t="s">
        <v>81</v>
      </c>
      <c r="P802" s="4" t="s">
        <v>51</v>
      </c>
      <c r="Q802" s="4" t="s">
        <v>51</v>
      </c>
      <c r="R802" s="4" t="s">
        <v>51</v>
      </c>
      <c r="AV802" s="4" t="s">
        <v>51</v>
      </c>
      <c r="AW802" s="4" t="s">
        <v>51</v>
      </c>
      <c r="AX802" s="4" t="s">
        <v>51</v>
      </c>
      <c r="AY802" s="4" t="s">
        <v>51</v>
      </c>
      <c r="AZ802" s="4" t="s">
        <v>51</v>
      </c>
    </row>
    <row r="803" spans="1:52" ht="30" customHeight="1" x14ac:dyDescent="0.3">
      <c r="A803" s="20"/>
      <c r="B803" s="20"/>
      <c r="C803" s="20"/>
      <c r="D803" s="20"/>
      <c r="E803" s="21"/>
      <c r="F803" s="22"/>
      <c r="G803" s="21"/>
      <c r="H803" s="22"/>
      <c r="I803" s="21"/>
      <c r="J803" s="22"/>
      <c r="K803" s="21"/>
      <c r="L803" s="22"/>
      <c r="M803" s="20"/>
    </row>
    <row r="804" spans="1:52" ht="30" customHeight="1" x14ac:dyDescent="0.3">
      <c r="A804" s="14" t="s">
        <v>1937</v>
      </c>
      <c r="B804" s="15"/>
      <c r="C804" s="15"/>
      <c r="D804" s="15"/>
      <c r="E804" s="16"/>
      <c r="F804" s="17"/>
      <c r="G804" s="16"/>
      <c r="H804" s="17"/>
      <c r="I804" s="16"/>
      <c r="J804" s="17"/>
      <c r="K804" s="16"/>
      <c r="L804" s="17"/>
      <c r="M804" s="18"/>
      <c r="N804" s="4" t="s">
        <v>829</v>
      </c>
    </row>
    <row r="805" spans="1:52" ht="30" customHeight="1" x14ac:dyDescent="0.3">
      <c r="A805" s="19" t="s">
        <v>1664</v>
      </c>
      <c r="B805" s="19" t="s">
        <v>1003</v>
      </c>
      <c r="C805" s="19" t="s">
        <v>1004</v>
      </c>
      <c r="D805" s="20">
        <v>2.5000000000000001E-2</v>
      </c>
      <c r="E805" s="21">
        <f>단가대비표!O181</f>
        <v>0</v>
      </c>
      <c r="F805" s="22">
        <f>TRUNC(E805*D805,1)</f>
        <v>0</v>
      </c>
      <c r="G805" s="21">
        <f>단가대비표!P181</f>
        <v>0</v>
      </c>
      <c r="H805" s="22">
        <f>TRUNC(G805*D805,1)</f>
        <v>0</v>
      </c>
      <c r="I805" s="21">
        <f>단가대비표!V181</f>
        <v>0</v>
      </c>
      <c r="J805" s="22">
        <f>TRUNC(I805*D805,1)</f>
        <v>0</v>
      </c>
      <c r="K805" s="21">
        <f t="shared" ref="K805:L809" si="134">TRUNC(E805+G805+I805,1)</f>
        <v>0</v>
      </c>
      <c r="L805" s="22">
        <f t="shared" si="134"/>
        <v>0</v>
      </c>
      <c r="M805" s="19" t="s">
        <v>1665</v>
      </c>
      <c r="N805" s="4" t="s">
        <v>51</v>
      </c>
      <c r="O805" s="4" t="s">
        <v>1666</v>
      </c>
      <c r="P805" s="4" t="s">
        <v>63</v>
      </c>
      <c r="Q805" s="4" t="s">
        <v>63</v>
      </c>
      <c r="R805" s="4" t="s">
        <v>62</v>
      </c>
      <c r="V805" s="2">
        <v>1</v>
      </c>
      <c r="AV805" s="4" t="s">
        <v>51</v>
      </c>
      <c r="AW805" s="4" t="s">
        <v>1938</v>
      </c>
      <c r="AX805" s="4" t="s">
        <v>51</v>
      </c>
      <c r="AY805" s="4" t="s">
        <v>1668</v>
      </c>
      <c r="AZ805" s="4" t="s">
        <v>51</v>
      </c>
    </row>
    <row r="806" spans="1:52" ht="30" customHeight="1" x14ac:dyDescent="0.3">
      <c r="A806" s="19" t="s">
        <v>1669</v>
      </c>
      <c r="B806" s="19" t="s">
        <v>1003</v>
      </c>
      <c r="C806" s="19" t="s">
        <v>1004</v>
      </c>
      <c r="D806" s="20">
        <v>0.05</v>
      </c>
      <c r="E806" s="21">
        <f>단가대비표!O182</f>
        <v>0</v>
      </c>
      <c r="F806" s="22">
        <f>TRUNC(E806*D806,1)</f>
        <v>0</v>
      </c>
      <c r="G806" s="21">
        <f>단가대비표!P182</f>
        <v>0</v>
      </c>
      <c r="H806" s="22">
        <f>TRUNC(G806*D806,1)</f>
        <v>0</v>
      </c>
      <c r="I806" s="21">
        <f>단가대비표!V182</f>
        <v>0</v>
      </c>
      <c r="J806" s="22">
        <f>TRUNC(I806*D806,1)</f>
        <v>0</v>
      </c>
      <c r="K806" s="21">
        <f t="shared" si="134"/>
        <v>0</v>
      </c>
      <c r="L806" s="22">
        <f t="shared" si="134"/>
        <v>0</v>
      </c>
      <c r="M806" s="19" t="s">
        <v>1665</v>
      </c>
      <c r="N806" s="4" t="s">
        <v>51</v>
      </c>
      <c r="O806" s="4" t="s">
        <v>1670</v>
      </c>
      <c r="P806" s="4" t="s">
        <v>63</v>
      </c>
      <c r="Q806" s="4" t="s">
        <v>63</v>
      </c>
      <c r="R806" s="4" t="s">
        <v>62</v>
      </c>
      <c r="V806" s="2">
        <v>1</v>
      </c>
      <c r="AV806" s="4" t="s">
        <v>51</v>
      </c>
      <c r="AW806" s="4" t="s">
        <v>1939</v>
      </c>
      <c r="AX806" s="4" t="s">
        <v>51</v>
      </c>
      <c r="AY806" s="4" t="s">
        <v>1668</v>
      </c>
      <c r="AZ806" s="4" t="s">
        <v>51</v>
      </c>
    </row>
    <row r="807" spans="1:52" ht="30" customHeight="1" x14ac:dyDescent="0.3">
      <c r="A807" s="19" t="s">
        <v>1672</v>
      </c>
      <c r="B807" s="19" t="s">
        <v>1673</v>
      </c>
      <c r="C807" s="19" t="s">
        <v>1674</v>
      </c>
      <c r="D807" s="20">
        <v>9</v>
      </c>
      <c r="E807" s="21">
        <f>단가대비표!O157</f>
        <v>0</v>
      </c>
      <c r="F807" s="22">
        <f>TRUNC(E807*D807,1)</f>
        <v>0</v>
      </c>
      <c r="G807" s="21">
        <f>단가대비표!P157</f>
        <v>0</v>
      </c>
      <c r="H807" s="22">
        <f>TRUNC(G807*D807,1)</f>
        <v>0</v>
      </c>
      <c r="I807" s="21">
        <f>단가대비표!V157</f>
        <v>0</v>
      </c>
      <c r="J807" s="22">
        <f>TRUNC(I807*D807,1)</f>
        <v>0</v>
      </c>
      <c r="K807" s="21">
        <f t="shared" si="134"/>
        <v>0</v>
      </c>
      <c r="L807" s="22">
        <f t="shared" si="134"/>
        <v>0</v>
      </c>
      <c r="M807" s="19" t="s">
        <v>1665</v>
      </c>
      <c r="N807" s="4" t="s">
        <v>51</v>
      </c>
      <c r="O807" s="4" t="s">
        <v>1675</v>
      </c>
      <c r="P807" s="4" t="s">
        <v>63</v>
      </c>
      <c r="Q807" s="4" t="s">
        <v>63</v>
      </c>
      <c r="R807" s="4" t="s">
        <v>62</v>
      </c>
      <c r="V807" s="2">
        <v>1</v>
      </c>
      <c r="AV807" s="4" t="s">
        <v>51</v>
      </c>
      <c r="AW807" s="4" t="s">
        <v>1940</v>
      </c>
      <c r="AX807" s="4" t="s">
        <v>51</v>
      </c>
      <c r="AY807" s="4" t="s">
        <v>1668</v>
      </c>
      <c r="AZ807" s="4" t="s">
        <v>51</v>
      </c>
    </row>
    <row r="808" spans="1:52" ht="30" customHeight="1" x14ac:dyDescent="0.3">
      <c r="A808" s="19" t="s">
        <v>1700</v>
      </c>
      <c r="B808" s="19" t="s">
        <v>51</v>
      </c>
      <c r="C808" s="19" t="s">
        <v>86</v>
      </c>
      <c r="D808" s="20">
        <v>0.1</v>
      </c>
      <c r="E808" s="21">
        <f>단가대비표!O156</f>
        <v>0</v>
      </c>
      <c r="F808" s="22">
        <f>TRUNC(E808*D808,1)</f>
        <v>0</v>
      </c>
      <c r="G808" s="21">
        <f>단가대비표!P156</f>
        <v>0</v>
      </c>
      <c r="H808" s="22">
        <f>TRUNC(G808*D808,1)</f>
        <v>0</v>
      </c>
      <c r="I808" s="21">
        <f>단가대비표!V156</f>
        <v>0</v>
      </c>
      <c r="J808" s="22">
        <f>TRUNC(I808*D808,1)</f>
        <v>0</v>
      </c>
      <c r="K808" s="21">
        <f t="shared" si="134"/>
        <v>0</v>
      </c>
      <c r="L808" s="22">
        <f t="shared" si="134"/>
        <v>0</v>
      </c>
      <c r="M808" s="19" t="s">
        <v>1665</v>
      </c>
      <c r="N808" s="4" t="s">
        <v>51</v>
      </c>
      <c r="O808" s="4" t="s">
        <v>1701</v>
      </c>
      <c r="P808" s="4" t="s">
        <v>63</v>
      </c>
      <c r="Q808" s="4" t="s">
        <v>63</v>
      </c>
      <c r="R808" s="4" t="s">
        <v>62</v>
      </c>
      <c r="V808" s="2">
        <v>1</v>
      </c>
      <c r="AV808" s="4" t="s">
        <v>51</v>
      </c>
      <c r="AW808" s="4" t="s">
        <v>1941</v>
      </c>
      <c r="AX808" s="4" t="s">
        <v>51</v>
      </c>
      <c r="AY808" s="4" t="s">
        <v>1668</v>
      </c>
      <c r="AZ808" s="4" t="s">
        <v>51</v>
      </c>
    </row>
    <row r="809" spans="1:52" ht="30" customHeight="1" x14ac:dyDescent="0.3">
      <c r="A809" s="19" t="s">
        <v>609</v>
      </c>
      <c r="B809" s="19" t="s">
        <v>1677</v>
      </c>
      <c r="C809" s="19" t="s">
        <v>168</v>
      </c>
      <c r="D809" s="20">
        <v>1</v>
      </c>
      <c r="E809" s="21">
        <v>0</v>
      </c>
      <c r="F809" s="22">
        <f>TRUNC(E809*D809,1)</f>
        <v>0</v>
      </c>
      <c r="G809" s="21">
        <v>0</v>
      </c>
      <c r="H809" s="22">
        <f>TRUNC(G809*D809,1)</f>
        <v>0</v>
      </c>
      <c r="I809" s="21">
        <f>TRUNC(SUMIF(V805:V809, RIGHTB(O809, 1), L805:L809)*U809, 2)</f>
        <v>0</v>
      </c>
      <c r="J809" s="22">
        <f>TRUNC(I809*D809,1)</f>
        <v>0</v>
      </c>
      <c r="K809" s="21">
        <f t="shared" si="134"/>
        <v>0</v>
      </c>
      <c r="L809" s="22">
        <f t="shared" si="134"/>
        <v>0</v>
      </c>
      <c r="M809" s="19" t="s">
        <v>51</v>
      </c>
      <c r="N809" s="4" t="s">
        <v>829</v>
      </c>
      <c r="O809" s="4" t="s">
        <v>571</v>
      </c>
      <c r="P809" s="4" t="s">
        <v>63</v>
      </c>
      <c r="Q809" s="4" t="s">
        <v>63</v>
      </c>
      <c r="R809" s="4" t="s">
        <v>63</v>
      </c>
      <c r="S809" s="2">
        <v>3</v>
      </c>
      <c r="T809" s="2">
        <v>2</v>
      </c>
      <c r="U809" s="2">
        <v>1</v>
      </c>
      <c r="AV809" s="4" t="s">
        <v>51</v>
      </c>
      <c r="AW809" s="4" t="s">
        <v>1942</v>
      </c>
      <c r="AX809" s="4" t="s">
        <v>51</v>
      </c>
      <c r="AY809" s="4" t="s">
        <v>51</v>
      </c>
      <c r="AZ809" s="4" t="s">
        <v>51</v>
      </c>
    </row>
    <row r="810" spans="1:52" ht="30" customHeight="1" x14ac:dyDescent="0.3">
      <c r="A810" s="19" t="s">
        <v>974</v>
      </c>
      <c r="B810" s="19" t="s">
        <v>51</v>
      </c>
      <c r="C810" s="19" t="s">
        <v>51</v>
      </c>
      <c r="D810" s="20"/>
      <c r="E810" s="21"/>
      <c r="F810" s="22">
        <f>TRUNC(SUMIF(N805:N809, N804, F805:F809),0)</f>
        <v>0</v>
      </c>
      <c r="G810" s="21"/>
      <c r="H810" s="22">
        <f>TRUNC(SUMIF(N805:N809, N804, H805:H809),0)</f>
        <v>0</v>
      </c>
      <c r="I810" s="21"/>
      <c r="J810" s="22">
        <f>TRUNC(SUMIF(N805:N809, N804, J805:J809),0)</f>
        <v>0</v>
      </c>
      <c r="K810" s="21"/>
      <c r="L810" s="22">
        <f>F810+H810+J810</f>
        <v>0</v>
      </c>
      <c r="M810" s="19" t="s">
        <v>51</v>
      </c>
      <c r="N810" s="4" t="s">
        <v>81</v>
      </c>
      <c r="O810" s="4" t="s">
        <v>81</v>
      </c>
      <c r="P810" s="4" t="s">
        <v>51</v>
      </c>
      <c r="Q810" s="4" t="s">
        <v>51</v>
      </c>
      <c r="R810" s="4" t="s">
        <v>51</v>
      </c>
      <c r="AV810" s="4" t="s">
        <v>51</v>
      </c>
      <c r="AW810" s="4" t="s">
        <v>51</v>
      </c>
      <c r="AX810" s="4" t="s">
        <v>51</v>
      </c>
      <c r="AY810" s="4" t="s">
        <v>51</v>
      </c>
      <c r="AZ810" s="4" t="s">
        <v>51</v>
      </c>
    </row>
    <row r="811" spans="1:52" ht="30" customHeight="1" x14ac:dyDescent="0.3">
      <c r="A811" s="20"/>
      <c r="B811" s="20"/>
      <c r="C811" s="20"/>
      <c r="D811" s="20"/>
      <c r="E811" s="21"/>
      <c r="F811" s="22"/>
      <c r="G811" s="21"/>
      <c r="H811" s="22"/>
      <c r="I811" s="21"/>
      <c r="J811" s="22"/>
      <c r="K811" s="21"/>
      <c r="L811" s="22"/>
      <c r="M811" s="20"/>
    </row>
    <row r="812" spans="1:52" ht="30" customHeight="1" x14ac:dyDescent="0.3">
      <c r="A812" s="14" t="s">
        <v>1943</v>
      </c>
      <c r="B812" s="15"/>
      <c r="C812" s="15"/>
      <c r="D812" s="15"/>
      <c r="E812" s="16"/>
      <c r="F812" s="17"/>
      <c r="G812" s="16"/>
      <c r="H812" s="17"/>
      <c r="I812" s="16"/>
      <c r="J812" s="17"/>
      <c r="K812" s="16"/>
      <c r="L812" s="17"/>
      <c r="M812" s="18"/>
      <c r="N812" s="4" t="s">
        <v>833</v>
      </c>
    </row>
    <row r="813" spans="1:52" ht="30" customHeight="1" x14ac:dyDescent="0.3">
      <c r="A813" s="19" t="s">
        <v>1664</v>
      </c>
      <c r="B813" s="19" t="s">
        <v>1003</v>
      </c>
      <c r="C813" s="19" t="s">
        <v>1004</v>
      </c>
      <c r="D813" s="20">
        <v>1.2500000000000001E-2</v>
      </c>
      <c r="E813" s="21">
        <f>단가대비표!O181</f>
        <v>0</v>
      </c>
      <c r="F813" s="22">
        <f>TRUNC(E813*D813,1)</f>
        <v>0</v>
      </c>
      <c r="G813" s="21">
        <f>단가대비표!P181</f>
        <v>0</v>
      </c>
      <c r="H813" s="22">
        <f>TRUNC(G813*D813,1)</f>
        <v>0</v>
      </c>
      <c r="I813" s="21">
        <f>단가대비표!V181</f>
        <v>0</v>
      </c>
      <c r="J813" s="22">
        <f>TRUNC(I813*D813,1)</f>
        <v>0</v>
      </c>
      <c r="K813" s="21">
        <f t="shared" ref="K813:L817" si="135">TRUNC(E813+G813+I813,1)</f>
        <v>0</v>
      </c>
      <c r="L813" s="22">
        <f t="shared" si="135"/>
        <v>0</v>
      </c>
      <c r="M813" s="19" t="s">
        <v>1665</v>
      </c>
      <c r="N813" s="4" t="s">
        <v>51</v>
      </c>
      <c r="O813" s="4" t="s">
        <v>1666</v>
      </c>
      <c r="P813" s="4" t="s">
        <v>63</v>
      </c>
      <c r="Q813" s="4" t="s">
        <v>63</v>
      </c>
      <c r="R813" s="4" t="s">
        <v>62</v>
      </c>
      <c r="V813" s="2">
        <v>1</v>
      </c>
      <c r="AV813" s="4" t="s">
        <v>51</v>
      </c>
      <c r="AW813" s="4" t="s">
        <v>1944</v>
      </c>
      <c r="AX813" s="4" t="s">
        <v>51</v>
      </c>
      <c r="AY813" s="4" t="s">
        <v>1668</v>
      </c>
      <c r="AZ813" s="4" t="s">
        <v>51</v>
      </c>
    </row>
    <row r="814" spans="1:52" ht="30" customHeight="1" x14ac:dyDescent="0.3">
      <c r="A814" s="19" t="s">
        <v>1669</v>
      </c>
      <c r="B814" s="19" t="s">
        <v>1003</v>
      </c>
      <c r="C814" s="19" t="s">
        <v>1004</v>
      </c>
      <c r="D814" s="20">
        <v>1.2500000000000001E-2</v>
      </c>
      <c r="E814" s="21">
        <f>단가대비표!O182</f>
        <v>0</v>
      </c>
      <c r="F814" s="22">
        <f>TRUNC(E814*D814,1)</f>
        <v>0</v>
      </c>
      <c r="G814" s="21">
        <f>단가대비표!P182</f>
        <v>0</v>
      </c>
      <c r="H814" s="22">
        <f>TRUNC(G814*D814,1)</f>
        <v>0</v>
      </c>
      <c r="I814" s="21">
        <f>단가대비표!V182</f>
        <v>0</v>
      </c>
      <c r="J814" s="22">
        <f>TRUNC(I814*D814,1)</f>
        <v>0</v>
      </c>
      <c r="K814" s="21">
        <f t="shared" si="135"/>
        <v>0</v>
      </c>
      <c r="L814" s="22">
        <f t="shared" si="135"/>
        <v>0</v>
      </c>
      <c r="M814" s="19" t="s">
        <v>1665</v>
      </c>
      <c r="N814" s="4" t="s">
        <v>51</v>
      </c>
      <c r="O814" s="4" t="s">
        <v>1670</v>
      </c>
      <c r="P814" s="4" t="s">
        <v>63</v>
      </c>
      <c r="Q814" s="4" t="s">
        <v>63</v>
      </c>
      <c r="R814" s="4" t="s">
        <v>62</v>
      </c>
      <c r="V814" s="2">
        <v>1</v>
      </c>
      <c r="AV814" s="4" t="s">
        <v>51</v>
      </c>
      <c r="AW814" s="4" t="s">
        <v>1945</v>
      </c>
      <c r="AX814" s="4" t="s">
        <v>51</v>
      </c>
      <c r="AY814" s="4" t="s">
        <v>1668</v>
      </c>
      <c r="AZ814" s="4" t="s">
        <v>51</v>
      </c>
    </row>
    <row r="815" spans="1:52" ht="30" customHeight="1" x14ac:dyDescent="0.3">
      <c r="A815" s="19" t="s">
        <v>1672</v>
      </c>
      <c r="B815" s="19" t="s">
        <v>1673</v>
      </c>
      <c r="C815" s="19" t="s">
        <v>1674</v>
      </c>
      <c r="D815" s="20">
        <v>23.7</v>
      </c>
      <c r="E815" s="21">
        <f>단가대비표!O157</f>
        <v>0</v>
      </c>
      <c r="F815" s="22">
        <f>TRUNC(E815*D815,1)</f>
        <v>0</v>
      </c>
      <c r="G815" s="21">
        <f>단가대비표!P157</f>
        <v>0</v>
      </c>
      <c r="H815" s="22">
        <f>TRUNC(G815*D815,1)</f>
        <v>0</v>
      </c>
      <c r="I815" s="21">
        <f>단가대비표!V157</f>
        <v>0</v>
      </c>
      <c r="J815" s="22">
        <f>TRUNC(I815*D815,1)</f>
        <v>0</v>
      </c>
      <c r="K815" s="21">
        <f t="shared" si="135"/>
        <v>0</v>
      </c>
      <c r="L815" s="22">
        <f t="shared" si="135"/>
        <v>0</v>
      </c>
      <c r="M815" s="19" t="s">
        <v>1665</v>
      </c>
      <c r="N815" s="4" t="s">
        <v>51</v>
      </c>
      <c r="O815" s="4" t="s">
        <v>1675</v>
      </c>
      <c r="P815" s="4" t="s">
        <v>63</v>
      </c>
      <c r="Q815" s="4" t="s">
        <v>63</v>
      </c>
      <c r="R815" s="4" t="s">
        <v>62</v>
      </c>
      <c r="V815" s="2">
        <v>1</v>
      </c>
      <c r="AV815" s="4" t="s">
        <v>51</v>
      </c>
      <c r="AW815" s="4" t="s">
        <v>1946</v>
      </c>
      <c r="AX815" s="4" t="s">
        <v>51</v>
      </c>
      <c r="AY815" s="4" t="s">
        <v>1668</v>
      </c>
      <c r="AZ815" s="4" t="s">
        <v>51</v>
      </c>
    </row>
    <row r="816" spans="1:52" ht="30" customHeight="1" x14ac:dyDescent="0.3">
      <c r="A816" s="19" t="s">
        <v>1700</v>
      </c>
      <c r="B816" s="19" t="s">
        <v>51</v>
      </c>
      <c r="C816" s="19" t="s">
        <v>86</v>
      </c>
      <c r="D816" s="20">
        <v>0.1</v>
      </c>
      <c r="E816" s="21">
        <f>단가대비표!O156</f>
        <v>0</v>
      </c>
      <c r="F816" s="22">
        <f>TRUNC(E816*D816,1)</f>
        <v>0</v>
      </c>
      <c r="G816" s="21">
        <f>단가대비표!P156</f>
        <v>0</v>
      </c>
      <c r="H816" s="22">
        <f>TRUNC(G816*D816,1)</f>
        <v>0</v>
      </c>
      <c r="I816" s="21">
        <f>단가대비표!V156</f>
        <v>0</v>
      </c>
      <c r="J816" s="22">
        <f>TRUNC(I816*D816,1)</f>
        <v>0</v>
      </c>
      <c r="K816" s="21">
        <f t="shared" si="135"/>
        <v>0</v>
      </c>
      <c r="L816" s="22">
        <f t="shared" si="135"/>
        <v>0</v>
      </c>
      <c r="M816" s="19" t="s">
        <v>1665</v>
      </c>
      <c r="N816" s="4" t="s">
        <v>51</v>
      </c>
      <c r="O816" s="4" t="s">
        <v>1701</v>
      </c>
      <c r="P816" s="4" t="s">
        <v>63</v>
      </c>
      <c r="Q816" s="4" t="s">
        <v>63</v>
      </c>
      <c r="R816" s="4" t="s">
        <v>62</v>
      </c>
      <c r="V816" s="2">
        <v>1</v>
      </c>
      <c r="AV816" s="4" t="s">
        <v>51</v>
      </c>
      <c r="AW816" s="4" t="s">
        <v>1947</v>
      </c>
      <c r="AX816" s="4" t="s">
        <v>51</v>
      </c>
      <c r="AY816" s="4" t="s">
        <v>1668</v>
      </c>
      <c r="AZ816" s="4" t="s">
        <v>51</v>
      </c>
    </row>
    <row r="817" spans="1:52" ht="30" customHeight="1" x14ac:dyDescent="0.3">
      <c r="A817" s="19" t="s">
        <v>609</v>
      </c>
      <c r="B817" s="19" t="s">
        <v>1677</v>
      </c>
      <c r="C817" s="19" t="s">
        <v>168</v>
      </c>
      <c r="D817" s="20">
        <v>1</v>
      </c>
      <c r="E817" s="21">
        <v>0</v>
      </c>
      <c r="F817" s="22">
        <f>TRUNC(E817*D817,1)</f>
        <v>0</v>
      </c>
      <c r="G817" s="21">
        <v>0</v>
      </c>
      <c r="H817" s="22">
        <f>TRUNC(G817*D817,1)</f>
        <v>0</v>
      </c>
      <c r="I817" s="21">
        <f>TRUNC(SUMIF(V813:V817, RIGHTB(O817, 1), L813:L817)*U817, 2)</f>
        <v>0</v>
      </c>
      <c r="J817" s="22">
        <f>TRUNC(I817*D817,1)</f>
        <v>0</v>
      </c>
      <c r="K817" s="21">
        <f t="shared" si="135"/>
        <v>0</v>
      </c>
      <c r="L817" s="22">
        <f t="shared" si="135"/>
        <v>0</v>
      </c>
      <c r="M817" s="19" t="s">
        <v>51</v>
      </c>
      <c r="N817" s="4" t="s">
        <v>833</v>
      </c>
      <c r="O817" s="4" t="s">
        <v>571</v>
      </c>
      <c r="P817" s="4" t="s">
        <v>63</v>
      </c>
      <c r="Q817" s="4" t="s">
        <v>63</v>
      </c>
      <c r="R817" s="4" t="s">
        <v>63</v>
      </c>
      <c r="S817" s="2">
        <v>3</v>
      </c>
      <c r="T817" s="2">
        <v>2</v>
      </c>
      <c r="U817" s="2">
        <v>1</v>
      </c>
      <c r="AV817" s="4" t="s">
        <v>51</v>
      </c>
      <c r="AW817" s="4" t="s">
        <v>1948</v>
      </c>
      <c r="AX817" s="4" t="s">
        <v>51</v>
      </c>
      <c r="AY817" s="4" t="s">
        <v>51</v>
      </c>
      <c r="AZ817" s="4" t="s">
        <v>51</v>
      </c>
    </row>
    <row r="818" spans="1:52" ht="30" customHeight="1" x14ac:dyDescent="0.3">
      <c r="A818" s="19" t="s">
        <v>974</v>
      </c>
      <c r="B818" s="19" t="s">
        <v>51</v>
      </c>
      <c r="C818" s="19" t="s">
        <v>51</v>
      </c>
      <c r="D818" s="20"/>
      <c r="E818" s="21"/>
      <c r="F818" s="22">
        <f>TRUNC(SUMIF(N813:N817, N812, F813:F817),0)</f>
        <v>0</v>
      </c>
      <c r="G818" s="21"/>
      <c r="H818" s="22">
        <f>TRUNC(SUMIF(N813:N817, N812, H813:H817),0)</f>
        <v>0</v>
      </c>
      <c r="I818" s="21"/>
      <c r="J818" s="22">
        <f>TRUNC(SUMIF(N813:N817, N812, J813:J817),0)</f>
        <v>0</v>
      </c>
      <c r="K818" s="21"/>
      <c r="L818" s="22">
        <f>F818+H818+J818</f>
        <v>0</v>
      </c>
      <c r="M818" s="19" t="s">
        <v>51</v>
      </c>
      <c r="N818" s="4" t="s">
        <v>81</v>
      </c>
      <c r="O818" s="4" t="s">
        <v>81</v>
      </c>
      <c r="P818" s="4" t="s">
        <v>51</v>
      </c>
      <c r="Q818" s="4" t="s">
        <v>51</v>
      </c>
      <c r="R818" s="4" t="s">
        <v>51</v>
      </c>
      <c r="AV818" s="4" t="s">
        <v>51</v>
      </c>
      <c r="AW818" s="4" t="s">
        <v>51</v>
      </c>
      <c r="AX818" s="4" t="s">
        <v>51</v>
      </c>
      <c r="AY818" s="4" t="s">
        <v>51</v>
      </c>
      <c r="AZ818" s="4" t="s">
        <v>51</v>
      </c>
    </row>
    <row r="819" spans="1:52" ht="30" customHeight="1" x14ac:dyDescent="0.3">
      <c r="A819" s="20"/>
      <c r="B819" s="20"/>
      <c r="C819" s="20"/>
      <c r="D819" s="20"/>
      <c r="E819" s="21"/>
      <c r="F819" s="22"/>
      <c r="G819" s="21"/>
      <c r="H819" s="22"/>
      <c r="I819" s="21"/>
      <c r="J819" s="22"/>
      <c r="K819" s="21"/>
      <c r="L819" s="22"/>
      <c r="M819" s="20"/>
    </row>
    <row r="820" spans="1:52" ht="30" customHeight="1" x14ac:dyDescent="0.3">
      <c r="A820" s="14" t="s">
        <v>1949</v>
      </c>
      <c r="B820" s="15"/>
      <c r="C820" s="15"/>
      <c r="D820" s="15"/>
      <c r="E820" s="16"/>
      <c r="F820" s="17"/>
      <c r="G820" s="16"/>
      <c r="H820" s="17"/>
      <c r="I820" s="16"/>
      <c r="J820" s="17"/>
      <c r="K820" s="16"/>
      <c r="L820" s="17"/>
      <c r="M820" s="18"/>
      <c r="N820" s="4" t="s">
        <v>837</v>
      </c>
    </row>
    <row r="821" spans="1:52" ht="30" customHeight="1" x14ac:dyDescent="0.3">
      <c r="A821" s="19" t="s">
        <v>1664</v>
      </c>
      <c r="B821" s="19" t="s">
        <v>1003</v>
      </c>
      <c r="C821" s="19" t="s">
        <v>1004</v>
      </c>
      <c r="D821" s="20">
        <v>2.5000000000000001E-2</v>
      </c>
      <c r="E821" s="21">
        <f>단가대비표!O181</f>
        <v>0</v>
      </c>
      <c r="F821" s="22">
        <f>TRUNC(E821*D821,1)</f>
        <v>0</v>
      </c>
      <c r="G821" s="21">
        <f>단가대비표!P181</f>
        <v>0</v>
      </c>
      <c r="H821" s="22">
        <f>TRUNC(G821*D821,1)</f>
        <v>0</v>
      </c>
      <c r="I821" s="21">
        <f>단가대비표!V181</f>
        <v>0</v>
      </c>
      <c r="J821" s="22">
        <f>TRUNC(I821*D821,1)</f>
        <v>0</v>
      </c>
      <c r="K821" s="21">
        <f t="shared" ref="K821:L825" si="136">TRUNC(E821+G821+I821,1)</f>
        <v>0</v>
      </c>
      <c r="L821" s="22">
        <f t="shared" si="136"/>
        <v>0</v>
      </c>
      <c r="M821" s="19" t="s">
        <v>1665</v>
      </c>
      <c r="N821" s="4" t="s">
        <v>51</v>
      </c>
      <c r="O821" s="4" t="s">
        <v>1666</v>
      </c>
      <c r="P821" s="4" t="s">
        <v>63</v>
      </c>
      <c r="Q821" s="4" t="s">
        <v>63</v>
      </c>
      <c r="R821" s="4" t="s">
        <v>62</v>
      </c>
      <c r="V821" s="2">
        <v>1</v>
      </c>
      <c r="AV821" s="4" t="s">
        <v>51</v>
      </c>
      <c r="AW821" s="4" t="s">
        <v>1950</v>
      </c>
      <c r="AX821" s="4" t="s">
        <v>51</v>
      </c>
      <c r="AY821" s="4" t="s">
        <v>1668</v>
      </c>
      <c r="AZ821" s="4" t="s">
        <v>51</v>
      </c>
    </row>
    <row r="822" spans="1:52" ht="30" customHeight="1" x14ac:dyDescent="0.3">
      <c r="A822" s="19" t="s">
        <v>1669</v>
      </c>
      <c r="B822" s="19" t="s">
        <v>1003</v>
      </c>
      <c r="C822" s="19" t="s">
        <v>1004</v>
      </c>
      <c r="D822" s="20">
        <v>2.5000000000000001E-2</v>
      </c>
      <c r="E822" s="21">
        <f>단가대비표!O182</f>
        <v>0</v>
      </c>
      <c r="F822" s="22">
        <f>TRUNC(E822*D822,1)</f>
        <v>0</v>
      </c>
      <c r="G822" s="21">
        <f>단가대비표!P182</f>
        <v>0</v>
      </c>
      <c r="H822" s="22">
        <f>TRUNC(G822*D822,1)</f>
        <v>0</v>
      </c>
      <c r="I822" s="21">
        <f>단가대비표!V182</f>
        <v>0</v>
      </c>
      <c r="J822" s="22">
        <f>TRUNC(I822*D822,1)</f>
        <v>0</v>
      </c>
      <c r="K822" s="21">
        <f t="shared" si="136"/>
        <v>0</v>
      </c>
      <c r="L822" s="22">
        <f t="shared" si="136"/>
        <v>0</v>
      </c>
      <c r="M822" s="19" t="s">
        <v>1665</v>
      </c>
      <c r="N822" s="4" t="s">
        <v>51</v>
      </c>
      <c r="O822" s="4" t="s">
        <v>1670</v>
      </c>
      <c r="P822" s="4" t="s">
        <v>63</v>
      </c>
      <c r="Q822" s="4" t="s">
        <v>63</v>
      </c>
      <c r="R822" s="4" t="s">
        <v>62</v>
      </c>
      <c r="V822" s="2">
        <v>1</v>
      </c>
      <c r="AV822" s="4" t="s">
        <v>51</v>
      </c>
      <c r="AW822" s="4" t="s">
        <v>1951</v>
      </c>
      <c r="AX822" s="4" t="s">
        <v>51</v>
      </c>
      <c r="AY822" s="4" t="s">
        <v>1668</v>
      </c>
      <c r="AZ822" s="4" t="s">
        <v>51</v>
      </c>
    </row>
    <row r="823" spans="1:52" ht="30" customHeight="1" x14ac:dyDescent="0.3">
      <c r="A823" s="19" t="s">
        <v>1672</v>
      </c>
      <c r="B823" s="19" t="s">
        <v>1673</v>
      </c>
      <c r="C823" s="19" t="s">
        <v>1674</v>
      </c>
      <c r="D823" s="20">
        <v>18</v>
      </c>
      <c r="E823" s="21">
        <f>단가대비표!O157</f>
        <v>0</v>
      </c>
      <c r="F823" s="22">
        <f>TRUNC(E823*D823,1)</f>
        <v>0</v>
      </c>
      <c r="G823" s="21">
        <f>단가대비표!P157</f>
        <v>0</v>
      </c>
      <c r="H823" s="22">
        <f>TRUNC(G823*D823,1)</f>
        <v>0</v>
      </c>
      <c r="I823" s="21">
        <f>단가대비표!V157</f>
        <v>0</v>
      </c>
      <c r="J823" s="22">
        <f>TRUNC(I823*D823,1)</f>
        <v>0</v>
      </c>
      <c r="K823" s="21">
        <f t="shared" si="136"/>
        <v>0</v>
      </c>
      <c r="L823" s="22">
        <f t="shared" si="136"/>
        <v>0</v>
      </c>
      <c r="M823" s="19" t="s">
        <v>1665</v>
      </c>
      <c r="N823" s="4" t="s">
        <v>51</v>
      </c>
      <c r="O823" s="4" t="s">
        <v>1675</v>
      </c>
      <c r="P823" s="4" t="s">
        <v>63</v>
      </c>
      <c r="Q823" s="4" t="s">
        <v>63</v>
      </c>
      <c r="R823" s="4" t="s">
        <v>62</v>
      </c>
      <c r="V823" s="2">
        <v>1</v>
      </c>
      <c r="AV823" s="4" t="s">
        <v>51</v>
      </c>
      <c r="AW823" s="4" t="s">
        <v>1952</v>
      </c>
      <c r="AX823" s="4" t="s">
        <v>51</v>
      </c>
      <c r="AY823" s="4" t="s">
        <v>1668</v>
      </c>
      <c r="AZ823" s="4" t="s">
        <v>51</v>
      </c>
    </row>
    <row r="824" spans="1:52" ht="30" customHeight="1" x14ac:dyDescent="0.3">
      <c r="A824" s="19" t="s">
        <v>1700</v>
      </c>
      <c r="B824" s="19" t="s">
        <v>51</v>
      </c>
      <c r="C824" s="19" t="s">
        <v>86</v>
      </c>
      <c r="D824" s="20">
        <v>0.5</v>
      </c>
      <c r="E824" s="21">
        <f>단가대비표!O156</f>
        <v>0</v>
      </c>
      <c r="F824" s="22">
        <f>TRUNC(E824*D824,1)</f>
        <v>0</v>
      </c>
      <c r="G824" s="21">
        <f>단가대비표!P156</f>
        <v>0</v>
      </c>
      <c r="H824" s="22">
        <f>TRUNC(G824*D824,1)</f>
        <v>0</v>
      </c>
      <c r="I824" s="21">
        <f>단가대비표!V156</f>
        <v>0</v>
      </c>
      <c r="J824" s="22">
        <f>TRUNC(I824*D824,1)</f>
        <v>0</v>
      </c>
      <c r="K824" s="21">
        <f t="shared" si="136"/>
        <v>0</v>
      </c>
      <c r="L824" s="22">
        <f t="shared" si="136"/>
        <v>0</v>
      </c>
      <c r="M824" s="19" t="s">
        <v>1665</v>
      </c>
      <c r="N824" s="4" t="s">
        <v>51</v>
      </c>
      <c r="O824" s="4" t="s">
        <v>1701</v>
      </c>
      <c r="P824" s="4" t="s">
        <v>63</v>
      </c>
      <c r="Q824" s="4" t="s">
        <v>63</v>
      </c>
      <c r="R824" s="4" t="s">
        <v>62</v>
      </c>
      <c r="V824" s="2">
        <v>1</v>
      </c>
      <c r="AV824" s="4" t="s">
        <v>51</v>
      </c>
      <c r="AW824" s="4" t="s">
        <v>1953</v>
      </c>
      <c r="AX824" s="4" t="s">
        <v>51</v>
      </c>
      <c r="AY824" s="4" t="s">
        <v>1668</v>
      </c>
      <c r="AZ824" s="4" t="s">
        <v>51</v>
      </c>
    </row>
    <row r="825" spans="1:52" ht="30" customHeight="1" x14ac:dyDescent="0.3">
      <c r="A825" s="19" t="s">
        <v>609</v>
      </c>
      <c r="B825" s="19" t="s">
        <v>1677</v>
      </c>
      <c r="C825" s="19" t="s">
        <v>168</v>
      </c>
      <c r="D825" s="20">
        <v>1</v>
      </c>
      <c r="E825" s="21">
        <v>0</v>
      </c>
      <c r="F825" s="22">
        <f>TRUNC(E825*D825,1)</f>
        <v>0</v>
      </c>
      <c r="G825" s="21">
        <v>0</v>
      </c>
      <c r="H825" s="22">
        <f>TRUNC(G825*D825,1)</f>
        <v>0</v>
      </c>
      <c r="I825" s="21">
        <f>TRUNC(SUMIF(V821:V825, RIGHTB(O825, 1), L821:L825)*U825, 2)</f>
        <v>0</v>
      </c>
      <c r="J825" s="22">
        <f>TRUNC(I825*D825,1)</f>
        <v>0</v>
      </c>
      <c r="K825" s="21">
        <f t="shared" si="136"/>
        <v>0</v>
      </c>
      <c r="L825" s="22">
        <f t="shared" si="136"/>
        <v>0</v>
      </c>
      <c r="M825" s="19" t="s">
        <v>51</v>
      </c>
      <c r="N825" s="4" t="s">
        <v>837</v>
      </c>
      <c r="O825" s="4" t="s">
        <v>571</v>
      </c>
      <c r="P825" s="4" t="s">
        <v>63</v>
      </c>
      <c r="Q825" s="4" t="s">
        <v>63</v>
      </c>
      <c r="R825" s="4" t="s">
        <v>63</v>
      </c>
      <c r="S825" s="2">
        <v>3</v>
      </c>
      <c r="T825" s="2">
        <v>2</v>
      </c>
      <c r="U825" s="2">
        <v>1</v>
      </c>
      <c r="AV825" s="4" t="s">
        <v>51</v>
      </c>
      <c r="AW825" s="4" t="s">
        <v>1954</v>
      </c>
      <c r="AX825" s="4" t="s">
        <v>51</v>
      </c>
      <c r="AY825" s="4" t="s">
        <v>51</v>
      </c>
      <c r="AZ825" s="4" t="s">
        <v>51</v>
      </c>
    </row>
    <row r="826" spans="1:52" ht="30" customHeight="1" x14ac:dyDescent="0.3">
      <c r="A826" s="19" t="s">
        <v>974</v>
      </c>
      <c r="B826" s="19" t="s">
        <v>51</v>
      </c>
      <c r="C826" s="19" t="s">
        <v>51</v>
      </c>
      <c r="D826" s="20"/>
      <c r="E826" s="21"/>
      <c r="F826" s="22">
        <f>TRUNC(SUMIF(N821:N825, N820, F821:F825),0)</f>
        <v>0</v>
      </c>
      <c r="G826" s="21"/>
      <c r="H826" s="22">
        <f>TRUNC(SUMIF(N821:N825, N820, H821:H825),0)</f>
        <v>0</v>
      </c>
      <c r="I826" s="21"/>
      <c r="J826" s="22">
        <f>TRUNC(SUMIF(N821:N825, N820, J821:J825),0)</f>
        <v>0</v>
      </c>
      <c r="K826" s="21"/>
      <c r="L826" s="22">
        <f>F826+H826+J826</f>
        <v>0</v>
      </c>
      <c r="M826" s="19" t="s">
        <v>51</v>
      </c>
      <c r="N826" s="4" t="s">
        <v>81</v>
      </c>
      <c r="O826" s="4" t="s">
        <v>81</v>
      </c>
      <c r="P826" s="4" t="s">
        <v>51</v>
      </c>
      <c r="Q826" s="4" t="s">
        <v>51</v>
      </c>
      <c r="R826" s="4" t="s">
        <v>51</v>
      </c>
      <c r="AV826" s="4" t="s">
        <v>51</v>
      </c>
      <c r="AW826" s="4" t="s">
        <v>51</v>
      </c>
      <c r="AX826" s="4" t="s">
        <v>51</v>
      </c>
      <c r="AY826" s="4" t="s">
        <v>51</v>
      </c>
      <c r="AZ826" s="4" t="s">
        <v>51</v>
      </c>
    </row>
    <row r="827" spans="1:52" ht="30" customHeight="1" x14ac:dyDescent="0.3">
      <c r="A827" s="20"/>
      <c r="B827" s="20"/>
      <c r="C827" s="20"/>
      <c r="D827" s="20"/>
      <c r="E827" s="21"/>
      <c r="F827" s="22"/>
      <c r="G827" s="21"/>
      <c r="H827" s="22"/>
      <c r="I827" s="21"/>
      <c r="J827" s="22"/>
      <c r="K827" s="21"/>
      <c r="L827" s="22"/>
      <c r="M827" s="20"/>
    </row>
    <row r="828" spans="1:52" ht="30" customHeight="1" x14ac:dyDescent="0.3">
      <c r="A828" s="14" t="s">
        <v>1955</v>
      </c>
      <c r="B828" s="15"/>
      <c r="C828" s="15"/>
      <c r="D828" s="15"/>
      <c r="E828" s="16"/>
      <c r="F828" s="17"/>
      <c r="G828" s="16"/>
      <c r="H828" s="17"/>
      <c r="I828" s="16"/>
      <c r="J828" s="17"/>
      <c r="K828" s="16"/>
      <c r="L828" s="17"/>
      <c r="M828" s="18"/>
      <c r="N828" s="4" t="s">
        <v>841</v>
      </c>
    </row>
    <row r="829" spans="1:52" ht="30" customHeight="1" x14ac:dyDescent="0.3">
      <c r="A829" s="19" t="s">
        <v>1705</v>
      </c>
      <c r="B829" s="19" t="s">
        <v>1003</v>
      </c>
      <c r="C829" s="19" t="s">
        <v>1004</v>
      </c>
      <c r="D829" s="20">
        <v>2.5000000000000001E-2</v>
      </c>
      <c r="E829" s="21">
        <f>단가대비표!O179</f>
        <v>0</v>
      </c>
      <c r="F829" s="22">
        <f t="shared" ref="F829:F834" si="137">TRUNC(E829*D829,1)</f>
        <v>0</v>
      </c>
      <c r="G829" s="21">
        <f>단가대비표!P179</f>
        <v>0</v>
      </c>
      <c r="H829" s="22">
        <f t="shared" ref="H829:H834" si="138">TRUNC(G829*D829,1)</f>
        <v>0</v>
      </c>
      <c r="I829" s="21">
        <f>단가대비표!V179</f>
        <v>0</v>
      </c>
      <c r="J829" s="22">
        <f t="shared" ref="J829:J834" si="139">TRUNC(I829*D829,1)</f>
        <v>0</v>
      </c>
      <c r="K829" s="21">
        <f t="shared" ref="K829:L834" si="140">TRUNC(E829+G829+I829,1)</f>
        <v>0</v>
      </c>
      <c r="L829" s="22">
        <f t="shared" si="140"/>
        <v>0</v>
      </c>
      <c r="M829" s="19" t="s">
        <v>1665</v>
      </c>
      <c r="N829" s="4" t="s">
        <v>51</v>
      </c>
      <c r="O829" s="4" t="s">
        <v>1706</v>
      </c>
      <c r="P829" s="4" t="s">
        <v>63</v>
      </c>
      <c r="Q829" s="4" t="s">
        <v>63</v>
      </c>
      <c r="R829" s="4" t="s">
        <v>62</v>
      </c>
      <c r="V829" s="2">
        <v>1</v>
      </c>
      <c r="AV829" s="4" t="s">
        <v>51</v>
      </c>
      <c r="AW829" s="4" t="s">
        <v>1956</v>
      </c>
      <c r="AX829" s="4" t="s">
        <v>51</v>
      </c>
      <c r="AY829" s="4" t="s">
        <v>1668</v>
      </c>
      <c r="AZ829" s="4" t="s">
        <v>51</v>
      </c>
    </row>
    <row r="830" spans="1:52" ht="30" customHeight="1" x14ac:dyDescent="0.3">
      <c r="A830" s="19" t="s">
        <v>1664</v>
      </c>
      <c r="B830" s="19" t="s">
        <v>1003</v>
      </c>
      <c r="C830" s="19" t="s">
        <v>1004</v>
      </c>
      <c r="D830" s="20">
        <v>3.7499999999999999E-2</v>
      </c>
      <c r="E830" s="21">
        <f>단가대비표!O181</f>
        <v>0</v>
      </c>
      <c r="F830" s="22">
        <f t="shared" si="137"/>
        <v>0</v>
      </c>
      <c r="G830" s="21">
        <f>단가대비표!P181</f>
        <v>0</v>
      </c>
      <c r="H830" s="22">
        <f t="shared" si="138"/>
        <v>0</v>
      </c>
      <c r="I830" s="21">
        <f>단가대비표!V181</f>
        <v>0</v>
      </c>
      <c r="J830" s="22">
        <f t="shared" si="139"/>
        <v>0</v>
      </c>
      <c r="K830" s="21">
        <f t="shared" si="140"/>
        <v>0</v>
      </c>
      <c r="L830" s="22">
        <f t="shared" si="140"/>
        <v>0</v>
      </c>
      <c r="M830" s="19" t="s">
        <v>1665</v>
      </c>
      <c r="N830" s="4" t="s">
        <v>51</v>
      </c>
      <c r="O830" s="4" t="s">
        <v>1666</v>
      </c>
      <c r="P830" s="4" t="s">
        <v>63</v>
      </c>
      <c r="Q830" s="4" t="s">
        <v>63</v>
      </c>
      <c r="R830" s="4" t="s">
        <v>62</v>
      </c>
      <c r="V830" s="2">
        <v>1</v>
      </c>
      <c r="AV830" s="4" t="s">
        <v>51</v>
      </c>
      <c r="AW830" s="4" t="s">
        <v>1957</v>
      </c>
      <c r="AX830" s="4" t="s">
        <v>51</v>
      </c>
      <c r="AY830" s="4" t="s">
        <v>1668</v>
      </c>
      <c r="AZ830" s="4" t="s">
        <v>51</v>
      </c>
    </row>
    <row r="831" spans="1:52" ht="30" customHeight="1" x14ac:dyDescent="0.3">
      <c r="A831" s="19" t="s">
        <v>1669</v>
      </c>
      <c r="B831" s="19" t="s">
        <v>1003</v>
      </c>
      <c r="C831" s="19" t="s">
        <v>1004</v>
      </c>
      <c r="D831" s="20">
        <v>0.13750000000000001</v>
      </c>
      <c r="E831" s="21">
        <f>단가대비표!O182</f>
        <v>0</v>
      </c>
      <c r="F831" s="22">
        <f t="shared" si="137"/>
        <v>0</v>
      </c>
      <c r="G831" s="21">
        <f>단가대비표!P182</f>
        <v>0</v>
      </c>
      <c r="H831" s="22">
        <f t="shared" si="138"/>
        <v>0</v>
      </c>
      <c r="I831" s="21">
        <f>단가대비표!V182</f>
        <v>0</v>
      </c>
      <c r="J831" s="22">
        <f t="shared" si="139"/>
        <v>0</v>
      </c>
      <c r="K831" s="21">
        <f t="shared" si="140"/>
        <v>0</v>
      </c>
      <c r="L831" s="22">
        <f t="shared" si="140"/>
        <v>0</v>
      </c>
      <c r="M831" s="19" t="s">
        <v>1665</v>
      </c>
      <c r="N831" s="4" t="s">
        <v>51</v>
      </c>
      <c r="O831" s="4" t="s">
        <v>1670</v>
      </c>
      <c r="P831" s="4" t="s">
        <v>63</v>
      </c>
      <c r="Q831" s="4" t="s">
        <v>63</v>
      </c>
      <c r="R831" s="4" t="s">
        <v>62</v>
      </c>
      <c r="V831" s="2">
        <v>1</v>
      </c>
      <c r="AV831" s="4" t="s">
        <v>51</v>
      </c>
      <c r="AW831" s="4" t="s">
        <v>1958</v>
      </c>
      <c r="AX831" s="4" t="s">
        <v>51</v>
      </c>
      <c r="AY831" s="4" t="s">
        <v>1668</v>
      </c>
      <c r="AZ831" s="4" t="s">
        <v>51</v>
      </c>
    </row>
    <row r="832" spans="1:52" ht="30" customHeight="1" x14ac:dyDescent="0.3">
      <c r="A832" s="19" t="s">
        <v>1672</v>
      </c>
      <c r="B832" s="19" t="s">
        <v>1673</v>
      </c>
      <c r="C832" s="19" t="s">
        <v>1674</v>
      </c>
      <c r="D832" s="20">
        <v>1069.2</v>
      </c>
      <c r="E832" s="21">
        <f>단가대비표!O157</f>
        <v>0</v>
      </c>
      <c r="F832" s="22">
        <f t="shared" si="137"/>
        <v>0</v>
      </c>
      <c r="G832" s="21">
        <f>단가대비표!P157</f>
        <v>0</v>
      </c>
      <c r="H832" s="22">
        <f t="shared" si="138"/>
        <v>0</v>
      </c>
      <c r="I832" s="21">
        <f>단가대비표!V157</f>
        <v>0</v>
      </c>
      <c r="J832" s="22">
        <f t="shared" si="139"/>
        <v>0</v>
      </c>
      <c r="K832" s="21">
        <f t="shared" si="140"/>
        <v>0</v>
      </c>
      <c r="L832" s="22">
        <f t="shared" si="140"/>
        <v>0</v>
      </c>
      <c r="M832" s="19" t="s">
        <v>1665</v>
      </c>
      <c r="N832" s="4" t="s">
        <v>51</v>
      </c>
      <c r="O832" s="4" t="s">
        <v>1675</v>
      </c>
      <c r="P832" s="4" t="s">
        <v>63</v>
      </c>
      <c r="Q832" s="4" t="s">
        <v>63</v>
      </c>
      <c r="R832" s="4" t="s">
        <v>62</v>
      </c>
      <c r="V832" s="2">
        <v>1</v>
      </c>
      <c r="AV832" s="4" t="s">
        <v>51</v>
      </c>
      <c r="AW832" s="4" t="s">
        <v>1959</v>
      </c>
      <c r="AX832" s="4" t="s">
        <v>51</v>
      </c>
      <c r="AY832" s="4" t="s">
        <v>1668</v>
      </c>
      <c r="AZ832" s="4" t="s">
        <v>51</v>
      </c>
    </row>
    <row r="833" spans="1:52" ht="30" customHeight="1" x14ac:dyDescent="0.3">
      <c r="A833" s="19" t="s">
        <v>1700</v>
      </c>
      <c r="B833" s="19" t="s">
        <v>51</v>
      </c>
      <c r="C833" s="19" t="s">
        <v>86</v>
      </c>
      <c r="D833" s="20">
        <v>4.3</v>
      </c>
      <c r="E833" s="21">
        <f>단가대비표!O156</f>
        <v>0</v>
      </c>
      <c r="F833" s="22">
        <f t="shared" si="137"/>
        <v>0</v>
      </c>
      <c r="G833" s="21">
        <f>단가대비표!P156</f>
        <v>0</v>
      </c>
      <c r="H833" s="22">
        <f t="shared" si="138"/>
        <v>0</v>
      </c>
      <c r="I833" s="21">
        <f>단가대비표!V156</f>
        <v>0</v>
      </c>
      <c r="J833" s="22">
        <f t="shared" si="139"/>
        <v>0</v>
      </c>
      <c r="K833" s="21">
        <f t="shared" si="140"/>
        <v>0</v>
      </c>
      <c r="L833" s="22">
        <f t="shared" si="140"/>
        <v>0</v>
      </c>
      <c r="M833" s="19" t="s">
        <v>1665</v>
      </c>
      <c r="N833" s="4" t="s">
        <v>51</v>
      </c>
      <c r="O833" s="4" t="s">
        <v>1701</v>
      </c>
      <c r="P833" s="4" t="s">
        <v>63</v>
      </c>
      <c r="Q833" s="4" t="s">
        <v>63</v>
      </c>
      <c r="R833" s="4" t="s">
        <v>62</v>
      </c>
      <c r="V833" s="2">
        <v>1</v>
      </c>
      <c r="AV833" s="4" t="s">
        <v>51</v>
      </c>
      <c r="AW833" s="4" t="s">
        <v>1960</v>
      </c>
      <c r="AX833" s="4" t="s">
        <v>51</v>
      </c>
      <c r="AY833" s="4" t="s">
        <v>1668</v>
      </c>
      <c r="AZ833" s="4" t="s">
        <v>51</v>
      </c>
    </row>
    <row r="834" spans="1:52" ht="30" customHeight="1" x14ac:dyDescent="0.3">
      <c r="A834" s="19" t="s">
        <v>609</v>
      </c>
      <c r="B834" s="19" t="s">
        <v>1677</v>
      </c>
      <c r="C834" s="19" t="s">
        <v>168</v>
      </c>
      <c r="D834" s="20">
        <v>1</v>
      </c>
      <c r="E834" s="21">
        <v>0</v>
      </c>
      <c r="F834" s="22">
        <f t="shared" si="137"/>
        <v>0</v>
      </c>
      <c r="G834" s="21">
        <v>0</v>
      </c>
      <c r="H834" s="22">
        <f t="shared" si="138"/>
        <v>0</v>
      </c>
      <c r="I834" s="21">
        <f>TRUNC(SUMIF(V829:V834, RIGHTB(O834, 1), L829:L834)*U834, 2)</f>
        <v>0</v>
      </c>
      <c r="J834" s="22">
        <f t="shared" si="139"/>
        <v>0</v>
      </c>
      <c r="K834" s="21">
        <f t="shared" si="140"/>
        <v>0</v>
      </c>
      <c r="L834" s="22">
        <f t="shared" si="140"/>
        <v>0</v>
      </c>
      <c r="M834" s="19" t="s">
        <v>51</v>
      </c>
      <c r="N834" s="4" t="s">
        <v>841</v>
      </c>
      <c r="O834" s="4" t="s">
        <v>571</v>
      </c>
      <c r="P834" s="4" t="s">
        <v>63</v>
      </c>
      <c r="Q834" s="4" t="s">
        <v>63</v>
      </c>
      <c r="R834" s="4" t="s">
        <v>63</v>
      </c>
      <c r="S834" s="2">
        <v>3</v>
      </c>
      <c r="T834" s="2">
        <v>2</v>
      </c>
      <c r="U834" s="2">
        <v>1</v>
      </c>
      <c r="AV834" s="4" t="s">
        <v>51</v>
      </c>
      <c r="AW834" s="4" t="s">
        <v>1961</v>
      </c>
      <c r="AX834" s="4" t="s">
        <v>51</v>
      </c>
      <c r="AY834" s="4" t="s">
        <v>51</v>
      </c>
      <c r="AZ834" s="4" t="s">
        <v>51</v>
      </c>
    </row>
    <row r="835" spans="1:52" ht="30" customHeight="1" x14ac:dyDescent="0.3">
      <c r="A835" s="19" t="s">
        <v>974</v>
      </c>
      <c r="B835" s="19" t="s">
        <v>51</v>
      </c>
      <c r="C835" s="19" t="s">
        <v>51</v>
      </c>
      <c r="D835" s="20"/>
      <c r="E835" s="21"/>
      <c r="F835" s="22">
        <f>TRUNC(SUMIF(N829:N834, N828, F829:F834),0)</f>
        <v>0</v>
      </c>
      <c r="G835" s="21"/>
      <c r="H835" s="22">
        <f>TRUNC(SUMIF(N829:N834, N828, H829:H834),0)</f>
        <v>0</v>
      </c>
      <c r="I835" s="21"/>
      <c r="J835" s="22">
        <f>TRUNC(SUMIF(N829:N834, N828, J829:J834),0)</f>
        <v>0</v>
      </c>
      <c r="K835" s="21"/>
      <c r="L835" s="22">
        <f>F835+H835+J835</f>
        <v>0</v>
      </c>
      <c r="M835" s="19" t="s">
        <v>51</v>
      </c>
      <c r="N835" s="4" t="s">
        <v>81</v>
      </c>
      <c r="O835" s="4" t="s">
        <v>81</v>
      </c>
      <c r="P835" s="4" t="s">
        <v>51</v>
      </c>
      <c r="Q835" s="4" t="s">
        <v>51</v>
      </c>
      <c r="R835" s="4" t="s">
        <v>51</v>
      </c>
      <c r="AV835" s="4" t="s">
        <v>51</v>
      </c>
      <c r="AW835" s="4" t="s">
        <v>51</v>
      </c>
      <c r="AX835" s="4" t="s">
        <v>51</v>
      </c>
      <c r="AY835" s="4" t="s">
        <v>51</v>
      </c>
      <c r="AZ835" s="4" t="s">
        <v>51</v>
      </c>
    </row>
    <row r="836" spans="1:52" ht="30" customHeight="1" x14ac:dyDescent="0.3">
      <c r="A836" s="20"/>
      <c r="B836" s="20"/>
      <c r="C836" s="20"/>
      <c r="D836" s="20"/>
      <c r="E836" s="21"/>
      <c r="F836" s="22"/>
      <c r="G836" s="21"/>
      <c r="H836" s="22"/>
      <c r="I836" s="21"/>
      <c r="J836" s="22"/>
      <c r="K836" s="21"/>
      <c r="L836" s="22"/>
      <c r="M836" s="20"/>
    </row>
    <row r="837" spans="1:52" ht="30" customHeight="1" x14ac:dyDescent="0.3">
      <c r="A837" s="14" t="s">
        <v>1962</v>
      </c>
      <c r="B837" s="15"/>
      <c r="C837" s="15"/>
      <c r="D837" s="15"/>
      <c r="E837" s="16"/>
      <c r="F837" s="17"/>
      <c r="G837" s="16"/>
      <c r="H837" s="17"/>
      <c r="I837" s="16"/>
      <c r="J837" s="17"/>
      <c r="K837" s="16"/>
      <c r="L837" s="17"/>
      <c r="M837" s="18"/>
      <c r="N837" s="4" t="s">
        <v>845</v>
      </c>
    </row>
    <row r="838" spans="1:52" ht="30" customHeight="1" x14ac:dyDescent="0.3">
      <c r="A838" s="19" t="s">
        <v>1705</v>
      </c>
      <c r="B838" s="19" t="s">
        <v>1003</v>
      </c>
      <c r="C838" s="19" t="s">
        <v>1004</v>
      </c>
      <c r="D838" s="20">
        <v>2.5000000000000001E-2</v>
      </c>
      <c r="E838" s="21">
        <f>단가대비표!O179</f>
        <v>0</v>
      </c>
      <c r="F838" s="22">
        <f>TRUNC(E838*D838,1)</f>
        <v>0</v>
      </c>
      <c r="G838" s="21">
        <f>단가대비표!P179</f>
        <v>0</v>
      </c>
      <c r="H838" s="22">
        <f>TRUNC(G838*D838,1)</f>
        <v>0</v>
      </c>
      <c r="I838" s="21">
        <f>단가대비표!V179</f>
        <v>0</v>
      </c>
      <c r="J838" s="22">
        <f>TRUNC(I838*D838,1)</f>
        <v>0</v>
      </c>
      <c r="K838" s="21">
        <f t="shared" ref="K838:L841" si="141">TRUNC(E838+G838+I838,1)</f>
        <v>0</v>
      </c>
      <c r="L838" s="22">
        <f t="shared" si="141"/>
        <v>0</v>
      </c>
      <c r="M838" s="19" t="s">
        <v>1665</v>
      </c>
      <c r="N838" s="4" t="s">
        <v>51</v>
      </c>
      <c r="O838" s="4" t="s">
        <v>1706</v>
      </c>
      <c r="P838" s="4" t="s">
        <v>63</v>
      </c>
      <c r="Q838" s="4" t="s">
        <v>63</v>
      </c>
      <c r="R838" s="4" t="s">
        <v>62</v>
      </c>
      <c r="V838" s="2">
        <v>1</v>
      </c>
      <c r="AV838" s="4" t="s">
        <v>51</v>
      </c>
      <c r="AW838" s="4" t="s">
        <v>1963</v>
      </c>
      <c r="AX838" s="4" t="s">
        <v>51</v>
      </c>
      <c r="AY838" s="4" t="s">
        <v>1668</v>
      </c>
      <c r="AZ838" s="4" t="s">
        <v>51</v>
      </c>
    </row>
    <row r="839" spans="1:52" ht="30" customHeight="1" x14ac:dyDescent="0.3">
      <c r="A839" s="19" t="s">
        <v>1664</v>
      </c>
      <c r="B839" s="19" t="s">
        <v>1003</v>
      </c>
      <c r="C839" s="19" t="s">
        <v>1004</v>
      </c>
      <c r="D839" s="20">
        <v>3.7499999999999999E-2</v>
      </c>
      <c r="E839" s="21">
        <f>단가대비표!O181</f>
        <v>0</v>
      </c>
      <c r="F839" s="22">
        <f>TRUNC(E839*D839,1)</f>
        <v>0</v>
      </c>
      <c r="G839" s="21">
        <f>단가대비표!P181</f>
        <v>0</v>
      </c>
      <c r="H839" s="22">
        <f>TRUNC(G839*D839,1)</f>
        <v>0</v>
      </c>
      <c r="I839" s="21">
        <f>단가대비표!V181</f>
        <v>0</v>
      </c>
      <c r="J839" s="22">
        <f>TRUNC(I839*D839,1)</f>
        <v>0</v>
      </c>
      <c r="K839" s="21">
        <f t="shared" si="141"/>
        <v>0</v>
      </c>
      <c r="L839" s="22">
        <f t="shared" si="141"/>
        <v>0</v>
      </c>
      <c r="M839" s="19" t="s">
        <v>1665</v>
      </c>
      <c r="N839" s="4" t="s">
        <v>51</v>
      </c>
      <c r="O839" s="4" t="s">
        <v>1666</v>
      </c>
      <c r="P839" s="4" t="s">
        <v>63</v>
      </c>
      <c r="Q839" s="4" t="s">
        <v>63</v>
      </c>
      <c r="R839" s="4" t="s">
        <v>62</v>
      </c>
      <c r="V839" s="2">
        <v>1</v>
      </c>
      <c r="AV839" s="4" t="s">
        <v>51</v>
      </c>
      <c r="AW839" s="4" t="s">
        <v>1964</v>
      </c>
      <c r="AX839" s="4" t="s">
        <v>51</v>
      </c>
      <c r="AY839" s="4" t="s">
        <v>1668</v>
      </c>
      <c r="AZ839" s="4" t="s">
        <v>51</v>
      </c>
    </row>
    <row r="840" spans="1:52" ht="30" customHeight="1" x14ac:dyDescent="0.3">
      <c r="A840" s="19" t="s">
        <v>1672</v>
      </c>
      <c r="B840" s="19" t="s">
        <v>1673</v>
      </c>
      <c r="C840" s="19" t="s">
        <v>1674</v>
      </c>
      <c r="D840" s="20">
        <v>552</v>
      </c>
      <c r="E840" s="21">
        <f>단가대비표!O157</f>
        <v>0</v>
      </c>
      <c r="F840" s="22">
        <f>TRUNC(E840*D840,1)</f>
        <v>0</v>
      </c>
      <c r="G840" s="21">
        <f>단가대비표!P157</f>
        <v>0</v>
      </c>
      <c r="H840" s="22">
        <f>TRUNC(G840*D840,1)</f>
        <v>0</v>
      </c>
      <c r="I840" s="21">
        <f>단가대비표!V157</f>
        <v>0</v>
      </c>
      <c r="J840" s="22">
        <f>TRUNC(I840*D840,1)</f>
        <v>0</v>
      </c>
      <c r="K840" s="21">
        <f t="shared" si="141"/>
        <v>0</v>
      </c>
      <c r="L840" s="22">
        <f t="shared" si="141"/>
        <v>0</v>
      </c>
      <c r="M840" s="19" t="s">
        <v>1665</v>
      </c>
      <c r="N840" s="4" t="s">
        <v>51</v>
      </c>
      <c r="O840" s="4" t="s">
        <v>1675</v>
      </c>
      <c r="P840" s="4" t="s">
        <v>63</v>
      </c>
      <c r="Q840" s="4" t="s">
        <v>63</v>
      </c>
      <c r="R840" s="4" t="s">
        <v>62</v>
      </c>
      <c r="V840" s="2">
        <v>1</v>
      </c>
      <c r="AV840" s="4" t="s">
        <v>51</v>
      </c>
      <c r="AW840" s="4" t="s">
        <v>1965</v>
      </c>
      <c r="AX840" s="4" t="s">
        <v>51</v>
      </c>
      <c r="AY840" s="4" t="s">
        <v>1668</v>
      </c>
      <c r="AZ840" s="4" t="s">
        <v>51</v>
      </c>
    </row>
    <row r="841" spans="1:52" ht="30" customHeight="1" x14ac:dyDescent="0.3">
      <c r="A841" s="19" t="s">
        <v>609</v>
      </c>
      <c r="B841" s="19" t="s">
        <v>1677</v>
      </c>
      <c r="C841" s="19" t="s">
        <v>168</v>
      </c>
      <c r="D841" s="20">
        <v>1</v>
      </c>
      <c r="E841" s="21">
        <v>0</v>
      </c>
      <c r="F841" s="22">
        <f>TRUNC(E841*D841,1)</f>
        <v>0</v>
      </c>
      <c r="G841" s="21">
        <v>0</v>
      </c>
      <c r="H841" s="22">
        <f>TRUNC(G841*D841,1)</f>
        <v>0</v>
      </c>
      <c r="I841" s="21">
        <f>TRUNC(SUMIF(V838:V841, RIGHTB(O841, 1), L838:L841)*U841, 2)</f>
        <v>0</v>
      </c>
      <c r="J841" s="22">
        <f>TRUNC(I841*D841,1)</f>
        <v>0</v>
      </c>
      <c r="K841" s="21">
        <f t="shared" si="141"/>
        <v>0</v>
      </c>
      <c r="L841" s="22">
        <f t="shared" si="141"/>
        <v>0</v>
      </c>
      <c r="M841" s="19" t="s">
        <v>51</v>
      </c>
      <c r="N841" s="4" t="s">
        <v>845</v>
      </c>
      <c r="O841" s="4" t="s">
        <v>571</v>
      </c>
      <c r="P841" s="4" t="s">
        <v>63</v>
      </c>
      <c r="Q841" s="4" t="s">
        <v>63</v>
      </c>
      <c r="R841" s="4" t="s">
        <v>63</v>
      </c>
      <c r="S841" s="2">
        <v>3</v>
      </c>
      <c r="T841" s="2">
        <v>2</v>
      </c>
      <c r="U841" s="2">
        <v>1</v>
      </c>
      <c r="AV841" s="4" t="s">
        <v>51</v>
      </c>
      <c r="AW841" s="4" t="s">
        <v>1966</v>
      </c>
      <c r="AX841" s="4" t="s">
        <v>51</v>
      </c>
      <c r="AY841" s="4" t="s">
        <v>51</v>
      </c>
      <c r="AZ841" s="4" t="s">
        <v>51</v>
      </c>
    </row>
    <row r="842" spans="1:52" ht="30" customHeight="1" x14ac:dyDescent="0.3">
      <c r="A842" s="19" t="s">
        <v>974</v>
      </c>
      <c r="B842" s="19" t="s">
        <v>51</v>
      </c>
      <c r="C842" s="19" t="s">
        <v>51</v>
      </c>
      <c r="D842" s="20"/>
      <c r="E842" s="21"/>
      <c r="F842" s="22">
        <f>TRUNC(SUMIF(N838:N841, N837, F838:F841),0)</f>
        <v>0</v>
      </c>
      <c r="G842" s="21"/>
      <c r="H842" s="22">
        <f>TRUNC(SUMIF(N838:N841, N837, H838:H841),0)</f>
        <v>0</v>
      </c>
      <c r="I842" s="21"/>
      <c r="J842" s="22">
        <f>TRUNC(SUMIF(N838:N841, N837, J838:J841),0)</f>
        <v>0</v>
      </c>
      <c r="K842" s="21"/>
      <c r="L842" s="22">
        <f>F842+H842+J842</f>
        <v>0</v>
      </c>
      <c r="M842" s="19" t="s">
        <v>51</v>
      </c>
      <c r="N842" s="4" t="s">
        <v>81</v>
      </c>
      <c r="O842" s="4" t="s">
        <v>81</v>
      </c>
      <c r="P842" s="4" t="s">
        <v>51</v>
      </c>
      <c r="Q842" s="4" t="s">
        <v>51</v>
      </c>
      <c r="R842" s="4" t="s">
        <v>51</v>
      </c>
      <c r="AV842" s="4" t="s">
        <v>51</v>
      </c>
      <c r="AW842" s="4" t="s">
        <v>51</v>
      </c>
      <c r="AX842" s="4" t="s">
        <v>51</v>
      </c>
      <c r="AY842" s="4" t="s">
        <v>51</v>
      </c>
      <c r="AZ842" s="4" t="s">
        <v>51</v>
      </c>
    </row>
    <row r="843" spans="1:52" ht="30" customHeight="1" x14ac:dyDescent="0.3">
      <c r="A843" s="20"/>
      <c r="B843" s="20"/>
      <c r="C843" s="20"/>
      <c r="D843" s="20"/>
      <c r="E843" s="21"/>
      <c r="F843" s="22"/>
      <c r="G843" s="21"/>
      <c r="H843" s="22"/>
      <c r="I843" s="21"/>
      <c r="J843" s="22"/>
      <c r="K843" s="21"/>
      <c r="L843" s="22"/>
      <c r="M843" s="20"/>
    </row>
    <row r="844" spans="1:52" ht="30" customHeight="1" x14ac:dyDescent="0.3">
      <c r="A844" s="14" t="s">
        <v>1967</v>
      </c>
      <c r="B844" s="15"/>
      <c r="C844" s="15"/>
      <c r="D844" s="15"/>
      <c r="E844" s="16"/>
      <c r="F844" s="17"/>
      <c r="G844" s="16"/>
      <c r="H844" s="17"/>
      <c r="I844" s="16"/>
      <c r="J844" s="17"/>
      <c r="K844" s="16"/>
      <c r="L844" s="17"/>
      <c r="M844" s="18"/>
      <c r="N844" s="4" t="s">
        <v>849</v>
      </c>
    </row>
    <row r="845" spans="1:52" ht="30" customHeight="1" x14ac:dyDescent="0.3">
      <c r="A845" s="19" t="s">
        <v>1669</v>
      </c>
      <c r="B845" s="19" t="s">
        <v>1003</v>
      </c>
      <c r="C845" s="19" t="s">
        <v>1004</v>
      </c>
      <c r="D845" s="20">
        <v>1.2500000000000001E-2</v>
      </c>
      <c r="E845" s="21">
        <f>단가대비표!O182</f>
        <v>0</v>
      </c>
      <c r="F845" s="22">
        <f>TRUNC(E845*D845,1)</f>
        <v>0</v>
      </c>
      <c r="G845" s="21">
        <f>단가대비표!P182</f>
        <v>0</v>
      </c>
      <c r="H845" s="22">
        <f>TRUNC(G845*D845,1)</f>
        <v>0</v>
      </c>
      <c r="I845" s="21">
        <f>단가대비표!V182</f>
        <v>0</v>
      </c>
      <c r="J845" s="22">
        <f>TRUNC(I845*D845,1)</f>
        <v>0</v>
      </c>
      <c r="K845" s="21">
        <f t="shared" ref="K845:L847" si="142">TRUNC(E845+G845+I845,1)</f>
        <v>0</v>
      </c>
      <c r="L845" s="22">
        <f t="shared" si="142"/>
        <v>0</v>
      </c>
      <c r="M845" s="19" t="s">
        <v>1665</v>
      </c>
      <c r="N845" s="4" t="s">
        <v>51</v>
      </c>
      <c r="O845" s="4" t="s">
        <v>1670</v>
      </c>
      <c r="P845" s="4" t="s">
        <v>63</v>
      </c>
      <c r="Q845" s="4" t="s">
        <v>63</v>
      </c>
      <c r="R845" s="4" t="s">
        <v>62</v>
      </c>
      <c r="V845" s="2">
        <v>1</v>
      </c>
      <c r="AV845" s="4" t="s">
        <v>51</v>
      </c>
      <c r="AW845" s="4" t="s">
        <v>1968</v>
      </c>
      <c r="AX845" s="4" t="s">
        <v>51</v>
      </c>
      <c r="AY845" s="4" t="s">
        <v>1668</v>
      </c>
      <c r="AZ845" s="4" t="s">
        <v>51</v>
      </c>
    </row>
    <row r="846" spans="1:52" ht="30" customHeight="1" x14ac:dyDescent="0.3">
      <c r="A846" s="19" t="s">
        <v>1700</v>
      </c>
      <c r="B846" s="19" t="s">
        <v>51</v>
      </c>
      <c r="C846" s="19" t="s">
        <v>86</v>
      </c>
      <c r="D846" s="20">
        <v>0.1</v>
      </c>
      <c r="E846" s="21">
        <f>단가대비표!O156</f>
        <v>0</v>
      </c>
      <c r="F846" s="22">
        <f>TRUNC(E846*D846,1)</f>
        <v>0</v>
      </c>
      <c r="G846" s="21">
        <f>단가대비표!P156</f>
        <v>0</v>
      </c>
      <c r="H846" s="22">
        <f>TRUNC(G846*D846,1)</f>
        <v>0</v>
      </c>
      <c r="I846" s="21">
        <f>단가대비표!V156</f>
        <v>0</v>
      </c>
      <c r="J846" s="22">
        <f>TRUNC(I846*D846,1)</f>
        <v>0</v>
      </c>
      <c r="K846" s="21">
        <f t="shared" si="142"/>
        <v>0</v>
      </c>
      <c r="L846" s="22">
        <f t="shared" si="142"/>
        <v>0</v>
      </c>
      <c r="M846" s="19" t="s">
        <v>1665</v>
      </c>
      <c r="N846" s="4" t="s">
        <v>51</v>
      </c>
      <c r="O846" s="4" t="s">
        <v>1701</v>
      </c>
      <c r="P846" s="4" t="s">
        <v>63</v>
      </c>
      <c r="Q846" s="4" t="s">
        <v>63</v>
      </c>
      <c r="R846" s="4" t="s">
        <v>62</v>
      </c>
      <c r="V846" s="2">
        <v>1</v>
      </c>
      <c r="AV846" s="4" t="s">
        <v>51</v>
      </c>
      <c r="AW846" s="4" t="s">
        <v>1969</v>
      </c>
      <c r="AX846" s="4" t="s">
        <v>51</v>
      </c>
      <c r="AY846" s="4" t="s">
        <v>1668</v>
      </c>
      <c r="AZ846" s="4" t="s">
        <v>51</v>
      </c>
    </row>
    <row r="847" spans="1:52" ht="30" customHeight="1" x14ac:dyDescent="0.3">
      <c r="A847" s="19" t="s">
        <v>609</v>
      </c>
      <c r="B847" s="19" t="s">
        <v>1677</v>
      </c>
      <c r="C847" s="19" t="s">
        <v>168</v>
      </c>
      <c r="D847" s="20">
        <v>1</v>
      </c>
      <c r="E847" s="21">
        <v>0</v>
      </c>
      <c r="F847" s="22">
        <f>TRUNC(E847*D847,1)</f>
        <v>0</v>
      </c>
      <c r="G847" s="21">
        <v>0</v>
      </c>
      <c r="H847" s="22">
        <f>TRUNC(G847*D847,1)</f>
        <v>0</v>
      </c>
      <c r="I847" s="21">
        <f>TRUNC(SUMIF(V845:V847, RIGHTB(O847, 1), L845:L847)*U847, 2)</f>
        <v>0</v>
      </c>
      <c r="J847" s="22">
        <f>TRUNC(I847*D847,1)</f>
        <v>0</v>
      </c>
      <c r="K847" s="21">
        <f t="shared" si="142"/>
        <v>0</v>
      </c>
      <c r="L847" s="22">
        <f t="shared" si="142"/>
        <v>0</v>
      </c>
      <c r="M847" s="19" t="s">
        <v>51</v>
      </c>
      <c r="N847" s="4" t="s">
        <v>849</v>
      </c>
      <c r="O847" s="4" t="s">
        <v>571</v>
      </c>
      <c r="P847" s="4" t="s">
        <v>63</v>
      </c>
      <c r="Q847" s="4" t="s">
        <v>63</v>
      </c>
      <c r="R847" s="4" t="s">
        <v>63</v>
      </c>
      <c r="S847" s="2">
        <v>3</v>
      </c>
      <c r="T847" s="2">
        <v>2</v>
      </c>
      <c r="U847" s="2">
        <v>1</v>
      </c>
      <c r="AV847" s="4" t="s">
        <v>51</v>
      </c>
      <c r="AW847" s="4" t="s">
        <v>1970</v>
      </c>
      <c r="AX847" s="4" t="s">
        <v>51</v>
      </c>
      <c r="AY847" s="4" t="s">
        <v>51</v>
      </c>
      <c r="AZ847" s="4" t="s">
        <v>51</v>
      </c>
    </row>
    <row r="848" spans="1:52" ht="30" customHeight="1" x14ac:dyDescent="0.3">
      <c r="A848" s="19" t="s">
        <v>974</v>
      </c>
      <c r="B848" s="19" t="s">
        <v>51</v>
      </c>
      <c r="C848" s="19" t="s">
        <v>51</v>
      </c>
      <c r="D848" s="20"/>
      <c r="E848" s="21"/>
      <c r="F848" s="22">
        <f>TRUNC(SUMIF(N845:N847, N844, F845:F847),0)</f>
        <v>0</v>
      </c>
      <c r="G848" s="21"/>
      <c r="H848" s="22">
        <f>TRUNC(SUMIF(N845:N847, N844, H845:H847),0)</f>
        <v>0</v>
      </c>
      <c r="I848" s="21"/>
      <c r="J848" s="22">
        <f>TRUNC(SUMIF(N845:N847, N844, J845:J847),0)</f>
        <v>0</v>
      </c>
      <c r="K848" s="21"/>
      <c r="L848" s="22">
        <f>F848+H848+J848</f>
        <v>0</v>
      </c>
      <c r="M848" s="19" t="s">
        <v>51</v>
      </c>
      <c r="N848" s="4" t="s">
        <v>81</v>
      </c>
      <c r="O848" s="4" t="s">
        <v>81</v>
      </c>
      <c r="P848" s="4" t="s">
        <v>51</v>
      </c>
      <c r="Q848" s="4" t="s">
        <v>51</v>
      </c>
      <c r="R848" s="4" t="s">
        <v>51</v>
      </c>
      <c r="AV848" s="4" t="s">
        <v>51</v>
      </c>
      <c r="AW848" s="4" t="s">
        <v>51</v>
      </c>
      <c r="AX848" s="4" t="s">
        <v>51</v>
      </c>
      <c r="AY848" s="4" t="s">
        <v>51</v>
      </c>
      <c r="AZ848" s="4" t="s">
        <v>51</v>
      </c>
    </row>
    <row r="849" spans="1:52" ht="30" customHeight="1" x14ac:dyDescent="0.3">
      <c r="A849" s="20"/>
      <c r="B849" s="20"/>
      <c r="C849" s="20"/>
      <c r="D849" s="20"/>
      <c r="E849" s="21"/>
      <c r="F849" s="22"/>
      <c r="G849" s="21"/>
      <c r="H849" s="22"/>
      <c r="I849" s="21"/>
      <c r="J849" s="22"/>
      <c r="K849" s="21"/>
      <c r="L849" s="22"/>
      <c r="M849" s="20"/>
    </row>
    <row r="850" spans="1:52" ht="30" customHeight="1" x14ac:dyDescent="0.3">
      <c r="A850" s="14" t="s">
        <v>1971</v>
      </c>
      <c r="B850" s="15"/>
      <c r="C850" s="15"/>
      <c r="D850" s="15"/>
      <c r="E850" s="16"/>
      <c r="F850" s="17"/>
      <c r="G850" s="16"/>
      <c r="H850" s="17"/>
      <c r="I850" s="16"/>
      <c r="J850" s="17"/>
      <c r="K850" s="16"/>
      <c r="L850" s="17"/>
      <c r="M850" s="18"/>
      <c r="N850" s="4" t="s">
        <v>853</v>
      </c>
    </row>
    <row r="851" spans="1:52" ht="30" customHeight="1" x14ac:dyDescent="0.3">
      <c r="A851" s="19" t="s">
        <v>1705</v>
      </c>
      <c r="B851" s="19" t="s">
        <v>1003</v>
      </c>
      <c r="C851" s="19" t="s">
        <v>1004</v>
      </c>
      <c r="D851" s="20">
        <v>6.25E-2</v>
      </c>
      <c r="E851" s="21">
        <f>단가대비표!O179</f>
        <v>0</v>
      </c>
      <c r="F851" s="22">
        <f t="shared" ref="F851:F856" si="143">TRUNC(E851*D851,1)</f>
        <v>0</v>
      </c>
      <c r="G851" s="21">
        <f>단가대비표!P179</f>
        <v>0</v>
      </c>
      <c r="H851" s="22">
        <f t="shared" ref="H851:H856" si="144">TRUNC(G851*D851,1)</f>
        <v>0</v>
      </c>
      <c r="I851" s="21">
        <f>단가대비표!V179</f>
        <v>0</v>
      </c>
      <c r="J851" s="22">
        <f t="shared" ref="J851:J856" si="145">TRUNC(I851*D851,1)</f>
        <v>0</v>
      </c>
      <c r="K851" s="21">
        <f t="shared" ref="K851:L856" si="146">TRUNC(E851+G851+I851,1)</f>
        <v>0</v>
      </c>
      <c r="L851" s="22">
        <f t="shared" si="146"/>
        <v>0</v>
      </c>
      <c r="M851" s="19" t="s">
        <v>1665</v>
      </c>
      <c r="N851" s="4" t="s">
        <v>51</v>
      </c>
      <c r="O851" s="4" t="s">
        <v>1706</v>
      </c>
      <c r="P851" s="4" t="s">
        <v>63</v>
      </c>
      <c r="Q851" s="4" t="s">
        <v>63</v>
      </c>
      <c r="R851" s="4" t="s">
        <v>62</v>
      </c>
      <c r="V851" s="2">
        <v>1</v>
      </c>
      <c r="AV851" s="4" t="s">
        <v>51</v>
      </c>
      <c r="AW851" s="4" t="s">
        <v>1972</v>
      </c>
      <c r="AX851" s="4" t="s">
        <v>51</v>
      </c>
      <c r="AY851" s="4" t="s">
        <v>1668</v>
      </c>
      <c r="AZ851" s="4" t="s">
        <v>51</v>
      </c>
    </row>
    <row r="852" spans="1:52" ht="30" customHeight="1" x14ac:dyDescent="0.3">
      <c r="A852" s="19" t="s">
        <v>1664</v>
      </c>
      <c r="B852" s="19" t="s">
        <v>1003</v>
      </c>
      <c r="C852" s="19" t="s">
        <v>1004</v>
      </c>
      <c r="D852" s="20">
        <v>8.7499999999999994E-2</v>
      </c>
      <c r="E852" s="21">
        <f>단가대비표!O181</f>
        <v>0</v>
      </c>
      <c r="F852" s="22">
        <f t="shared" si="143"/>
        <v>0</v>
      </c>
      <c r="G852" s="21">
        <f>단가대비표!P181</f>
        <v>0</v>
      </c>
      <c r="H852" s="22">
        <f t="shared" si="144"/>
        <v>0</v>
      </c>
      <c r="I852" s="21">
        <f>단가대비표!V181</f>
        <v>0</v>
      </c>
      <c r="J852" s="22">
        <f t="shared" si="145"/>
        <v>0</v>
      </c>
      <c r="K852" s="21">
        <f t="shared" si="146"/>
        <v>0</v>
      </c>
      <c r="L852" s="22">
        <f t="shared" si="146"/>
        <v>0</v>
      </c>
      <c r="M852" s="19" t="s">
        <v>1665</v>
      </c>
      <c r="N852" s="4" t="s">
        <v>51</v>
      </c>
      <c r="O852" s="4" t="s">
        <v>1666</v>
      </c>
      <c r="P852" s="4" t="s">
        <v>63</v>
      </c>
      <c r="Q852" s="4" t="s">
        <v>63</v>
      </c>
      <c r="R852" s="4" t="s">
        <v>62</v>
      </c>
      <c r="V852" s="2">
        <v>1</v>
      </c>
      <c r="AV852" s="4" t="s">
        <v>51</v>
      </c>
      <c r="AW852" s="4" t="s">
        <v>1973</v>
      </c>
      <c r="AX852" s="4" t="s">
        <v>51</v>
      </c>
      <c r="AY852" s="4" t="s">
        <v>1668</v>
      </c>
      <c r="AZ852" s="4" t="s">
        <v>51</v>
      </c>
    </row>
    <row r="853" spans="1:52" ht="30" customHeight="1" x14ac:dyDescent="0.3">
      <c r="A853" s="19" t="s">
        <v>1669</v>
      </c>
      <c r="B853" s="19" t="s">
        <v>1003</v>
      </c>
      <c r="C853" s="19" t="s">
        <v>1004</v>
      </c>
      <c r="D853" s="20">
        <v>1.2500000000000001E-2</v>
      </c>
      <c r="E853" s="21">
        <f>단가대비표!O182</f>
        <v>0</v>
      </c>
      <c r="F853" s="22">
        <f t="shared" si="143"/>
        <v>0</v>
      </c>
      <c r="G853" s="21">
        <f>단가대비표!P182</f>
        <v>0</v>
      </c>
      <c r="H853" s="22">
        <f t="shared" si="144"/>
        <v>0</v>
      </c>
      <c r="I853" s="21">
        <f>단가대비표!V182</f>
        <v>0</v>
      </c>
      <c r="J853" s="22">
        <f t="shared" si="145"/>
        <v>0</v>
      </c>
      <c r="K853" s="21">
        <f t="shared" si="146"/>
        <v>0</v>
      </c>
      <c r="L853" s="22">
        <f t="shared" si="146"/>
        <v>0</v>
      </c>
      <c r="M853" s="19" t="s">
        <v>1665</v>
      </c>
      <c r="N853" s="4" t="s">
        <v>51</v>
      </c>
      <c r="O853" s="4" t="s">
        <v>1670</v>
      </c>
      <c r="P853" s="4" t="s">
        <v>63</v>
      </c>
      <c r="Q853" s="4" t="s">
        <v>63</v>
      </c>
      <c r="R853" s="4" t="s">
        <v>62</v>
      </c>
      <c r="V853" s="2">
        <v>1</v>
      </c>
      <c r="AV853" s="4" t="s">
        <v>51</v>
      </c>
      <c r="AW853" s="4" t="s">
        <v>1974</v>
      </c>
      <c r="AX853" s="4" t="s">
        <v>51</v>
      </c>
      <c r="AY853" s="4" t="s">
        <v>1668</v>
      </c>
      <c r="AZ853" s="4" t="s">
        <v>51</v>
      </c>
    </row>
    <row r="854" spans="1:52" ht="30" customHeight="1" x14ac:dyDescent="0.3">
      <c r="A854" s="19" t="s">
        <v>1672</v>
      </c>
      <c r="B854" s="19" t="s">
        <v>1673</v>
      </c>
      <c r="C854" s="19" t="s">
        <v>1674</v>
      </c>
      <c r="D854" s="20">
        <v>1008</v>
      </c>
      <c r="E854" s="21">
        <f>단가대비표!O157</f>
        <v>0</v>
      </c>
      <c r="F854" s="22">
        <f t="shared" si="143"/>
        <v>0</v>
      </c>
      <c r="G854" s="21">
        <f>단가대비표!P157</f>
        <v>0</v>
      </c>
      <c r="H854" s="22">
        <f t="shared" si="144"/>
        <v>0</v>
      </c>
      <c r="I854" s="21">
        <f>단가대비표!V157</f>
        <v>0</v>
      </c>
      <c r="J854" s="22">
        <f t="shared" si="145"/>
        <v>0</v>
      </c>
      <c r="K854" s="21">
        <f t="shared" si="146"/>
        <v>0</v>
      </c>
      <c r="L854" s="22">
        <f t="shared" si="146"/>
        <v>0</v>
      </c>
      <c r="M854" s="19" t="s">
        <v>1665</v>
      </c>
      <c r="N854" s="4" t="s">
        <v>51</v>
      </c>
      <c r="O854" s="4" t="s">
        <v>1675</v>
      </c>
      <c r="P854" s="4" t="s">
        <v>63</v>
      </c>
      <c r="Q854" s="4" t="s">
        <v>63</v>
      </c>
      <c r="R854" s="4" t="s">
        <v>62</v>
      </c>
      <c r="V854" s="2">
        <v>1</v>
      </c>
      <c r="AV854" s="4" t="s">
        <v>51</v>
      </c>
      <c r="AW854" s="4" t="s">
        <v>1975</v>
      </c>
      <c r="AX854" s="4" t="s">
        <v>51</v>
      </c>
      <c r="AY854" s="4" t="s">
        <v>1668</v>
      </c>
      <c r="AZ854" s="4" t="s">
        <v>51</v>
      </c>
    </row>
    <row r="855" spans="1:52" ht="30" customHeight="1" x14ac:dyDescent="0.3">
      <c r="A855" s="19" t="s">
        <v>1700</v>
      </c>
      <c r="B855" s="19" t="s">
        <v>51</v>
      </c>
      <c r="C855" s="19" t="s">
        <v>86</v>
      </c>
      <c r="D855" s="20">
        <v>0.3</v>
      </c>
      <c r="E855" s="21">
        <f>단가대비표!O156</f>
        <v>0</v>
      </c>
      <c r="F855" s="22">
        <f t="shared" si="143"/>
        <v>0</v>
      </c>
      <c r="G855" s="21">
        <f>단가대비표!P156</f>
        <v>0</v>
      </c>
      <c r="H855" s="22">
        <f t="shared" si="144"/>
        <v>0</v>
      </c>
      <c r="I855" s="21">
        <f>단가대비표!V156</f>
        <v>0</v>
      </c>
      <c r="J855" s="22">
        <f t="shared" si="145"/>
        <v>0</v>
      </c>
      <c r="K855" s="21">
        <f t="shared" si="146"/>
        <v>0</v>
      </c>
      <c r="L855" s="22">
        <f t="shared" si="146"/>
        <v>0</v>
      </c>
      <c r="M855" s="19" t="s">
        <v>1665</v>
      </c>
      <c r="N855" s="4" t="s">
        <v>51</v>
      </c>
      <c r="O855" s="4" t="s">
        <v>1701</v>
      </c>
      <c r="P855" s="4" t="s">
        <v>63</v>
      </c>
      <c r="Q855" s="4" t="s">
        <v>63</v>
      </c>
      <c r="R855" s="4" t="s">
        <v>62</v>
      </c>
      <c r="V855" s="2">
        <v>1</v>
      </c>
      <c r="AV855" s="4" t="s">
        <v>51</v>
      </c>
      <c r="AW855" s="4" t="s">
        <v>1976</v>
      </c>
      <c r="AX855" s="4" t="s">
        <v>51</v>
      </c>
      <c r="AY855" s="4" t="s">
        <v>1668</v>
      </c>
      <c r="AZ855" s="4" t="s">
        <v>51</v>
      </c>
    </row>
    <row r="856" spans="1:52" ht="30" customHeight="1" x14ac:dyDescent="0.3">
      <c r="A856" s="19" t="s">
        <v>609</v>
      </c>
      <c r="B856" s="19" t="s">
        <v>1677</v>
      </c>
      <c r="C856" s="19" t="s">
        <v>168</v>
      </c>
      <c r="D856" s="20">
        <v>1</v>
      </c>
      <c r="E856" s="21">
        <v>0</v>
      </c>
      <c r="F856" s="22">
        <f t="shared" si="143"/>
        <v>0</v>
      </c>
      <c r="G856" s="21">
        <v>0</v>
      </c>
      <c r="H856" s="22">
        <f t="shared" si="144"/>
        <v>0</v>
      </c>
      <c r="I856" s="21">
        <f>TRUNC(SUMIF(V851:V856, RIGHTB(O856, 1), L851:L856)*U856, 2)</f>
        <v>0</v>
      </c>
      <c r="J856" s="22">
        <f t="shared" si="145"/>
        <v>0</v>
      </c>
      <c r="K856" s="21">
        <f t="shared" si="146"/>
        <v>0</v>
      </c>
      <c r="L856" s="22">
        <f t="shared" si="146"/>
        <v>0</v>
      </c>
      <c r="M856" s="19" t="s">
        <v>51</v>
      </c>
      <c r="N856" s="4" t="s">
        <v>853</v>
      </c>
      <c r="O856" s="4" t="s">
        <v>571</v>
      </c>
      <c r="P856" s="4" t="s">
        <v>63</v>
      </c>
      <c r="Q856" s="4" t="s">
        <v>63</v>
      </c>
      <c r="R856" s="4" t="s">
        <v>63</v>
      </c>
      <c r="S856" s="2">
        <v>3</v>
      </c>
      <c r="T856" s="2">
        <v>2</v>
      </c>
      <c r="U856" s="2">
        <v>1</v>
      </c>
      <c r="AV856" s="4" t="s">
        <v>51</v>
      </c>
      <c r="AW856" s="4" t="s">
        <v>1977</v>
      </c>
      <c r="AX856" s="4" t="s">
        <v>51</v>
      </c>
      <c r="AY856" s="4" t="s">
        <v>51</v>
      </c>
      <c r="AZ856" s="4" t="s">
        <v>51</v>
      </c>
    </row>
    <row r="857" spans="1:52" ht="30" customHeight="1" x14ac:dyDescent="0.3">
      <c r="A857" s="19" t="s">
        <v>974</v>
      </c>
      <c r="B857" s="19" t="s">
        <v>51</v>
      </c>
      <c r="C857" s="19" t="s">
        <v>51</v>
      </c>
      <c r="D857" s="20"/>
      <c r="E857" s="21"/>
      <c r="F857" s="22">
        <f>TRUNC(SUMIF(N851:N856, N850, F851:F856),0)</f>
        <v>0</v>
      </c>
      <c r="G857" s="21"/>
      <c r="H857" s="22">
        <f>TRUNC(SUMIF(N851:N856, N850, H851:H856),0)</f>
        <v>0</v>
      </c>
      <c r="I857" s="21"/>
      <c r="J857" s="22">
        <f>TRUNC(SUMIF(N851:N856, N850, J851:J856),0)</f>
        <v>0</v>
      </c>
      <c r="K857" s="21"/>
      <c r="L857" s="22">
        <f>F857+H857+J857</f>
        <v>0</v>
      </c>
      <c r="M857" s="19" t="s">
        <v>51</v>
      </c>
      <c r="N857" s="4" t="s">
        <v>81</v>
      </c>
      <c r="O857" s="4" t="s">
        <v>81</v>
      </c>
      <c r="P857" s="4" t="s">
        <v>51</v>
      </c>
      <c r="Q857" s="4" t="s">
        <v>51</v>
      </c>
      <c r="R857" s="4" t="s">
        <v>51</v>
      </c>
      <c r="AV857" s="4" t="s">
        <v>51</v>
      </c>
      <c r="AW857" s="4" t="s">
        <v>51</v>
      </c>
      <c r="AX857" s="4" t="s">
        <v>51</v>
      </c>
      <c r="AY857" s="4" t="s">
        <v>51</v>
      </c>
      <c r="AZ857" s="4" t="s">
        <v>51</v>
      </c>
    </row>
    <row r="858" spans="1:52" ht="30" customHeight="1" x14ac:dyDescent="0.3">
      <c r="A858" s="20"/>
      <c r="B858" s="20"/>
      <c r="C858" s="20"/>
      <c r="D858" s="20"/>
      <c r="E858" s="21"/>
      <c r="F858" s="22"/>
      <c r="G858" s="21"/>
      <c r="H858" s="22"/>
      <c r="I858" s="21"/>
      <c r="J858" s="22"/>
      <c r="K858" s="21"/>
      <c r="L858" s="22"/>
      <c r="M858" s="20"/>
    </row>
    <row r="859" spans="1:52" ht="30" customHeight="1" x14ac:dyDescent="0.3">
      <c r="A859" s="14" t="s">
        <v>1978</v>
      </c>
      <c r="B859" s="15"/>
      <c r="C859" s="15"/>
      <c r="D859" s="15"/>
      <c r="E859" s="16"/>
      <c r="F859" s="17"/>
      <c r="G859" s="16"/>
      <c r="H859" s="17"/>
      <c r="I859" s="16"/>
      <c r="J859" s="17"/>
      <c r="K859" s="16"/>
      <c r="L859" s="17"/>
      <c r="M859" s="18"/>
      <c r="N859" s="4" t="s">
        <v>857</v>
      </c>
    </row>
    <row r="860" spans="1:52" ht="30" customHeight="1" x14ac:dyDescent="0.3">
      <c r="A860" s="19" t="s">
        <v>1669</v>
      </c>
      <c r="B860" s="19" t="s">
        <v>1003</v>
      </c>
      <c r="C860" s="19" t="s">
        <v>1004</v>
      </c>
      <c r="D860" s="20">
        <v>1.2500000000000001E-2</v>
      </c>
      <c r="E860" s="21">
        <f>단가대비표!O182</f>
        <v>0</v>
      </c>
      <c r="F860" s="22">
        <f>TRUNC(E860*D860,1)</f>
        <v>0</v>
      </c>
      <c r="G860" s="21">
        <f>단가대비표!P182</f>
        <v>0</v>
      </c>
      <c r="H860" s="22">
        <f>TRUNC(G860*D860,1)</f>
        <v>0</v>
      </c>
      <c r="I860" s="21">
        <f>단가대비표!V182</f>
        <v>0</v>
      </c>
      <c r="J860" s="22">
        <f>TRUNC(I860*D860,1)</f>
        <v>0</v>
      </c>
      <c r="K860" s="21">
        <f t="shared" ref="K860:L863" si="147">TRUNC(E860+G860+I860,1)</f>
        <v>0</v>
      </c>
      <c r="L860" s="22">
        <f t="shared" si="147"/>
        <v>0</v>
      </c>
      <c r="M860" s="19" t="s">
        <v>1665</v>
      </c>
      <c r="N860" s="4" t="s">
        <v>51</v>
      </c>
      <c r="O860" s="4" t="s">
        <v>1670</v>
      </c>
      <c r="P860" s="4" t="s">
        <v>63</v>
      </c>
      <c r="Q860" s="4" t="s">
        <v>63</v>
      </c>
      <c r="R860" s="4" t="s">
        <v>62</v>
      </c>
      <c r="V860" s="2">
        <v>1</v>
      </c>
      <c r="AV860" s="4" t="s">
        <v>51</v>
      </c>
      <c r="AW860" s="4" t="s">
        <v>1979</v>
      </c>
      <c r="AX860" s="4" t="s">
        <v>51</v>
      </c>
      <c r="AY860" s="4" t="s">
        <v>1668</v>
      </c>
      <c r="AZ860" s="4" t="s">
        <v>51</v>
      </c>
    </row>
    <row r="861" spans="1:52" ht="30" customHeight="1" x14ac:dyDescent="0.3">
      <c r="A861" s="19" t="s">
        <v>1672</v>
      </c>
      <c r="B861" s="19" t="s">
        <v>1673</v>
      </c>
      <c r="C861" s="19" t="s">
        <v>1674</v>
      </c>
      <c r="D861" s="20">
        <v>0.2</v>
      </c>
      <c r="E861" s="21">
        <f>단가대비표!O157</f>
        <v>0</v>
      </c>
      <c r="F861" s="22">
        <f>TRUNC(E861*D861,1)</f>
        <v>0</v>
      </c>
      <c r="G861" s="21">
        <f>단가대비표!P157</f>
        <v>0</v>
      </c>
      <c r="H861" s="22">
        <f>TRUNC(G861*D861,1)</f>
        <v>0</v>
      </c>
      <c r="I861" s="21">
        <f>단가대비표!V157</f>
        <v>0</v>
      </c>
      <c r="J861" s="22">
        <f>TRUNC(I861*D861,1)</f>
        <v>0</v>
      </c>
      <c r="K861" s="21">
        <f t="shared" si="147"/>
        <v>0</v>
      </c>
      <c r="L861" s="22">
        <f t="shared" si="147"/>
        <v>0</v>
      </c>
      <c r="M861" s="19" t="s">
        <v>1665</v>
      </c>
      <c r="N861" s="4" t="s">
        <v>51</v>
      </c>
      <c r="O861" s="4" t="s">
        <v>1675</v>
      </c>
      <c r="P861" s="4" t="s">
        <v>63</v>
      </c>
      <c r="Q861" s="4" t="s">
        <v>63</v>
      </c>
      <c r="R861" s="4" t="s">
        <v>62</v>
      </c>
      <c r="V861" s="2">
        <v>1</v>
      </c>
      <c r="AV861" s="4" t="s">
        <v>51</v>
      </c>
      <c r="AW861" s="4" t="s">
        <v>1980</v>
      </c>
      <c r="AX861" s="4" t="s">
        <v>51</v>
      </c>
      <c r="AY861" s="4" t="s">
        <v>1668</v>
      </c>
      <c r="AZ861" s="4" t="s">
        <v>51</v>
      </c>
    </row>
    <row r="862" spans="1:52" ht="30" customHeight="1" x14ac:dyDescent="0.3">
      <c r="A862" s="19" t="s">
        <v>1700</v>
      </c>
      <c r="B862" s="19" t="s">
        <v>51</v>
      </c>
      <c r="C862" s="19" t="s">
        <v>86</v>
      </c>
      <c r="D862" s="20">
        <v>0.1</v>
      </c>
      <c r="E862" s="21">
        <f>단가대비표!O156</f>
        <v>0</v>
      </c>
      <c r="F862" s="22">
        <f>TRUNC(E862*D862,1)</f>
        <v>0</v>
      </c>
      <c r="G862" s="21">
        <f>단가대비표!P156</f>
        <v>0</v>
      </c>
      <c r="H862" s="22">
        <f>TRUNC(G862*D862,1)</f>
        <v>0</v>
      </c>
      <c r="I862" s="21">
        <f>단가대비표!V156</f>
        <v>0</v>
      </c>
      <c r="J862" s="22">
        <f>TRUNC(I862*D862,1)</f>
        <v>0</v>
      </c>
      <c r="K862" s="21">
        <f t="shared" si="147"/>
        <v>0</v>
      </c>
      <c r="L862" s="22">
        <f t="shared" si="147"/>
        <v>0</v>
      </c>
      <c r="M862" s="19" t="s">
        <v>1665</v>
      </c>
      <c r="N862" s="4" t="s">
        <v>51</v>
      </c>
      <c r="O862" s="4" t="s">
        <v>1701</v>
      </c>
      <c r="P862" s="4" t="s">
        <v>63</v>
      </c>
      <c r="Q862" s="4" t="s">
        <v>63</v>
      </c>
      <c r="R862" s="4" t="s">
        <v>62</v>
      </c>
      <c r="V862" s="2">
        <v>1</v>
      </c>
      <c r="AV862" s="4" t="s">
        <v>51</v>
      </c>
      <c r="AW862" s="4" t="s">
        <v>1981</v>
      </c>
      <c r="AX862" s="4" t="s">
        <v>51</v>
      </c>
      <c r="AY862" s="4" t="s">
        <v>1668</v>
      </c>
      <c r="AZ862" s="4" t="s">
        <v>51</v>
      </c>
    </row>
    <row r="863" spans="1:52" ht="30" customHeight="1" x14ac:dyDescent="0.3">
      <c r="A863" s="19" t="s">
        <v>609</v>
      </c>
      <c r="B863" s="19" t="s">
        <v>1677</v>
      </c>
      <c r="C863" s="19" t="s">
        <v>168</v>
      </c>
      <c r="D863" s="20">
        <v>1</v>
      </c>
      <c r="E863" s="21">
        <v>0</v>
      </c>
      <c r="F863" s="22">
        <f>TRUNC(E863*D863,1)</f>
        <v>0</v>
      </c>
      <c r="G863" s="21">
        <v>0</v>
      </c>
      <c r="H863" s="22">
        <f>TRUNC(G863*D863,1)</f>
        <v>0</v>
      </c>
      <c r="I863" s="21">
        <f>TRUNC(SUMIF(V860:V863, RIGHTB(O863, 1), L860:L863)*U863, 2)</f>
        <v>0</v>
      </c>
      <c r="J863" s="22">
        <f>TRUNC(I863*D863,1)</f>
        <v>0</v>
      </c>
      <c r="K863" s="21">
        <f t="shared" si="147"/>
        <v>0</v>
      </c>
      <c r="L863" s="22">
        <f t="shared" si="147"/>
        <v>0</v>
      </c>
      <c r="M863" s="19" t="s">
        <v>51</v>
      </c>
      <c r="N863" s="4" t="s">
        <v>857</v>
      </c>
      <c r="O863" s="4" t="s">
        <v>571</v>
      </c>
      <c r="P863" s="4" t="s">
        <v>63</v>
      </c>
      <c r="Q863" s="4" t="s">
        <v>63</v>
      </c>
      <c r="R863" s="4" t="s">
        <v>63</v>
      </c>
      <c r="S863" s="2">
        <v>3</v>
      </c>
      <c r="T863" s="2">
        <v>2</v>
      </c>
      <c r="U863" s="2">
        <v>1</v>
      </c>
      <c r="AV863" s="4" t="s">
        <v>51</v>
      </c>
      <c r="AW863" s="4" t="s">
        <v>1982</v>
      </c>
      <c r="AX863" s="4" t="s">
        <v>51</v>
      </c>
      <c r="AY863" s="4" t="s">
        <v>51</v>
      </c>
      <c r="AZ863" s="4" t="s">
        <v>51</v>
      </c>
    </row>
    <row r="864" spans="1:52" ht="30" customHeight="1" x14ac:dyDescent="0.3">
      <c r="A864" s="19" t="s">
        <v>974</v>
      </c>
      <c r="B864" s="19" t="s">
        <v>51</v>
      </c>
      <c r="C864" s="19" t="s">
        <v>51</v>
      </c>
      <c r="D864" s="20"/>
      <c r="E864" s="21"/>
      <c r="F864" s="22">
        <f>TRUNC(SUMIF(N860:N863, N859, F860:F863),0)</f>
        <v>0</v>
      </c>
      <c r="G864" s="21"/>
      <c r="H864" s="22">
        <f>TRUNC(SUMIF(N860:N863, N859, H860:H863),0)</f>
        <v>0</v>
      </c>
      <c r="I864" s="21"/>
      <c r="J864" s="22">
        <f>TRUNC(SUMIF(N860:N863, N859, J860:J863),0)</f>
        <v>0</v>
      </c>
      <c r="K864" s="21"/>
      <c r="L864" s="22">
        <f>F864+H864+J864</f>
        <v>0</v>
      </c>
      <c r="M864" s="19" t="s">
        <v>51</v>
      </c>
      <c r="N864" s="4" t="s">
        <v>81</v>
      </c>
      <c r="O864" s="4" t="s">
        <v>81</v>
      </c>
      <c r="P864" s="4" t="s">
        <v>51</v>
      </c>
      <c r="Q864" s="4" t="s">
        <v>51</v>
      </c>
      <c r="R864" s="4" t="s">
        <v>51</v>
      </c>
      <c r="AV864" s="4" t="s">
        <v>51</v>
      </c>
      <c r="AW864" s="4" t="s">
        <v>51</v>
      </c>
      <c r="AX864" s="4" t="s">
        <v>51</v>
      </c>
      <c r="AY864" s="4" t="s">
        <v>51</v>
      </c>
      <c r="AZ864" s="4" t="s">
        <v>51</v>
      </c>
    </row>
    <row r="865" spans="1:52" ht="30" customHeight="1" x14ac:dyDescent="0.3">
      <c r="A865" s="20"/>
      <c r="B865" s="20"/>
      <c r="C865" s="20"/>
      <c r="D865" s="20"/>
      <c r="E865" s="21"/>
      <c r="F865" s="22"/>
      <c r="G865" s="21"/>
      <c r="H865" s="22"/>
      <c r="I865" s="21"/>
      <c r="J865" s="22"/>
      <c r="K865" s="21"/>
      <c r="L865" s="22"/>
      <c r="M865" s="20"/>
    </row>
    <row r="866" spans="1:52" ht="30" customHeight="1" x14ac:dyDescent="0.3">
      <c r="A866" s="14" t="s">
        <v>1983</v>
      </c>
      <c r="B866" s="15"/>
      <c r="C866" s="15"/>
      <c r="D866" s="15"/>
      <c r="E866" s="16"/>
      <c r="F866" s="17"/>
      <c r="G866" s="16"/>
      <c r="H866" s="17"/>
      <c r="I866" s="16"/>
      <c r="J866" s="17"/>
      <c r="K866" s="16"/>
      <c r="L866" s="17"/>
      <c r="M866" s="18"/>
      <c r="N866" s="4" t="s">
        <v>862</v>
      </c>
    </row>
    <row r="867" spans="1:52" ht="30" customHeight="1" x14ac:dyDescent="0.3">
      <c r="A867" s="19" t="s">
        <v>1669</v>
      </c>
      <c r="B867" s="19" t="s">
        <v>1003</v>
      </c>
      <c r="C867" s="19" t="s">
        <v>1004</v>
      </c>
      <c r="D867" s="20">
        <v>1.2500000000000001E-2</v>
      </c>
      <c r="E867" s="21">
        <f>단가대비표!O182</f>
        <v>0</v>
      </c>
      <c r="F867" s="22">
        <f>TRUNC(E867*D867,1)</f>
        <v>0</v>
      </c>
      <c r="G867" s="21">
        <f>단가대비표!P182</f>
        <v>0</v>
      </c>
      <c r="H867" s="22">
        <f>TRUNC(G867*D867,1)</f>
        <v>0</v>
      </c>
      <c r="I867" s="21">
        <f>단가대비표!V182</f>
        <v>0</v>
      </c>
      <c r="J867" s="22">
        <f>TRUNC(I867*D867,1)</f>
        <v>0</v>
      </c>
      <c r="K867" s="21">
        <f>TRUNC(E867+G867+I867,1)</f>
        <v>0</v>
      </c>
      <c r="L867" s="22">
        <f>TRUNC(F867+H867+J867,1)</f>
        <v>0</v>
      </c>
      <c r="M867" s="19" t="s">
        <v>1665</v>
      </c>
      <c r="N867" s="4" t="s">
        <v>51</v>
      </c>
      <c r="O867" s="4" t="s">
        <v>1670</v>
      </c>
      <c r="P867" s="4" t="s">
        <v>63</v>
      </c>
      <c r="Q867" s="4" t="s">
        <v>63</v>
      </c>
      <c r="R867" s="4" t="s">
        <v>62</v>
      </c>
      <c r="V867" s="2">
        <v>1</v>
      </c>
      <c r="AV867" s="4" t="s">
        <v>51</v>
      </c>
      <c r="AW867" s="4" t="s">
        <v>1984</v>
      </c>
      <c r="AX867" s="4" t="s">
        <v>51</v>
      </c>
      <c r="AY867" s="4" t="s">
        <v>1668</v>
      </c>
      <c r="AZ867" s="4" t="s">
        <v>51</v>
      </c>
    </row>
    <row r="868" spans="1:52" ht="30" customHeight="1" x14ac:dyDescent="0.3">
      <c r="A868" s="19" t="s">
        <v>609</v>
      </c>
      <c r="B868" s="19" t="s">
        <v>1677</v>
      </c>
      <c r="C868" s="19" t="s">
        <v>168</v>
      </c>
      <c r="D868" s="20">
        <v>1</v>
      </c>
      <c r="E868" s="21">
        <v>0</v>
      </c>
      <c r="F868" s="22">
        <f>TRUNC(E868*D868,1)</f>
        <v>0</v>
      </c>
      <c r="G868" s="21">
        <v>0</v>
      </c>
      <c r="H868" s="22">
        <f>TRUNC(G868*D868,1)</f>
        <v>0</v>
      </c>
      <c r="I868" s="21">
        <f>TRUNC(SUMIF(V867:V868, RIGHTB(O868, 1), L867:L868)*U868, 2)</f>
        <v>0</v>
      </c>
      <c r="J868" s="22">
        <f>TRUNC(I868*D868,1)</f>
        <v>0</v>
      </c>
      <c r="K868" s="21">
        <f>TRUNC(E868+G868+I868,1)</f>
        <v>0</v>
      </c>
      <c r="L868" s="22">
        <f>TRUNC(F868+H868+J868,1)</f>
        <v>0</v>
      </c>
      <c r="M868" s="19" t="s">
        <v>51</v>
      </c>
      <c r="N868" s="4" t="s">
        <v>862</v>
      </c>
      <c r="O868" s="4" t="s">
        <v>571</v>
      </c>
      <c r="P868" s="4" t="s">
        <v>63</v>
      </c>
      <c r="Q868" s="4" t="s">
        <v>63</v>
      </c>
      <c r="R868" s="4" t="s">
        <v>63</v>
      </c>
      <c r="S868" s="2">
        <v>3</v>
      </c>
      <c r="T868" s="2">
        <v>2</v>
      </c>
      <c r="U868" s="2">
        <v>1</v>
      </c>
      <c r="AV868" s="4" t="s">
        <v>51</v>
      </c>
      <c r="AW868" s="4" t="s">
        <v>1985</v>
      </c>
      <c r="AX868" s="4" t="s">
        <v>51</v>
      </c>
      <c r="AY868" s="4" t="s">
        <v>51</v>
      </c>
      <c r="AZ868" s="4" t="s">
        <v>51</v>
      </c>
    </row>
    <row r="869" spans="1:52" ht="30" customHeight="1" x14ac:dyDescent="0.3">
      <c r="A869" s="19" t="s">
        <v>974</v>
      </c>
      <c r="B869" s="19" t="s">
        <v>51</v>
      </c>
      <c r="C869" s="19" t="s">
        <v>51</v>
      </c>
      <c r="D869" s="20"/>
      <c r="E869" s="21"/>
      <c r="F869" s="22">
        <f>TRUNC(SUMIF(N867:N868, N866, F867:F868),0)</f>
        <v>0</v>
      </c>
      <c r="G869" s="21"/>
      <c r="H869" s="22">
        <f>TRUNC(SUMIF(N867:N868, N866, H867:H868),0)</f>
        <v>0</v>
      </c>
      <c r="I869" s="21"/>
      <c r="J869" s="22">
        <f>TRUNC(SUMIF(N867:N868, N866, J867:J868),0)</f>
        <v>0</v>
      </c>
      <c r="K869" s="21"/>
      <c r="L869" s="22">
        <f>F869+H869+J869</f>
        <v>0</v>
      </c>
      <c r="M869" s="19" t="s">
        <v>51</v>
      </c>
      <c r="N869" s="4" t="s">
        <v>81</v>
      </c>
      <c r="O869" s="4" t="s">
        <v>81</v>
      </c>
      <c r="P869" s="4" t="s">
        <v>51</v>
      </c>
      <c r="Q869" s="4" t="s">
        <v>51</v>
      </c>
      <c r="R869" s="4" t="s">
        <v>51</v>
      </c>
      <c r="AV869" s="4" t="s">
        <v>51</v>
      </c>
      <c r="AW869" s="4" t="s">
        <v>51</v>
      </c>
      <c r="AX869" s="4" t="s">
        <v>51</v>
      </c>
      <c r="AY869" s="4" t="s">
        <v>51</v>
      </c>
      <c r="AZ869" s="4" t="s">
        <v>51</v>
      </c>
    </row>
    <row r="870" spans="1:52" ht="30" customHeight="1" x14ac:dyDescent="0.3">
      <c r="A870" s="20"/>
      <c r="B870" s="20"/>
      <c r="C870" s="20"/>
      <c r="D870" s="20"/>
      <c r="E870" s="21"/>
      <c r="F870" s="22"/>
      <c r="G870" s="21"/>
      <c r="H870" s="22"/>
      <c r="I870" s="21"/>
      <c r="J870" s="22"/>
      <c r="K870" s="21"/>
      <c r="L870" s="22"/>
      <c r="M870" s="20"/>
    </row>
    <row r="871" spans="1:52" ht="30" customHeight="1" x14ac:dyDescent="0.3">
      <c r="A871" s="14" t="s">
        <v>1986</v>
      </c>
      <c r="B871" s="15"/>
      <c r="C871" s="15"/>
      <c r="D871" s="15"/>
      <c r="E871" s="16"/>
      <c r="F871" s="17"/>
      <c r="G871" s="16"/>
      <c r="H871" s="17"/>
      <c r="I871" s="16"/>
      <c r="J871" s="17"/>
      <c r="K871" s="16"/>
      <c r="L871" s="17"/>
      <c r="M871" s="18"/>
      <c r="N871" s="4" t="s">
        <v>866</v>
      </c>
    </row>
    <row r="872" spans="1:52" ht="30" customHeight="1" x14ac:dyDescent="0.3">
      <c r="A872" s="19" t="s">
        <v>1669</v>
      </c>
      <c r="B872" s="19" t="s">
        <v>1003</v>
      </c>
      <c r="C872" s="19" t="s">
        <v>1004</v>
      </c>
      <c r="D872" s="20">
        <v>1.2500000000000001E-2</v>
      </c>
      <c r="E872" s="21">
        <f>단가대비표!O182</f>
        <v>0</v>
      </c>
      <c r="F872" s="22">
        <f>TRUNC(E872*D872,1)</f>
        <v>0</v>
      </c>
      <c r="G872" s="21">
        <f>단가대비표!P182</f>
        <v>0</v>
      </c>
      <c r="H872" s="22">
        <f>TRUNC(G872*D872,1)</f>
        <v>0</v>
      </c>
      <c r="I872" s="21">
        <f>단가대비표!V182</f>
        <v>0</v>
      </c>
      <c r="J872" s="22">
        <f>TRUNC(I872*D872,1)</f>
        <v>0</v>
      </c>
      <c r="K872" s="21">
        <f t="shared" ref="K872:L875" si="148">TRUNC(E872+G872+I872,1)</f>
        <v>0</v>
      </c>
      <c r="L872" s="22">
        <f t="shared" si="148"/>
        <v>0</v>
      </c>
      <c r="M872" s="19" t="s">
        <v>1665</v>
      </c>
      <c r="N872" s="4" t="s">
        <v>51</v>
      </c>
      <c r="O872" s="4" t="s">
        <v>1670</v>
      </c>
      <c r="P872" s="4" t="s">
        <v>63</v>
      </c>
      <c r="Q872" s="4" t="s">
        <v>63</v>
      </c>
      <c r="R872" s="4" t="s">
        <v>62</v>
      </c>
      <c r="V872" s="2">
        <v>1</v>
      </c>
      <c r="AV872" s="4" t="s">
        <v>51</v>
      </c>
      <c r="AW872" s="4" t="s">
        <v>1987</v>
      </c>
      <c r="AX872" s="4" t="s">
        <v>51</v>
      </c>
      <c r="AY872" s="4" t="s">
        <v>1668</v>
      </c>
      <c r="AZ872" s="4" t="s">
        <v>51</v>
      </c>
    </row>
    <row r="873" spans="1:52" ht="30" customHeight="1" x14ac:dyDescent="0.3">
      <c r="A873" s="19" t="s">
        <v>1672</v>
      </c>
      <c r="B873" s="19" t="s">
        <v>1673</v>
      </c>
      <c r="C873" s="19" t="s">
        <v>1674</v>
      </c>
      <c r="D873" s="20">
        <v>0.1</v>
      </c>
      <c r="E873" s="21">
        <f>단가대비표!O157</f>
        <v>0</v>
      </c>
      <c r="F873" s="22">
        <f>TRUNC(E873*D873,1)</f>
        <v>0</v>
      </c>
      <c r="G873" s="21">
        <f>단가대비표!P157</f>
        <v>0</v>
      </c>
      <c r="H873" s="22">
        <f>TRUNC(G873*D873,1)</f>
        <v>0</v>
      </c>
      <c r="I873" s="21">
        <f>단가대비표!V157</f>
        <v>0</v>
      </c>
      <c r="J873" s="22">
        <f>TRUNC(I873*D873,1)</f>
        <v>0</v>
      </c>
      <c r="K873" s="21">
        <f t="shared" si="148"/>
        <v>0</v>
      </c>
      <c r="L873" s="22">
        <f t="shared" si="148"/>
        <v>0</v>
      </c>
      <c r="M873" s="19" t="s">
        <v>1665</v>
      </c>
      <c r="N873" s="4" t="s">
        <v>51</v>
      </c>
      <c r="O873" s="4" t="s">
        <v>1675</v>
      </c>
      <c r="P873" s="4" t="s">
        <v>63</v>
      </c>
      <c r="Q873" s="4" t="s">
        <v>63</v>
      </c>
      <c r="R873" s="4" t="s">
        <v>62</v>
      </c>
      <c r="V873" s="2">
        <v>1</v>
      </c>
      <c r="AV873" s="4" t="s">
        <v>51</v>
      </c>
      <c r="AW873" s="4" t="s">
        <v>1988</v>
      </c>
      <c r="AX873" s="4" t="s">
        <v>51</v>
      </c>
      <c r="AY873" s="4" t="s">
        <v>1668</v>
      </c>
      <c r="AZ873" s="4" t="s">
        <v>51</v>
      </c>
    </row>
    <row r="874" spans="1:52" ht="30" customHeight="1" x14ac:dyDescent="0.3">
      <c r="A874" s="19" t="s">
        <v>1700</v>
      </c>
      <c r="B874" s="19" t="s">
        <v>51</v>
      </c>
      <c r="C874" s="19" t="s">
        <v>86</v>
      </c>
      <c r="D874" s="20">
        <v>1</v>
      </c>
      <c r="E874" s="21">
        <f>단가대비표!O156</f>
        <v>0</v>
      </c>
      <c r="F874" s="22">
        <f>TRUNC(E874*D874,1)</f>
        <v>0</v>
      </c>
      <c r="G874" s="21">
        <f>단가대비표!P156</f>
        <v>0</v>
      </c>
      <c r="H874" s="22">
        <f>TRUNC(G874*D874,1)</f>
        <v>0</v>
      </c>
      <c r="I874" s="21">
        <f>단가대비표!V156</f>
        <v>0</v>
      </c>
      <c r="J874" s="22">
        <f>TRUNC(I874*D874,1)</f>
        <v>0</v>
      </c>
      <c r="K874" s="21">
        <f t="shared" si="148"/>
        <v>0</v>
      </c>
      <c r="L874" s="22">
        <f t="shared" si="148"/>
        <v>0</v>
      </c>
      <c r="M874" s="19" t="s">
        <v>1665</v>
      </c>
      <c r="N874" s="4" t="s">
        <v>51</v>
      </c>
      <c r="O874" s="4" t="s">
        <v>1701</v>
      </c>
      <c r="P874" s="4" t="s">
        <v>63</v>
      </c>
      <c r="Q874" s="4" t="s">
        <v>63</v>
      </c>
      <c r="R874" s="4" t="s">
        <v>62</v>
      </c>
      <c r="V874" s="2">
        <v>1</v>
      </c>
      <c r="AV874" s="4" t="s">
        <v>51</v>
      </c>
      <c r="AW874" s="4" t="s">
        <v>1989</v>
      </c>
      <c r="AX874" s="4" t="s">
        <v>51</v>
      </c>
      <c r="AY874" s="4" t="s">
        <v>1668</v>
      </c>
      <c r="AZ874" s="4" t="s">
        <v>51</v>
      </c>
    </row>
    <row r="875" spans="1:52" ht="30" customHeight="1" x14ac:dyDescent="0.3">
      <c r="A875" s="19" t="s">
        <v>609</v>
      </c>
      <c r="B875" s="19" t="s">
        <v>1677</v>
      </c>
      <c r="C875" s="19" t="s">
        <v>168</v>
      </c>
      <c r="D875" s="20">
        <v>1</v>
      </c>
      <c r="E875" s="21">
        <v>0</v>
      </c>
      <c r="F875" s="22">
        <f>TRUNC(E875*D875,1)</f>
        <v>0</v>
      </c>
      <c r="G875" s="21">
        <v>0</v>
      </c>
      <c r="H875" s="22">
        <f>TRUNC(G875*D875,1)</f>
        <v>0</v>
      </c>
      <c r="I875" s="21">
        <f>TRUNC(SUMIF(V872:V875, RIGHTB(O875, 1), L872:L875)*U875, 2)</f>
        <v>0</v>
      </c>
      <c r="J875" s="22">
        <f>TRUNC(I875*D875,1)</f>
        <v>0</v>
      </c>
      <c r="K875" s="21">
        <f t="shared" si="148"/>
        <v>0</v>
      </c>
      <c r="L875" s="22">
        <f t="shared" si="148"/>
        <v>0</v>
      </c>
      <c r="M875" s="19" t="s">
        <v>51</v>
      </c>
      <c r="N875" s="4" t="s">
        <v>866</v>
      </c>
      <c r="O875" s="4" t="s">
        <v>571</v>
      </c>
      <c r="P875" s="4" t="s">
        <v>63</v>
      </c>
      <c r="Q875" s="4" t="s">
        <v>63</v>
      </c>
      <c r="R875" s="4" t="s">
        <v>63</v>
      </c>
      <c r="S875" s="2">
        <v>3</v>
      </c>
      <c r="T875" s="2">
        <v>2</v>
      </c>
      <c r="U875" s="2">
        <v>1</v>
      </c>
      <c r="AV875" s="4" t="s">
        <v>51</v>
      </c>
      <c r="AW875" s="4" t="s">
        <v>1990</v>
      </c>
      <c r="AX875" s="4" t="s">
        <v>51</v>
      </c>
      <c r="AY875" s="4" t="s">
        <v>51</v>
      </c>
      <c r="AZ875" s="4" t="s">
        <v>51</v>
      </c>
    </row>
    <row r="876" spans="1:52" ht="30" customHeight="1" x14ac:dyDescent="0.3">
      <c r="A876" s="19" t="s">
        <v>974</v>
      </c>
      <c r="B876" s="19" t="s">
        <v>51</v>
      </c>
      <c r="C876" s="19" t="s">
        <v>51</v>
      </c>
      <c r="D876" s="20"/>
      <c r="E876" s="21"/>
      <c r="F876" s="22">
        <f>TRUNC(SUMIF(N872:N875, N871, F872:F875),0)</f>
        <v>0</v>
      </c>
      <c r="G876" s="21"/>
      <c r="H876" s="22">
        <f>TRUNC(SUMIF(N872:N875, N871, H872:H875),0)</f>
        <v>0</v>
      </c>
      <c r="I876" s="21"/>
      <c r="J876" s="22">
        <f>TRUNC(SUMIF(N872:N875, N871, J872:J875),0)</f>
        <v>0</v>
      </c>
      <c r="K876" s="21"/>
      <c r="L876" s="22">
        <f>F876+H876+J876</f>
        <v>0</v>
      </c>
      <c r="M876" s="19" t="s">
        <v>51</v>
      </c>
      <c r="N876" s="4" t="s">
        <v>81</v>
      </c>
      <c r="O876" s="4" t="s">
        <v>81</v>
      </c>
      <c r="P876" s="4" t="s">
        <v>51</v>
      </c>
      <c r="Q876" s="4" t="s">
        <v>51</v>
      </c>
      <c r="R876" s="4" t="s">
        <v>51</v>
      </c>
      <c r="AV876" s="4" t="s">
        <v>51</v>
      </c>
      <c r="AW876" s="4" t="s">
        <v>51</v>
      </c>
      <c r="AX876" s="4" t="s">
        <v>51</v>
      </c>
      <c r="AY876" s="4" t="s">
        <v>51</v>
      </c>
      <c r="AZ876" s="4" t="s">
        <v>51</v>
      </c>
    </row>
    <row r="877" spans="1:52" ht="30" customHeight="1" x14ac:dyDescent="0.3">
      <c r="A877" s="20"/>
      <c r="B877" s="20"/>
      <c r="C877" s="20"/>
      <c r="D877" s="20"/>
      <c r="E877" s="21"/>
      <c r="F877" s="22"/>
      <c r="G877" s="21"/>
      <c r="H877" s="22"/>
      <c r="I877" s="21"/>
      <c r="J877" s="22"/>
      <c r="K877" s="21"/>
      <c r="L877" s="22"/>
      <c r="M877" s="20"/>
    </row>
    <row r="878" spans="1:52" ht="30" customHeight="1" x14ac:dyDescent="0.3">
      <c r="A878" s="14" t="s">
        <v>1991</v>
      </c>
      <c r="B878" s="15"/>
      <c r="C878" s="15"/>
      <c r="D878" s="15"/>
      <c r="E878" s="16"/>
      <c r="F878" s="17"/>
      <c r="G878" s="16"/>
      <c r="H878" s="17"/>
      <c r="I878" s="16"/>
      <c r="J878" s="17"/>
      <c r="K878" s="16"/>
      <c r="L878" s="17"/>
      <c r="M878" s="18"/>
      <c r="N878" s="4" t="s">
        <v>870</v>
      </c>
    </row>
    <row r="879" spans="1:52" ht="30" customHeight="1" x14ac:dyDescent="0.3">
      <c r="A879" s="19" t="s">
        <v>1695</v>
      </c>
      <c r="B879" s="19" t="s">
        <v>1003</v>
      </c>
      <c r="C879" s="19" t="s">
        <v>1004</v>
      </c>
      <c r="D879" s="20">
        <v>2.5000000000000001E-2</v>
      </c>
      <c r="E879" s="21">
        <f>단가대비표!O180</f>
        <v>0</v>
      </c>
      <c r="F879" s="22">
        <f>TRUNC(E879*D879,1)</f>
        <v>0</v>
      </c>
      <c r="G879" s="21">
        <f>단가대비표!P180</f>
        <v>0</v>
      </c>
      <c r="H879" s="22">
        <f>TRUNC(G879*D879,1)</f>
        <v>0</v>
      </c>
      <c r="I879" s="21">
        <f>단가대비표!V180</f>
        <v>0</v>
      </c>
      <c r="J879" s="22">
        <f>TRUNC(I879*D879,1)</f>
        <v>0</v>
      </c>
      <c r="K879" s="21">
        <f t="shared" ref="K879:L882" si="149">TRUNC(E879+G879+I879,1)</f>
        <v>0</v>
      </c>
      <c r="L879" s="22">
        <f t="shared" si="149"/>
        <v>0</v>
      </c>
      <c r="M879" s="19" t="s">
        <v>1665</v>
      </c>
      <c r="N879" s="4" t="s">
        <v>51</v>
      </c>
      <c r="O879" s="4" t="s">
        <v>1696</v>
      </c>
      <c r="P879" s="4" t="s">
        <v>63</v>
      </c>
      <c r="Q879" s="4" t="s">
        <v>63</v>
      </c>
      <c r="R879" s="4" t="s">
        <v>62</v>
      </c>
      <c r="V879" s="2">
        <v>1</v>
      </c>
      <c r="AV879" s="4" t="s">
        <v>51</v>
      </c>
      <c r="AW879" s="4" t="s">
        <v>1992</v>
      </c>
      <c r="AX879" s="4" t="s">
        <v>51</v>
      </c>
      <c r="AY879" s="4" t="s">
        <v>1668</v>
      </c>
      <c r="AZ879" s="4" t="s">
        <v>51</v>
      </c>
    </row>
    <row r="880" spans="1:52" ht="30" customHeight="1" x14ac:dyDescent="0.3">
      <c r="A880" s="19" t="s">
        <v>1664</v>
      </c>
      <c r="B880" s="19" t="s">
        <v>1003</v>
      </c>
      <c r="C880" s="19" t="s">
        <v>1004</v>
      </c>
      <c r="D880" s="20">
        <v>2.5000000000000001E-2</v>
      </c>
      <c r="E880" s="21">
        <f>단가대비표!O181</f>
        <v>0</v>
      </c>
      <c r="F880" s="22">
        <f>TRUNC(E880*D880,1)</f>
        <v>0</v>
      </c>
      <c r="G880" s="21">
        <f>단가대비표!P181</f>
        <v>0</v>
      </c>
      <c r="H880" s="22">
        <f>TRUNC(G880*D880,1)</f>
        <v>0</v>
      </c>
      <c r="I880" s="21">
        <f>단가대비표!V181</f>
        <v>0</v>
      </c>
      <c r="J880" s="22">
        <f>TRUNC(I880*D880,1)</f>
        <v>0</v>
      </c>
      <c r="K880" s="21">
        <f t="shared" si="149"/>
        <v>0</v>
      </c>
      <c r="L880" s="22">
        <f t="shared" si="149"/>
        <v>0</v>
      </c>
      <c r="M880" s="19" t="s">
        <v>1665</v>
      </c>
      <c r="N880" s="4" t="s">
        <v>51</v>
      </c>
      <c r="O880" s="4" t="s">
        <v>1666</v>
      </c>
      <c r="P880" s="4" t="s">
        <v>63</v>
      </c>
      <c r="Q880" s="4" t="s">
        <v>63</v>
      </c>
      <c r="R880" s="4" t="s">
        <v>62</v>
      </c>
      <c r="V880" s="2">
        <v>1</v>
      </c>
      <c r="AV880" s="4" t="s">
        <v>51</v>
      </c>
      <c r="AW880" s="4" t="s">
        <v>1993</v>
      </c>
      <c r="AX880" s="4" t="s">
        <v>51</v>
      </c>
      <c r="AY880" s="4" t="s">
        <v>1668</v>
      </c>
      <c r="AZ880" s="4" t="s">
        <v>51</v>
      </c>
    </row>
    <row r="881" spans="1:52" ht="30" customHeight="1" x14ac:dyDescent="0.3">
      <c r="A881" s="19" t="s">
        <v>1672</v>
      </c>
      <c r="B881" s="19" t="s">
        <v>1673</v>
      </c>
      <c r="C881" s="19" t="s">
        <v>1674</v>
      </c>
      <c r="D881" s="20">
        <v>3.5</v>
      </c>
      <c r="E881" s="21">
        <f>단가대비표!O157</f>
        <v>0</v>
      </c>
      <c r="F881" s="22">
        <f>TRUNC(E881*D881,1)</f>
        <v>0</v>
      </c>
      <c r="G881" s="21">
        <f>단가대비표!P157</f>
        <v>0</v>
      </c>
      <c r="H881" s="22">
        <f>TRUNC(G881*D881,1)</f>
        <v>0</v>
      </c>
      <c r="I881" s="21">
        <f>단가대비표!V157</f>
        <v>0</v>
      </c>
      <c r="J881" s="22">
        <f>TRUNC(I881*D881,1)</f>
        <v>0</v>
      </c>
      <c r="K881" s="21">
        <f t="shared" si="149"/>
        <v>0</v>
      </c>
      <c r="L881" s="22">
        <f t="shared" si="149"/>
        <v>0</v>
      </c>
      <c r="M881" s="19" t="s">
        <v>1665</v>
      </c>
      <c r="N881" s="4" t="s">
        <v>51</v>
      </c>
      <c r="O881" s="4" t="s">
        <v>1675</v>
      </c>
      <c r="P881" s="4" t="s">
        <v>63</v>
      </c>
      <c r="Q881" s="4" t="s">
        <v>63</v>
      </c>
      <c r="R881" s="4" t="s">
        <v>62</v>
      </c>
      <c r="V881" s="2">
        <v>1</v>
      </c>
      <c r="AV881" s="4" t="s">
        <v>51</v>
      </c>
      <c r="AW881" s="4" t="s">
        <v>1994</v>
      </c>
      <c r="AX881" s="4" t="s">
        <v>51</v>
      </c>
      <c r="AY881" s="4" t="s">
        <v>1668</v>
      </c>
      <c r="AZ881" s="4" t="s">
        <v>51</v>
      </c>
    </row>
    <row r="882" spans="1:52" ht="30" customHeight="1" x14ac:dyDescent="0.3">
      <c r="A882" s="19" t="s">
        <v>609</v>
      </c>
      <c r="B882" s="19" t="s">
        <v>1677</v>
      </c>
      <c r="C882" s="19" t="s">
        <v>168</v>
      </c>
      <c r="D882" s="20">
        <v>1</v>
      </c>
      <c r="E882" s="21">
        <v>0</v>
      </c>
      <c r="F882" s="22">
        <f>TRUNC(E882*D882,1)</f>
        <v>0</v>
      </c>
      <c r="G882" s="21">
        <v>0</v>
      </c>
      <c r="H882" s="22">
        <f>TRUNC(G882*D882,1)</f>
        <v>0</v>
      </c>
      <c r="I882" s="21">
        <f>TRUNC(SUMIF(V879:V882, RIGHTB(O882, 1), L879:L882)*U882, 2)</f>
        <v>0</v>
      </c>
      <c r="J882" s="22">
        <f>TRUNC(I882*D882,1)</f>
        <v>0</v>
      </c>
      <c r="K882" s="21">
        <f t="shared" si="149"/>
        <v>0</v>
      </c>
      <c r="L882" s="22">
        <f t="shared" si="149"/>
        <v>0</v>
      </c>
      <c r="M882" s="19" t="s">
        <v>51</v>
      </c>
      <c r="N882" s="4" t="s">
        <v>870</v>
      </c>
      <c r="O882" s="4" t="s">
        <v>571</v>
      </c>
      <c r="P882" s="4" t="s">
        <v>63</v>
      </c>
      <c r="Q882" s="4" t="s">
        <v>63</v>
      </c>
      <c r="R882" s="4" t="s">
        <v>63</v>
      </c>
      <c r="S882" s="2">
        <v>3</v>
      </c>
      <c r="T882" s="2">
        <v>2</v>
      </c>
      <c r="U882" s="2">
        <v>1</v>
      </c>
      <c r="AV882" s="4" t="s">
        <v>51</v>
      </c>
      <c r="AW882" s="4" t="s">
        <v>1995</v>
      </c>
      <c r="AX882" s="4" t="s">
        <v>51</v>
      </c>
      <c r="AY882" s="4" t="s">
        <v>51</v>
      </c>
      <c r="AZ882" s="4" t="s">
        <v>51</v>
      </c>
    </row>
    <row r="883" spans="1:52" ht="30" customHeight="1" x14ac:dyDescent="0.3">
      <c r="A883" s="19" t="s">
        <v>974</v>
      </c>
      <c r="B883" s="19" t="s">
        <v>51</v>
      </c>
      <c r="C883" s="19" t="s">
        <v>51</v>
      </c>
      <c r="D883" s="20"/>
      <c r="E883" s="21"/>
      <c r="F883" s="22">
        <f>TRUNC(SUMIF(N879:N882, N878, F879:F882),0)</f>
        <v>0</v>
      </c>
      <c r="G883" s="21"/>
      <c r="H883" s="22">
        <f>TRUNC(SUMIF(N879:N882, N878, H879:H882),0)</f>
        <v>0</v>
      </c>
      <c r="I883" s="21"/>
      <c r="J883" s="22">
        <f>TRUNC(SUMIF(N879:N882, N878, J879:J882),0)</f>
        <v>0</v>
      </c>
      <c r="K883" s="21"/>
      <c r="L883" s="22">
        <f>F883+H883+J883</f>
        <v>0</v>
      </c>
      <c r="M883" s="19" t="s">
        <v>51</v>
      </c>
      <c r="N883" s="4" t="s">
        <v>81</v>
      </c>
      <c r="O883" s="4" t="s">
        <v>81</v>
      </c>
      <c r="P883" s="4" t="s">
        <v>51</v>
      </c>
      <c r="Q883" s="4" t="s">
        <v>51</v>
      </c>
      <c r="R883" s="4" t="s">
        <v>51</v>
      </c>
      <c r="AV883" s="4" t="s">
        <v>51</v>
      </c>
      <c r="AW883" s="4" t="s">
        <v>51</v>
      </c>
      <c r="AX883" s="4" t="s">
        <v>51</v>
      </c>
      <c r="AY883" s="4" t="s">
        <v>51</v>
      </c>
      <c r="AZ883" s="4" t="s">
        <v>51</v>
      </c>
    </row>
    <row r="884" spans="1:52" ht="30" customHeight="1" x14ac:dyDescent="0.3">
      <c r="A884" s="20"/>
      <c r="B884" s="20"/>
      <c r="C884" s="20"/>
      <c r="D884" s="20"/>
      <c r="E884" s="21"/>
      <c r="F884" s="22"/>
      <c r="G884" s="21"/>
      <c r="H884" s="22"/>
      <c r="I884" s="21"/>
      <c r="J884" s="22"/>
      <c r="K884" s="21"/>
      <c r="L884" s="22"/>
      <c r="M884" s="20"/>
    </row>
    <row r="885" spans="1:52" ht="30" customHeight="1" x14ac:dyDescent="0.3">
      <c r="A885" s="14" t="s">
        <v>1996</v>
      </c>
      <c r="B885" s="15"/>
      <c r="C885" s="15"/>
      <c r="D885" s="15"/>
      <c r="E885" s="16"/>
      <c r="F885" s="17"/>
      <c r="G885" s="16"/>
      <c r="H885" s="17"/>
      <c r="I885" s="16"/>
      <c r="J885" s="17"/>
      <c r="K885" s="16"/>
      <c r="L885" s="17"/>
      <c r="M885" s="18"/>
      <c r="N885" s="4" t="s">
        <v>874</v>
      </c>
    </row>
    <row r="886" spans="1:52" ht="30" customHeight="1" x14ac:dyDescent="0.3">
      <c r="A886" s="19" t="s">
        <v>1705</v>
      </c>
      <c r="B886" s="19" t="s">
        <v>1003</v>
      </c>
      <c r="C886" s="19" t="s">
        <v>1004</v>
      </c>
      <c r="D886" s="20">
        <v>0.125</v>
      </c>
      <c r="E886" s="21">
        <f>단가대비표!O179</f>
        <v>0</v>
      </c>
      <c r="F886" s="22">
        <f t="shared" ref="F886:F891" si="150">TRUNC(E886*D886,1)</f>
        <v>0</v>
      </c>
      <c r="G886" s="21">
        <f>단가대비표!P179</f>
        <v>0</v>
      </c>
      <c r="H886" s="22">
        <f t="shared" ref="H886:H891" si="151">TRUNC(G886*D886,1)</f>
        <v>0</v>
      </c>
      <c r="I886" s="21">
        <f>단가대비표!V179</f>
        <v>0</v>
      </c>
      <c r="J886" s="22">
        <f t="shared" ref="J886:J891" si="152">TRUNC(I886*D886,1)</f>
        <v>0</v>
      </c>
      <c r="K886" s="21">
        <f t="shared" ref="K886:L891" si="153">TRUNC(E886+G886+I886,1)</f>
        <v>0</v>
      </c>
      <c r="L886" s="22">
        <f t="shared" si="153"/>
        <v>0</v>
      </c>
      <c r="M886" s="19" t="s">
        <v>1665</v>
      </c>
      <c r="N886" s="4" t="s">
        <v>51</v>
      </c>
      <c r="O886" s="4" t="s">
        <v>1706</v>
      </c>
      <c r="P886" s="4" t="s">
        <v>63</v>
      </c>
      <c r="Q886" s="4" t="s">
        <v>63</v>
      </c>
      <c r="R886" s="4" t="s">
        <v>62</v>
      </c>
      <c r="V886" s="2">
        <v>1</v>
      </c>
      <c r="AV886" s="4" t="s">
        <v>51</v>
      </c>
      <c r="AW886" s="4" t="s">
        <v>1997</v>
      </c>
      <c r="AX886" s="4" t="s">
        <v>51</v>
      </c>
      <c r="AY886" s="4" t="s">
        <v>1668</v>
      </c>
      <c r="AZ886" s="4" t="s">
        <v>51</v>
      </c>
    </row>
    <row r="887" spans="1:52" ht="30" customHeight="1" x14ac:dyDescent="0.3">
      <c r="A887" s="19" t="s">
        <v>1695</v>
      </c>
      <c r="B887" s="19" t="s">
        <v>1003</v>
      </c>
      <c r="C887" s="19" t="s">
        <v>1004</v>
      </c>
      <c r="D887" s="20">
        <v>1.25</v>
      </c>
      <c r="E887" s="21">
        <f>단가대비표!O180</f>
        <v>0</v>
      </c>
      <c r="F887" s="22">
        <f t="shared" si="150"/>
        <v>0</v>
      </c>
      <c r="G887" s="21">
        <f>단가대비표!P180</f>
        <v>0</v>
      </c>
      <c r="H887" s="22">
        <f t="shared" si="151"/>
        <v>0</v>
      </c>
      <c r="I887" s="21">
        <f>단가대비표!V180</f>
        <v>0</v>
      </c>
      <c r="J887" s="22">
        <f t="shared" si="152"/>
        <v>0</v>
      </c>
      <c r="K887" s="21">
        <f t="shared" si="153"/>
        <v>0</v>
      </c>
      <c r="L887" s="22">
        <f t="shared" si="153"/>
        <v>0</v>
      </c>
      <c r="M887" s="19" t="s">
        <v>1665</v>
      </c>
      <c r="N887" s="4" t="s">
        <v>51</v>
      </c>
      <c r="O887" s="4" t="s">
        <v>1696</v>
      </c>
      <c r="P887" s="4" t="s">
        <v>63</v>
      </c>
      <c r="Q887" s="4" t="s">
        <v>63</v>
      </c>
      <c r="R887" s="4" t="s">
        <v>62</v>
      </c>
      <c r="V887" s="2">
        <v>1</v>
      </c>
      <c r="AV887" s="4" t="s">
        <v>51</v>
      </c>
      <c r="AW887" s="4" t="s">
        <v>1998</v>
      </c>
      <c r="AX887" s="4" t="s">
        <v>51</v>
      </c>
      <c r="AY887" s="4" t="s">
        <v>1668</v>
      </c>
      <c r="AZ887" s="4" t="s">
        <v>51</v>
      </c>
    </row>
    <row r="888" spans="1:52" ht="30" customHeight="1" x14ac:dyDescent="0.3">
      <c r="A888" s="19" t="s">
        <v>1664</v>
      </c>
      <c r="B888" s="19" t="s">
        <v>1003</v>
      </c>
      <c r="C888" s="19" t="s">
        <v>1004</v>
      </c>
      <c r="D888" s="20">
        <v>0.875</v>
      </c>
      <c r="E888" s="21">
        <f>단가대비표!O181</f>
        <v>0</v>
      </c>
      <c r="F888" s="22">
        <f t="shared" si="150"/>
        <v>0</v>
      </c>
      <c r="G888" s="21">
        <f>단가대비표!P181</f>
        <v>0</v>
      </c>
      <c r="H888" s="22">
        <f t="shared" si="151"/>
        <v>0</v>
      </c>
      <c r="I888" s="21">
        <f>단가대비표!V181</f>
        <v>0</v>
      </c>
      <c r="J888" s="22">
        <f t="shared" si="152"/>
        <v>0</v>
      </c>
      <c r="K888" s="21">
        <f t="shared" si="153"/>
        <v>0</v>
      </c>
      <c r="L888" s="22">
        <f t="shared" si="153"/>
        <v>0</v>
      </c>
      <c r="M888" s="19" t="s">
        <v>1665</v>
      </c>
      <c r="N888" s="4" t="s">
        <v>51</v>
      </c>
      <c r="O888" s="4" t="s">
        <v>1666</v>
      </c>
      <c r="P888" s="4" t="s">
        <v>63</v>
      </c>
      <c r="Q888" s="4" t="s">
        <v>63</v>
      </c>
      <c r="R888" s="4" t="s">
        <v>62</v>
      </c>
      <c r="V888" s="2">
        <v>1</v>
      </c>
      <c r="AV888" s="4" t="s">
        <v>51</v>
      </c>
      <c r="AW888" s="4" t="s">
        <v>1999</v>
      </c>
      <c r="AX888" s="4" t="s">
        <v>51</v>
      </c>
      <c r="AY888" s="4" t="s">
        <v>1668</v>
      </c>
      <c r="AZ888" s="4" t="s">
        <v>51</v>
      </c>
    </row>
    <row r="889" spans="1:52" ht="30" customHeight="1" x14ac:dyDescent="0.3">
      <c r="A889" s="19" t="s">
        <v>1669</v>
      </c>
      <c r="B889" s="19" t="s">
        <v>1003</v>
      </c>
      <c r="C889" s="19" t="s">
        <v>1004</v>
      </c>
      <c r="D889" s="20">
        <v>0.375</v>
      </c>
      <c r="E889" s="21">
        <f>단가대비표!O182</f>
        <v>0</v>
      </c>
      <c r="F889" s="22">
        <f t="shared" si="150"/>
        <v>0</v>
      </c>
      <c r="G889" s="21">
        <f>단가대비표!P182</f>
        <v>0</v>
      </c>
      <c r="H889" s="22">
        <f t="shared" si="151"/>
        <v>0</v>
      </c>
      <c r="I889" s="21">
        <f>단가대비표!V182</f>
        <v>0</v>
      </c>
      <c r="J889" s="22">
        <f t="shared" si="152"/>
        <v>0</v>
      </c>
      <c r="K889" s="21">
        <f t="shared" si="153"/>
        <v>0</v>
      </c>
      <c r="L889" s="22">
        <f t="shared" si="153"/>
        <v>0</v>
      </c>
      <c r="M889" s="19" t="s">
        <v>1665</v>
      </c>
      <c r="N889" s="4" t="s">
        <v>51</v>
      </c>
      <c r="O889" s="4" t="s">
        <v>1670</v>
      </c>
      <c r="P889" s="4" t="s">
        <v>63</v>
      </c>
      <c r="Q889" s="4" t="s">
        <v>63</v>
      </c>
      <c r="R889" s="4" t="s">
        <v>62</v>
      </c>
      <c r="V889" s="2">
        <v>1</v>
      </c>
      <c r="AV889" s="4" t="s">
        <v>51</v>
      </c>
      <c r="AW889" s="4" t="s">
        <v>2000</v>
      </c>
      <c r="AX889" s="4" t="s">
        <v>51</v>
      </c>
      <c r="AY889" s="4" t="s">
        <v>1668</v>
      </c>
      <c r="AZ889" s="4" t="s">
        <v>51</v>
      </c>
    </row>
    <row r="890" spans="1:52" ht="30" customHeight="1" x14ac:dyDescent="0.3">
      <c r="A890" s="19" t="s">
        <v>1672</v>
      </c>
      <c r="B890" s="19" t="s">
        <v>1673</v>
      </c>
      <c r="C890" s="19" t="s">
        <v>1674</v>
      </c>
      <c r="D890" s="20">
        <v>30</v>
      </c>
      <c r="E890" s="21">
        <f>단가대비표!O157</f>
        <v>0</v>
      </c>
      <c r="F890" s="22">
        <f t="shared" si="150"/>
        <v>0</v>
      </c>
      <c r="G890" s="21">
        <f>단가대비표!P157</f>
        <v>0</v>
      </c>
      <c r="H890" s="22">
        <f t="shared" si="151"/>
        <v>0</v>
      </c>
      <c r="I890" s="21">
        <f>단가대비표!V157</f>
        <v>0</v>
      </c>
      <c r="J890" s="22">
        <f t="shared" si="152"/>
        <v>0</v>
      </c>
      <c r="K890" s="21">
        <f t="shared" si="153"/>
        <v>0</v>
      </c>
      <c r="L890" s="22">
        <f t="shared" si="153"/>
        <v>0</v>
      </c>
      <c r="M890" s="19" t="s">
        <v>1665</v>
      </c>
      <c r="N890" s="4" t="s">
        <v>51</v>
      </c>
      <c r="O890" s="4" t="s">
        <v>1675</v>
      </c>
      <c r="P890" s="4" t="s">
        <v>63</v>
      </c>
      <c r="Q890" s="4" t="s">
        <v>63</v>
      </c>
      <c r="R890" s="4" t="s">
        <v>62</v>
      </c>
      <c r="V890" s="2">
        <v>1</v>
      </c>
      <c r="AV890" s="4" t="s">
        <v>51</v>
      </c>
      <c r="AW890" s="4" t="s">
        <v>2001</v>
      </c>
      <c r="AX890" s="4" t="s">
        <v>51</v>
      </c>
      <c r="AY890" s="4" t="s">
        <v>1668</v>
      </c>
      <c r="AZ890" s="4" t="s">
        <v>51</v>
      </c>
    </row>
    <row r="891" spans="1:52" ht="30" customHeight="1" x14ac:dyDescent="0.3">
      <c r="A891" s="19" t="s">
        <v>609</v>
      </c>
      <c r="B891" s="19" t="s">
        <v>1677</v>
      </c>
      <c r="C891" s="19" t="s">
        <v>168</v>
      </c>
      <c r="D891" s="20">
        <v>1</v>
      </c>
      <c r="E891" s="21">
        <v>0</v>
      </c>
      <c r="F891" s="22">
        <f t="shared" si="150"/>
        <v>0</v>
      </c>
      <c r="G891" s="21">
        <v>0</v>
      </c>
      <c r="H891" s="22">
        <f t="shared" si="151"/>
        <v>0</v>
      </c>
      <c r="I891" s="21">
        <f>TRUNC(SUMIF(V886:V891, RIGHTB(O891, 1), L886:L891)*U891, 2)</f>
        <v>0</v>
      </c>
      <c r="J891" s="22">
        <f t="shared" si="152"/>
        <v>0</v>
      </c>
      <c r="K891" s="21">
        <f t="shared" si="153"/>
        <v>0</v>
      </c>
      <c r="L891" s="22">
        <f t="shared" si="153"/>
        <v>0</v>
      </c>
      <c r="M891" s="19" t="s">
        <v>51</v>
      </c>
      <c r="N891" s="4" t="s">
        <v>874</v>
      </c>
      <c r="O891" s="4" t="s">
        <v>571</v>
      </c>
      <c r="P891" s="4" t="s">
        <v>63</v>
      </c>
      <c r="Q891" s="4" t="s">
        <v>63</v>
      </c>
      <c r="R891" s="4" t="s">
        <v>63</v>
      </c>
      <c r="S891" s="2">
        <v>3</v>
      </c>
      <c r="T891" s="2">
        <v>2</v>
      </c>
      <c r="U891" s="2">
        <v>1</v>
      </c>
      <c r="AV891" s="4" t="s">
        <v>51</v>
      </c>
      <c r="AW891" s="4" t="s">
        <v>2002</v>
      </c>
      <c r="AX891" s="4" t="s">
        <v>51</v>
      </c>
      <c r="AY891" s="4" t="s">
        <v>51</v>
      </c>
      <c r="AZ891" s="4" t="s">
        <v>51</v>
      </c>
    </row>
    <row r="892" spans="1:52" ht="30" customHeight="1" x14ac:dyDescent="0.3">
      <c r="A892" s="19" t="s">
        <v>974</v>
      </c>
      <c r="B892" s="19" t="s">
        <v>51</v>
      </c>
      <c r="C892" s="19" t="s">
        <v>51</v>
      </c>
      <c r="D892" s="20"/>
      <c r="E892" s="21"/>
      <c r="F892" s="22">
        <f>TRUNC(SUMIF(N886:N891, N885, F886:F891),0)</f>
        <v>0</v>
      </c>
      <c r="G892" s="21"/>
      <c r="H892" s="22">
        <f>TRUNC(SUMIF(N886:N891, N885, H886:H891),0)</f>
        <v>0</v>
      </c>
      <c r="I892" s="21"/>
      <c r="J892" s="22">
        <f>TRUNC(SUMIF(N886:N891, N885, J886:J891),0)</f>
        <v>0</v>
      </c>
      <c r="K892" s="21"/>
      <c r="L892" s="22">
        <f>F892+H892+J892</f>
        <v>0</v>
      </c>
      <c r="M892" s="19" t="s">
        <v>51</v>
      </c>
      <c r="N892" s="4" t="s">
        <v>81</v>
      </c>
      <c r="O892" s="4" t="s">
        <v>81</v>
      </c>
      <c r="P892" s="4" t="s">
        <v>51</v>
      </c>
      <c r="Q892" s="4" t="s">
        <v>51</v>
      </c>
      <c r="R892" s="4" t="s">
        <v>51</v>
      </c>
      <c r="AV892" s="4" t="s">
        <v>51</v>
      </c>
      <c r="AW892" s="4" t="s">
        <v>51</v>
      </c>
      <c r="AX892" s="4" t="s">
        <v>51</v>
      </c>
      <c r="AY892" s="4" t="s">
        <v>51</v>
      </c>
      <c r="AZ892" s="4" t="s">
        <v>51</v>
      </c>
    </row>
    <row r="893" spans="1:52" ht="30" customHeight="1" x14ac:dyDescent="0.3">
      <c r="A893" s="20"/>
      <c r="B893" s="20"/>
      <c r="C893" s="20"/>
      <c r="D893" s="20"/>
      <c r="E893" s="21"/>
      <c r="F893" s="22"/>
      <c r="G893" s="21"/>
      <c r="H893" s="22"/>
      <c r="I893" s="21"/>
      <c r="J893" s="22"/>
      <c r="K893" s="21"/>
      <c r="L893" s="22"/>
      <c r="M893" s="20"/>
    </row>
    <row r="894" spans="1:52" ht="30" customHeight="1" x14ac:dyDescent="0.3">
      <c r="A894" s="14" t="s">
        <v>2003</v>
      </c>
      <c r="B894" s="15"/>
      <c r="C894" s="15"/>
      <c r="D894" s="15"/>
      <c r="E894" s="16"/>
      <c r="F894" s="17"/>
      <c r="G894" s="16"/>
      <c r="H894" s="17"/>
      <c r="I894" s="16"/>
      <c r="J894" s="17"/>
      <c r="K894" s="16"/>
      <c r="L894" s="17"/>
      <c r="M894" s="18"/>
      <c r="N894" s="4" t="s">
        <v>878</v>
      </c>
    </row>
    <row r="895" spans="1:52" ht="30" customHeight="1" x14ac:dyDescent="0.3">
      <c r="A895" s="19" t="s">
        <v>1664</v>
      </c>
      <c r="B895" s="19" t="s">
        <v>1003</v>
      </c>
      <c r="C895" s="19" t="s">
        <v>1004</v>
      </c>
      <c r="D895" s="20">
        <v>7.4999999999999997E-2</v>
      </c>
      <c r="E895" s="21">
        <f>단가대비표!O181</f>
        <v>0</v>
      </c>
      <c r="F895" s="22">
        <f>TRUNC(E895*D895,1)</f>
        <v>0</v>
      </c>
      <c r="G895" s="21">
        <f>단가대비표!P181</f>
        <v>0</v>
      </c>
      <c r="H895" s="22">
        <f>TRUNC(G895*D895,1)</f>
        <v>0</v>
      </c>
      <c r="I895" s="21">
        <f>단가대비표!V181</f>
        <v>0</v>
      </c>
      <c r="J895" s="22">
        <f>TRUNC(I895*D895,1)</f>
        <v>0</v>
      </c>
      <c r="K895" s="21">
        <f t="shared" ref="K895:L897" si="154">TRUNC(E895+G895+I895,1)</f>
        <v>0</v>
      </c>
      <c r="L895" s="22">
        <f t="shared" si="154"/>
        <v>0</v>
      </c>
      <c r="M895" s="19" t="s">
        <v>1665</v>
      </c>
      <c r="N895" s="4" t="s">
        <v>51</v>
      </c>
      <c r="O895" s="4" t="s">
        <v>1666</v>
      </c>
      <c r="P895" s="4" t="s">
        <v>63</v>
      </c>
      <c r="Q895" s="4" t="s">
        <v>63</v>
      </c>
      <c r="R895" s="4" t="s">
        <v>62</v>
      </c>
      <c r="V895" s="2">
        <v>1</v>
      </c>
      <c r="AV895" s="4" t="s">
        <v>51</v>
      </c>
      <c r="AW895" s="4" t="s">
        <v>2004</v>
      </c>
      <c r="AX895" s="4" t="s">
        <v>51</v>
      </c>
      <c r="AY895" s="4" t="s">
        <v>1668</v>
      </c>
      <c r="AZ895" s="4" t="s">
        <v>51</v>
      </c>
    </row>
    <row r="896" spans="1:52" ht="30" customHeight="1" x14ac:dyDescent="0.3">
      <c r="A896" s="19" t="s">
        <v>1672</v>
      </c>
      <c r="B896" s="19" t="s">
        <v>1673</v>
      </c>
      <c r="C896" s="19" t="s">
        <v>1674</v>
      </c>
      <c r="D896" s="20">
        <v>3</v>
      </c>
      <c r="E896" s="21">
        <f>단가대비표!O157</f>
        <v>0</v>
      </c>
      <c r="F896" s="22">
        <f>TRUNC(E896*D896,1)</f>
        <v>0</v>
      </c>
      <c r="G896" s="21">
        <f>단가대비표!P157</f>
        <v>0</v>
      </c>
      <c r="H896" s="22">
        <f>TRUNC(G896*D896,1)</f>
        <v>0</v>
      </c>
      <c r="I896" s="21">
        <f>단가대비표!V157</f>
        <v>0</v>
      </c>
      <c r="J896" s="22">
        <f>TRUNC(I896*D896,1)</f>
        <v>0</v>
      </c>
      <c r="K896" s="21">
        <f t="shared" si="154"/>
        <v>0</v>
      </c>
      <c r="L896" s="22">
        <f t="shared" si="154"/>
        <v>0</v>
      </c>
      <c r="M896" s="19" t="s">
        <v>1665</v>
      </c>
      <c r="N896" s="4" t="s">
        <v>51</v>
      </c>
      <c r="O896" s="4" t="s">
        <v>1675</v>
      </c>
      <c r="P896" s="4" t="s">
        <v>63</v>
      </c>
      <c r="Q896" s="4" t="s">
        <v>63</v>
      </c>
      <c r="R896" s="4" t="s">
        <v>62</v>
      </c>
      <c r="V896" s="2">
        <v>1</v>
      </c>
      <c r="AV896" s="4" t="s">
        <v>51</v>
      </c>
      <c r="AW896" s="4" t="s">
        <v>2005</v>
      </c>
      <c r="AX896" s="4" t="s">
        <v>51</v>
      </c>
      <c r="AY896" s="4" t="s">
        <v>1668</v>
      </c>
      <c r="AZ896" s="4" t="s">
        <v>51</v>
      </c>
    </row>
    <row r="897" spans="1:52" ht="30" customHeight="1" x14ac:dyDescent="0.3">
      <c r="A897" s="19" t="s">
        <v>609</v>
      </c>
      <c r="B897" s="19" t="s">
        <v>1677</v>
      </c>
      <c r="C897" s="19" t="s">
        <v>168</v>
      </c>
      <c r="D897" s="20">
        <v>1</v>
      </c>
      <c r="E897" s="21">
        <v>0</v>
      </c>
      <c r="F897" s="22">
        <f>TRUNC(E897*D897,1)</f>
        <v>0</v>
      </c>
      <c r="G897" s="21">
        <v>0</v>
      </c>
      <c r="H897" s="22">
        <f>TRUNC(G897*D897,1)</f>
        <v>0</v>
      </c>
      <c r="I897" s="21">
        <f>TRUNC(SUMIF(V895:V897, RIGHTB(O897, 1), L895:L897)*U897, 2)</f>
        <v>0</v>
      </c>
      <c r="J897" s="22">
        <f>TRUNC(I897*D897,1)</f>
        <v>0</v>
      </c>
      <c r="K897" s="21">
        <f t="shared" si="154"/>
        <v>0</v>
      </c>
      <c r="L897" s="22">
        <f t="shared" si="154"/>
        <v>0</v>
      </c>
      <c r="M897" s="19" t="s">
        <v>51</v>
      </c>
      <c r="N897" s="4" t="s">
        <v>878</v>
      </c>
      <c r="O897" s="4" t="s">
        <v>571</v>
      </c>
      <c r="P897" s="4" t="s">
        <v>63</v>
      </c>
      <c r="Q897" s="4" t="s">
        <v>63</v>
      </c>
      <c r="R897" s="4" t="s">
        <v>63</v>
      </c>
      <c r="S897" s="2">
        <v>3</v>
      </c>
      <c r="T897" s="2">
        <v>2</v>
      </c>
      <c r="U897" s="2">
        <v>1</v>
      </c>
      <c r="AV897" s="4" t="s">
        <v>51</v>
      </c>
      <c r="AW897" s="4" t="s">
        <v>2006</v>
      </c>
      <c r="AX897" s="4" t="s">
        <v>51</v>
      </c>
      <c r="AY897" s="4" t="s">
        <v>51</v>
      </c>
      <c r="AZ897" s="4" t="s">
        <v>51</v>
      </c>
    </row>
    <row r="898" spans="1:52" ht="30" customHeight="1" x14ac:dyDescent="0.3">
      <c r="A898" s="19" t="s">
        <v>974</v>
      </c>
      <c r="B898" s="19" t="s">
        <v>51</v>
      </c>
      <c r="C898" s="19" t="s">
        <v>51</v>
      </c>
      <c r="D898" s="20"/>
      <c r="E898" s="21"/>
      <c r="F898" s="22">
        <f>TRUNC(SUMIF(N895:N897, N894, F895:F897),0)</f>
        <v>0</v>
      </c>
      <c r="G898" s="21"/>
      <c r="H898" s="22">
        <f>TRUNC(SUMIF(N895:N897, N894, H895:H897),0)</f>
        <v>0</v>
      </c>
      <c r="I898" s="21"/>
      <c r="J898" s="22">
        <f>TRUNC(SUMIF(N895:N897, N894, J895:J897),0)</f>
        <v>0</v>
      </c>
      <c r="K898" s="21"/>
      <c r="L898" s="22">
        <f>F898+H898+J898</f>
        <v>0</v>
      </c>
      <c r="M898" s="19" t="s">
        <v>51</v>
      </c>
      <c r="N898" s="4" t="s">
        <v>81</v>
      </c>
      <c r="O898" s="4" t="s">
        <v>81</v>
      </c>
      <c r="P898" s="4" t="s">
        <v>51</v>
      </c>
      <c r="Q898" s="4" t="s">
        <v>51</v>
      </c>
      <c r="R898" s="4" t="s">
        <v>51</v>
      </c>
      <c r="AV898" s="4" t="s">
        <v>51</v>
      </c>
      <c r="AW898" s="4" t="s">
        <v>51</v>
      </c>
      <c r="AX898" s="4" t="s">
        <v>51</v>
      </c>
      <c r="AY898" s="4" t="s">
        <v>51</v>
      </c>
      <c r="AZ898" s="4" t="s">
        <v>51</v>
      </c>
    </row>
    <row r="899" spans="1:52" ht="30" customHeight="1" x14ac:dyDescent="0.3">
      <c r="A899" s="20"/>
      <c r="B899" s="20"/>
      <c r="C899" s="20"/>
      <c r="D899" s="20"/>
      <c r="E899" s="21"/>
      <c r="F899" s="22"/>
      <c r="G899" s="21"/>
      <c r="H899" s="22"/>
      <c r="I899" s="21"/>
      <c r="J899" s="22"/>
      <c r="K899" s="21"/>
      <c r="L899" s="22"/>
      <c r="M899" s="20"/>
    </row>
    <row r="900" spans="1:52" ht="30" customHeight="1" x14ac:dyDescent="0.3">
      <c r="A900" s="14" t="s">
        <v>2007</v>
      </c>
      <c r="B900" s="15"/>
      <c r="C900" s="15"/>
      <c r="D900" s="15"/>
      <c r="E900" s="16"/>
      <c r="F900" s="17"/>
      <c r="G900" s="16"/>
      <c r="H900" s="17"/>
      <c r="I900" s="16"/>
      <c r="J900" s="17"/>
      <c r="K900" s="16"/>
      <c r="L900" s="17"/>
      <c r="M900" s="18"/>
      <c r="N900" s="4" t="s">
        <v>882</v>
      </c>
    </row>
    <row r="901" spans="1:52" ht="30" customHeight="1" x14ac:dyDescent="0.3">
      <c r="A901" s="19" t="s">
        <v>1695</v>
      </c>
      <c r="B901" s="19" t="s">
        <v>1003</v>
      </c>
      <c r="C901" s="19" t="s">
        <v>1004</v>
      </c>
      <c r="D901" s="20">
        <v>0.625</v>
      </c>
      <c r="E901" s="21">
        <f>단가대비표!O180</f>
        <v>0</v>
      </c>
      <c r="F901" s="22">
        <f t="shared" ref="F901:F906" si="155">TRUNC(E901*D901,1)</f>
        <v>0</v>
      </c>
      <c r="G901" s="21">
        <f>단가대비표!P180</f>
        <v>0</v>
      </c>
      <c r="H901" s="22">
        <f t="shared" ref="H901:H906" si="156">TRUNC(G901*D901,1)</f>
        <v>0</v>
      </c>
      <c r="I901" s="21">
        <f>단가대비표!V180</f>
        <v>0</v>
      </c>
      <c r="J901" s="22">
        <f t="shared" ref="J901:J906" si="157">TRUNC(I901*D901,1)</f>
        <v>0</v>
      </c>
      <c r="K901" s="21">
        <f t="shared" ref="K901:L906" si="158">TRUNC(E901+G901+I901,1)</f>
        <v>0</v>
      </c>
      <c r="L901" s="22">
        <f t="shared" si="158"/>
        <v>0</v>
      </c>
      <c r="M901" s="19" t="s">
        <v>1665</v>
      </c>
      <c r="N901" s="4" t="s">
        <v>51</v>
      </c>
      <c r="O901" s="4" t="s">
        <v>1696</v>
      </c>
      <c r="P901" s="4" t="s">
        <v>63</v>
      </c>
      <c r="Q901" s="4" t="s">
        <v>63</v>
      </c>
      <c r="R901" s="4" t="s">
        <v>62</v>
      </c>
      <c r="V901" s="2">
        <v>1</v>
      </c>
      <c r="AV901" s="4" t="s">
        <v>51</v>
      </c>
      <c r="AW901" s="4" t="s">
        <v>2008</v>
      </c>
      <c r="AX901" s="4" t="s">
        <v>51</v>
      </c>
      <c r="AY901" s="4" t="s">
        <v>1668</v>
      </c>
      <c r="AZ901" s="4" t="s">
        <v>51</v>
      </c>
    </row>
    <row r="902" spans="1:52" ht="30" customHeight="1" x14ac:dyDescent="0.3">
      <c r="A902" s="19" t="s">
        <v>1664</v>
      </c>
      <c r="B902" s="19" t="s">
        <v>1003</v>
      </c>
      <c r="C902" s="19" t="s">
        <v>1004</v>
      </c>
      <c r="D902" s="20">
        <v>0.375</v>
      </c>
      <c r="E902" s="21">
        <f>단가대비표!O181</f>
        <v>0</v>
      </c>
      <c r="F902" s="22">
        <f t="shared" si="155"/>
        <v>0</v>
      </c>
      <c r="G902" s="21">
        <f>단가대비표!P181</f>
        <v>0</v>
      </c>
      <c r="H902" s="22">
        <f t="shared" si="156"/>
        <v>0</v>
      </c>
      <c r="I902" s="21">
        <f>단가대비표!V181</f>
        <v>0</v>
      </c>
      <c r="J902" s="22">
        <f t="shared" si="157"/>
        <v>0</v>
      </c>
      <c r="K902" s="21">
        <f t="shared" si="158"/>
        <v>0</v>
      </c>
      <c r="L902" s="22">
        <f t="shared" si="158"/>
        <v>0</v>
      </c>
      <c r="M902" s="19" t="s">
        <v>1665</v>
      </c>
      <c r="N902" s="4" t="s">
        <v>51</v>
      </c>
      <c r="O902" s="4" t="s">
        <v>1666</v>
      </c>
      <c r="P902" s="4" t="s">
        <v>63</v>
      </c>
      <c r="Q902" s="4" t="s">
        <v>63</v>
      </c>
      <c r="R902" s="4" t="s">
        <v>62</v>
      </c>
      <c r="V902" s="2">
        <v>1</v>
      </c>
      <c r="AV902" s="4" t="s">
        <v>51</v>
      </c>
      <c r="AW902" s="4" t="s">
        <v>2009</v>
      </c>
      <c r="AX902" s="4" t="s">
        <v>51</v>
      </c>
      <c r="AY902" s="4" t="s">
        <v>1668</v>
      </c>
      <c r="AZ902" s="4" t="s">
        <v>51</v>
      </c>
    </row>
    <row r="903" spans="1:52" ht="30" customHeight="1" x14ac:dyDescent="0.3">
      <c r="A903" s="19" t="s">
        <v>1669</v>
      </c>
      <c r="B903" s="19" t="s">
        <v>1003</v>
      </c>
      <c r="C903" s="19" t="s">
        <v>1004</v>
      </c>
      <c r="D903" s="20">
        <v>0.3125</v>
      </c>
      <c r="E903" s="21">
        <f>단가대비표!O182</f>
        <v>0</v>
      </c>
      <c r="F903" s="22">
        <f t="shared" si="155"/>
        <v>0</v>
      </c>
      <c r="G903" s="21">
        <f>단가대비표!P182</f>
        <v>0</v>
      </c>
      <c r="H903" s="22">
        <f t="shared" si="156"/>
        <v>0</v>
      </c>
      <c r="I903" s="21">
        <f>단가대비표!V182</f>
        <v>0</v>
      </c>
      <c r="J903" s="22">
        <f t="shared" si="157"/>
        <v>0</v>
      </c>
      <c r="K903" s="21">
        <f t="shared" si="158"/>
        <v>0</v>
      </c>
      <c r="L903" s="22">
        <f t="shared" si="158"/>
        <v>0</v>
      </c>
      <c r="M903" s="19" t="s">
        <v>1665</v>
      </c>
      <c r="N903" s="4" t="s">
        <v>51</v>
      </c>
      <c r="O903" s="4" t="s">
        <v>1670</v>
      </c>
      <c r="P903" s="4" t="s">
        <v>63</v>
      </c>
      <c r="Q903" s="4" t="s">
        <v>63</v>
      </c>
      <c r="R903" s="4" t="s">
        <v>62</v>
      </c>
      <c r="V903" s="2">
        <v>1</v>
      </c>
      <c r="AV903" s="4" t="s">
        <v>51</v>
      </c>
      <c r="AW903" s="4" t="s">
        <v>2010</v>
      </c>
      <c r="AX903" s="4" t="s">
        <v>51</v>
      </c>
      <c r="AY903" s="4" t="s">
        <v>1668</v>
      </c>
      <c r="AZ903" s="4" t="s">
        <v>51</v>
      </c>
    </row>
    <row r="904" spans="1:52" ht="30" customHeight="1" x14ac:dyDescent="0.3">
      <c r="A904" s="19" t="s">
        <v>1672</v>
      </c>
      <c r="B904" s="19" t="s">
        <v>1673</v>
      </c>
      <c r="C904" s="19" t="s">
        <v>1674</v>
      </c>
      <c r="D904" s="20">
        <v>50</v>
      </c>
      <c r="E904" s="21">
        <f>단가대비표!O157</f>
        <v>0</v>
      </c>
      <c r="F904" s="22">
        <f t="shared" si="155"/>
        <v>0</v>
      </c>
      <c r="G904" s="21">
        <f>단가대비표!P157</f>
        <v>0</v>
      </c>
      <c r="H904" s="22">
        <f t="shared" si="156"/>
        <v>0</v>
      </c>
      <c r="I904" s="21">
        <f>단가대비표!V157</f>
        <v>0</v>
      </c>
      <c r="J904" s="22">
        <f t="shared" si="157"/>
        <v>0</v>
      </c>
      <c r="K904" s="21">
        <f t="shared" si="158"/>
        <v>0</v>
      </c>
      <c r="L904" s="22">
        <f t="shared" si="158"/>
        <v>0</v>
      </c>
      <c r="M904" s="19" t="s">
        <v>1665</v>
      </c>
      <c r="N904" s="4" t="s">
        <v>51</v>
      </c>
      <c r="O904" s="4" t="s">
        <v>1675</v>
      </c>
      <c r="P904" s="4" t="s">
        <v>63</v>
      </c>
      <c r="Q904" s="4" t="s">
        <v>63</v>
      </c>
      <c r="R904" s="4" t="s">
        <v>62</v>
      </c>
      <c r="V904" s="2">
        <v>1</v>
      </c>
      <c r="AV904" s="4" t="s">
        <v>51</v>
      </c>
      <c r="AW904" s="4" t="s">
        <v>2011</v>
      </c>
      <c r="AX904" s="4" t="s">
        <v>51</v>
      </c>
      <c r="AY904" s="4" t="s">
        <v>1668</v>
      </c>
      <c r="AZ904" s="4" t="s">
        <v>51</v>
      </c>
    </row>
    <row r="905" spans="1:52" ht="30" customHeight="1" x14ac:dyDescent="0.3">
      <c r="A905" s="19" t="s">
        <v>1700</v>
      </c>
      <c r="B905" s="19" t="s">
        <v>51</v>
      </c>
      <c r="C905" s="19" t="s">
        <v>86</v>
      </c>
      <c r="D905" s="20">
        <v>6</v>
      </c>
      <c r="E905" s="21">
        <f>단가대비표!O156</f>
        <v>0</v>
      </c>
      <c r="F905" s="22">
        <f t="shared" si="155"/>
        <v>0</v>
      </c>
      <c r="G905" s="21">
        <f>단가대비표!P156</f>
        <v>0</v>
      </c>
      <c r="H905" s="22">
        <f t="shared" si="156"/>
        <v>0</v>
      </c>
      <c r="I905" s="21">
        <f>단가대비표!V156</f>
        <v>0</v>
      </c>
      <c r="J905" s="22">
        <f t="shared" si="157"/>
        <v>0</v>
      </c>
      <c r="K905" s="21">
        <f t="shared" si="158"/>
        <v>0</v>
      </c>
      <c r="L905" s="22">
        <f t="shared" si="158"/>
        <v>0</v>
      </c>
      <c r="M905" s="19" t="s">
        <v>1665</v>
      </c>
      <c r="N905" s="4" t="s">
        <v>51</v>
      </c>
      <c r="O905" s="4" t="s">
        <v>1701</v>
      </c>
      <c r="P905" s="4" t="s">
        <v>63</v>
      </c>
      <c r="Q905" s="4" t="s">
        <v>63</v>
      </c>
      <c r="R905" s="4" t="s">
        <v>62</v>
      </c>
      <c r="V905" s="2">
        <v>1</v>
      </c>
      <c r="AV905" s="4" t="s">
        <v>51</v>
      </c>
      <c r="AW905" s="4" t="s">
        <v>2012</v>
      </c>
      <c r="AX905" s="4" t="s">
        <v>51</v>
      </c>
      <c r="AY905" s="4" t="s">
        <v>1668</v>
      </c>
      <c r="AZ905" s="4" t="s">
        <v>51</v>
      </c>
    </row>
    <row r="906" spans="1:52" ht="30" customHeight="1" x14ac:dyDescent="0.3">
      <c r="A906" s="19" t="s">
        <v>609</v>
      </c>
      <c r="B906" s="19" t="s">
        <v>1677</v>
      </c>
      <c r="C906" s="19" t="s">
        <v>168</v>
      </c>
      <c r="D906" s="20">
        <v>1</v>
      </c>
      <c r="E906" s="21">
        <v>0</v>
      </c>
      <c r="F906" s="22">
        <f t="shared" si="155"/>
        <v>0</v>
      </c>
      <c r="G906" s="21">
        <v>0</v>
      </c>
      <c r="H906" s="22">
        <f t="shared" si="156"/>
        <v>0</v>
      </c>
      <c r="I906" s="21">
        <f>TRUNC(SUMIF(V901:V906, RIGHTB(O906, 1), L901:L906)*U906, 2)</f>
        <v>0</v>
      </c>
      <c r="J906" s="22">
        <f t="shared" si="157"/>
        <v>0</v>
      </c>
      <c r="K906" s="21">
        <f t="shared" si="158"/>
        <v>0</v>
      </c>
      <c r="L906" s="22">
        <f t="shared" si="158"/>
        <v>0</v>
      </c>
      <c r="M906" s="19" t="s">
        <v>51</v>
      </c>
      <c r="N906" s="4" t="s">
        <v>882</v>
      </c>
      <c r="O906" s="4" t="s">
        <v>571</v>
      </c>
      <c r="P906" s="4" t="s">
        <v>63</v>
      </c>
      <c r="Q906" s="4" t="s">
        <v>63</v>
      </c>
      <c r="R906" s="4" t="s">
        <v>63</v>
      </c>
      <c r="S906" s="2">
        <v>3</v>
      </c>
      <c r="T906" s="2">
        <v>2</v>
      </c>
      <c r="U906" s="2">
        <v>1</v>
      </c>
      <c r="AV906" s="4" t="s">
        <v>51</v>
      </c>
      <c r="AW906" s="4" t="s">
        <v>2013</v>
      </c>
      <c r="AX906" s="4" t="s">
        <v>51</v>
      </c>
      <c r="AY906" s="4" t="s">
        <v>51</v>
      </c>
      <c r="AZ906" s="4" t="s">
        <v>51</v>
      </c>
    </row>
    <row r="907" spans="1:52" ht="30" customHeight="1" x14ac:dyDescent="0.3">
      <c r="A907" s="19" t="s">
        <v>974</v>
      </c>
      <c r="B907" s="19" t="s">
        <v>51</v>
      </c>
      <c r="C907" s="19" t="s">
        <v>51</v>
      </c>
      <c r="D907" s="20"/>
      <c r="E907" s="21"/>
      <c r="F907" s="22">
        <f>TRUNC(SUMIF(N901:N906, N900, F901:F906),0)</f>
        <v>0</v>
      </c>
      <c r="G907" s="21"/>
      <c r="H907" s="22">
        <f>TRUNC(SUMIF(N901:N906, N900, H901:H906),0)</f>
        <v>0</v>
      </c>
      <c r="I907" s="21"/>
      <c r="J907" s="22">
        <f>TRUNC(SUMIF(N901:N906, N900, J901:J906),0)</f>
        <v>0</v>
      </c>
      <c r="K907" s="21"/>
      <c r="L907" s="22">
        <f>F907+H907+J907</f>
        <v>0</v>
      </c>
      <c r="M907" s="19" t="s">
        <v>51</v>
      </c>
      <c r="N907" s="4" t="s">
        <v>81</v>
      </c>
      <c r="O907" s="4" t="s">
        <v>81</v>
      </c>
      <c r="P907" s="4" t="s">
        <v>51</v>
      </c>
      <c r="Q907" s="4" t="s">
        <v>51</v>
      </c>
      <c r="R907" s="4" t="s">
        <v>51</v>
      </c>
      <c r="AV907" s="4" t="s">
        <v>51</v>
      </c>
      <c r="AW907" s="4" t="s">
        <v>51</v>
      </c>
      <c r="AX907" s="4" t="s">
        <v>51</v>
      </c>
      <c r="AY907" s="4" t="s">
        <v>51</v>
      </c>
      <c r="AZ907" s="4" t="s">
        <v>51</v>
      </c>
    </row>
    <row r="908" spans="1:52" ht="30" customHeight="1" x14ac:dyDescent="0.3">
      <c r="A908" s="20"/>
      <c r="B908" s="20"/>
      <c r="C908" s="20"/>
      <c r="D908" s="20"/>
      <c r="E908" s="21"/>
      <c r="F908" s="22"/>
      <c r="G908" s="21"/>
      <c r="H908" s="22"/>
      <c r="I908" s="21"/>
      <c r="J908" s="22"/>
      <c r="K908" s="21"/>
      <c r="L908" s="22"/>
      <c r="M908" s="20"/>
    </row>
    <row r="909" spans="1:52" ht="30" customHeight="1" x14ac:dyDescent="0.3">
      <c r="A909" s="14" t="s">
        <v>2014</v>
      </c>
      <c r="B909" s="15"/>
      <c r="C909" s="15"/>
      <c r="D909" s="15"/>
      <c r="E909" s="16"/>
      <c r="F909" s="17"/>
      <c r="G909" s="16"/>
      <c r="H909" s="17"/>
      <c r="I909" s="16"/>
      <c r="J909" s="17"/>
      <c r="K909" s="16"/>
      <c r="L909" s="17"/>
      <c r="M909" s="18"/>
      <c r="N909" s="4" t="s">
        <v>904</v>
      </c>
    </row>
    <row r="910" spans="1:52" ht="30" customHeight="1" x14ac:dyDescent="0.3">
      <c r="A910" s="19" t="s">
        <v>2015</v>
      </c>
      <c r="B910" s="19" t="s">
        <v>2016</v>
      </c>
      <c r="C910" s="19" t="s">
        <v>1004</v>
      </c>
      <c r="D910" s="20">
        <v>61.8</v>
      </c>
      <c r="E910" s="21">
        <f>단가대비표!O184</f>
        <v>0</v>
      </c>
      <c r="F910" s="22">
        <f>TRUNC(E910*D910,1)</f>
        <v>0</v>
      </c>
      <c r="G910" s="21">
        <f>단가대비표!P184</f>
        <v>0</v>
      </c>
      <c r="H910" s="22">
        <f>TRUNC(G910*D910,1)</f>
        <v>0</v>
      </c>
      <c r="I910" s="21">
        <f>단가대비표!V184</f>
        <v>0</v>
      </c>
      <c r="J910" s="22">
        <f>TRUNC(I910*D910,1)</f>
        <v>0</v>
      </c>
      <c r="K910" s="21">
        <f>TRUNC(E910+G910+I910,1)</f>
        <v>0</v>
      </c>
      <c r="L910" s="22">
        <f>TRUNC(F910+H910+J910,1)</f>
        <v>0</v>
      </c>
      <c r="M910" s="19" t="s">
        <v>1665</v>
      </c>
      <c r="N910" s="4" t="s">
        <v>51</v>
      </c>
      <c r="O910" s="4" t="s">
        <v>2017</v>
      </c>
      <c r="P910" s="4" t="s">
        <v>63</v>
      </c>
      <c r="Q910" s="4" t="s">
        <v>63</v>
      </c>
      <c r="R910" s="4" t="s">
        <v>62</v>
      </c>
      <c r="V910" s="2">
        <v>1</v>
      </c>
      <c r="AV910" s="4" t="s">
        <v>51</v>
      </c>
      <c r="AW910" s="4" t="s">
        <v>2018</v>
      </c>
      <c r="AX910" s="4" t="s">
        <v>51</v>
      </c>
      <c r="AY910" s="4" t="s">
        <v>1668</v>
      </c>
      <c r="AZ910" s="4" t="s">
        <v>51</v>
      </c>
    </row>
    <row r="911" spans="1:52" ht="30" customHeight="1" x14ac:dyDescent="0.3">
      <c r="A911" s="19" t="s">
        <v>2019</v>
      </c>
      <c r="B911" s="19" t="s">
        <v>2020</v>
      </c>
      <c r="C911" s="19" t="s">
        <v>168</v>
      </c>
      <c r="D911" s="20">
        <v>1</v>
      </c>
      <c r="E911" s="21">
        <v>0</v>
      </c>
      <c r="F911" s="22">
        <f>TRUNC(E911*D911,1)</f>
        <v>0</v>
      </c>
      <c r="G911" s="21">
        <v>0</v>
      </c>
      <c r="H911" s="22">
        <f>TRUNC(G911*D911,1)</f>
        <v>0</v>
      </c>
      <c r="I911" s="21">
        <f>TRUNC(SUMIF(V910:V911, RIGHTB(O911, 1), H910:H911)*U911, 2)</f>
        <v>0</v>
      </c>
      <c r="J911" s="22">
        <f>TRUNC(I911*D911,1)</f>
        <v>0</v>
      </c>
      <c r="K911" s="21">
        <f>TRUNC(E911+G911+I911,1)</f>
        <v>0</v>
      </c>
      <c r="L911" s="22">
        <f>TRUNC(F911+H911+J911,1)</f>
        <v>0</v>
      </c>
      <c r="M911" s="19" t="s">
        <v>51</v>
      </c>
      <c r="N911" s="4" t="s">
        <v>904</v>
      </c>
      <c r="O911" s="4" t="s">
        <v>571</v>
      </c>
      <c r="P911" s="4" t="s">
        <v>63</v>
      </c>
      <c r="Q911" s="4" t="s">
        <v>63</v>
      </c>
      <c r="R911" s="4" t="s">
        <v>63</v>
      </c>
      <c r="S911" s="2">
        <v>1</v>
      </c>
      <c r="T911" s="2">
        <v>2</v>
      </c>
      <c r="U911" s="2">
        <v>0.01</v>
      </c>
      <c r="AV911" s="4" t="s">
        <v>51</v>
      </c>
      <c r="AW911" s="4" t="s">
        <v>2021</v>
      </c>
      <c r="AX911" s="4" t="s">
        <v>51</v>
      </c>
      <c r="AY911" s="4" t="s">
        <v>51</v>
      </c>
      <c r="AZ911" s="4" t="s">
        <v>51</v>
      </c>
    </row>
    <row r="912" spans="1:52" ht="30" customHeight="1" x14ac:dyDescent="0.3">
      <c r="A912" s="19" t="s">
        <v>974</v>
      </c>
      <c r="B912" s="19" t="s">
        <v>51</v>
      </c>
      <c r="C912" s="19" t="s">
        <v>51</v>
      </c>
      <c r="D912" s="20"/>
      <c r="E912" s="21"/>
      <c r="F912" s="22">
        <f>TRUNC(SUMIF(N910:N911, N909, F910:F911),0)</f>
        <v>0</v>
      </c>
      <c r="G912" s="21"/>
      <c r="H912" s="22">
        <f>TRUNC(SUMIF(N910:N911, N909, H910:H911),0)</f>
        <v>0</v>
      </c>
      <c r="I912" s="21"/>
      <c r="J912" s="22">
        <f>TRUNC(SUMIF(N910:N911, N909, J910:J911),0)</f>
        <v>0</v>
      </c>
      <c r="K912" s="21"/>
      <c r="L912" s="22">
        <f>F912+H912+J912</f>
        <v>0</v>
      </c>
      <c r="M912" s="19" t="s">
        <v>51</v>
      </c>
      <c r="N912" s="4" t="s">
        <v>81</v>
      </c>
      <c r="O912" s="4" t="s">
        <v>81</v>
      </c>
      <c r="P912" s="4" t="s">
        <v>51</v>
      </c>
      <c r="Q912" s="4" t="s">
        <v>51</v>
      </c>
      <c r="R912" s="4" t="s">
        <v>51</v>
      </c>
      <c r="AV912" s="4" t="s">
        <v>51</v>
      </c>
      <c r="AW912" s="4" t="s">
        <v>51</v>
      </c>
      <c r="AX912" s="4" t="s">
        <v>51</v>
      </c>
      <c r="AY912" s="4" t="s">
        <v>51</v>
      </c>
      <c r="AZ912" s="4" t="s">
        <v>51</v>
      </c>
    </row>
    <row r="913" spans="1:52" ht="30" customHeight="1" x14ac:dyDescent="0.3">
      <c r="A913" s="20"/>
      <c r="B913" s="20"/>
      <c r="C913" s="20"/>
      <c r="D913" s="20"/>
      <c r="E913" s="21"/>
      <c r="F913" s="22"/>
      <c r="G913" s="21"/>
      <c r="H913" s="22"/>
      <c r="I913" s="21"/>
      <c r="J913" s="22"/>
      <c r="K913" s="21"/>
      <c r="L913" s="22"/>
      <c r="M913" s="20"/>
    </row>
    <row r="914" spans="1:52" ht="30" customHeight="1" x14ac:dyDescent="0.3">
      <c r="A914" s="14" t="s">
        <v>2022</v>
      </c>
      <c r="B914" s="15"/>
      <c r="C914" s="15"/>
      <c r="D914" s="15"/>
      <c r="E914" s="16"/>
      <c r="F914" s="17"/>
      <c r="G914" s="16"/>
      <c r="H914" s="17"/>
      <c r="I914" s="16"/>
      <c r="J914" s="17"/>
      <c r="K914" s="16"/>
      <c r="L914" s="17"/>
      <c r="M914" s="18"/>
      <c r="N914" s="4" t="s">
        <v>908</v>
      </c>
    </row>
    <row r="915" spans="1:52" ht="30" customHeight="1" x14ac:dyDescent="0.3">
      <c r="A915" s="19" t="s">
        <v>2015</v>
      </c>
      <c r="B915" s="19" t="s">
        <v>2016</v>
      </c>
      <c r="C915" s="19" t="s">
        <v>1004</v>
      </c>
      <c r="D915" s="20">
        <v>61.8</v>
      </c>
      <c r="E915" s="21">
        <f>단가대비표!O184</f>
        <v>0</v>
      </c>
      <c r="F915" s="22">
        <f>TRUNC(E915*D915,1)</f>
        <v>0</v>
      </c>
      <c r="G915" s="21">
        <f>단가대비표!P184</f>
        <v>0</v>
      </c>
      <c r="H915" s="22">
        <f>TRUNC(G915*D915,1)</f>
        <v>0</v>
      </c>
      <c r="I915" s="21">
        <f>단가대비표!V184</f>
        <v>0</v>
      </c>
      <c r="J915" s="22">
        <f>TRUNC(I915*D915,1)</f>
        <v>0</v>
      </c>
      <c r="K915" s="21">
        <f>TRUNC(E915+G915+I915,1)</f>
        <v>0</v>
      </c>
      <c r="L915" s="22">
        <f>TRUNC(F915+H915+J915,1)</f>
        <v>0</v>
      </c>
      <c r="M915" s="19" t="s">
        <v>1665</v>
      </c>
      <c r="N915" s="4" t="s">
        <v>51</v>
      </c>
      <c r="O915" s="4" t="s">
        <v>2017</v>
      </c>
      <c r="P915" s="4" t="s">
        <v>63</v>
      </c>
      <c r="Q915" s="4" t="s">
        <v>63</v>
      </c>
      <c r="R915" s="4" t="s">
        <v>62</v>
      </c>
      <c r="V915" s="2">
        <v>1</v>
      </c>
      <c r="AV915" s="4" t="s">
        <v>51</v>
      </c>
      <c r="AW915" s="4" t="s">
        <v>2023</v>
      </c>
      <c r="AX915" s="4" t="s">
        <v>51</v>
      </c>
      <c r="AY915" s="4" t="s">
        <v>1668</v>
      </c>
      <c r="AZ915" s="4" t="s">
        <v>51</v>
      </c>
    </row>
    <row r="916" spans="1:52" ht="30" customHeight="1" x14ac:dyDescent="0.3">
      <c r="A916" s="19" t="s">
        <v>2024</v>
      </c>
      <c r="B916" s="19" t="s">
        <v>2020</v>
      </c>
      <c r="C916" s="19" t="s">
        <v>168</v>
      </c>
      <c r="D916" s="20">
        <v>1</v>
      </c>
      <c r="E916" s="21">
        <v>0</v>
      </c>
      <c r="F916" s="22">
        <f>TRUNC(E916*D916,1)</f>
        <v>0</v>
      </c>
      <c r="G916" s="21">
        <v>0</v>
      </c>
      <c r="H916" s="22">
        <f>TRUNC(G916*D916,1)</f>
        <v>0</v>
      </c>
      <c r="I916" s="21">
        <f>TRUNC(SUMIF(V915:V916, RIGHTB(O916, 1), H915:H916)*U916, 2)</f>
        <v>0</v>
      </c>
      <c r="J916" s="22">
        <f>TRUNC(I916*D916,1)</f>
        <v>0</v>
      </c>
      <c r="K916" s="21">
        <f>TRUNC(E916+G916+I916,1)</f>
        <v>0</v>
      </c>
      <c r="L916" s="22">
        <f>TRUNC(F916+H916+J916,1)</f>
        <v>0</v>
      </c>
      <c r="M916" s="19" t="s">
        <v>51</v>
      </c>
      <c r="N916" s="4" t="s">
        <v>908</v>
      </c>
      <c r="O916" s="4" t="s">
        <v>571</v>
      </c>
      <c r="P916" s="4" t="s">
        <v>63</v>
      </c>
      <c r="Q916" s="4" t="s">
        <v>63</v>
      </c>
      <c r="R916" s="4" t="s">
        <v>63</v>
      </c>
      <c r="S916" s="2">
        <v>1</v>
      </c>
      <c r="T916" s="2">
        <v>2</v>
      </c>
      <c r="U916" s="2">
        <v>0.01</v>
      </c>
      <c r="AV916" s="4" t="s">
        <v>51</v>
      </c>
      <c r="AW916" s="4" t="s">
        <v>2025</v>
      </c>
      <c r="AX916" s="4" t="s">
        <v>51</v>
      </c>
      <c r="AY916" s="4" t="s">
        <v>51</v>
      </c>
      <c r="AZ916" s="4" t="s">
        <v>51</v>
      </c>
    </row>
    <row r="917" spans="1:52" ht="30" customHeight="1" x14ac:dyDescent="0.3">
      <c r="A917" s="19" t="s">
        <v>974</v>
      </c>
      <c r="B917" s="19" t="s">
        <v>51</v>
      </c>
      <c r="C917" s="19" t="s">
        <v>51</v>
      </c>
      <c r="D917" s="20"/>
      <c r="E917" s="21"/>
      <c r="F917" s="22">
        <f>TRUNC(SUMIF(N915:N916, N914, F915:F916),0)</f>
        <v>0</v>
      </c>
      <c r="G917" s="21"/>
      <c r="H917" s="22">
        <f>TRUNC(SUMIF(N915:N916, N914, H915:H916),0)</f>
        <v>0</v>
      </c>
      <c r="I917" s="21"/>
      <c r="J917" s="22">
        <f>TRUNC(SUMIF(N915:N916, N914, J915:J916),0)</f>
        <v>0</v>
      </c>
      <c r="K917" s="21"/>
      <c r="L917" s="22">
        <f>F917+H917+J917</f>
        <v>0</v>
      </c>
      <c r="M917" s="19" t="s">
        <v>51</v>
      </c>
      <c r="N917" s="4" t="s">
        <v>81</v>
      </c>
      <c r="O917" s="4" t="s">
        <v>81</v>
      </c>
      <c r="P917" s="4" t="s">
        <v>51</v>
      </c>
      <c r="Q917" s="4" t="s">
        <v>51</v>
      </c>
      <c r="R917" s="4" t="s">
        <v>51</v>
      </c>
      <c r="AV917" s="4" t="s">
        <v>51</v>
      </c>
      <c r="AW917" s="4" t="s">
        <v>51</v>
      </c>
      <c r="AX917" s="4" t="s">
        <v>51</v>
      </c>
      <c r="AY917" s="4" t="s">
        <v>51</v>
      </c>
      <c r="AZ917" s="4" t="s">
        <v>51</v>
      </c>
    </row>
    <row r="918" spans="1:52" ht="30" customHeight="1" x14ac:dyDescent="0.3">
      <c r="A918" s="20"/>
      <c r="B918" s="20"/>
      <c r="C918" s="20"/>
      <c r="D918" s="20"/>
      <c r="E918" s="21"/>
      <c r="F918" s="22"/>
      <c r="G918" s="21"/>
      <c r="H918" s="22"/>
      <c r="I918" s="21"/>
      <c r="J918" s="22"/>
      <c r="K918" s="21"/>
      <c r="L918" s="22"/>
      <c r="M918" s="20"/>
    </row>
    <row r="919" spans="1:52" ht="30" customHeight="1" x14ac:dyDescent="0.3">
      <c r="A919" s="14" t="s">
        <v>2026</v>
      </c>
      <c r="B919" s="15"/>
      <c r="C919" s="15"/>
      <c r="D919" s="15"/>
      <c r="E919" s="16"/>
      <c r="F919" s="17"/>
      <c r="G919" s="16"/>
      <c r="H919" s="17"/>
      <c r="I919" s="16"/>
      <c r="J919" s="17"/>
      <c r="K919" s="16"/>
      <c r="L919" s="17"/>
      <c r="M919" s="18"/>
      <c r="N919" s="4" t="s">
        <v>972</v>
      </c>
    </row>
    <row r="920" spans="1:52" ht="30" customHeight="1" x14ac:dyDescent="0.3">
      <c r="A920" s="19" t="s">
        <v>2027</v>
      </c>
      <c r="B920" s="19" t="s">
        <v>1003</v>
      </c>
      <c r="C920" s="19" t="s">
        <v>1004</v>
      </c>
      <c r="D920" s="20">
        <v>0.25</v>
      </c>
      <c r="E920" s="21">
        <f>단가대비표!O160</f>
        <v>0</v>
      </c>
      <c r="F920" s="22">
        <f>TRUNC(E920*D920,1)</f>
        <v>0</v>
      </c>
      <c r="G920" s="21">
        <f>단가대비표!P160</f>
        <v>0</v>
      </c>
      <c r="H920" s="22">
        <f>TRUNC(G920*D920,1)</f>
        <v>0</v>
      </c>
      <c r="I920" s="21">
        <f>단가대비표!V160</f>
        <v>0</v>
      </c>
      <c r="J920" s="22">
        <f>TRUNC(I920*D920,1)</f>
        <v>0</v>
      </c>
      <c r="K920" s="21">
        <f>TRUNC(E920+G920+I920,1)</f>
        <v>0</v>
      </c>
      <c r="L920" s="22">
        <f>TRUNC(F920+H920+J920,1)</f>
        <v>0</v>
      </c>
      <c r="M920" s="19" t="s">
        <v>51</v>
      </c>
      <c r="N920" s="4" t="s">
        <v>972</v>
      </c>
      <c r="O920" s="4" t="s">
        <v>2028</v>
      </c>
      <c r="P920" s="4" t="s">
        <v>63</v>
      </c>
      <c r="Q920" s="4" t="s">
        <v>63</v>
      </c>
      <c r="R920" s="4" t="s">
        <v>62</v>
      </c>
      <c r="AV920" s="4" t="s">
        <v>51</v>
      </c>
      <c r="AW920" s="4" t="s">
        <v>2029</v>
      </c>
      <c r="AX920" s="4" t="s">
        <v>51</v>
      </c>
      <c r="AY920" s="4" t="s">
        <v>51</v>
      </c>
      <c r="AZ920" s="4" t="s">
        <v>51</v>
      </c>
    </row>
    <row r="921" spans="1:52" ht="30" customHeight="1" x14ac:dyDescent="0.3">
      <c r="A921" s="19" t="s">
        <v>1002</v>
      </c>
      <c r="B921" s="19" t="s">
        <v>1003</v>
      </c>
      <c r="C921" s="19" t="s">
        <v>1004</v>
      </c>
      <c r="D921" s="20">
        <v>0.14000000000000001</v>
      </c>
      <c r="E921" s="21">
        <f>단가대비표!O158</f>
        <v>0</v>
      </c>
      <c r="F921" s="22">
        <f>TRUNC(E921*D921,1)</f>
        <v>0</v>
      </c>
      <c r="G921" s="21">
        <f>단가대비표!P158</f>
        <v>0</v>
      </c>
      <c r="H921" s="22">
        <f>TRUNC(G921*D921,1)</f>
        <v>0</v>
      </c>
      <c r="I921" s="21">
        <f>단가대비표!V158</f>
        <v>0</v>
      </c>
      <c r="J921" s="22">
        <f>TRUNC(I921*D921,1)</f>
        <v>0</v>
      </c>
      <c r="K921" s="21">
        <f>TRUNC(E921+G921+I921,1)</f>
        <v>0</v>
      </c>
      <c r="L921" s="22">
        <f>TRUNC(F921+H921+J921,1)</f>
        <v>0</v>
      </c>
      <c r="M921" s="19" t="s">
        <v>51</v>
      </c>
      <c r="N921" s="4" t="s">
        <v>972</v>
      </c>
      <c r="O921" s="4" t="s">
        <v>1005</v>
      </c>
      <c r="P921" s="4" t="s">
        <v>63</v>
      </c>
      <c r="Q921" s="4" t="s">
        <v>63</v>
      </c>
      <c r="R921" s="4" t="s">
        <v>62</v>
      </c>
      <c r="AV921" s="4" t="s">
        <v>51</v>
      </c>
      <c r="AW921" s="4" t="s">
        <v>2030</v>
      </c>
      <c r="AX921" s="4" t="s">
        <v>51</v>
      </c>
      <c r="AY921" s="4" t="s">
        <v>51</v>
      </c>
      <c r="AZ921" s="4" t="s">
        <v>51</v>
      </c>
    </row>
    <row r="922" spans="1:52" ht="30" customHeight="1" x14ac:dyDescent="0.3">
      <c r="A922" s="19" t="s">
        <v>974</v>
      </c>
      <c r="B922" s="19" t="s">
        <v>51</v>
      </c>
      <c r="C922" s="19" t="s">
        <v>51</v>
      </c>
      <c r="D922" s="20"/>
      <c r="E922" s="21"/>
      <c r="F922" s="22">
        <f>TRUNC(SUMIF(N920:N921, N919, F920:F921),0)</f>
        <v>0</v>
      </c>
      <c r="G922" s="21"/>
      <c r="H922" s="22">
        <f>TRUNC(SUMIF(N920:N921, N919, H920:H921),0)</f>
        <v>0</v>
      </c>
      <c r="I922" s="21"/>
      <c r="J922" s="22">
        <f>TRUNC(SUMIF(N920:N921, N919, J920:J921),0)</f>
        <v>0</v>
      </c>
      <c r="K922" s="21"/>
      <c r="L922" s="22">
        <f>F922+H922+J922</f>
        <v>0</v>
      </c>
      <c r="M922" s="19" t="s">
        <v>51</v>
      </c>
      <c r="N922" s="4" t="s">
        <v>81</v>
      </c>
      <c r="O922" s="4" t="s">
        <v>81</v>
      </c>
      <c r="P922" s="4" t="s">
        <v>51</v>
      </c>
      <c r="Q922" s="4" t="s">
        <v>51</v>
      </c>
      <c r="R922" s="4" t="s">
        <v>51</v>
      </c>
      <c r="AV922" s="4" t="s">
        <v>51</v>
      </c>
      <c r="AW922" s="4" t="s">
        <v>51</v>
      </c>
      <c r="AX922" s="4" t="s">
        <v>51</v>
      </c>
      <c r="AY922" s="4" t="s">
        <v>51</v>
      </c>
      <c r="AZ922" s="4" t="s">
        <v>51</v>
      </c>
    </row>
    <row r="923" spans="1:52" ht="30" customHeight="1" x14ac:dyDescent="0.3">
      <c r="A923" s="20"/>
      <c r="B923" s="20"/>
      <c r="C923" s="20"/>
      <c r="D923" s="20"/>
      <c r="E923" s="21"/>
      <c r="F923" s="22"/>
      <c r="G923" s="21"/>
      <c r="H923" s="22"/>
      <c r="I923" s="21"/>
      <c r="J923" s="22"/>
      <c r="K923" s="21"/>
      <c r="L923" s="22"/>
      <c r="M923" s="20"/>
    </row>
    <row r="924" spans="1:52" ht="30" customHeight="1" x14ac:dyDescent="0.3">
      <c r="A924" s="14" t="s">
        <v>2031</v>
      </c>
      <c r="B924" s="15"/>
      <c r="C924" s="15"/>
      <c r="D924" s="15"/>
      <c r="E924" s="16"/>
      <c r="F924" s="17"/>
      <c r="G924" s="16"/>
      <c r="H924" s="17"/>
      <c r="I924" s="16"/>
      <c r="J924" s="17"/>
      <c r="K924" s="16"/>
      <c r="L924" s="17"/>
      <c r="M924" s="18"/>
      <c r="N924" s="4" t="s">
        <v>990</v>
      </c>
    </row>
    <row r="925" spans="1:52" ht="30" customHeight="1" x14ac:dyDescent="0.3">
      <c r="A925" s="19" t="s">
        <v>2027</v>
      </c>
      <c r="B925" s="19" t="s">
        <v>1003</v>
      </c>
      <c r="C925" s="19" t="s">
        <v>1004</v>
      </c>
      <c r="D925" s="20">
        <v>0.41</v>
      </c>
      <c r="E925" s="21">
        <f>단가대비표!O160</f>
        <v>0</v>
      </c>
      <c r="F925" s="22">
        <f>TRUNC(E925*D925,1)</f>
        <v>0</v>
      </c>
      <c r="G925" s="21">
        <f>단가대비표!P160</f>
        <v>0</v>
      </c>
      <c r="H925" s="22">
        <f>TRUNC(G925*D925,1)</f>
        <v>0</v>
      </c>
      <c r="I925" s="21">
        <f>단가대비표!V160</f>
        <v>0</v>
      </c>
      <c r="J925" s="22">
        <f>TRUNC(I925*D925,1)</f>
        <v>0</v>
      </c>
      <c r="K925" s="21">
        <f>TRUNC(E925+G925+I925,1)</f>
        <v>0</v>
      </c>
      <c r="L925" s="22">
        <f>TRUNC(F925+H925+J925,1)</f>
        <v>0</v>
      </c>
      <c r="M925" s="19" t="s">
        <v>51</v>
      </c>
      <c r="N925" s="4" t="s">
        <v>990</v>
      </c>
      <c r="O925" s="4" t="s">
        <v>2028</v>
      </c>
      <c r="P925" s="4" t="s">
        <v>63</v>
      </c>
      <c r="Q925" s="4" t="s">
        <v>63</v>
      </c>
      <c r="R925" s="4" t="s">
        <v>62</v>
      </c>
      <c r="AV925" s="4" t="s">
        <v>51</v>
      </c>
      <c r="AW925" s="4" t="s">
        <v>2032</v>
      </c>
      <c r="AX925" s="4" t="s">
        <v>51</v>
      </c>
      <c r="AY925" s="4" t="s">
        <v>51</v>
      </c>
      <c r="AZ925" s="4" t="s">
        <v>51</v>
      </c>
    </row>
    <row r="926" spans="1:52" ht="30" customHeight="1" x14ac:dyDescent="0.3">
      <c r="A926" s="19" t="s">
        <v>1002</v>
      </c>
      <c r="B926" s="19" t="s">
        <v>1003</v>
      </c>
      <c r="C926" s="19" t="s">
        <v>1004</v>
      </c>
      <c r="D926" s="20">
        <v>0.24</v>
      </c>
      <c r="E926" s="21">
        <f>단가대비표!O158</f>
        <v>0</v>
      </c>
      <c r="F926" s="22">
        <f>TRUNC(E926*D926,1)</f>
        <v>0</v>
      </c>
      <c r="G926" s="21">
        <f>단가대비표!P158</f>
        <v>0</v>
      </c>
      <c r="H926" s="22">
        <f>TRUNC(G926*D926,1)</f>
        <v>0</v>
      </c>
      <c r="I926" s="21">
        <f>단가대비표!V158</f>
        <v>0</v>
      </c>
      <c r="J926" s="22">
        <f>TRUNC(I926*D926,1)</f>
        <v>0</v>
      </c>
      <c r="K926" s="21">
        <f>TRUNC(E926+G926+I926,1)</f>
        <v>0</v>
      </c>
      <c r="L926" s="22">
        <f>TRUNC(F926+H926+J926,1)</f>
        <v>0</v>
      </c>
      <c r="M926" s="19" t="s">
        <v>51</v>
      </c>
      <c r="N926" s="4" t="s">
        <v>990</v>
      </c>
      <c r="O926" s="4" t="s">
        <v>1005</v>
      </c>
      <c r="P926" s="4" t="s">
        <v>63</v>
      </c>
      <c r="Q926" s="4" t="s">
        <v>63</v>
      </c>
      <c r="R926" s="4" t="s">
        <v>62</v>
      </c>
      <c r="AV926" s="4" t="s">
        <v>51</v>
      </c>
      <c r="AW926" s="4" t="s">
        <v>2033</v>
      </c>
      <c r="AX926" s="4" t="s">
        <v>51</v>
      </c>
      <c r="AY926" s="4" t="s">
        <v>51</v>
      </c>
      <c r="AZ926" s="4" t="s">
        <v>51</v>
      </c>
    </row>
    <row r="927" spans="1:52" ht="30" customHeight="1" x14ac:dyDescent="0.3">
      <c r="A927" s="19" t="s">
        <v>974</v>
      </c>
      <c r="B927" s="19" t="s">
        <v>51</v>
      </c>
      <c r="C927" s="19" t="s">
        <v>51</v>
      </c>
      <c r="D927" s="20"/>
      <c r="E927" s="21"/>
      <c r="F927" s="22">
        <f>TRUNC(SUMIF(N925:N926, N924, F925:F926),0)</f>
        <v>0</v>
      </c>
      <c r="G927" s="21"/>
      <c r="H927" s="22">
        <f>TRUNC(SUMIF(N925:N926, N924, H925:H926),0)</f>
        <v>0</v>
      </c>
      <c r="I927" s="21"/>
      <c r="J927" s="22">
        <f>TRUNC(SUMIF(N925:N926, N924, J925:J926),0)</f>
        <v>0</v>
      </c>
      <c r="K927" s="21"/>
      <c r="L927" s="22">
        <f>F927+H927+J927</f>
        <v>0</v>
      </c>
      <c r="M927" s="19" t="s">
        <v>51</v>
      </c>
      <c r="N927" s="4" t="s">
        <v>81</v>
      </c>
      <c r="O927" s="4" t="s">
        <v>81</v>
      </c>
      <c r="P927" s="4" t="s">
        <v>51</v>
      </c>
      <c r="Q927" s="4" t="s">
        <v>51</v>
      </c>
      <c r="R927" s="4" t="s">
        <v>51</v>
      </c>
      <c r="AV927" s="4" t="s">
        <v>51</v>
      </c>
      <c r="AW927" s="4" t="s">
        <v>51</v>
      </c>
      <c r="AX927" s="4" t="s">
        <v>51</v>
      </c>
      <c r="AY927" s="4" t="s">
        <v>51</v>
      </c>
      <c r="AZ927" s="4" t="s">
        <v>51</v>
      </c>
    </row>
    <row r="928" spans="1:52" ht="30" customHeight="1" x14ac:dyDescent="0.3">
      <c r="A928" s="20"/>
      <c r="B928" s="20"/>
      <c r="C928" s="20"/>
      <c r="D928" s="20"/>
      <c r="E928" s="21"/>
      <c r="F928" s="22"/>
      <c r="G928" s="21"/>
      <c r="H928" s="22"/>
      <c r="I928" s="21"/>
      <c r="J928" s="22"/>
      <c r="K928" s="21"/>
      <c r="L928" s="22"/>
      <c r="M928" s="20"/>
    </row>
    <row r="929" spans="1:52" ht="30" customHeight="1" x14ac:dyDescent="0.3">
      <c r="A929" s="14" t="s">
        <v>2034</v>
      </c>
      <c r="B929" s="15"/>
      <c r="C929" s="15"/>
      <c r="D929" s="15"/>
      <c r="E929" s="16"/>
      <c r="F929" s="17"/>
      <c r="G929" s="16"/>
      <c r="H929" s="17"/>
      <c r="I929" s="16"/>
      <c r="J929" s="17"/>
      <c r="K929" s="16"/>
      <c r="L929" s="17"/>
      <c r="M929" s="18"/>
      <c r="N929" s="4" t="s">
        <v>1017</v>
      </c>
    </row>
    <row r="930" spans="1:52" ht="30" customHeight="1" x14ac:dyDescent="0.3">
      <c r="A930" s="19" t="s">
        <v>521</v>
      </c>
      <c r="B930" s="19" t="s">
        <v>2036</v>
      </c>
      <c r="C930" s="19" t="s">
        <v>999</v>
      </c>
      <c r="D930" s="20">
        <v>357</v>
      </c>
      <c r="E930" s="21">
        <f>단가대비표!O26</f>
        <v>0</v>
      </c>
      <c r="F930" s="22">
        <f>TRUNC(E930*D930,1)</f>
        <v>0</v>
      </c>
      <c r="G930" s="21">
        <f>단가대비표!P26</f>
        <v>0</v>
      </c>
      <c r="H930" s="22">
        <f>TRUNC(G930*D930,1)</f>
        <v>0</v>
      </c>
      <c r="I930" s="21">
        <f>단가대비표!V26</f>
        <v>0</v>
      </c>
      <c r="J930" s="22">
        <f>TRUNC(I930*D930,1)</f>
        <v>0</v>
      </c>
      <c r="K930" s="21">
        <f t="shared" ref="K930:L932" si="159">TRUNC(E930+G930+I930,1)</f>
        <v>0</v>
      </c>
      <c r="L930" s="22">
        <f t="shared" si="159"/>
        <v>0</v>
      </c>
      <c r="M930" s="19" t="s">
        <v>1204</v>
      </c>
      <c r="N930" s="4" t="s">
        <v>1017</v>
      </c>
      <c r="O930" s="4" t="s">
        <v>2037</v>
      </c>
      <c r="P930" s="4" t="s">
        <v>63</v>
      </c>
      <c r="Q930" s="4" t="s">
        <v>63</v>
      </c>
      <c r="R930" s="4" t="s">
        <v>62</v>
      </c>
      <c r="AV930" s="4" t="s">
        <v>51</v>
      </c>
      <c r="AW930" s="4" t="s">
        <v>2038</v>
      </c>
      <c r="AX930" s="4" t="s">
        <v>51</v>
      </c>
      <c r="AY930" s="4" t="s">
        <v>51</v>
      </c>
      <c r="AZ930" s="4" t="s">
        <v>51</v>
      </c>
    </row>
    <row r="931" spans="1:52" ht="30" customHeight="1" x14ac:dyDescent="0.3">
      <c r="A931" s="19" t="s">
        <v>527</v>
      </c>
      <c r="B931" s="19" t="s">
        <v>2039</v>
      </c>
      <c r="C931" s="19" t="s">
        <v>86</v>
      </c>
      <c r="D931" s="20">
        <v>0.55810000000000004</v>
      </c>
      <c r="E931" s="21">
        <f>단가대비표!O9</f>
        <v>0</v>
      </c>
      <c r="F931" s="22">
        <f>TRUNC(E931*D931,1)</f>
        <v>0</v>
      </c>
      <c r="G931" s="21">
        <f>단가대비표!P9</f>
        <v>0</v>
      </c>
      <c r="H931" s="22">
        <f>TRUNC(G931*D931,1)</f>
        <v>0</v>
      </c>
      <c r="I931" s="21">
        <f>단가대비표!V9</f>
        <v>0</v>
      </c>
      <c r="J931" s="22">
        <f>TRUNC(I931*D931,1)</f>
        <v>0</v>
      </c>
      <c r="K931" s="21">
        <f t="shared" si="159"/>
        <v>0</v>
      </c>
      <c r="L931" s="22">
        <f t="shared" si="159"/>
        <v>0</v>
      </c>
      <c r="M931" s="19" t="s">
        <v>1204</v>
      </c>
      <c r="N931" s="4" t="s">
        <v>1017</v>
      </c>
      <c r="O931" s="4" t="s">
        <v>2040</v>
      </c>
      <c r="P931" s="4" t="s">
        <v>63</v>
      </c>
      <c r="Q931" s="4" t="s">
        <v>63</v>
      </c>
      <c r="R931" s="4" t="s">
        <v>62</v>
      </c>
      <c r="AV931" s="4" t="s">
        <v>51</v>
      </c>
      <c r="AW931" s="4" t="s">
        <v>2041</v>
      </c>
      <c r="AX931" s="4" t="s">
        <v>51</v>
      </c>
      <c r="AY931" s="4" t="s">
        <v>51</v>
      </c>
      <c r="AZ931" s="4" t="s">
        <v>51</v>
      </c>
    </row>
    <row r="932" spans="1:52" ht="30" customHeight="1" x14ac:dyDescent="0.3">
      <c r="A932" s="19" t="s">
        <v>531</v>
      </c>
      <c r="B932" s="19" t="s">
        <v>2042</v>
      </c>
      <c r="C932" s="19" t="s">
        <v>86</v>
      </c>
      <c r="D932" s="20">
        <v>0.54759999999999998</v>
      </c>
      <c r="E932" s="21">
        <f>단가대비표!O7</f>
        <v>0</v>
      </c>
      <c r="F932" s="22">
        <f>TRUNC(E932*D932,1)</f>
        <v>0</v>
      </c>
      <c r="G932" s="21">
        <f>단가대비표!P7</f>
        <v>0</v>
      </c>
      <c r="H932" s="22">
        <f>TRUNC(G932*D932,1)</f>
        <v>0</v>
      </c>
      <c r="I932" s="21">
        <f>단가대비표!V7</f>
        <v>0</v>
      </c>
      <c r="J932" s="22">
        <f>TRUNC(I932*D932,1)</f>
        <v>0</v>
      </c>
      <c r="K932" s="21">
        <f t="shared" si="159"/>
        <v>0</v>
      </c>
      <c r="L932" s="22">
        <f t="shared" si="159"/>
        <v>0</v>
      </c>
      <c r="M932" s="19" t="s">
        <v>1204</v>
      </c>
      <c r="N932" s="4" t="s">
        <v>1017</v>
      </c>
      <c r="O932" s="4" t="s">
        <v>2043</v>
      </c>
      <c r="P932" s="4" t="s">
        <v>63</v>
      </c>
      <c r="Q932" s="4" t="s">
        <v>63</v>
      </c>
      <c r="R932" s="4" t="s">
        <v>62</v>
      </c>
      <c r="AV932" s="4" t="s">
        <v>51</v>
      </c>
      <c r="AW932" s="4" t="s">
        <v>2044</v>
      </c>
      <c r="AX932" s="4" t="s">
        <v>51</v>
      </c>
      <c r="AY932" s="4" t="s">
        <v>51</v>
      </c>
      <c r="AZ932" s="4" t="s">
        <v>51</v>
      </c>
    </row>
    <row r="933" spans="1:52" ht="30" customHeight="1" x14ac:dyDescent="0.3">
      <c r="A933" s="19" t="s">
        <v>974</v>
      </c>
      <c r="B933" s="19" t="s">
        <v>51</v>
      </c>
      <c r="C933" s="19" t="s">
        <v>51</v>
      </c>
      <c r="D933" s="20"/>
      <c r="E933" s="21"/>
      <c r="F933" s="22">
        <f>TRUNC(SUMIF(N930:N932, N929, F930:F932),0)</f>
        <v>0</v>
      </c>
      <c r="G933" s="21"/>
      <c r="H933" s="22">
        <f>TRUNC(SUMIF(N930:N932, N929, H930:H932),0)</f>
        <v>0</v>
      </c>
      <c r="I933" s="21"/>
      <c r="J933" s="22">
        <f>TRUNC(SUMIF(N930:N932, N929, J930:J932),0)</f>
        <v>0</v>
      </c>
      <c r="K933" s="21"/>
      <c r="L933" s="22">
        <f>F933+H933+J933</f>
        <v>0</v>
      </c>
      <c r="M933" s="19" t="s">
        <v>51</v>
      </c>
      <c r="N933" s="4" t="s">
        <v>81</v>
      </c>
      <c r="O933" s="4" t="s">
        <v>81</v>
      </c>
      <c r="P933" s="4" t="s">
        <v>51</v>
      </c>
      <c r="Q933" s="4" t="s">
        <v>51</v>
      </c>
      <c r="R933" s="4" t="s">
        <v>51</v>
      </c>
      <c r="AV933" s="4" t="s">
        <v>51</v>
      </c>
      <c r="AW933" s="4" t="s">
        <v>51</v>
      </c>
      <c r="AX933" s="4" t="s">
        <v>51</v>
      </c>
      <c r="AY933" s="4" t="s">
        <v>51</v>
      </c>
      <c r="AZ933" s="4" t="s">
        <v>51</v>
      </c>
    </row>
    <row r="934" spans="1:52" ht="30" customHeight="1" x14ac:dyDescent="0.3">
      <c r="A934" s="20"/>
      <c r="B934" s="20"/>
      <c r="C934" s="20"/>
      <c r="D934" s="20"/>
      <c r="E934" s="21"/>
      <c r="F934" s="22"/>
      <c r="G934" s="21"/>
      <c r="H934" s="22"/>
      <c r="I934" s="21"/>
      <c r="J934" s="22"/>
      <c r="K934" s="21"/>
      <c r="L934" s="22"/>
      <c r="M934" s="20"/>
    </row>
    <row r="935" spans="1:52" ht="30" customHeight="1" x14ac:dyDescent="0.3">
      <c r="A935" s="14" t="s">
        <v>2045</v>
      </c>
      <c r="B935" s="15"/>
      <c r="C935" s="15"/>
      <c r="D935" s="15"/>
      <c r="E935" s="16"/>
      <c r="F935" s="17"/>
      <c r="G935" s="16"/>
      <c r="H935" s="17"/>
      <c r="I935" s="16"/>
      <c r="J935" s="17"/>
      <c r="K935" s="16"/>
      <c r="L935" s="17"/>
      <c r="M935" s="18"/>
      <c r="N935" s="4" t="s">
        <v>1024</v>
      </c>
    </row>
    <row r="936" spans="1:52" ht="30" customHeight="1" x14ac:dyDescent="0.3">
      <c r="A936" s="19" t="s">
        <v>2046</v>
      </c>
      <c r="B936" s="19" t="s">
        <v>2047</v>
      </c>
      <c r="C936" s="19" t="s">
        <v>180</v>
      </c>
      <c r="D936" s="20">
        <v>1.19</v>
      </c>
      <c r="E936" s="21">
        <f>단가대비표!O60</f>
        <v>0</v>
      </c>
      <c r="F936" s="22">
        <f>TRUNC(E936*D936,1)</f>
        <v>0</v>
      </c>
      <c r="G936" s="21">
        <f>단가대비표!P60</f>
        <v>0</v>
      </c>
      <c r="H936" s="22">
        <f>TRUNC(G936*D936,1)</f>
        <v>0</v>
      </c>
      <c r="I936" s="21">
        <f>단가대비표!V60</f>
        <v>0</v>
      </c>
      <c r="J936" s="22">
        <f>TRUNC(I936*D936,1)</f>
        <v>0</v>
      </c>
      <c r="K936" s="21">
        <f>TRUNC(E936+G936+I936,1)</f>
        <v>0</v>
      </c>
      <c r="L936" s="22">
        <f>TRUNC(F936+H936+J936,1)</f>
        <v>0</v>
      </c>
      <c r="M936" s="19" t="s">
        <v>51</v>
      </c>
      <c r="N936" s="4" t="s">
        <v>1024</v>
      </c>
      <c r="O936" s="4" t="s">
        <v>2048</v>
      </c>
      <c r="P936" s="4" t="s">
        <v>63</v>
      </c>
      <c r="Q936" s="4" t="s">
        <v>63</v>
      </c>
      <c r="R936" s="4" t="s">
        <v>62</v>
      </c>
      <c r="V936" s="2">
        <v>1</v>
      </c>
      <c r="AV936" s="4" t="s">
        <v>51</v>
      </c>
      <c r="AW936" s="4" t="s">
        <v>2049</v>
      </c>
      <c r="AX936" s="4" t="s">
        <v>51</v>
      </c>
      <c r="AY936" s="4" t="s">
        <v>51</v>
      </c>
      <c r="AZ936" s="4" t="s">
        <v>51</v>
      </c>
    </row>
    <row r="937" spans="1:52" ht="30" customHeight="1" x14ac:dyDescent="0.3">
      <c r="A937" s="19" t="s">
        <v>2050</v>
      </c>
      <c r="B937" s="19" t="s">
        <v>2051</v>
      </c>
      <c r="C937" s="19" t="s">
        <v>168</v>
      </c>
      <c r="D937" s="20">
        <v>1</v>
      </c>
      <c r="E937" s="21">
        <f>TRUNC(SUMIF(V936:V937, RIGHTB(O937, 1), F936:F937)*U937, 2)</f>
        <v>0</v>
      </c>
      <c r="F937" s="22">
        <f>TRUNC(E937*D937,1)</f>
        <v>0</v>
      </c>
      <c r="G937" s="21">
        <v>0</v>
      </c>
      <c r="H937" s="22">
        <f>TRUNC(G937*D937,1)</f>
        <v>0</v>
      </c>
      <c r="I937" s="21">
        <v>0</v>
      </c>
      <c r="J937" s="22">
        <f>TRUNC(I937*D937,1)</f>
        <v>0</v>
      </c>
      <c r="K937" s="21">
        <f>TRUNC(E937+G937+I937,1)</f>
        <v>0</v>
      </c>
      <c r="L937" s="22">
        <f>TRUNC(F937+H937+J937,1)</f>
        <v>0</v>
      </c>
      <c r="M937" s="19" t="s">
        <v>51</v>
      </c>
      <c r="N937" s="4" t="s">
        <v>1024</v>
      </c>
      <c r="O937" s="4" t="s">
        <v>571</v>
      </c>
      <c r="P937" s="4" t="s">
        <v>63</v>
      </c>
      <c r="Q937" s="4" t="s">
        <v>63</v>
      </c>
      <c r="R937" s="4" t="s">
        <v>63</v>
      </c>
      <c r="S937" s="2">
        <v>0</v>
      </c>
      <c r="T937" s="2">
        <v>0</v>
      </c>
      <c r="U937" s="2">
        <v>0.44</v>
      </c>
      <c r="AV937" s="4" t="s">
        <v>51</v>
      </c>
      <c r="AW937" s="4" t="s">
        <v>2052</v>
      </c>
      <c r="AX937" s="4" t="s">
        <v>51</v>
      </c>
      <c r="AY937" s="4" t="s">
        <v>51</v>
      </c>
      <c r="AZ937" s="4" t="s">
        <v>51</v>
      </c>
    </row>
    <row r="938" spans="1:52" ht="30" customHeight="1" x14ac:dyDescent="0.3">
      <c r="A938" s="19" t="s">
        <v>974</v>
      </c>
      <c r="B938" s="19" t="s">
        <v>51</v>
      </c>
      <c r="C938" s="19" t="s">
        <v>51</v>
      </c>
      <c r="D938" s="20"/>
      <c r="E938" s="21"/>
      <c r="F938" s="22">
        <f>TRUNC(SUMIF(N936:N937, N935, F936:F937),0)</f>
        <v>0</v>
      </c>
      <c r="G938" s="21"/>
      <c r="H938" s="22">
        <f>TRUNC(SUMIF(N936:N937, N935, H936:H937),0)</f>
        <v>0</v>
      </c>
      <c r="I938" s="21"/>
      <c r="J938" s="22">
        <f>TRUNC(SUMIF(N936:N937, N935, J936:J937),0)</f>
        <v>0</v>
      </c>
      <c r="K938" s="21"/>
      <c r="L938" s="22">
        <f>F938+H938+J938</f>
        <v>0</v>
      </c>
      <c r="M938" s="19" t="s">
        <v>51</v>
      </c>
      <c r="N938" s="4" t="s">
        <v>81</v>
      </c>
      <c r="O938" s="4" t="s">
        <v>81</v>
      </c>
      <c r="P938" s="4" t="s">
        <v>51</v>
      </c>
      <c r="Q938" s="4" t="s">
        <v>51</v>
      </c>
      <c r="R938" s="4" t="s">
        <v>51</v>
      </c>
      <c r="AV938" s="4" t="s">
        <v>51</v>
      </c>
      <c r="AW938" s="4" t="s">
        <v>51</v>
      </c>
      <c r="AX938" s="4" t="s">
        <v>51</v>
      </c>
      <c r="AY938" s="4" t="s">
        <v>51</v>
      </c>
      <c r="AZ938" s="4" t="s">
        <v>51</v>
      </c>
    </row>
    <row r="939" spans="1:52" ht="30" customHeight="1" x14ac:dyDescent="0.3">
      <c r="A939" s="20"/>
      <c r="B939" s="20"/>
      <c r="C939" s="20"/>
      <c r="D939" s="20"/>
      <c r="E939" s="21"/>
      <c r="F939" s="22"/>
      <c r="G939" s="21"/>
      <c r="H939" s="22"/>
      <c r="I939" s="21"/>
      <c r="J939" s="22"/>
      <c r="K939" s="21"/>
      <c r="L939" s="22"/>
      <c r="M939" s="20"/>
    </row>
    <row r="940" spans="1:52" ht="30" customHeight="1" x14ac:dyDescent="0.3">
      <c r="A940" s="14" t="s">
        <v>2053</v>
      </c>
      <c r="B940" s="15"/>
      <c r="C940" s="15"/>
      <c r="D940" s="15"/>
      <c r="E940" s="16"/>
      <c r="F940" s="17"/>
      <c r="G940" s="16"/>
      <c r="H940" s="17"/>
      <c r="I940" s="16"/>
      <c r="J940" s="17"/>
      <c r="K940" s="16"/>
      <c r="L940" s="17"/>
      <c r="M940" s="18"/>
      <c r="N940" s="4" t="s">
        <v>1029</v>
      </c>
    </row>
    <row r="941" spans="1:52" ht="30" customHeight="1" x14ac:dyDescent="0.3">
      <c r="A941" s="19" t="s">
        <v>2054</v>
      </c>
      <c r="B941" s="19" t="s">
        <v>1003</v>
      </c>
      <c r="C941" s="19" t="s">
        <v>1004</v>
      </c>
      <c r="D941" s="20">
        <v>0.114</v>
      </c>
      <c r="E941" s="21">
        <f>단가대비표!O161</f>
        <v>0</v>
      </c>
      <c r="F941" s="22">
        <f>TRUNC(E941*D941,1)</f>
        <v>0</v>
      </c>
      <c r="G941" s="21">
        <f>단가대비표!P161</f>
        <v>0</v>
      </c>
      <c r="H941" s="22">
        <f>TRUNC(G941*D941,1)</f>
        <v>0</v>
      </c>
      <c r="I941" s="21">
        <f>단가대비표!V161</f>
        <v>0</v>
      </c>
      <c r="J941" s="22">
        <f>TRUNC(I941*D941,1)</f>
        <v>0</v>
      </c>
      <c r="K941" s="21">
        <f t="shared" ref="K941:L943" si="160">TRUNC(E941+G941+I941,1)</f>
        <v>0</v>
      </c>
      <c r="L941" s="22">
        <f t="shared" si="160"/>
        <v>0</v>
      </c>
      <c r="M941" s="19" t="s">
        <v>51</v>
      </c>
      <c r="N941" s="4" t="s">
        <v>1029</v>
      </c>
      <c r="O941" s="4" t="s">
        <v>2055</v>
      </c>
      <c r="P941" s="4" t="s">
        <v>63</v>
      </c>
      <c r="Q941" s="4" t="s">
        <v>63</v>
      </c>
      <c r="R941" s="4" t="s">
        <v>62</v>
      </c>
      <c r="V941" s="2">
        <v>1</v>
      </c>
      <c r="AV941" s="4" t="s">
        <v>51</v>
      </c>
      <c r="AW941" s="4" t="s">
        <v>2056</v>
      </c>
      <c r="AX941" s="4" t="s">
        <v>51</v>
      </c>
      <c r="AY941" s="4" t="s">
        <v>51</v>
      </c>
      <c r="AZ941" s="4" t="s">
        <v>51</v>
      </c>
    </row>
    <row r="942" spans="1:52" ht="30" customHeight="1" x14ac:dyDescent="0.3">
      <c r="A942" s="19" t="s">
        <v>1002</v>
      </c>
      <c r="B942" s="19" t="s">
        <v>1003</v>
      </c>
      <c r="C942" s="19" t="s">
        <v>1004</v>
      </c>
      <c r="D942" s="20">
        <v>2.9000000000000001E-2</v>
      </c>
      <c r="E942" s="21">
        <f>단가대비표!O158</f>
        <v>0</v>
      </c>
      <c r="F942" s="22">
        <f>TRUNC(E942*D942,1)</f>
        <v>0</v>
      </c>
      <c r="G942" s="21">
        <f>단가대비표!P158</f>
        <v>0</v>
      </c>
      <c r="H942" s="22">
        <f>TRUNC(G942*D942,1)</f>
        <v>0</v>
      </c>
      <c r="I942" s="21">
        <f>단가대비표!V158</f>
        <v>0</v>
      </c>
      <c r="J942" s="22">
        <f>TRUNC(I942*D942,1)</f>
        <v>0</v>
      </c>
      <c r="K942" s="21">
        <f t="shared" si="160"/>
        <v>0</v>
      </c>
      <c r="L942" s="22">
        <f t="shared" si="160"/>
        <v>0</v>
      </c>
      <c r="M942" s="19" t="s">
        <v>51</v>
      </c>
      <c r="N942" s="4" t="s">
        <v>1029</v>
      </c>
      <c r="O942" s="4" t="s">
        <v>1005</v>
      </c>
      <c r="P942" s="4" t="s">
        <v>63</v>
      </c>
      <c r="Q942" s="4" t="s">
        <v>63</v>
      </c>
      <c r="R942" s="4" t="s">
        <v>62</v>
      </c>
      <c r="V942" s="2">
        <v>1</v>
      </c>
      <c r="AV942" s="4" t="s">
        <v>51</v>
      </c>
      <c r="AW942" s="4" t="s">
        <v>2057</v>
      </c>
      <c r="AX942" s="4" t="s">
        <v>51</v>
      </c>
      <c r="AY942" s="4" t="s">
        <v>51</v>
      </c>
      <c r="AZ942" s="4" t="s">
        <v>51</v>
      </c>
    </row>
    <row r="943" spans="1:52" ht="30" customHeight="1" x14ac:dyDescent="0.3">
      <c r="A943" s="19" t="s">
        <v>1200</v>
      </c>
      <c r="B943" s="19" t="s">
        <v>1296</v>
      </c>
      <c r="C943" s="19" t="s">
        <v>168</v>
      </c>
      <c r="D943" s="20">
        <v>1</v>
      </c>
      <c r="E943" s="21">
        <v>0</v>
      </c>
      <c r="F943" s="22">
        <f>TRUNC(E943*D943,1)</f>
        <v>0</v>
      </c>
      <c r="G943" s="21">
        <v>0</v>
      </c>
      <c r="H943" s="22">
        <f>TRUNC(G943*D943,1)</f>
        <v>0</v>
      </c>
      <c r="I943" s="21">
        <f>TRUNC(SUMIF(V941:V943, RIGHTB(O943, 1), H941:H943)*U943, 2)</f>
        <v>0</v>
      </c>
      <c r="J943" s="22">
        <f>TRUNC(I943*D943,1)</f>
        <v>0</v>
      </c>
      <c r="K943" s="21">
        <f t="shared" si="160"/>
        <v>0</v>
      </c>
      <c r="L943" s="22">
        <f t="shared" si="160"/>
        <v>0</v>
      </c>
      <c r="M943" s="19" t="s">
        <v>51</v>
      </c>
      <c r="N943" s="4" t="s">
        <v>1029</v>
      </c>
      <c r="O943" s="4" t="s">
        <v>571</v>
      </c>
      <c r="P943" s="4" t="s">
        <v>63</v>
      </c>
      <c r="Q943" s="4" t="s">
        <v>63</v>
      </c>
      <c r="R943" s="4" t="s">
        <v>63</v>
      </c>
      <c r="S943" s="2">
        <v>1</v>
      </c>
      <c r="T943" s="2">
        <v>2</v>
      </c>
      <c r="U943" s="2">
        <v>0.03</v>
      </c>
      <c r="AV943" s="4" t="s">
        <v>51</v>
      </c>
      <c r="AW943" s="4" t="s">
        <v>2058</v>
      </c>
      <c r="AX943" s="4" t="s">
        <v>51</v>
      </c>
      <c r="AY943" s="4" t="s">
        <v>51</v>
      </c>
      <c r="AZ943" s="4" t="s">
        <v>51</v>
      </c>
    </row>
    <row r="944" spans="1:52" ht="30" customHeight="1" x14ac:dyDescent="0.3">
      <c r="A944" s="19" t="s">
        <v>974</v>
      </c>
      <c r="B944" s="19" t="s">
        <v>51</v>
      </c>
      <c r="C944" s="19" t="s">
        <v>51</v>
      </c>
      <c r="D944" s="20"/>
      <c r="E944" s="21"/>
      <c r="F944" s="22">
        <f>TRUNC(SUMIF(N941:N943, N940, F941:F943),0)</f>
        <v>0</v>
      </c>
      <c r="G944" s="21"/>
      <c r="H944" s="22">
        <f>TRUNC(SUMIF(N941:N943, N940, H941:H943),0)</f>
        <v>0</v>
      </c>
      <c r="I944" s="21"/>
      <c r="J944" s="22">
        <f>TRUNC(SUMIF(N941:N943, N940, J941:J943),0)</f>
        <v>0</v>
      </c>
      <c r="K944" s="21"/>
      <c r="L944" s="22">
        <f>F944+H944+J944</f>
        <v>0</v>
      </c>
      <c r="M944" s="19" t="s">
        <v>51</v>
      </c>
      <c r="N944" s="4" t="s">
        <v>81</v>
      </c>
      <c r="O944" s="4" t="s">
        <v>81</v>
      </c>
      <c r="P944" s="4" t="s">
        <v>51</v>
      </c>
      <c r="Q944" s="4" t="s">
        <v>51</v>
      </c>
      <c r="R944" s="4" t="s">
        <v>51</v>
      </c>
      <c r="AV944" s="4" t="s">
        <v>51</v>
      </c>
      <c r="AW944" s="4" t="s">
        <v>51</v>
      </c>
      <c r="AX944" s="4" t="s">
        <v>51</v>
      </c>
      <c r="AY944" s="4" t="s">
        <v>51</v>
      </c>
      <c r="AZ944" s="4" t="s">
        <v>51</v>
      </c>
    </row>
    <row r="945" spans="1:52" ht="30" customHeight="1" x14ac:dyDescent="0.3">
      <c r="A945" s="20"/>
      <c r="B945" s="20"/>
      <c r="C945" s="20"/>
      <c r="D945" s="20"/>
      <c r="E945" s="21"/>
      <c r="F945" s="22"/>
      <c r="G945" s="21"/>
      <c r="H945" s="22"/>
      <c r="I945" s="21"/>
      <c r="J945" s="22"/>
      <c r="K945" s="21"/>
      <c r="L945" s="22"/>
      <c r="M945" s="20"/>
    </row>
    <row r="946" spans="1:52" ht="30" customHeight="1" x14ac:dyDescent="0.3">
      <c r="A946" s="14" t="s">
        <v>2059</v>
      </c>
      <c r="B946" s="15"/>
      <c r="C946" s="15"/>
      <c r="D946" s="15"/>
      <c r="E946" s="16"/>
      <c r="F946" s="17"/>
      <c r="G946" s="16"/>
      <c r="H946" s="17"/>
      <c r="I946" s="16"/>
      <c r="J946" s="17"/>
      <c r="K946" s="16"/>
      <c r="L946" s="17"/>
      <c r="M946" s="18"/>
      <c r="N946" s="4" t="s">
        <v>1034</v>
      </c>
    </row>
    <row r="947" spans="1:52" ht="30" customHeight="1" x14ac:dyDescent="0.3">
      <c r="A947" s="19" t="s">
        <v>2060</v>
      </c>
      <c r="B947" s="19" t="s">
        <v>1003</v>
      </c>
      <c r="C947" s="19" t="s">
        <v>1004</v>
      </c>
      <c r="D947" s="20">
        <v>0.67</v>
      </c>
      <c r="E947" s="21">
        <f>단가대비표!O162</f>
        <v>0</v>
      </c>
      <c r="F947" s="22">
        <f>TRUNC(E947*D947,1)</f>
        <v>0</v>
      </c>
      <c r="G947" s="21">
        <f>단가대비표!P162</f>
        <v>0</v>
      </c>
      <c r="H947" s="22">
        <f>TRUNC(G947*D947,1)</f>
        <v>0</v>
      </c>
      <c r="I947" s="21">
        <f>단가대비표!V162</f>
        <v>0</v>
      </c>
      <c r="J947" s="22">
        <f>TRUNC(I947*D947,1)</f>
        <v>0</v>
      </c>
      <c r="K947" s="21">
        <f t="shared" ref="K947:L949" si="161">TRUNC(E947+G947+I947,1)</f>
        <v>0</v>
      </c>
      <c r="L947" s="22">
        <f t="shared" si="161"/>
        <v>0</v>
      </c>
      <c r="M947" s="19" t="s">
        <v>51</v>
      </c>
      <c r="N947" s="4" t="s">
        <v>1034</v>
      </c>
      <c r="O947" s="4" t="s">
        <v>2061</v>
      </c>
      <c r="P947" s="4" t="s">
        <v>63</v>
      </c>
      <c r="Q947" s="4" t="s">
        <v>63</v>
      </c>
      <c r="R947" s="4" t="s">
        <v>62</v>
      </c>
      <c r="V947" s="2">
        <v>1</v>
      </c>
      <c r="AV947" s="4" t="s">
        <v>51</v>
      </c>
      <c r="AW947" s="4" t="s">
        <v>2062</v>
      </c>
      <c r="AX947" s="4" t="s">
        <v>51</v>
      </c>
      <c r="AY947" s="4" t="s">
        <v>51</v>
      </c>
      <c r="AZ947" s="4" t="s">
        <v>51</v>
      </c>
    </row>
    <row r="948" spans="1:52" ht="30" customHeight="1" x14ac:dyDescent="0.3">
      <c r="A948" s="19" t="s">
        <v>1002</v>
      </c>
      <c r="B948" s="19" t="s">
        <v>1003</v>
      </c>
      <c r="C948" s="19" t="s">
        <v>1004</v>
      </c>
      <c r="D948" s="20">
        <v>0.22</v>
      </c>
      <c r="E948" s="21">
        <f>단가대비표!O158</f>
        <v>0</v>
      </c>
      <c r="F948" s="22">
        <f>TRUNC(E948*D948,1)</f>
        <v>0</v>
      </c>
      <c r="G948" s="21">
        <f>단가대비표!P158</f>
        <v>0</v>
      </c>
      <c r="H948" s="22">
        <f>TRUNC(G948*D948,1)</f>
        <v>0</v>
      </c>
      <c r="I948" s="21">
        <f>단가대비표!V158</f>
        <v>0</v>
      </c>
      <c r="J948" s="22">
        <f>TRUNC(I948*D948,1)</f>
        <v>0</v>
      </c>
      <c r="K948" s="21">
        <f t="shared" si="161"/>
        <v>0</v>
      </c>
      <c r="L948" s="22">
        <f t="shared" si="161"/>
        <v>0</v>
      </c>
      <c r="M948" s="19" t="s">
        <v>51</v>
      </c>
      <c r="N948" s="4" t="s">
        <v>1034</v>
      </c>
      <c r="O948" s="4" t="s">
        <v>1005</v>
      </c>
      <c r="P948" s="4" t="s">
        <v>63</v>
      </c>
      <c r="Q948" s="4" t="s">
        <v>63</v>
      </c>
      <c r="R948" s="4" t="s">
        <v>62</v>
      </c>
      <c r="V948" s="2">
        <v>1</v>
      </c>
      <c r="AV948" s="4" t="s">
        <v>51</v>
      </c>
      <c r="AW948" s="4" t="s">
        <v>2063</v>
      </c>
      <c r="AX948" s="4" t="s">
        <v>51</v>
      </c>
      <c r="AY948" s="4" t="s">
        <v>51</v>
      </c>
      <c r="AZ948" s="4" t="s">
        <v>51</v>
      </c>
    </row>
    <row r="949" spans="1:52" ht="30" customHeight="1" x14ac:dyDescent="0.3">
      <c r="A949" s="19" t="s">
        <v>1200</v>
      </c>
      <c r="B949" s="19" t="s">
        <v>2064</v>
      </c>
      <c r="C949" s="19" t="s">
        <v>168</v>
      </c>
      <c r="D949" s="20">
        <v>1</v>
      </c>
      <c r="E949" s="21">
        <v>0</v>
      </c>
      <c r="F949" s="22">
        <f>TRUNC(E949*D949,1)</f>
        <v>0</v>
      </c>
      <c r="G949" s="21">
        <v>0</v>
      </c>
      <c r="H949" s="22">
        <f>TRUNC(G949*D949,1)</f>
        <v>0</v>
      </c>
      <c r="I949" s="21">
        <f>TRUNC(SUMIF(V947:V949, RIGHTB(O949, 1), H947:H949)*U949, 2)</f>
        <v>0</v>
      </c>
      <c r="J949" s="22">
        <f>TRUNC(I949*D949,1)</f>
        <v>0</v>
      </c>
      <c r="K949" s="21">
        <f t="shared" si="161"/>
        <v>0</v>
      </c>
      <c r="L949" s="22">
        <f t="shared" si="161"/>
        <v>0</v>
      </c>
      <c r="M949" s="19" t="s">
        <v>51</v>
      </c>
      <c r="N949" s="4" t="s">
        <v>1034</v>
      </c>
      <c r="O949" s="4" t="s">
        <v>571</v>
      </c>
      <c r="P949" s="4" t="s">
        <v>63</v>
      </c>
      <c r="Q949" s="4" t="s">
        <v>63</v>
      </c>
      <c r="R949" s="4" t="s">
        <v>63</v>
      </c>
      <c r="S949" s="2">
        <v>1</v>
      </c>
      <c r="T949" s="2">
        <v>2</v>
      </c>
      <c r="U949" s="2">
        <v>0.09</v>
      </c>
      <c r="AV949" s="4" t="s">
        <v>51</v>
      </c>
      <c r="AW949" s="4" t="s">
        <v>2065</v>
      </c>
      <c r="AX949" s="4" t="s">
        <v>51</v>
      </c>
      <c r="AY949" s="4" t="s">
        <v>51</v>
      </c>
      <c r="AZ949" s="4" t="s">
        <v>51</v>
      </c>
    </row>
    <row r="950" spans="1:52" ht="30" customHeight="1" x14ac:dyDescent="0.3">
      <c r="A950" s="19" t="s">
        <v>974</v>
      </c>
      <c r="B950" s="19" t="s">
        <v>51</v>
      </c>
      <c r="C950" s="19" t="s">
        <v>51</v>
      </c>
      <c r="D950" s="20"/>
      <c r="E950" s="21"/>
      <c r="F950" s="22">
        <f>TRUNC(SUMIF(N947:N949, N946, F947:F949),0)</f>
        <v>0</v>
      </c>
      <c r="G950" s="21"/>
      <c r="H950" s="22">
        <f>TRUNC(SUMIF(N947:N949, N946, H947:H949),0)</f>
        <v>0</v>
      </c>
      <c r="I950" s="21"/>
      <c r="J950" s="22">
        <f>TRUNC(SUMIF(N947:N949, N946, J947:J949),0)</f>
        <v>0</v>
      </c>
      <c r="K950" s="21"/>
      <c r="L950" s="22">
        <f>F950+H950+J950</f>
        <v>0</v>
      </c>
      <c r="M950" s="19" t="s">
        <v>51</v>
      </c>
      <c r="N950" s="4" t="s">
        <v>81</v>
      </c>
      <c r="O950" s="4" t="s">
        <v>81</v>
      </c>
      <c r="P950" s="4" t="s">
        <v>51</v>
      </c>
      <c r="Q950" s="4" t="s">
        <v>51</v>
      </c>
      <c r="R950" s="4" t="s">
        <v>51</v>
      </c>
      <c r="AV950" s="4" t="s">
        <v>51</v>
      </c>
      <c r="AW950" s="4" t="s">
        <v>51</v>
      </c>
      <c r="AX950" s="4" t="s">
        <v>51</v>
      </c>
      <c r="AY950" s="4" t="s">
        <v>51</v>
      </c>
      <c r="AZ950" s="4" t="s">
        <v>51</v>
      </c>
    </row>
    <row r="951" spans="1:52" ht="30" customHeight="1" x14ac:dyDescent="0.3">
      <c r="A951" s="20"/>
      <c r="B951" s="20"/>
      <c r="C951" s="20"/>
      <c r="D951" s="20"/>
      <c r="E951" s="21"/>
      <c r="F951" s="22"/>
      <c r="G951" s="21"/>
      <c r="H951" s="22"/>
      <c r="I951" s="21"/>
      <c r="J951" s="22"/>
      <c r="K951" s="21"/>
      <c r="L951" s="22"/>
      <c r="M951" s="20"/>
    </row>
    <row r="952" spans="1:52" ht="30" customHeight="1" x14ac:dyDescent="0.3">
      <c r="A952" s="14" t="s">
        <v>2066</v>
      </c>
      <c r="B952" s="15"/>
      <c r="C952" s="15"/>
      <c r="D952" s="15"/>
      <c r="E952" s="16"/>
      <c r="F952" s="17"/>
      <c r="G952" s="16"/>
      <c r="H952" s="17"/>
      <c r="I952" s="16"/>
      <c r="J952" s="17"/>
      <c r="K952" s="16"/>
      <c r="L952" s="17"/>
      <c r="M952" s="18"/>
      <c r="N952" s="4" t="s">
        <v>1038</v>
      </c>
    </row>
    <row r="953" spans="1:52" ht="30" customHeight="1" x14ac:dyDescent="0.3">
      <c r="A953" s="19" t="s">
        <v>2060</v>
      </c>
      <c r="B953" s="19" t="s">
        <v>1003</v>
      </c>
      <c r="C953" s="19" t="s">
        <v>1004</v>
      </c>
      <c r="D953" s="20">
        <v>1.76</v>
      </c>
      <c r="E953" s="21">
        <f>단가대비표!O162</f>
        <v>0</v>
      </c>
      <c r="F953" s="22">
        <f>TRUNC(E953*D953,1)</f>
        <v>0</v>
      </c>
      <c r="G953" s="21">
        <f>단가대비표!P162</f>
        <v>0</v>
      </c>
      <c r="H953" s="22">
        <f>TRUNC(G953*D953,1)</f>
        <v>0</v>
      </c>
      <c r="I953" s="21">
        <f>단가대비표!V162</f>
        <v>0</v>
      </c>
      <c r="J953" s="22">
        <f>TRUNC(I953*D953,1)</f>
        <v>0</v>
      </c>
      <c r="K953" s="21">
        <f t="shared" ref="K953:L956" si="162">TRUNC(E953+G953+I953,1)</f>
        <v>0</v>
      </c>
      <c r="L953" s="22">
        <f t="shared" si="162"/>
        <v>0</v>
      </c>
      <c r="M953" s="19" t="s">
        <v>51</v>
      </c>
      <c r="N953" s="4" t="s">
        <v>1038</v>
      </c>
      <c r="O953" s="4" t="s">
        <v>2061</v>
      </c>
      <c r="P953" s="4" t="s">
        <v>63</v>
      </c>
      <c r="Q953" s="4" t="s">
        <v>63</v>
      </c>
      <c r="R953" s="4" t="s">
        <v>62</v>
      </c>
      <c r="V953" s="2">
        <v>1</v>
      </c>
      <c r="AV953" s="4" t="s">
        <v>51</v>
      </c>
      <c r="AW953" s="4" t="s">
        <v>2067</v>
      </c>
      <c r="AX953" s="4" t="s">
        <v>51</v>
      </c>
      <c r="AY953" s="4" t="s">
        <v>51</v>
      </c>
      <c r="AZ953" s="4" t="s">
        <v>51</v>
      </c>
    </row>
    <row r="954" spans="1:52" ht="30" customHeight="1" x14ac:dyDescent="0.3">
      <c r="A954" s="19" t="s">
        <v>1002</v>
      </c>
      <c r="B954" s="19" t="s">
        <v>1003</v>
      </c>
      <c r="C954" s="19" t="s">
        <v>1004</v>
      </c>
      <c r="D954" s="20">
        <v>0.59</v>
      </c>
      <c r="E954" s="21">
        <f>단가대비표!O158</f>
        <v>0</v>
      </c>
      <c r="F954" s="22">
        <f>TRUNC(E954*D954,1)</f>
        <v>0</v>
      </c>
      <c r="G954" s="21">
        <f>단가대비표!P158</f>
        <v>0</v>
      </c>
      <c r="H954" s="22">
        <f>TRUNC(G954*D954,1)</f>
        <v>0</v>
      </c>
      <c r="I954" s="21">
        <f>단가대비표!V158</f>
        <v>0</v>
      </c>
      <c r="J954" s="22">
        <f>TRUNC(I954*D954,1)</f>
        <v>0</v>
      </c>
      <c r="K954" s="21">
        <f t="shared" si="162"/>
        <v>0</v>
      </c>
      <c r="L954" s="22">
        <f t="shared" si="162"/>
        <v>0</v>
      </c>
      <c r="M954" s="19" t="s">
        <v>51</v>
      </c>
      <c r="N954" s="4" t="s">
        <v>1038</v>
      </c>
      <c r="O954" s="4" t="s">
        <v>1005</v>
      </c>
      <c r="P954" s="4" t="s">
        <v>63</v>
      </c>
      <c r="Q954" s="4" t="s">
        <v>63</v>
      </c>
      <c r="R954" s="4" t="s">
        <v>62</v>
      </c>
      <c r="V954" s="2">
        <v>1</v>
      </c>
      <c r="AV954" s="4" t="s">
        <v>51</v>
      </c>
      <c r="AW954" s="4" t="s">
        <v>2068</v>
      </c>
      <c r="AX954" s="4" t="s">
        <v>51</v>
      </c>
      <c r="AY954" s="4" t="s">
        <v>51</v>
      </c>
      <c r="AZ954" s="4" t="s">
        <v>51</v>
      </c>
    </row>
    <row r="955" spans="1:52" ht="30" customHeight="1" x14ac:dyDescent="0.3">
      <c r="A955" s="19" t="s">
        <v>1200</v>
      </c>
      <c r="B955" s="19" t="s">
        <v>1201</v>
      </c>
      <c r="C955" s="19" t="s">
        <v>168</v>
      </c>
      <c r="D955" s="20">
        <v>1</v>
      </c>
      <c r="E955" s="21">
        <v>0</v>
      </c>
      <c r="F955" s="22">
        <f>TRUNC(E955*D955,1)</f>
        <v>0</v>
      </c>
      <c r="G955" s="21">
        <v>0</v>
      </c>
      <c r="H955" s="22">
        <f>TRUNC(G955*D955,1)</f>
        <v>0</v>
      </c>
      <c r="I955" s="21">
        <f>TRUNC(SUMIF(V953:V956, RIGHTB(O955, 1), H953:H956)*U955, 2)</f>
        <v>0</v>
      </c>
      <c r="J955" s="22">
        <f>TRUNC(I955*D955,1)</f>
        <v>0</v>
      </c>
      <c r="K955" s="21">
        <f t="shared" si="162"/>
        <v>0</v>
      </c>
      <c r="L955" s="22">
        <f t="shared" si="162"/>
        <v>0</v>
      </c>
      <c r="M955" s="19" t="s">
        <v>51</v>
      </c>
      <c r="N955" s="4" t="s">
        <v>1038</v>
      </c>
      <c r="O955" s="4" t="s">
        <v>571</v>
      </c>
      <c r="P955" s="4" t="s">
        <v>63</v>
      </c>
      <c r="Q955" s="4" t="s">
        <v>63</v>
      </c>
      <c r="R955" s="4" t="s">
        <v>63</v>
      </c>
      <c r="S955" s="2">
        <v>1</v>
      </c>
      <c r="T955" s="2">
        <v>2</v>
      </c>
      <c r="U955" s="2">
        <v>0.02</v>
      </c>
      <c r="AV955" s="4" t="s">
        <v>51</v>
      </c>
      <c r="AW955" s="4" t="s">
        <v>2069</v>
      </c>
      <c r="AX955" s="4" t="s">
        <v>51</v>
      </c>
      <c r="AY955" s="4" t="s">
        <v>51</v>
      </c>
      <c r="AZ955" s="4" t="s">
        <v>51</v>
      </c>
    </row>
    <row r="956" spans="1:52" ht="30" customHeight="1" x14ac:dyDescent="0.3">
      <c r="A956" s="19" t="s">
        <v>2070</v>
      </c>
      <c r="B956" s="19" t="s">
        <v>2071</v>
      </c>
      <c r="C956" s="19" t="s">
        <v>999</v>
      </c>
      <c r="D956" s="20">
        <v>6.5</v>
      </c>
      <c r="E956" s="21">
        <f>단가대비표!O62</f>
        <v>0</v>
      </c>
      <c r="F956" s="22">
        <f>TRUNC(E956*D956,1)</f>
        <v>0</v>
      </c>
      <c r="G956" s="21">
        <f>단가대비표!P62</f>
        <v>0</v>
      </c>
      <c r="H956" s="22">
        <f>TRUNC(G956*D956,1)</f>
        <v>0</v>
      </c>
      <c r="I956" s="21">
        <f>단가대비표!V62</f>
        <v>0</v>
      </c>
      <c r="J956" s="22">
        <f>TRUNC(I956*D956,1)</f>
        <v>0</v>
      </c>
      <c r="K956" s="21">
        <f t="shared" si="162"/>
        <v>0</v>
      </c>
      <c r="L956" s="22">
        <f t="shared" si="162"/>
        <v>0</v>
      </c>
      <c r="M956" s="19" t="s">
        <v>51</v>
      </c>
      <c r="N956" s="4" t="s">
        <v>1038</v>
      </c>
      <c r="O956" s="4" t="s">
        <v>2072</v>
      </c>
      <c r="P956" s="4" t="s">
        <v>63</v>
      </c>
      <c r="Q956" s="4" t="s">
        <v>63</v>
      </c>
      <c r="R956" s="4" t="s">
        <v>62</v>
      </c>
      <c r="AV956" s="4" t="s">
        <v>51</v>
      </c>
      <c r="AW956" s="4" t="s">
        <v>2073</v>
      </c>
      <c r="AX956" s="4" t="s">
        <v>51</v>
      </c>
      <c r="AY956" s="4" t="s">
        <v>51</v>
      </c>
      <c r="AZ956" s="4" t="s">
        <v>51</v>
      </c>
    </row>
    <row r="957" spans="1:52" ht="30" customHeight="1" x14ac:dyDescent="0.3">
      <c r="A957" s="19" t="s">
        <v>974</v>
      </c>
      <c r="B957" s="19" t="s">
        <v>51</v>
      </c>
      <c r="C957" s="19" t="s">
        <v>51</v>
      </c>
      <c r="D957" s="20"/>
      <c r="E957" s="21"/>
      <c r="F957" s="22">
        <f>TRUNC(SUMIF(N953:N956, N952, F953:F956),0)</f>
        <v>0</v>
      </c>
      <c r="G957" s="21"/>
      <c r="H957" s="22">
        <f>TRUNC(SUMIF(N953:N956, N952, H953:H956),0)</f>
        <v>0</v>
      </c>
      <c r="I957" s="21"/>
      <c r="J957" s="22">
        <f>TRUNC(SUMIF(N953:N956, N952, J953:J956),0)</f>
        <v>0</v>
      </c>
      <c r="K957" s="21"/>
      <c r="L957" s="22">
        <f>F957+H957+J957</f>
        <v>0</v>
      </c>
      <c r="M957" s="19" t="s">
        <v>51</v>
      </c>
      <c r="N957" s="4" t="s">
        <v>81</v>
      </c>
      <c r="O957" s="4" t="s">
        <v>81</v>
      </c>
      <c r="P957" s="4" t="s">
        <v>51</v>
      </c>
      <c r="Q957" s="4" t="s">
        <v>51</v>
      </c>
      <c r="R957" s="4" t="s">
        <v>51</v>
      </c>
      <c r="AV957" s="4" t="s">
        <v>51</v>
      </c>
      <c r="AW957" s="4" t="s">
        <v>51</v>
      </c>
      <c r="AX957" s="4" t="s">
        <v>51</v>
      </c>
      <c r="AY957" s="4" t="s">
        <v>51</v>
      </c>
      <c r="AZ957" s="4" t="s">
        <v>51</v>
      </c>
    </row>
    <row r="958" spans="1:52" ht="30" customHeight="1" x14ac:dyDescent="0.3">
      <c r="A958" s="20"/>
      <c r="B958" s="20"/>
      <c r="C958" s="20"/>
      <c r="D958" s="20"/>
      <c r="E958" s="21"/>
      <c r="F958" s="22"/>
      <c r="G958" s="21"/>
      <c r="H958" s="22"/>
      <c r="I958" s="21"/>
      <c r="J958" s="22"/>
      <c r="K958" s="21"/>
      <c r="L958" s="22"/>
      <c r="M958" s="20"/>
    </row>
    <row r="959" spans="1:52" ht="30" customHeight="1" x14ac:dyDescent="0.3">
      <c r="A959" s="14" t="s">
        <v>2074</v>
      </c>
      <c r="B959" s="15"/>
      <c r="C959" s="15"/>
      <c r="D959" s="15"/>
      <c r="E959" s="16"/>
      <c r="F959" s="17"/>
      <c r="G959" s="16"/>
      <c r="H959" s="17"/>
      <c r="I959" s="16"/>
      <c r="J959" s="17"/>
      <c r="K959" s="16"/>
      <c r="L959" s="17"/>
      <c r="M959" s="18"/>
      <c r="N959" s="4" t="s">
        <v>1078</v>
      </c>
    </row>
    <row r="960" spans="1:52" ht="30" customHeight="1" x14ac:dyDescent="0.3">
      <c r="A960" s="19" t="s">
        <v>2075</v>
      </c>
      <c r="B960" s="19" t="s">
        <v>2076</v>
      </c>
      <c r="C960" s="19" t="s">
        <v>86</v>
      </c>
      <c r="D960" s="20">
        <v>3.5</v>
      </c>
      <c r="E960" s="21">
        <f>단가대비표!O15</f>
        <v>0</v>
      </c>
      <c r="F960" s="22">
        <f>TRUNC(E960*D960,1)</f>
        <v>0</v>
      </c>
      <c r="G960" s="21">
        <f>단가대비표!P15</f>
        <v>0</v>
      </c>
      <c r="H960" s="22">
        <f>TRUNC(G960*D960,1)</f>
        <v>0</v>
      </c>
      <c r="I960" s="21">
        <f>단가대비표!V15</f>
        <v>0</v>
      </c>
      <c r="J960" s="22">
        <f>TRUNC(I960*D960,1)</f>
        <v>0</v>
      </c>
      <c r="K960" s="21">
        <f t="shared" ref="K960:L963" si="163">TRUNC(E960+G960+I960,1)</f>
        <v>0</v>
      </c>
      <c r="L960" s="22">
        <f t="shared" si="163"/>
        <v>0</v>
      </c>
      <c r="M960" s="19" t="s">
        <v>2077</v>
      </c>
      <c r="N960" s="4" t="s">
        <v>1078</v>
      </c>
      <c r="O960" s="4" t="s">
        <v>2078</v>
      </c>
      <c r="P960" s="4" t="s">
        <v>63</v>
      </c>
      <c r="Q960" s="4" t="s">
        <v>63</v>
      </c>
      <c r="R960" s="4" t="s">
        <v>62</v>
      </c>
      <c r="AV960" s="4" t="s">
        <v>51</v>
      </c>
      <c r="AW960" s="4" t="s">
        <v>2079</v>
      </c>
      <c r="AX960" s="4" t="s">
        <v>51</v>
      </c>
      <c r="AY960" s="4" t="s">
        <v>51</v>
      </c>
      <c r="AZ960" s="4" t="s">
        <v>51</v>
      </c>
    </row>
    <row r="961" spans="1:52" ht="30" customHeight="1" x14ac:dyDescent="0.3">
      <c r="A961" s="19" t="s">
        <v>2080</v>
      </c>
      <c r="B961" s="19" t="s">
        <v>2081</v>
      </c>
      <c r="C961" s="19" t="s">
        <v>999</v>
      </c>
      <c r="D961" s="20">
        <v>1.4</v>
      </c>
      <c r="E961" s="21">
        <f>단가대비표!O18</f>
        <v>0</v>
      </c>
      <c r="F961" s="22">
        <f>TRUNC(E961*D961,1)</f>
        <v>0</v>
      </c>
      <c r="G961" s="21">
        <f>단가대비표!P18</f>
        <v>0</v>
      </c>
      <c r="H961" s="22">
        <f>TRUNC(G961*D961,1)</f>
        <v>0</v>
      </c>
      <c r="I961" s="21">
        <f>단가대비표!V18</f>
        <v>0</v>
      </c>
      <c r="J961" s="22">
        <f>TRUNC(I961*D961,1)</f>
        <v>0</v>
      </c>
      <c r="K961" s="21">
        <f t="shared" si="163"/>
        <v>0</v>
      </c>
      <c r="L961" s="22">
        <f t="shared" si="163"/>
        <v>0</v>
      </c>
      <c r="M961" s="19" t="s">
        <v>51</v>
      </c>
      <c r="N961" s="4" t="s">
        <v>1078</v>
      </c>
      <c r="O961" s="4" t="s">
        <v>2082</v>
      </c>
      <c r="P961" s="4" t="s">
        <v>63</v>
      </c>
      <c r="Q961" s="4" t="s">
        <v>63</v>
      </c>
      <c r="R961" s="4" t="s">
        <v>62</v>
      </c>
      <c r="AV961" s="4" t="s">
        <v>51</v>
      </c>
      <c r="AW961" s="4" t="s">
        <v>2083</v>
      </c>
      <c r="AX961" s="4" t="s">
        <v>51</v>
      </c>
      <c r="AY961" s="4" t="s">
        <v>51</v>
      </c>
      <c r="AZ961" s="4" t="s">
        <v>51</v>
      </c>
    </row>
    <row r="962" spans="1:52" ht="30" customHeight="1" x14ac:dyDescent="0.3">
      <c r="A962" s="19" t="s">
        <v>1087</v>
      </c>
      <c r="B962" s="19" t="s">
        <v>1088</v>
      </c>
      <c r="C962" s="19" t="s">
        <v>942</v>
      </c>
      <c r="D962" s="20">
        <v>1</v>
      </c>
      <c r="E962" s="21">
        <f>단가대비표!O63</f>
        <v>0</v>
      </c>
      <c r="F962" s="22">
        <f>TRUNC(E962*D962,1)</f>
        <v>0</v>
      </c>
      <c r="G962" s="21">
        <f>단가대비표!P63</f>
        <v>0</v>
      </c>
      <c r="H962" s="22">
        <f>TRUNC(G962*D962,1)</f>
        <v>0</v>
      </c>
      <c r="I962" s="21">
        <f>단가대비표!V63</f>
        <v>0</v>
      </c>
      <c r="J962" s="22">
        <f>TRUNC(I962*D962,1)</f>
        <v>0</v>
      </c>
      <c r="K962" s="21">
        <f t="shared" si="163"/>
        <v>0</v>
      </c>
      <c r="L962" s="22">
        <f t="shared" si="163"/>
        <v>0</v>
      </c>
      <c r="M962" s="19" t="s">
        <v>51</v>
      </c>
      <c r="N962" s="4" t="s">
        <v>1078</v>
      </c>
      <c r="O962" s="4" t="s">
        <v>1089</v>
      </c>
      <c r="P962" s="4" t="s">
        <v>63</v>
      </c>
      <c r="Q962" s="4" t="s">
        <v>63</v>
      </c>
      <c r="R962" s="4" t="s">
        <v>62</v>
      </c>
      <c r="AV962" s="4" t="s">
        <v>51</v>
      </c>
      <c r="AW962" s="4" t="s">
        <v>2084</v>
      </c>
      <c r="AX962" s="4" t="s">
        <v>51</v>
      </c>
      <c r="AY962" s="4" t="s">
        <v>51</v>
      </c>
      <c r="AZ962" s="4" t="s">
        <v>51</v>
      </c>
    </row>
    <row r="963" spans="1:52" ht="30" customHeight="1" x14ac:dyDescent="0.3">
      <c r="A963" s="19" t="s">
        <v>2085</v>
      </c>
      <c r="B963" s="19" t="s">
        <v>2086</v>
      </c>
      <c r="C963" s="19" t="s">
        <v>999</v>
      </c>
      <c r="D963" s="20">
        <v>2</v>
      </c>
      <c r="E963" s="21">
        <f>단가대비표!O22</f>
        <v>0</v>
      </c>
      <c r="F963" s="22">
        <f>TRUNC(E963*D963,1)</f>
        <v>0</v>
      </c>
      <c r="G963" s="21">
        <f>단가대비표!P22</f>
        <v>0</v>
      </c>
      <c r="H963" s="22">
        <f>TRUNC(G963*D963,1)</f>
        <v>0</v>
      </c>
      <c r="I963" s="21">
        <f>단가대비표!V22</f>
        <v>0</v>
      </c>
      <c r="J963" s="22">
        <f>TRUNC(I963*D963,1)</f>
        <v>0</v>
      </c>
      <c r="K963" s="21">
        <f t="shared" si="163"/>
        <v>0</v>
      </c>
      <c r="L963" s="22">
        <f t="shared" si="163"/>
        <v>0</v>
      </c>
      <c r="M963" s="19" t="s">
        <v>51</v>
      </c>
      <c r="N963" s="4" t="s">
        <v>1078</v>
      </c>
      <c r="O963" s="4" t="s">
        <v>2087</v>
      </c>
      <c r="P963" s="4" t="s">
        <v>63</v>
      </c>
      <c r="Q963" s="4" t="s">
        <v>63</v>
      </c>
      <c r="R963" s="4" t="s">
        <v>62</v>
      </c>
      <c r="AV963" s="4" t="s">
        <v>51</v>
      </c>
      <c r="AW963" s="4" t="s">
        <v>2088</v>
      </c>
      <c r="AX963" s="4" t="s">
        <v>51</v>
      </c>
      <c r="AY963" s="4" t="s">
        <v>51</v>
      </c>
      <c r="AZ963" s="4" t="s">
        <v>51</v>
      </c>
    </row>
    <row r="964" spans="1:52" ht="30" customHeight="1" x14ac:dyDescent="0.3">
      <c r="A964" s="19" t="s">
        <v>974</v>
      </c>
      <c r="B964" s="19" t="s">
        <v>51</v>
      </c>
      <c r="C964" s="19" t="s">
        <v>51</v>
      </c>
      <c r="D964" s="20"/>
      <c r="E964" s="21"/>
      <c r="F964" s="22">
        <f>TRUNC(SUMIF(N960:N963, N959, F960:F963),0)</f>
        <v>0</v>
      </c>
      <c r="G964" s="21"/>
      <c r="H964" s="22">
        <f>TRUNC(SUMIF(N960:N963, N959, H960:H963),0)</f>
        <v>0</v>
      </c>
      <c r="I964" s="21"/>
      <c r="J964" s="22">
        <f>TRUNC(SUMIF(N960:N963, N959, J960:J963),0)</f>
        <v>0</v>
      </c>
      <c r="K964" s="21"/>
      <c r="L964" s="22">
        <f>F964+H964+J964</f>
        <v>0</v>
      </c>
      <c r="M964" s="19" t="s">
        <v>51</v>
      </c>
      <c r="N964" s="4" t="s">
        <v>81</v>
      </c>
      <c r="O964" s="4" t="s">
        <v>81</v>
      </c>
      <c r="P964" s="4" t="s">
        <v>51</v>
      </c>
      <c r="Q964" s="4" t="s">
        <v>51</v>
      </c>
      <c r="R964" s="4" t="s">
        <v>51</v>
      </c>
      <c r="AV964" s="4" t="s">
        <v>51</v>
      </c>
      <c r="AW964" s="4" t="s">
        <v>51</v>
      </c>
      <c r="AX964" s="4" t="s">
        <v>51</v>
      </c>
      <c r="AY964" s="4" t="s">
        <v>51</v>
      </c>
      <c r="AZ964" s="4" t="s">
        <v>51</v>
      </c>
    </row>
    <row r="965" spans="1:52" ht="30" customHeight="1" x14ac:dyDescent="0.3">
      <c r="A965" s="20"/>
      <c r="B965" s="20"/>
      <c r="C965" s="20"/>
      <c r="D965" s="20"/>
      <c r="E965" s="21"/>
      <c r="F965" s="22"/>
      <c r="G965" s="21"/>
      <c r="H965" s="22"/>
      <c r="I965" s="21"/>
      <c r="J965" s="22"/>
      <c r="K965" s="21"/>
      <c r="L965" s="22"/>
      <c r="M965" s="20"/>
    </row>
    <row r="966" spans="1:52" ht="30" customHeight="1" x14ac:dyDescent="0.3">
      <c r="A966" s="14" t="s">
        <v>2089</v>
      </c>
      <c r="B966" s="15"/>
      <c r="C966" s="15"/>
      <c r="D966" s="15"/>
      <c r="E966" s="16"/>
      <c r="F966" s="17"/>
      <c r="G966" s="16"/>
      <c r="H966" s="17"/>
      <c r="I966" s="16"/>
      <c r="J966" s="17"/>
      <c r="K966" s="16"/>
      <c r="L966" s="17"/>
      <c r="M966" s="18"/>
      <c r="N966" s="4" t="s">
        <v>1094</v>
      </c>
    </row>
    <row r="967" spans="1:52" ht="30" customHeight="1" x14ac:dyDescent="0.3">
      <c r="A967" s="19" t="s">
        <v>1080</v>
      </c>
      <c r="B967" s="19" t="s">
        <v>1003</v>
      </c>
      <c r="C967" s="19" t="s">
        <v>1004</v>
      </c>
      <c r="D967" s="20">
        <v>0.33</v>
      </c>
      <c r="E967" s="21">
        <f>단가대비표!O164</f>
        <v>0</v>
      </c>
      <c r="F967" s="22">
        <f>TRUNC(E967*D967,1)</f>
        <v>0</v>
      </c>
      <c r="G967" s="21">
        <f>단가대비표!P164</f>
        <v>0</v>
      </c>
      <c r="H967" s="22">
        <f>TRUNC(G967*D967,1)</f>
        <v>0</v>
      </c>
      <c r="I967" s="21">
        <f>단가대비표!V164</f>
        <v>0</v>
      </c>
      <c r="J967" s="22">
        <f>TRUNC(I967*D967,1)</f>
        <v>0</v>
      </c>
      <c r="K967" s="21">
        <f t="shared" ref="K967:L969" si="164">TRUNC(E967+G967+I967,1)</f>
        <v>0</v>
      </c>
      <c r="L967" s="22">
        <f t="shared" si="164"/>
        <v>0</v>
      </c>
      <c r="M967" s="19" t="s">
        <v>51</v>
      </c>
      <c r="N967" s="4" t="s">
        <v>1094</v>
      </c>
      <c r="O967" s="4" t="s">
        <v>1081</v>
      </c>
      <c r="P967" s="4" t="s">
        <v>63</v>
      </c>
      <c r="Q967" s="4" t="s">
        <v>63</v>
      </c>
      <c r="R967" s="4" t="s">
        <v>62</v>
      </c>
      <c r="AV967" s="4" t="s">
        <v>51</v>
      </c>
      <c r="AW967" s="4" t="s">
        <v>2090</v>
      </c>
      <c r="AX967" s="4" t="s">
        <v>51</v>
      </c>
      <c r="AY967" s="4" t="s">
        <v>51</v>
      </c>
      <c r="AZ967" s="4" t="s">
        <v>51</v>
      </c>
    </row>
    <row r="968" spans="1:52" ht="30" customHeight="1" x14ac:dyDescent="0.3">
      <c r="A968" s="19" t="s">
        <v>2027</v>
      </c>
      <c r="B968" s="19" t="s">
        <v>1003</v>
      </c>
      <c r="C968" s="19" t="s">
        <v>1004</v>
      </c>
      <c r="D968" s="20">
        <v>0.14000000000000001</v>
      </c>
      <c r="E968" s="21">
        <f>단가대비표!O160</f>
        <v>0</v>
      </c>
      <c r="F968" s="22">
        <f>TRUNC(E968*D968,1)</f>
        <v>0</v>
      </c>
      <c r="G968" s="21">
        <f>단가대비표!P160</f>
        <v>0</v>
      </c>
      <c r="H968" s="22">
        <f>TRUNC(G968*D968,1)</f>
        <v>0</v>
      </c>
      <c r="I968" s="21">
        <f>단가대비표!V160</f>
        <v>0</v>
      </c>
      <c r="J968" s="22">
        <f>TRUNC(I968*D968,1)</f>
        <v>0</v>
      </c>
      <c r="K968" s="21">
        <f t="shared" si="164"/>
        <v>0</v>
      </c>
      <c r="L968" s="22">
        <f t="shared" si="164"/>
        <v>0</v>
      </c>
      <c r="M968" s="19" t="s">
        <v>51</v>
      </c>
      <c r="N968" s="4" t="s">
        <v>1094</v>
      </c>
      <c r="O968" s="4" t="s">
        <v>2028</v>
      </c>
      <c r="P968" s="4" t="s">
        <v>63</v>
      </c>
      <c r="Q968" s="4" t="s">
        <v>63</v>
      </c>
      <c r="R968" s="4" t="s">
        <v>62</v>
      </c>
      <c r="AV968" s="4" t="s">
        <v>51</v>
      </c>
      <c r="AW968" s="4" t="s">
        <v>2091</v>
      </c>
      <c r="AX968" s="4" t="s">
        <v>51</v>
      </c>
      <c r="AY968" s="4" t="s">
        <v>51</v>
      </c>
      <c r="AZ968" s="4" t="s">
        <v>51</v>
      </c>
    </row>
    <row r="969" spans="1:52" ht="30" customHeight="1" x14ac:dyDescent="0.3">
      <c r="A969" s="19" t="s">
        <v>1044</v>
      </c>
      <c r="B969" s="19" t="s">
        <v>1003</v>
      </c>
      <c r="C969" s="19" t="s">
        <v>1004</v>
      </c>
      <c r="D969" s="20">
        <v>7.0000000000000007E-2</v>
      </c>
      <c r="E969" s="21">
        <f>단가대비표!O159</f>
        <v>0</v>
      </c>
      <c r="F969" s="22">
        <f>TRUNC(E969*D969,1)</f>
        <v>0</v>
      </c>
      <c r="G969" s="21">
        <f>단가대비표!P159</f>
        <v>0</v>
      </c>
      <c r="H969" s="22">
        <f>TRUNC(G969*D969,1)</f>
        <v>0</v>
      </c>
      <c r="I969" s="21">
        <f>단가대비표!V159</f>
        <v>0</v>
      </c>
      <c r="J969" s="22">
        <f>TRUNC(I969*D969,1)</f>
        <v>0</v>
      </c>
      <c r="K969" s="21">
        <f t="shared" si="164"/>
        <v>0</v>
      </c>
      <c r="L969" s="22">
        <f t="shared" si="164"/>
        <v>0</v>
      </c>
      <c r="M969" s="19" t="s">
        <v>51</v>
      </c>
      <c r="N969" s="4" t="s">
        <v>1094</v>
      </c>
      <c r="O969" s="4" t="s">
        <v>1045</v>
      </c>
      <c r="P969" s="4" t="s">
        <v>63</v>
      </c>
      <c r="Q969" s="4" t="s">
        <v>63</v>
      </c>
      <c r="R969" s="4" t="s">
        <v>62</v>
      </c>
      <c r="AV969" s="4" t="s">
        <v>51</v>
      </c>
      <c r="AW969" s="4" t="s">
        <v>2092</v>
      </c>
      <c r="AX969" s="4" t="s">
        <v>51</v>
      </c>
      <c r="AY969" s="4" t="s">
        <v>51</v>
      </c>
      <c r="AZ969" s="4" t="s">
        <v>51</v>
      </c>
    </row>
    <row r="970" spans="1:52" ht="30" customHeight="1" x14ac:dyDescent="0.3">
      <c r="A970" s="19" t="s">
        <v>974</v>
      </c>
      <c r="B970" s="19" t="s">
        <v>51</v>
      </c>
      <c r="C970" s="19" t="s">
        <v>51</v>
      </c>
      <c r="D970" s="20"/>
      <c r="E970" s="21"/>
      <c r="F970" s="22">
        <f>TRUNC(SUMIF(N967:N969, N966, F967:F969),0)</f>
        <v>0</v>
      </c>
      <c r="G970" s="21"/>
      <c r="H970" s="22">
        <f>TRUNC(SUMIF(N967:N969, N966, H967:H969),0)</f>
        <v>0</v>
      </c>
      <c r="I970" s="21"/>
      <c r="J970" s="22">
        <f>TRUNC(SUMIF(N967:N969, N966, J967:J969),0)</f>
        <v>0</v>
      </c>
      <c r="K970" s="21"/>
      <c r="L970" s="22">
        <f>F970+H970+J970</f>
        <v>0</v>
      </c>
      <c r="M970" s="19" t="s">
        <v>51</v>
      </c>
      <c r="N970" s="4" t="s">
        <v>81</v>
      </c>
      <c r="O970" s="4" t="s">
        <v>81</v>
      </c>
      <c r="P970" s="4" t="s">
        <v>51</v>
      </c>
      <c r="Q970" s="4" t="s">
        <v>51</v>
      </c>
      <c r="R970" s="4" t="s">
        <v>51</v>
      </c>
      <c r="AV970" s="4" t="s">
        <v>51</v>
      </c>
      <c r="AW970" s="4" t="s">
        <v>51</v>
      </c>
      <c r="AX970" s="4" t="s">
        <v>51</v>
      </c>
      <c r="AY970" s="4" t="s">
        <v>51</v>
      </c>
      <c r="AZ970" s="4" t="s">
        <v>51</v>
      </c>
    </row>
    <row r="971" spans="1:52" ht="30" customHeight="1" x14ac:dyDescent="0.3">
      <c r="A971" s="20"/>
      <c r="B971" s="20"/>
      <c r="C971" s="20"/>
      <c r="D971" s="20"/>
      <c r="E971" s="21"/>
      <c r="F971" s="22"/>
      <c r="G971" s="21"/>
      <c r="H971" s="22"/>
      <c r="I971" s="21"/>
      <c r="J971" s="22"/>
      <c r="K971" s="21"/>
      <c r="L971" s="22"/>
      <c r="M971" s="20"/>
    </row>
    <row r="972" spans="1:52" ht="30" customHeight="1" x14ac:dyDescent="0.3">
      <c r="A972" s="14" t="s">
        <v>2093</v>
      </c>
      <c r="B972" s="15"/>
      <c r="C972" s="15"/>
      <c r="D972" s="15"/>
      <c r="E972" s="16"/>
      <c r="F972" s="17"/>
      <c r="G972" s="16"/>
      <c r="H972" s="17"/>
      <c r="I972" s="16"/>
      <c r="J972" s="17"/>
      <c r="K972" s="16"/>
      <c r="L972" s="17"/>
      <c r="M972" s="18"/>
      <c r="N972" s="4" t="s">
        <v>1109</v>
      </c>
    </row>
    <row r="973" spans="1:52" ht="30" customHeight="1" x14ac:dyDescent="0.3">
      <c r="A973" s="19" t="s">
        <v>1106</v>
      </c>
      <c r="B973" s="19" t="s">
        <v>147</v>
      </c>
      <c r="C973" s="19" t="s">
        <v>59</v>
      </c>
      <c r="D973" s="20">
        <v>0.25979999999999998</v>
      </c>
      <c r="E973" s="21">
        <f>단가대비표!O5</f>
        <v>0</v>
      </c>
      <c r="F973" s="22">
        <f>TRUNC(E973*D973,1)</f>
        <v>0</v>
      </c>
      <c r="G973" s="21">
        <f>단가대비표!P5</f>
        <v>0</v>
      </c>
      <c r="H973" s="22">
        <f>TRUNC(G973*D973,1)</f>
        <v>0</v>
      </c>
      <c r="I973" s="21">
        <f>단가대비표!V5</f>
        <v>0</v>
      </c>
      <c r="J973" s="22">
        <f>TRUNC(I973*D973,1)</f>
        <v>0</v>
      </c>
      <c r="K973" s="21">
        <f t="shared" ref="K973:L976" si="165">TRUNC(E973+G973+I973,1)</f>
        <v>0</v>
      </c>
      <c r="L973" s="22">
        <f t="shared" si="165"/>
        <v>0</v>
      </c>
      <c r="M973" s="19" t="s">
        <v>2095</v>
      </c>
      <c r="N973" s="4" t="s">
        <v>1109</v>
      </c>
      <c r="O973" s="4" t="s">
        <v>2096</v>
      </c>
      <c r="P973" s="4" t="s">
        <v>63</v>
      </c>
      <c r="Q973" s="4" t="s">
        <v>63</v>
      </c>
      <c r="R973" s="4" t="s">
        <v>62</v>
      </c>
      <c r="AV973" s="4" t="s">
        <v>51</v>
      </c>
      <c r="AW973" s="4" t="s">
        <v>2097</v>
      </c>
      <c r="AX973" s="4" t="s">
        <v>51</v>
      </c>
      <c r="AY973" s="4" t="s">
        <v>51</v>
      </c>
      <c r="AZ973" s="4" t="s">
        <v>51</v>
      </c>
    </row>
    <row r="974" spans="1:52" ht="30" customHeight="1" x14ac:dyDescent="0.3">
      <c r="A974" s="19" t="s">
        <v>2098</v>
      </c>
      <c r="B974" s="19" t="s">
        <v>2099</v>
      </c>
      <c r="C974" s="19" t="s">
        <v>1359</v>
      </c>
      <c r="D974" s="20">
        <v>10.3</v>
      </c>
      <c r="E974" s="21">
        <f>단가대비표!O17</f>
        <v>0</v>
      </c>
      <c r="F974" s="22">
        <f>TRUNC(E974*D974,1)</f>
        <v>0</v>
      </c>
      <c r="G974" s="21">
        <f>단가대비표!P17</f>
        <v>0</v>
      </c>
      <c r="H974" s="22">
        <f>TRUNC(G974*D974,1)</f>
        <v>0</v>
      </c>
      <c r="I974" s="21">
        <f>단가대비표!V17</f>
        <v>0</v>
      </c>
      <c r="J974" s="22">
        <f>TRUNC(I974*D974,1)</f>
        <v>0</v>
      </c>
      <c r="K974" s="21">
        <f t="shared" si="165"/>
        <v>0</v>
      </c>
      <c r="L974" s="22">
        <f t="shared" si="165"/>
        <v>0</v>
      </c>
      <c r="M974" s="19" t="s">
        <v>51</v>
      </c>
      <c r="N974" s="4" t="s">
        <v>1109</v>
      </c>
      <c r="O974" s="4" t="s">
        <v>2100</v>
      </c>
      <c r="P974" s="4" t="s">
        <v>63</v>
      </c>
      <c r="Q974" s="4" t="s">
        <v>63</v>
      </c>
      <c r="R974" s="4" t="s">
        <v>62</v>
      </c>
      <c r="V974" s="2">
        <v>1</v>
      </c>
      <c r="AV974" s="4" t="s">
        <v>51</v>
      </c>
      <c r="AW974" s="4" t="s">
        <v>2101</v>
      </c>
      <c r="AX974" s="4" t="s">
        <v>51</v>
      </c>
      <c r="AY974" s="4" t="s">
        <v>51</v>
      </c>
      <c r="AZ974" s="4" t="s">
        <v>51</v>
      </c>
    </row>
    <row r="975" spans="1:52" ht="30" customHeight="1" x14ac:dyDescent="0.3">
      <c r="A975" s="19" t="s">
        <v>1376</v>
      </c>
      <c r="B975" s="19" t="s">
        <v>2102</v>
      </c>
      <c r="C975" s="19" t="s">
        <v>168</v>
      </c>
      <c r="D975" s="20">
        <v>1</v>
      </c>
      <c r="E975" s="21">
        <f>TRUNC(SUMIF(V973:V976, RIGHTB(O975, 1), F973:F976)*U975, 2)</f>
        <v>0</v>
      </c>
      <c r="F975" s="22">
        <f>TRUNC(E975*D975,1)</f>
        <v>0</v>
      </c>
      <c r="G975" s="21">
        <v>0</v>
      </c>
      <c r="H975" s="22">
        <f>TRUNC(G975*D975,1)</f>
        <v>0</v>
      </c>
      <c r="I975" s="21">
        <v>0</v>
      </c>
      <c r="J975" s="22">
        <f>TRUNC(I975*D975,1)</f>
        <v>0</v>
      </c>
      <c r="K975" s="21">
        <f t="shared" si="165"/>
        <v>0</v>
      </c>
      <c r="L975" s="22">
        <f t="shared" si="165"/>
        <v>0</v>
      </c>
      <c r="M975" s="19" t="s">
        <v>51</v>
      </c>
      <c r="N975" s="4" t="s">
        <v>1109</v>
      </c>
      <c r="O975" s="4" t="s">
        <v>571</v>
      </c>
      <c r="P975" s="4" t="s">
        <v>63</v>
      </c>
      <c r="Q975" s="4" t="s">
        <v>63</v>
      </c>
      <c r="R975" s="4" t="s">
        <v>63</v>
      </c>
      <c r="S975" s="2">
        <v>0</v>
      </c>
      <c r="T975" s="2">
        <v>0</v>
      </c>
      <c r="U975" s="2">
        <v>0.2</v>
      </c>
      <c r="AV975" s="4" t="s">
        <v>51</v>
      </c>
      <c r="AW975" s="4" t="s">
        <v>2103</v>
      </c>
      <c r="AX975" s="4" t="s">
        <v>51</v>
      </c>
      <c r="AY975" s="4" t="s">
        <v>51</v>
      </c>
      <c r="AZ975" s="4" t="s">
        <v>51</v>
      </c>
    </row>
    <row r="976" spans="1:52" ht="30" customHeight="1" x14ac:dyDescent="0.3">
      <c r="A976" s="19" t="s">
        <v>2104</v>
      </c>
      <c r="B976" s="19" t="s">
        <v>1003</v>
      </c>
      <c r="C976" s="19" t="s">
        <v>1004</v>
      </c>
      <c r="D976" s="20">
        <v>1</v>
      </c>
      <c r="E976" s="21">
        <f>TRUNC(단가대비표!O178*1/8*16/12*25/20, 1)</f>
        <v>0</v>
      </c>
      <c r="F976" s="22">
        <f>TRUNC(E976*D976,1)</f>
        <v>0</v>
      </c>
      <c r="G976" s="21">
        <f>TRUNC(단가대비표!P178*1/8*16/12*25/20, 1)</f>
        <v>0</v>
      </c>
      <c r="H976" s="22">
        <f>TRUNC(G976*D976,1)</f>
        <v>0</v>
      </c>
      <c r="I976" s="21">
        <f>TRUNC(단가대비표!V178*1/8*16/12*25/20, 1)</f>
        <v>0</v>
      </c>
      <c r="J976" s="22">
        <f>TRUNC(I976*D976,1)</f>
        <v>0</v>
      </c>
      <c r="K976" s="21">
        <f t="shared" si="165"/>
        <v>0</v>
      </c>
      <c r="L976" s="22">
        <f t="shared" si="165"/>
        <v>0</v>
      </c>
      <c r="M976" s="19" t="s">
        <v>51</v>
      </c>
      <c r="N976" s="4" t="s">
        <v>1109</v>
      </c>
      <c r="O976" s="4" t="s">
        <v>2105</v>
      </c>
      <c r="P976" s="4" t="s">
        <v>63</v>
      </c>
      <c r="Q976" s="4" t="s">
        <v>63</v>
      </c>
      <c r="R976" s="4" t="s">
        <v>62</v>
      </c>
      <c r="AV976" s="4" t="s">
        <v>51</v>
      </c>
      <c r="AW976" s="4" t="s">
        <v>2106</v>
      </c>
      <c r="AX976" s="4" t="s">
        <v>62</v>
      </c>
      <c r="AY976" s="4" t="s">
        <v>51</v>
      </c>
      <c r="AZ976" s="4" t="s">
        <v>51</v>
      </c>
    </row>
    <row r="977" spans="1:52" ht="30" customHeight="1" x14ac:dyDescent="0.3">
      <c r="A977" s="19" t="s">
        <v>974</v>
      </c>
      <c r="B977" s="19" t="s">
        <v>51</v>
      </c>
      <c r="C977" s="19" t="s">
        <v>51</v>
      </c>
      <c r="D977" s="20"/>
      <c r="E977" s="21"/>
      <c r="F977" s="22">
        <f>TRUNC(SUMIF(N973:N976, N972, F973:F976),0)</f>
        <v>0</v>
      </c>
      <c r="G977" s="21"/>
      <c r="H977" s="22">
        <f>TRUNC(SUMIF(N973:N976, N972, H973:H976),0)</f>
        <v>0</v>
      </c>
      <c r="I977" s="21"/>
      <c r="J977" s="22">
        <f>TRUNC(SUMIF(N973:N976, N972, J973:J976),0)</f>
        <v>0</v>
      </c>
      <c r="K977" s="21"/>
      <c r="L977" s="22">
        <f>F977+H977+J977</f>
        <v>0</v>
      </c>
      <c r="M977" s="19" t="s">
        <v>51</v>
      </c>
      <c r="N977" s="4" t="s">
        <v>81</v>
      </c>
      <c r="O977" s="4" t="s">
        <v>81</v>
      </c>
      <c r="P977" s="4" t="s">
        <v>51</v>
      </c>
      <c r="Q977" s="4" t="s">
        <v>51</v>
      </c>
      <c r="R977" s="4" t="s">
        <v>51</v>
      </c>
      <c r="AV977" s="4" t="s">
        <v>51</v>
      </c>
      <c r="AW977" s="4" t="s">
        <v>51</v>
      </c>
      <c r="AX977" s="4" t="s">
        <v>51</v>
      </c>
      <c r="AY977" s="4" t="s">
        <v>51</v>
      </c>
      <c r="AZ977" s="4" t="s">
        <v>51</v>
      </c>
    </row>
    <row r="978" spans="1:52" ht="30" customHeight="1" x14ac:dyDescent="0.3">
      <c r="A978" s="20"/>
      <c r="B978" s="20"/>
      <c r="C978" s="20"/>
      <c r="D978" s="20"/>
      <c r="E978" s="21"/>
      <c r="F978" s="22"/>
      <c r="G978" s="21"/>
      <c r="H978" s="22"/>
      <c r="I978" s="21"/>
      <c r="J978" s="22"/>
      <c r="K978" s="21"/>
      <c r="L978" s="22"/>
      <c r="M978" s="20"/>
    </row>
    <row r="979" spans="1:52" ht="30" customHeight="1" x14ac:dyDescent="0.3">
      <c r="A979" s="14" t="s">
        <v>2107</v>
      </c>
      <c r="B979" s="15"/>
      <c r="C979" s="15"/>
      <c r="D979" s="15"/>
      <c r="E979" s="16"/>
      <c r="F979" s="17"/>
      <c r="G979" s="16"/>
      <c r="H979" s="17"/>
      <c r="I979" s="16"/>
      <c r="J979" s="17"/>
      <c r="K979" s="16"/>
      <c r="L979" s="17"/>
      <c r="M979" s="18"/>
      <c r="N979" s="4" t="s">
        <v>1140</v>
      </c>
    </row>
    <row r="980" spans="1:52" ht="30" customHeight="1" x14ac:dyDescent="0.3">
      <c r="A980" s="19" t="s">
        <v>2108</v>
      </c>
      <c r="B980" s="19" t="s">
        <v>1003</v>
      </c>
      <c r="C980" s="19" t="s">
        <v>1004</v>
      </c>
      <c r="D980" s="20">
        <v>6.0000000000000001E-3</v>
      </c>
      <c r="E980" s="21">
        <f>단가대비표!O174</f>
        <v>0</v>
      </c>
      <c r="F980" s="22">
        <f>TRUNC(E980*D980,1)</f>
        <v>0</v>
      </c>
      <c r="G980" s="21">
        <f>단가대비표!P174</f>
        <v>0</v>
      </c>
      <c r="H980" s="22">
        <f>TRUNC(G980*D980,1)</f>
        <v>0</v>
      </c>
      <c r="I980" s="21">
        <f>단가대비표!V174</f>
        <v>0</v>
      </c>
      <c r="J980" s="22">
        <f>TRUNC(I980*D980,1)</f>
        <v>0</v>
      </c>
      <c r="K980" s="21">
        <f t="shared" ref="K980:L982" si="166">TRUNC(E980+G980+I980,1)</f>
        <v>0</v>
      </c>
      <c r="L980" s="22">
        <f t="shared" si="166"/>
        <v>0</v>
      </c>
      <c r="M980" s="19" t="s">
        <v>51</v>
      </c>
      <c r="N980" s="4" t="s">
        <v>1140</v>
      </c>
      <c r="O980" s="4" t="s">
        <v>2109</v>
      </c>
      <c r="P980" s="4" t="s">
        <v>63</v>
      </c>
      <c r="Q980" s="4" t="s">
        <v>63</v>
      </c>
      <c r="R980" s="4" t="s">
        <v>62</v>
      </c>
      <c r="V980" s="2">
        <v>1</v>
      </c>
      <c r="AV980" s="4" t="s">
        <v>51</v>
      </c>
      <c r="AW980" s="4" t="s">
        <v>2110</v>
      </c>
      <c r="AX980" s="4" t="s">
        <v>51</v>
      </c>
      <c r="AY980" s="4" t="s">
        <v>51</v>
      </c>
      <c r="AZ980" s="4" t="s">
        <v>51</v>
      </c>
    </row>
    <row r="981" spans="1:52" ht="30" customHeight="1" x14ac:dyDescent="0.3">
      <c r="A981" s="19" t="s">
        <v>1002</v>
      </c>
      <c r="B981" s="19" t="s">
        <v>1003</v>
      </c>
      <c r="C981" s="19" t="s">
        <v>1004</v>
      </c>
      <c r="D981" s="20">
        <v>1E-3</v>
      </c>
      <c r="E981" s="21">
        <f>단가대비표!O158</f>
        <v>0</v>
      </c>
      <c r="F981" s="22">
        <f>TRUNC(E981*D981,1)</f>
        <v>0</v>
      </c>
      <c r="G981" s="21">
        <f>단가대비표!P158</f>
        <v>0</v>
      </c>
      <c r="H981" s="22">
        <f>TRUNC(G981*D981,1)</f>
        <v>0</v>
      </c>
      <c r="I981" s="21">
        <f>단가대비표!V158</f>
        <v>0</v>
      </c>
      <c r="J981" s="22">
        <f>TRUNC(I981*D981,1)</f>
        <v>0</v>
      </c>
      <c r="K981" s="21">
        <f t="shared" si="166"/>
        <v>0</v>
      </c>
      <c r="L981" s="22">
        <f t="shared" si="166"/>
        <v>0</v>
      </c>
      <c r="M981" s="19" t="s">
        <v>51</v>
      </c>
      <c r="N981" s="4" t="s">
        <v>1140</v>
      </c>
      <c r="O981" s="4" t="s">
        <v>1005</v>
      </c>
      <c r="P981" s="4" t="s">
        <v>63</v>
      </c>
      <c r="Q981" s="4" t="s">
        <v>63</v>
      </c>
      <c r="R981" s="4" t="s">
        <v>62</v>
      </c>
      <c r="V981" s="2">
        <v>1</v>
      </c>
      <c r="AV981" s="4" t="s">
        <v>51</v>
      </c>
      <c r="AW981" s="4" t="s">
        <v>2111</v>
      </c>
      <c r="AX981" s="4" t="s">
        <v>51</v>
      </c>
      <c r="AY981" s="4" t="s">
        <v>51</v>
      </c>
      <c r="AZ981" s="4" t="s">
        <v>51</v>
      </c>
    </row>
    <row r="982" spans="1:52" ht="30" customHeight="1" x14ac:dyDescent="0.3">
      <c r="A982" s="19" t="s">
        <v>2112</v>
      </c>
      <c r="B982" s="19" t="s">
        <v>1296</v>
      </c>
      <c r="C982" s="19" t="s">
        <v>168</v>
      </c>
      <c r="D982" s="20">
        <v>1</v>
      </c>
      <c r="E982" s="21">
        <f>TRUNC(SUMIF(V980:V982, RIGHTB(O982, 1), H980:H982)*U982, 2)</f>
        <v>0</v>
      </c>
      <c r="F982" s="22">
        <f>TRUNC(E982*D982,1)</f>
        <v>0</v>
      </c>
      <c r="G982" s="21">
        <v>0</v>
      </c>
      <c r="H982" s="22">
        <f>TRUNC(G982*D982,1)</f>
        <v>0</v>
      </c>
      <c r="I982" s="21">
        <v>0</v>
      </c>
      <c r="J982" s="22">
        <f>TRUNC(I982*D982,1)</f>
        <v>0</v>
      </c>
      <c r="K982" s="21">
        <f t="shared" si="166"/>
        <v>0</v>
      </c>
      <c r="L982" s="22">
        <f t="shared" si="166"/>
        <v>0</v>
      </c>
      <c r="M982" s="19" t="s">
        <v>51</v>
      </c>
      <c r="N982" s="4" t="s">
        <v>1140</v>
      </c>
      <c r="O982" s="4" t="s">
        <v>571</v>
      </c>
      <c r="P982" s="4" t="s">
        <v>63</v>
      </c>
      <c r="Q982" s="4" t="s">
        <v>63</v>
      </c>
      <c r="R982" s="4" t="s">
        <v>63</v>
      </c>
      <c r="S982" s="2">
        <v>1</v>
      </c>
      <c r="T982" s="2">
        <v>0</v>
      </c>
      <c r="U982" s="2">
        <v>0.03</v>
      </c>
      <c r="AV982" s="4" t="s">
        <v>51</v>
      </c>
      <c r="AW982" s="4" t="s">
        <v>2113</v>
      </c>
      <c r="AX982" s="4" t="s">
        <v>51</v>
      </c>
      <c r="AY982" s="4" t="s">
        <v>51</v>
      </c>
      <c r="AZ982" s="4" t="s">
        <v>51</v>
      </c>
    </row>
    <row r="983" spans="1:52" ht="30" customHeight="1" x14ac:dyDescent="0.3">
      <c r="A983" s="19" t="s">
        <v>974</v>
      </c>
      <c r="B983" s="19" t="s">
        <v>51</v>
      </c>
      <c r="C983" s="19" t="s">
        <v>51</v>
      </c>
      <c r="D983" s="20"/>
      <c r="E983" s="21"/>
      <c r="F983" s="22">
        <f>TRUNC(SUMIF(N980:N982, N979, F980:F982),0)</f>
        <v>0</v>
      </c>
      <c r="G983" s="21"/>
      <c r="H983" s="22">
        <f>TRUNC(SUMIF(N980:N982, N979, H980:H982),0)</f>
        <v>0</v>
      </c>
      <c r="I983" s="21"/>
      <c r="J983" s="22">
        <f>TRUNC(SUMIF(N980:N982, N979, J980:J982),0)</f>
        <v>0</v>
      </c>
      <c r="K983" s="21"/>
      <c r="L983" s="22">
        <f>F983+H983+J983</f>
        <v>0</v>
      </c>
      <c r="M983" s="19" t="s">
        <v>51</v>
      </c>
      <c r="N983" s="4" t="s">
        <v>81</v>
      </c>
      <c r="O983" s="4" t="s">
        <v>81</v>
      </c>
      <c r="P983" s="4" t="s">
        <v>51</v>
      </c>
      <c r="Q983" s="4" t="s">
        <v>51</v>
      </c>
      <c r="R983" s="4" t="s">
        <v>51</v>
      </c>
      <c r="AV983" s="4" t="s">
        <v>51</v>
      </c>
      <c r="AW983" s="4" t="s">
        <v>51</v>
      </c>
      <c r="AX983" s="4" t="s">
        <v>51</v>
      </c>
      <c r="AY983" s="4" t="s">
        <v>51</v>
      </c>
      <c r="AZ983" s="4" t="s">
        <v>51</v>
      </c>
    </row>
    <row r="984" spans="1:52" ht="30" customHeight="1" x14ac:dyDescent="0.3">
      <c r="A984" s="20"/>
      <c r="B984" s="20"/>
      <c r="C984" s="20"/>
      <c r="D984" s="20"/>
      <c r="E984" s="21"/>
      <c r="F984" s="22"/>
      <c r="G984" s="21"/>
      <c r="H984" s="22"/>
      <c r="I984" s="21"/>
      <c r="J984" s="22"/>
      <c r="K984" s="21"/>
      <c r="L984" s="22"/>
      <c r="M984" s="20"/>
    </row>
    <row r="985" spans="1:52" ht="30" customHeight="1" x14ac:dyDescent="0.3">
      <c r="A985" s="14" t="s">
        <v>2114</v>
      </c>
      <c r="B985" s="15"/>
      <c r="C985" s="15"/>
      <c r="D985" s="15"/>
      <c r="E985" s="16"/>
      <c r="F985" s="17"/>
      <c r="G985" s="16"/>
      <c r="H985" s="17"/>
      <c r="I985" s="16"/>
      <c r="J985" s="17"/>
      <c r="K985" s="16"/>
      <c r="L985" s="17"/>
      <c r="M985" s="18"/>
      <c r="N985" s="4" t="s">
        <v>1145</v>
      </c>
    </row>
    <row r="986" spans="1:52" ht="30" customHeight="1" x14ac:dyDescent="0.3">
      <c r="A986" s="19" t="s">
        <v>2115</v>
      </c>
      <c r="B986" s="19" t="s">
        <v>2116</v>
      </c>
      <c r="C986" s="19" t="s">
        <v>1359</v>
      </c>
      <c r="D986" s="20">
        <v>0.1036</v>
      </c>
      <c r="E986" s="21">
        <f>단가대비표!O110</f>
        <v>0</v>
      </c>
      <c r="F986" s="22">
        <f>TRUNC(E986*D986,1)</f>
        <v>0</v>
      </c>
      <c r="G986" s="21">
        <f>단가대비표!P110</f>
        <v>0</v>
      </c>
      <c r="H986" s="22">
        <f>TRUNC(G986*D986,1)</f>
        <v>0</v>
      </c>
      <c r="I986" s="21">
        <f>단가대비표!V110</f>
        <v>0</v>
      </c>
      <c r="J986" s="22">
        <f>TRUNC(I986*D986,1)</f>
        <v>0</v>
      </c>
      <c r="K986" s="21">
        <f>TRUNC(E986+G986+I986,1)</f>
        <v>0</v>
      </c>
      <c r="L986" s="22">
        <f>TRUNC(F986+H986+J986,1)</f>
        <v>0</v>
      </c>
      <c r="M986" s="19" t="s">
        <v>51</v>
      </c>
      <c r="N986" s="4" t="s">
        <v>1145</v>
      </c>
      <c r="O986" s="4" t="s">
        <v>2117</v>
      </c>
      <c r="P986" s="4" t="s">
        <v>63</v>
      </c>
      <c r="Q986" s="4" t="s">
        <v>63</v>
      </c>
      <c r="R986" s="4" t="s">
        <v>62</v>
      </c>
      <c r="AV986" s="4" t="s">
        <v>51</v>
      </c>
      <c r="AW986" s="4" t="s">
        <v>2118</v>
      </c>
      <c r="AX986" s="4" t="s">
        <v>51</v>
      </c>
      <c r="AY986" s="4" t="s">
        <v>51</v>
      </c>
      <c r="AZ986" s="4" t="s">
        <v>51</v>
      </c>
    </row>
    <row r="987" spans="1:52" ht="30" customHeight="1" x14ac:dyDescent="0.3">
      <c r="A987" s="19" t="s">
        <v>2119</v>
      </c>
      <c r="B987" s="19" t="s">
        <v>2120</v>
      </c>
      <c r="C987" s="19" t="s">
        <v>1359</v>
      </c>
      <c r="D987" s="20">
        <v>5.1000000000000004E-3</v>
      </c>
      <c r="E987" s="21">
        <f>단가대비표!O114</f>
        <v>0</v>
      </c>
      <c r="F987" s="22">
        <f>TRUNC(E987*D987,1)</f>
        <v>0</v>
      </c>
      <c r="G987" s="21">
        <f>단가대비표!P114</f>
        <v>0</v>
      </c>
      <c r="H987" s="22">
        <f>TRUNC(G987*D987,1)</f>
        <v>0</v>
      </c>
      <c r="I987" s="21">
        <f>단가대비표!V114</f>
        <v>0</v>
      </c>
      <c r="J987" s="22">
        <f>TRUNC(I987*D987,1)</f>
        <v>0</v>
      </c>
      <c r="K987" s="21">
        <f>TRUNC(E987+G987+I987,1)</f>
        <v>0</v>
      </c>
      <c r="L987" s="22">
        <f>TRUNC(F987+H987+J987,1)</f>
        <v>0</v>
      </c>
      <c r="M987" s="19" t="s">
        <v>51</v>
      </c>
      <c r="N987" s="4" t="s">
        <v>1145</v>
      </c>
      <c r="O987" s="4" t="s">
        <v>2121</v>
      </c>
      <c r="P987" s="4" t="s">
        <v>63</v>
      </c>
      <c r="Q987" s="4" t="s">
        <v>63</v>
      </c>
      <c r="R987" s="4" t="s">
        <v>62</v>
      </c>
      <c r="AV987" s="4" t="s">
        <v>51</v>
      </c>
      <c r="AW987" s="4" t="s">
        <v>2122</v>
      </c>
      <c r="AX987" s="4" t="s">
        <v>51</v>
      </c>
      <c r="AY987" s="4" t="s">
        <v>51</v>
      </c>
      <c r="AZ987" s="4" t="s">
        <v>51</v>
      </c>
    </row>
    <row r="988" spans="1:52" ht="30" customHeight="1" x14ac:dyDescent="0.3">
      <c r="A988" s="19" t="s">
        <v>974</v>
      </c>
      <c r="B988" s="19" t="s">
        <v>51</v>
      </c>
      <c r="C988" s="19" t="s">
        <v>51</v>
      </c>
      <c r="D988" s="20"/>
      <c r="E988" s="21"/>
      <c r="F988" s="22">
        <f>TRUNC(SUMIF(N986:N987, N985, F986:F987),0)</f>
        <v>0</v>
      </c>
      <c r="G988" s="21"/>
      <c r="H988" s="22">
        <f>TRUNC(SUMIF(N986:N987, N985, H986:H987),0)</f>
        <v>0</v>
      </c>
      <c r="I988" s="21"/>
      <c r="J988" s="22">
        <f>TRUNC(SUMIF(N986:N987, N985, J986:J987),0)</f>
        <v>0</v>
      </c>
      <c r="K988" s="21"/>
      <c r="L988" s="22">
        <f>F988+H988+J988</f>
        <v>0</v>
      </c>
      <c r="M988" s="19" t="s">
        <v>51</v>
      </c>
      <c r="N988" s="4" t="s">
        <v>81</v>
      </c>
      <c r="O988" s="4" t="s">
        <v>81</v>
      </c>
      <c r="P988" s="4" t="s">
        <v>51</v>
      </c>
      <c r="Q988" s="4" t="s">
        <v>51</v>
      </c>
      <c r="R988" s="4" t="s">
        <v>51</v>
      </c>
      <c r="AV988" s="4" t="s">
        <v>51</v>
      </c>
      <c r="AW988" s="4" t="s">
        <v>51</v>
      </c>
      <c r="AX988" s="4" t="s">
        <v>51</v>
      </c>
      <c r="AY988" s="4" t="s">
        <v>51</v>
      </c>
      <c r="AZ988" s="4" t="s">
        <v>51</v>
      </c>
    </row>
    <row r="989" spans="1:52" ht="30" customHeight="1" x14ac:dyDescent="0.3">
      <c r="A989" s="20"/>
      <c r="B989" s="20"/>
      <c r="C989" s="20"/>
      <c r="D989" s="20"/>
      <c r="E989" s="21"/>
      <c r="F989" s="22"/>
      <c r="G989" s="21"/>
      <c r="H989" s="22"/>
      <c r="I989" s="21"/>
      <c r="J989" s="22"/>
      <c r="K989" s="21"/>
      <c r="L989" s="22"/>
      <c r="M989" s="20"/>
    </row>
    <row r="990" spans="1:52" ht="30" customHeight="1" x14ac:dyDescent="0.3">
      <c r="A990" s="14" t="s">
        <v>2123</v>
      </c>
      <c r="B990" s="15"/>
      <c r="C990" s="15"/>
      <c r="D990" s="15"/>
      <c r="E990" s="16"/>
      <c r="F990" s="17"/>
      <c r="G990" s="16"/>
      <c r="H990" s="17"/>
      <c r="I990" s="16"/>
      <c r="J990" s="17"/>
      <c r="K990" s="16"/>
      <c r="L990" s="17"/>
      <c r="M990" s="18"/>
      <c r="N990" s="4" t="s">
        <v>1150</v>
      </c>
    </row>
    <row r="991" spans="1:52" ht="30" customHeight="1" x14ac:dyDescent="0.3">
      <c r="A991" s="19" t="s">
        <v>2124</v>
      </c>
      <c r="B991" s="19" t="s">
        <v>2125</v>
      </c>
      <c r="C991" s="19" t="s">
        <v>71</v>
      </c>
      <c r="D991" s="20">
        <v>1</v>
      </c>
      <c r="E991" s="21">
        <f>일위대가목록!E152</f>
        <v>0</v>
      </c>
      <c r="F991" s="22">
        <f>TRUNC(E991*D991,1)</f>
        <v>0</v>
      </c>
      <c r="G991" s="21">
        <f>일위대가목록!F152</f>
        <v>0</v>
      </c>
      <c r="H991" s="22">
        <f>TRUNC(G991*D991,1)</f>
        <v>0</v>
      </c>
      <c r="I991" s="21">
        <f>일위대가목록!G152</f>
        <v>0</v>
      </c>
      <c r="J991" s="22">
        <f>TRUNC(I991*D991,1)</f>
        <v>0</v>
      </c>
      <c r="K991" s="21">
        <f>TRUNC(E991+G991+I991,1)</f>
        <v>0</v>
      </c>
      <c r="L991" s="22">
        <f>TRUNC(F991+H991+J991,1)</f>
        <v>0</v>
      </c>
      <c r="M991" s="19" t="s">
        <v>2126</v>
      </c>
      <c r="N991" s="4" t="s">
        <v>1150</v>
      </c>
      <c r="O991" s="4" t="s">
        <v>2127</v>
      </c>
      <c r="P991" s="4" t="s">
        <v>62</v>
      </c>
      <c r="Q991" s="4" t="s">
        <v>63</v>
      </c>
      <c r="R991" s="4" t="s">
        <v>63</v>
      </c>
      <c r="AV991" s="4" t="s">
        <v>51</v>
      </c>
      <c r="AW991" s="4" t="s">
        <v>2128</v>
      </c>
      <c r="AX991" s="4" t="s">
        <v>51</v>
      </c>
      <c r="AY991" s="4" t="s">
        <v>51</v>
      </c>
      <c r="AZ991" s="4" t="s">
        <v>51</v>
      </c>
    </row>
    <row r="992" spans="1:52" ht="30" customHeight="1" x14ac:dyDescent="0.3">
      <c r="A992" s="19" t="s">
        <v>974</v>
      </c>
      <c r="B992" s="19" t="s">
        <v>51</v>
      </c>
      <c r="C992" s="19" t="s">
        <v>51</v>
      </c>
      <c r="D992" s="20"/>
      <c r="E992" s="21"/>
      <c r="F992" s="22">
        <f>TRUNC(SUMIF(N991:N991, N990, F991:F991),0)</f>
        <v>0</v>
      </c>
      <c r="G992" s="21"/>
      <c r="H992" s="22">
        <f>TRUNC(SUMIF(N991:N991, N990, H991:H991),0)</f>
        <v>0</v>
      </c>
      <c r="I992" s="21"/>
      <c r="J992" s="22">
        <f>TRUNC(SUMIF(N991:N991, N990, J991:J991),0)</f>
        <v>0</v>
      </c>
      <c r="K992" s="21"/>
      <c r="L992" s="22">
        <f>F992+H992+J992</f>
        <v>0</v>
      </c>
      <c r="M992" s="19" t="s">
        <v>51</v>
      </c>
      <c r="N992" s="4" t="s">
        <v>81</v>
      </c>
      <c r="O992" s="4" t="s">
        <v>81</v>
      </c>
      <c r="P992" s="4" t="s">
        <v>51</v>
      </c>
      <c r="Q992" s="4" t="s">
        <v>51</v>
      </c>
      <c r="R992" s="4" t="s">
        <v>51</v>
      </c>
      <c r="AV992" s="4" t="s">
        <v>51</v>
      </c>
      <c r="AW992" s="4" t="s">
        <v>51</v>
      </c>
      <c r="AX992" s="4" t="s">
        <v>51</v>
      </c>
      <c r="AY992" s="4" t="s">
        <v>51</v>
      </c>
      <c r="AZ992" s="4" t="s">
        <v>51</v>
      </c>
    </row>
    <row r="993" spans="1:52" ht="30" customHeight="1" x14ac:dyDescent="0.3">
      <c r="A993" s="20"/>
      <c r="B993" s="20"/>
      <c r="C993" s="20"/>
      <c r="D993" s="20"/>
      <c r="E993" s="21"/>
      <c r="F993" s="22"/>
      <c r="G993" s="21"/>
      <c r="H993" s="22"/>
      <c r="I993" s="21"/>
      <c r="J993" s="22"/>
      <c r="K993" s="21"/>
      <c r="L993" s="22"/>
      <c r="M993" s="20"/>
    </row>
    <row r="994" spans="1:52" ht="30" customHeight="1" x14ac:dyDescent="0.3">
      <c r="A994" s="14" t="s">
        <v>2129</v>
      </c>
      <c r="B994" s="15"/>
      <c r="C994" s="15"/>
      <c r="D994" s="15"/>
      <c r="E994" s="16"/>
      <c r="F994" s="17"/>
      <c r="G994" s="16"/>
      <c r="H994" s="17"/>
      <c r="I994" s="16"/>
      <c r="J994" s="17"/>
      <c r="K994" s="16"/>
      <c r="L994" s="17"/>
      <c r="M994" s="18"/>
      <c r="N994" s="4" t="s">
        <v>2127</v>
      </c>
    </row>
    <row r="995" spans="1:52" ht="30" customHeight="1" x14ac:dyDescent="0.3">
      <c r="A995" s="19" t="s">
        <v>2124</v>
      </c>
      <c r="B995" s="19" t="s">
        <v>2125</v>
      </c>
      <c r="C995" s="19" t="s">
        <v>1022</v>
      </c>
      <c r="D995" s="20">
        <v>0.1</v>
      </c>
      <c r="E995" s="21">
        <f>일위대가목록!E153</f>
        <v>0</v>
      </c>
      <c r="F995" s="22">
        <f>TRUNC(E995*D995,1)</f>
        <v>0</v>
      </c>
      <c r="G995" s="21">
        <f>일위대가목록!F153</f>
        <v>0</v>
      </c>
      <c r="H995" s="22">
        <f>TRUNC(G995*D995,1)</f>
        <v>0</v>
      </c>
      <c r="I995" s="21">
        <f>일위대가목록!G153</f>
        <v>0</v>
      </c>
      <c r="J995" s="22">
        <f>TRUNC(I995*D995,1)</f>
        <v>0</v>
      </c>
      <c r="K995" s="21">
        <f>TRUNC(E995+G995+I995,1)</f>
        <v>0</v>
      </c>
      <c r="L995" s="22">
        <f>TRUNC(F995+H995+J995,1)</f>
        <v>0</v>
      </c>
      <c r="M995" s="19" t="s">
        <v>2130</v>
      </c>
      <c r="N995" s="4" t="s">
        <v>2127</v>
      </c>
      <c r="O995" s="4" t="s">
        <v>2131</v>
      </c>
      <c r="P995" s="4" t="s">
        <v>62</v>
      </c>
      <c r="Q995" s="4" t="s">
        <v>63</v>
      </c>
      <c r="R995" s="4" t="s">
        <v>63</v>
      </c>
      <c r="AV995" s="4" t="s">
        <v>51</v>
      </c>
      <c r="AW995" s="4" t="s">
        <v>2132</v>
      </c>
      <c r="AX995" s="4" t="s">
        <v>51</v>
      </c>
      <c r="AY995" s="4" t="s">
        <v>51</v>
      </c>
      <c r="AZ995" s="4" t="s">
        <v>51</v>
      </c>
    </row>
    <row r="996" spans="1:52" ht="30" customHeight="1" x14ac:dyDescent="0.3">
      <c r="A996" s="19" t="s">
        <v>974</v>
      </c>
      <c r="B996" s="19" t="s">
        <v>51</v>
      </c>
      <c r="C996" s="19" t="s">
        <v>51</v>
      </c>
      <c r="D996" s="20"/>
      <c r="E996" s="21"/>
      <c r="F996" s="22">
        <f>TRUNC(SUMIF(N995:N995, N994, F995:F995),0)</f>
        <v>0</v>
      </c>
      <c r="G996" s="21"/>
      <c r="H996" s="22">
        <f>TRUNC(SUMIF(N995:N995, N994, H995:H995),0)</f>
        <v>0</v>
      </c>
      <c r="I996" s="21"/>
      <c r="J996" s="22">
        <f>TRUNC(SUMIF(N995:N995, N994, J995:J995),0)</f>
        <v>0</v>
      </c>
      <c r="K996" s="21"/>
      <c r="L996" s="22">
        <f>F996+H996+J996</f>
        <v>0</v>
      </c>
      <c r="M996" s="19" t="s">
        <v>51</v>
      </c>
      <c r="N996" s="4" t="s">
        <v>81</v>
      </c>
      <c r="O996" s="4" t="s">
        <v>81</v>
      </c>
      <c r="P996" s="4" t="s">
        <v>51</v>
      </c>
      <c r="Q996" s="4" t="s">
        <v>51</v>
      </c>
      <c r="R996" s="4" t="s">
        <v>51</v>
      </c>
      <c r="AV996" s="4" t="s">
        <v>51</v>
      </c>
      <c r="AW996" s="4" t="s">
        <v>51</v>
      </c>
      <c r="AX996" s="4" t="s">
        <v>51</v>
      </c>
      <c r="AY996" s="4" t="s">
        <v>51</v>
      </c>
      <c r="AZ996" s="4" t="s">
        <v>51</v>
      </c>
    </row>
    <row r="997" spans="1:52" ht="30" customHeight="1" x14ac:dyDescent="0.3">
      <c r="A997" s="20"/>
      <c r="B997" s="20"/>
      <c r="C997" s="20"/>
      <c r="D997" s="20"/>
      <c r="E997" s="21"/>
      <c r="F997" s="22"/>
      <c r="G997" s="21"/>
      <c r="H997" s="22"/>
      <c r="I997" s="21"/>
      <c r="J997" s="22"/>
      <c r="K997" s="21"/>
      <c r="L997" s="22"/>
      <c r="M997" s="20"/>
    </row>
    <row r="998" spans="1:52" ht="30" customHeight="1" x14ac:dyDescent="0.3">
      <c r="A998" s="14" t="s">
        <v>2133</v>
      </c>
      <c r="B998" s="15"/>
      <c r="C998" s="15"/>
      <c r="D998" s="15"/>
      <c r="E998" s="16"/>
      <c r="F998" s="17"/>
      <c r="G998" s="16"/>
      <c r="H998" s="17"/>
      <c r="I998" s="16"/>
      <c r="J998" s="17"/>
      <c r="K998" s="16"/>
      <c r="L998" s="17"/>
      <c r="M998" s="18"/>
      <c r="N998" s="4" t="s">
        <v>2131</v>
      </c>
    </row>
    <row r="999" spans="1:52" ht="30" customHeight="1" x14ac:dyDescent="0.3">
      <c r="A999" s="19" t="s">
        <v>2108</v>
      </c>
      <c r="B999" s="19" t="s">
        <v>1003</v>
      </c>
      <c r="C999" s="19" t="s">
        <v>1004</v>
      </c>
      <c r="D999" s="20">
        <v>2.7E-2</v>
      </c>
      <c r="E999" s="21">
        <f>단가대비표!O174</f>
        <v>0</v>
      </c>
      <c r="F999" s="22">
        <f>TRUNC(E999*D999,1)</f>
        <v>0</v>
      </c>
      <c r="G999" s="21">
        <f>단가대비표!P174</f>
        <v>0</v>
      </c>
      <c r="H999" s="22">
        <f>TRUNC(G999*D999,1)</f>
        <v>0</v>
      </c>
      <c r="I999" s="21">
        <f>단가대비표!V174</f>
        <v>0</v>
      </c>
      <c r="J999" s="22">
        <f>TRUNC(I999*D999,1)</f>
        <v>0</v>
      </c>
      <c r="K999" s="21">
        <f t="shared" ref="K999:L1001" si="167">TRUNC(E999+G999+I999,1)</f>
        <v>0</v>
      </c>
      <c r="L999" s="22">
        <f t="shared" si="167"/>
        <v>0</v>
      </c>
      <c r="M999" s="19" t="s">
        <v>51</v>
      </c>
      <c r="N999" s="4" t="s">
        <v>2131</v>
      </c>
      <c r="O999" s="4" t="s">
        <v>2109</v>
      </c>
      <c r="P999" s="4" t="s">
        <v>63</v>
      </c>
      <c r="Q999" s="4" t="s">
        <v>63</v>
      </c>
      <c r="R999" s="4" t="s">
        <v>62</v>
      </c>
      <c r="V999" s="2">
        <v>1</v>
      </c>
      <c r="AV999" s="4" t="s">
        <v>51</v>
      </c>
      <c r="AW999" s="4" t="s">
        <v>2134</v>
      </c>
      <c r="AX999" s="4" t="s">
        <v>51</v>
      </c>
      <c r="AY999" s="4" t="s">
        <v>51</v>
      </c>
      <c r="AZ999" s="4" t="s">
        <v>51</v>
      </c>
    </row>
    <row r="1000" spans="1:52" ht="30" customHeight="1" x14ac:dyDescent="0.3">
      <c r="A1000" s="19" t="s">
        <v>1002</v>
      </c>
      <c r="B1000" s="19" t="s">
        <v>1003</v>
      </c>
      <c r="C1000" s="19" t="s">
        <v>1004</v>
      </c>
      <c r="D1000" s="20">
        <v>1.2999999999999999E-2</v>
      </c>
      <c r="E1000" s="21">
        <f>단가대비표!O158</f>
        <v>0</v>
      </c>
      <c r="F1000" s="22">
        <f>TRUNC(E1000*D1000,1)</f>
        <v>0</v>
      </c>
      <c r="G1000" s="21">
        <f>단가대비표!P158</f>
        <v>0</v>
      </c>
      <c r="H1000" s="22">
        <f>TRUNC(G1000*D1000,1)</f>
        <v>0</v>
      </c>
      <c r="I1000" s="21">
        <f>단가대비표!V158</f>
        <v>0</v>
      </c>
      <c r="J1000" s="22">
        <f>TRUNC(I1000*D1000,1)</f>
        <v>0</v>
      </c>
      <c r="K1000" s="21">
        <f t="shared" si="167"/>
        <v>0</v>
      </c>
      <c r="L1000" s="22">
        <f t="shared" si="167"/>
        <v>0</v>
      </c>
      <c r="M1000" s="19" t="s">
        <v>51</v>
      </c>
      <c r="N1000" s="4" t="s">
        <v>2131</v>
      </c>
      <c r="O1000" s="4" t="s">
        <v>1005</v>
      </c>
      <c r="P1000" s="4" t="s">
        <v>63</v>
      </c>
      <c r="Q1000" s="4" t="s">
        <v>63</v>
      </c>
      <c r="R1000" s="4" t="s">
        <v>62</v>
      </c>
      <c r="V1000" s="2">
        <v>1</v>
      </c>
      <c r="AV1000" s="4" t="s">
        <v>51</v>
      </c>
      <c r="AW1000" s="4" t="s">
        <v>2135</v>
      </c>
      <c r="AX1000" s="4" t="s">
        <v>51</v>
      </c>
      <c r="AY1000" s="4" t="s">
        <v>51</v>
      </c>
      <c r="AZ1000" s="4" t="s">
        <v>51</v>
      </c>
    </row>
    <row r="1001" spans="1:52" ht="30" customHeight="1" x14ac:dyDescent="0.3">
      <c r="A1001" s="19" t="s">
        <v>2112</v>
      </c>
      <c r="B1001" s="19" t="s">
        <v>2136</v>
      </c>
      <c r="C1001" s="19" t="s">
        <v>168</v>
      </c>
      <c r="D1001" s="20">
        <v>1</v>
      </c>
      <c r="E1001" s="21">
        <f>TRUNC(SUMIF(V999:V1001, RIGHTB(O1001, 1), H999:H1001)*U1001, 2)</f>
        <v>0</v>
      </c>
      <c r="F1001" s="22">
        <f>TRUNC(E1001*D1001,1)</f>
        <v>0</v>
      </c>
      <c r="G1001" s="21">
        <v>0</v>
      </c>
      <c r="H1001" s="22">
        <f>TRUNC(G1001*D1001,1)</f>
        <v>0</v>
      </c>
      <c r="I1001" s="21">
        <v>0</v>
      </c>
      <c r="J1001" s="22">
        <f>TRUNC(I1001*D1001,1)</f>
        <v>0</v>
      </c>
      <c r="K1001" s="21">
        <f t="shared" si="167"/>
        <v>0</v>
      </c>
      <c r="L1001" s="22">
        <f t="shared" si="167"/>
        <v>0</v>
      </c>
      <c r="M1001" s="19" t="s">
        <v>51</v>
      </c>
      <c r="N1001" s="4" t="s">
        <v>2131</v>
      </c>
      <c r="O1001" s="4" t="s">
        <v>571</v>
      </c>
      <c r="P1001" s="4" t="s">
        <v>63</v>
      </c>
      <c r="Q1001" s="4" t="s">
        <v>63</v>
      </c>
      <c r="R1001" s="4" t="s">
        <v>63</v>
      </c>
      <c r="S1001" s="2">
        <v>1</v>
      </c>
      <c r="T1001" s="2">
        <v>0</v>
      </c>
      <c r="U1001" s="2">
        <v>0.12</v>
      </c>
      <c r="AV1001" s="4" t="s">
        <v>51</v>
      </c>
      <c r="AW1001" s="4" t="s">
        <v>2137</v>
      </c>
      <c r="AX1001" s="4" t="s">
        <v>51</v>
      </c>
      <c r="AY1001" s="4" t="s">
        <v>51</v>
      </c>
      <c r="AZ1001" s="4" t="s">
        <v>51</v>
      </c>
    </row>
    <row r="1002" spans="1:52" ht="30" customHeight="1" x14ac:dyDescent="0.3">
      <c r="A1002" s="19" t="s">
        <v>974</v>
      </c>
      <c r="B1002" s="19" t="s">
        <v>51</v>
      </c>
      <c r="C1002" s="19" t="s">
        <v>51</v>
      </c>
      <c r="D1002" s="20"/>
      <c r="E1002" s="21"/>
      <c r="F1002" s="22">
        <f>TRUNC(SUMIF(N999:N1001, N998, F999:F1001),0)</f>
        <v>0</v>
      </c>
      <c r="G1002" s="21"/>
      <c r="H1002" s="22">
        <f>TRUNC(SUMIF(N999:N1001, N998, H999:H1001),0)</f>
        <v>0</v>
      </c>
      <c r="I1002" s="21"/>
      <c r="J1002" s="22">
        <f>TRUNC(SUMIF(N999:N1001, N998, J999:J1001),0)</f>
        <v>0</v>
      </c>
      <c r="K1002" s="21"/>
      <c r="L1002" s="22">
        <f>F1002+H1002+J1002</f>
        <v>0</v>
      </c>
      <c r="M1002" s="19" t="s">
        <v>51</v>
      </c>
      <c r="N1002" s="4" t="s">
        <v>81</v>
      </c>
      <c r="O1002" s="4" t="s">
        <v>81</v>
      </c>
      <c r="P1002" s="4" t="s">
        <v>51</v>
      </c>
      <c r="Q1002" s="4" t="s">
        <v>51</v>
      </c>
      <c r="R1002" s="4" t="s">
        <v>51</v>
      </c>
      <c r="AV1002" s="4" t="s">
        <v>51</v>
      </c>
      <c r="AW1002" s="4" t="s">
        <v>51</v>
      </c>
      <c r="AX1002" s="4" t="s">
        <v>51</v>
      </c>
      <c r="AY1002" s="4" t="s">
        <v>51</v>
      </c>
      <c r="AZ1002" s="4" t="s">
        <v>51</v>
      </c>
    </row>
    <row r="1003" spans="1:52" ht="30" customHeight="1" x14ac:dyDescent="0.3">
      <c r="A1003" s="20"/>
      <c r="B1003" s="20"/>
      <c r="C1003" s="20"/>
      <c r="D1003" s="20"/>
      <c r="E1003" s="21"/>
      <c r="F1003" s="22"/>
      <c r="G1003" s="21"/>
      <c r="H1003" s="22"/>
      <c r="I1003" s="21"/>
      <c r="J1003" s="22"/>
      <c r="K1003" s="21"/>
      <c r="L1003" s="22"/>
      <c r="M1003" s="20"/>
    </row>
    <row r="1004" spans="1:52" ht="30" customHeight="1" x14ac:dyDescent="0.3">
      <c r="A1004" s="14" t="s">
        <v>2138</v>
      </c>
      <c r="B1004" s="15"/>
      <c r="C1004" s="15"/>
      <c r="D1004" s="15"/>
      <c r="E1004" s="16"/>
      <c r="F1004" s="17"/>
      <c r="G1004" s="16"/>
      <c r="H1004" s="17"/>
      <c r="I1004" s="16"/>
      <c r="J1004" s="17"/>
      <c r="K1004" s="16"/>
      <c r="L1004" s="17"/>
      <c r="M1004" s="18"/>
      <c r="N1004" s="4" t="s">
        <v>1210</v>
      </c>
    </row>
    <row r="1005" spans="1:52" ht="30" customHeight="1" x14ac:dyDescent="0.3">
      <c r="A1005" s="19" t="s">
        <v>521</v>
      </c>
      <c r="B1005" s="19" t="s">
        <v>2036</v>
      </c>
      <c r="C1005" s="19" t="s">
        <v>999</v>
      </c>
      <c r="D1005" s="20">
        <v>510</v>
      </c>
      <c r="E1005" s="21">
        <f>단가대비표!O26</f>
        <v>0</v>
      </c>
      <c r="F1005" s="22">
        <f>TRUNC(E1005*D1005,1)</f>
        <v>0</v>
      </c>
      <c r="G1005" s="21">
        <f>단가대비표!P26</f>
        <v>0</v>
      </c>
      <c r="H1005" s="22">
        <f>TRUNC(G1005*D1005,1)</f>
        <v>0</v>
      </c>
      <c r="I1005" s="21">
        <f>단가대비표!V26</f>
        <v>0</v>
      </c>
      <c r="J1005" s="22">
        <f>TRUNC(I1005*D1005,1)</f>
        <v>0</v>
      </c>
      <c r="K1005" s="21">
        <f t="shared" ref="K1005:L1007" si="168">TRUNC(E1005+G1005+I1005,1)</f>
        <v>0</v>
      </c>
      <c r="L1005" s="22">
        <f t="shared" si="168"/>
        <v>0</v>
      </c>
      <c r="M1005" s="19" t="s">
        <v>1204</v>
      </c>
      <c r="N1005" s="4" t="s">
        <v>1210</v>
      </c>
      <c r="O1005" s="4" t="s">
        <v>2037</v>
      </c>
      <c r="P1005" s="4" t="s">
        <v>63</v>
      </c>
      <c r="Q1005" s="4" t="s">
        <v>63</v>
      </c>
      <c r="R1005" s="4" t="s">
        <v>62</v>
      </c>
      <c r="AV1005" s="4" t="s">
        <v>51</v>
      </c>
      <c r="AW1005" s="4" t="s">
        <v>2139</v>
      </c>
      <c r="AX1005" s="4" t="s">
        <v>51</v>
      </c>
      <c r="AY1005" s="4" t="s">
        <v>51</v>
      </c>
      <c r="AZ1005" s="4" t="s">
        <v>51</v>
      </c>
    </row>
    <row r="1006" spans="1:52" ht="30" customHeight="1" x14ac:dyDescent="0.3">
      <c r="A1006" s="19" t="s">
        <v>527</v>
      </c>
      <c r="B1006" s="19" t="s">
        <v>2039</v>
      </c>
      <c r="C1006" s="19" t="s">
        <v>86</v>
      </c>
      <c r="D1006" s="20">
        <v>1.1000000000000001</v>
      </c>
      <c r="E1006" s="21">
        <f>단가대비표!O9</f>
        <v>0</v>
      </c>
      <c r="F1006" s="22">
        <f>TRUNC(E1006*D1006,1)</f>
        <v>0</v>
      </c>
      <c r="G1006" s="21">
        <f>단가대비표!P9</f>
        <v>0</v>
      </c>
      <c r="H1006" s="22">
        <f>TRUNC(G1006*D1006,1)</f>
        <v>0</v>
      </c>
      <c r="I1006" s="21">
        <f>단가대비표!V9</f>
        <v>0</v>
      </c>
      <c r="J1006" s="22">
        <f>TRUNC(I1006*D1006,1)</f>
        <v>0</v>
      </c>
      <c r="K1006" s="21">
        <f t="shared" si="168"/>
        <v>0</v>
      </c>
      <c r="L1006" s="22">
        <f t="shared" si="168"/>
        <v>0</v>
      </c>
      <c r="M1006" s="19" t="s">
        <v>1204</v>
      </c>
      <c r="N1006" s="4" t="s">
        <v>1210</v>
      </c>
      <c r="O1006" s="4" t="s">
        <v>2040</v>
      </c>
      <c r="P1006" s="4" t="s">
        <v>63</v>
      </c>
      <c r="Q1006" s="4" t="s">
        <v>63</v>
      </c>
      <c r="R1006" s="4" t="s">
        <v>62</v>
      </c>
      <c r="AV1006" s="4" t="s">
        <v>51</v>
      </c>
      <c r="AW1006" s="4" t="s">
        <v>2140</v>
      </c>
      <c r="AX1006" s="4" t="s">
        <v>51</v>
      </c>
      <c r="AY1006" s="4" t="s">
        <v>51</v>
      </c>
      <c r="AZ1006" s="4" t="s">
        <v>51</v>
      </c>
    </row>
    <row r="1007" spans="1:52" ht="30" customHeight="1" x14ac:dyDescent="0.3">
      <c r="A1007" s="19" t="s">
        <v>1002</v>
      </c>
      <c r="B1007" s="19" t="s">
        <v>1003</v>
      </c>
      <c r="C1007" s="19" t="s">
        <v>1004</v>
      </c>
      <c r="D1007" s="20">
        <v>0.43</v>
      </c>
      <c r="E1007" s="21">
        <f>단가대비표!O158</f>
        <v>0</v>
      </c>
      <c r="F1007" s="22">
        <f>TRUNC(E1007*D1007,1)</f>
        <v>0</v>
      </c>
      <c r="G1007" s="21">
        <f>단가대비표!P158</f>
        <v>0</v>
      </c>
      <c r="H1007" s="22">
        <f>TRUNC(G1007*D1007,1)</f>
        <v>0</v>
      </c>
      <c r="I1007" s="21">
        <f>단가대비표!V158</f>
        <v>0</v>
      </c>
      <c r="J1007" s="22">
        <f>TRUNC(I1007*D1007,1)</f>
        <v>0</v>
      </c>
      <c r="K1007" s="21">
        <f t="shared" si="168"/>
        <v>0</v>
      </c>
      <c r="L1007" s="22">
        <f t="shared" si="168"/>
        <v>0</v>
      </c>
      <c r="M1007" s="19" t="s">
        <v>51</v>
      </c>
      <c r="N1007" s="4" t="s">
        <v>1210</v>
      </c>
      <c r="O1007" s="4" t="s">
        <v>1005</v>
      </c>
      <c r="P1007" s="4" t="s">
        <v>63</v>
      </c>
      <c r="Q1007" s="4" t="s">
        <v>63</v>
      </c>
      <c r="R1007" s="4" t="s">
        <v>62</v>
      </c>
      <c r="AV1007" s="4" t="s">
        <v>51</v>
      </c>
      <c r="AW1007" s="4" t="s">
        <v>2141</v>
      </c>
      <c r="AX1007" s="4" t="s">
        <v>51</v>
      </c>
      <c r="AY1007" s="4" t="s">
        <v>51</v>
      </c>
      <c r="AZ1007" s="4" t="s">
        <v>51</v>
      </c>
    </row>
    <row r="1008" spans="1:52" ht="30" customHeight="1" x14ac:dyDescent="0.3">
      <c r="A1008" s="19" t="s">
        <v>974</v>
      </c>
      <c r="B1008" s="19" t="s">
        <v>51</v>
      </c>
      <c r="C1008" s="19" t="s">
        <v>51</v>
      </c>
      <c r="D1008" s="20"/>
      <c r="E1008" s="21"/>
      <c r="F1008" s="22">
        <f>TRUNC(SUMIF(N1005:N1007, N1004, F1005:F1007),0)</f>
        <v>0</v>
      </c>
      <c r="G1008" s="21"/>
      <c r="H1008" s="22">
        <f>TRUNC(SUMIF(N1005:N1007, N1004, H1005:H1007),0)</f>
        <v>0</v>
      </c>
      <c r="I1008" s="21"/>
      <c r="J1008" s="22">
        <f>TRUNC(SUMIF(N1005:N1007, N1004, J1005:J1007),0)</f>
        <v>0</v>
      </c>
      <c r="K1008" s="21"/>
      <c r="L1008" s="22">
        <f>F1008+H1008+J1008</f>
        <v>0</v>
      </c>
      <c r="M1008" s="19" t="s">
        <v>51</v>
      </c>
      <c r="N1008" s="4" t="s">
        <v>81</v>
      </c>
      <c r="O1008" s="4" t="s">
        <v>81</v>
      </c>
      <c r="P1008" s="4" t="s">
        <v>51</v>
      </c>
      <c r="Q1008" s="4" t="s">
        <v>51</v>
      </c>
      <c r="R1008" s="4" t="s">
        <v>51</v>
      </c>
      <c r="AV1008" s="4" t="s">
        <v>51</v>
      </c>
      <c r="AW1008" s="4" t="s">
        <v>51</v>
      </c>
      <c r="AX1008" s="4" t="s">
        <v>51</v>
      </c>
      <c r="AY1008" s="4" t="s">
        <v>51</v>
      </c>
      <c r="AZ1008" s="4" t="s">
        <v>51</v>
      </c>
    </row>
    <row r="1009" spans="1:52" ht="30" customHeight="1" x14ac:dyDescent="0.3">
      <c r="A1009" s="20"/>
      <c r="B1009" s="20"/>
      <c r="C1009" s="20"/>
      <c r="D1009" s="20"/>
      <c r="E1009" s="21"/>
      <c r="F1009" s="22"/>
      <c r="G1009" s="21"/>
      <c r="H1009" s="22"/>
      <c r="I1009" s="21"/>
      <c r="J1009" s="22"/>
      <c r="K1009" s="21"/>
      <c r="L1009" s="22"/>
      <c r="M1009" s="20"/>
    </row>
    <row r="1010" spans="1:52" ht="30" customHeight="1" x14ac:dyDescent="0.3">
      <c r="A1010" s="14" t="s">
        <v>2142</v>
      </c>
      <c r="B1010" s="15"/>
      <c r="C1010" s="15"/>
      <c r="D1010" s="15"/>
      <c r="E1010" s="16"/>
      <c r="F1010" s="17"/>
      <c r="G1010" s="16"/>
      <c r="H1010" s="17"/>
      <c r="I1010" s="16"/>
      <c r="J1010" s="17"/>
      <c r="K1010" s="16"/>
      <c r="L1010" s="17"/>
      <c r="M1010" s="18"/>
      <c r="N1010" s="4" t="s">
        <v>1224</v>
      </c>
    </row>
    <row r="1011" spans="1:52" ht="30" customHeight="1" x14ac:dyDescent="0.3">
      <c r="A1011" s="19" t="s">
        <v>2143</v>
      </c>
      <c r="B1011" s="19" t="s">
        <v>1003</v>
      </c>
      <c r="C1011" s="19" t="s">
        <v>1004</v>
      </c>
      <c r="D1011" s="20">
        <v>0.2</v>
      </c>
      <c r="E1011" s="21">
        <f>단가대비표!O176</f>
        <v>0</v>
      </c>
      <c r="F1011" s="22">
        <f>TRUNC(E1011*D1011,1)</f>
        <v>0</v>
      </c>
      <c r="G1011" s="21">
        <f>단가대비표!P176</f>
        <v>0</v>
      </c>
      <c r="H1011" s="22">
        <f>TRUNC(G1011*D1011,1)</f>
        <v>0</v>
      </c>
      <c r="I1011" s="21">
        <f>단가대비표!V176</f>
        <v>0</v>
      </c>
      <c r="J1011" s="22">
        <f>TRUNC(I1011*D1011,1)</f>
        <v>0</v>
      </c>
      <c r="K1011" s="21">
        <f t="shared" ref="K1011:L1015" si="169">TRUNC(E1011+G1011+I1011,1)</f>
        <v>0</v>
      </c>
      <c r="L1011" s="22">
        <f t="shared" si="169"/>
        <v>0</v>
      </c>
      <c r="M1011" s="19" t="s">
        <v>51</v>
      </c>
      <c r="N1011" s="4" t="s">
        <v>1224</v>
      </c>
      <c r="O1011" s="4" t="s">
        <v>2144</v>
      </c>
      <c r="P1011" s="4" t="s">
        <v>63</v>
      </c>
      <c r="Q1011" s="4" t="s">
        <v>63</v>
      </c>
      <c r="R1011" s="4" t="s">
        <v>62</v>
      </c>
      <c r="V1011" s="2">
        <v>1</v>
      </c>
      <c r="AV1011" s="4" t="s">
        <v>51</v>
      </c>
      <c r="AW1011" s="4" t="s">
        <v>2145</v>
      </c>
      <c r="AX1011" s="4" t="s">
        <v>51</v>
      </c>
      <c r="AY1011" s="4" t="s">
        <v>51</v>
      </c>
      <c r="AZ1011" s="4" t="s">
        <v>51</v>
      </c>
    </row>
    <row r="1012" spans="1:52" ht="30" customHeight="1" x14ac:dyDescent="0.3">
      <c r="A1012" s="19" t="s">
        <v>2146</v>
      </c>
      <c r="B1012" s="19" t="s">
        <v>1003</v>
      </c>
      <c r="C1012" s="19" t="s">
        <v>1004</v>
      </c>
      <c r="D1012" s="20">
        <v>6.7000000000000004E-2</v>
      </c>
      <c r="E1012" s="21">
        <f>단가대비표!O177</f>
        <v>0</v>
      </c>
      <c r="F1012" s="22">
        <f>TRUNC(E1012*D1012,1)</f>
        <v>0</v>
      </c>
      <c r="G1012" s="21">
        <f>단가대비표!P177</f>
        <v>0</v>
      </c>
      <c r="H1012" s="22">
        <f>TRUNC(G1012*D1012,1)</f>
        <v>0</v>
      </c>
      <c r="I1012" s="21">
        <f>단가대비표!V177</f>
        <v>0</v>
      </c>
      <c r="J1012" s="22">
        <f>TRUNC(I1012*D1012,1)</f>
        <v>0</v>
      </c>
      <c r="K1012" s="21">
        <f t="shared" si="169"/>
        <v>0</v>
      </c>
      <c r="L1012" s="22">
        <f t="shared" si="169"/>
        <v>0</v>
      </c>
      <c r="M1012" s="19" t="s">
        <v>51</v>
      </c>
      <c r="N1012" s="4" t="s">
        <v>1224</v>
      </c>
      <c r="O1012" s="4" t="s">
        <v>2147</v>
      </c>
      <c r="P1012" s="4" t="s">
        <v>63</v>
      </c>
      <c r="Q1012" s="4" t="s">
        <v>63</v>
      </c>
      <c r="R1012" s="4" t="s">
        <v>62</v>
      </c>
      <c r="V1012" s="2">
        <v>1</v>
      </c>
      <c r="AV1012" s="4" t="s">
        <v>51</v>
      </c>
      <c r="AW1012" s="4" t="s">
        <v>2148</v>
      </c>
      <c r="AX1012" s="4" t="s">
        <v>51</v>
      </c>
      <c r="AY1012" s="4" t="s">
        <v>51</v>
      </c>
      <c r="AZ1012" s="4" t="s">
        <v>51</v>
      </c>
    </row>
    <row r="1013" spans="1:52" ht="30" customHeight="1" x14ac:dyDescent="0.3">
      <c r="A1013" s="19" t="s">
        <v>1002</v>
      </c>
      <c r="B1013" s="19" t="s">
        <v>1003</v>
      </c>
      <c r="C1013" s="19" t="s">
        <v>1004</v>
      </c>
      <c r="D1013" s="20">
        <v>0.13300000000000001</v>
      </c>
      <c r="E1013" s="21">
        <f>단가대비표!O158</f>
        <v>0</v>
      </c>
      <c r="F1013" s="22">
        <f>TRUNC(E1013*D1013,1)</f>
        <v>0</v>
      </c>
      <c r="G1013" s="21">
        <f>단가대비표!P158</f>
        <v>0</v>
      </c>
      <c r="H1013" s="22">
        <f>TRUNC(G1013*D1013,1)</f>
        <v>0</v>
      </c>
      <c r="I1013" s="21">
        <f>단가대비표!V158</f>
        <v>0</v>
      </c>
      <c r="J1013" s="22">
        <f>TRUNC(I1013*D1013,1)</f>
        <v>0</v>
      </c>
      <c r="K1013" s="21">
        <f t="shared" si="169"/>
        <v>0</v>
      </c>
      <c r="L1013" s="22">
        <f t="shared" si="169"/>
        <v>0</v>
      </c>
      <c r="M1013" s="19" t="s">
        <v>51</v>
      </c>
      <c r="N1013" s="4" t="s">
        <v>1224</v>
      </c>
      <c r="O1013" s="4" t="s">
        <v>1005</v>
      </c>
      <c r="P1013" s="4" t="s">
        <v>63</v>
      </c>
      <c r="Q1013" s="4" t="s">
        <v>63</v>
      </c>
      <c r="R1013" s="4" t="s">
        <v>62</v>
      </c>
      <c r="V1013" s="2">
        <v>1</v>
      </c>
      <c r="AV1013" s="4" t="s">
        <v>51</v>
      </c>
      <c r="AW1013" s="4" t="s">
        <v>2149</v>
      </c>
      <c r="AX1013" s="4" t="s">
        <v>51</v>
      </c>
      <c r="AY1013" s="4" t="s">
        <v>51</v>
      </c>
      <c r="AZ1013" s="4" t="s">
        <v>51</v>
      </c>
    </row>
    <row r="1014" spans="1:52" ht="30" customHeight="1" x14ac:dyDescent="0.3">
      <c r="A1014" s="19" t="s">
        <v>1200</v>
      </c>
      <c r="B1014" s="19" t="s">
        <v>1296</v>
      </c>
      <c r="C1014" s="19" t="s">
        <v>168</v>
      </c>
      <c r="D1014" s="20">
        <v>1</v>
      </c>
      <c r="E1014" s="21">
        <v>0</v>
      </c>
      <c r="F1014" s="22">
        <f>TRUNC(E1014*D1014,1)</f>
        <v>0</v>
      </c>
      <c r="G1014" s="21">
        <v>0</v>
      </c>
      <c r="H1014" s="22">
        <f>TRUNC(G1014*D1014,1)</f>
        <v>0</v>
      </c>
      <c r="I1014" s="21">
        <f>TRUNC(SUMIF(V1011:V1015, RIGHTB(O1014, 1), H1011:H1015)*U1014, 2)</f>
        <v>0</v>
      </c>
      <c r="J1014" s="22">
        <f>TRUNC(I1014*D1014,1)</f>
        <v>0</v>
      </c>
      <c r="K1014" s="21">
        <f t="shared" si="169"/>
        <v>0</v>
      </c>
      <c r="L1014" s="22">
        <f t="shared" si="169"/>
        <v>0</v>
      </c>
      <c r="M1014" s="19" t="s">
        <v>51</v>
      </c>
      <c r="N1014" s="4" t="s">
        <v>1224</v>
      </c>
      <c r="O1014" s="4" t="s">
        <v>571</v>
      </c>
      <c r="P1014" s="4" t="s">
        <v>63</v>
      </c>
      <c r="Q1014" s="4" t="s">
        <v>63</v>
      </c>
      <c r="R1014" s="4" t="s">
        <v>63</v>
      </c>
      <c r="S1014" s="2">
        <v>1</v>
      </c>
      <c r="T1014" s="2">
        <v>2</v>
      </c>
      <c r="U1014" s="2">
        <v>0.03</v>
      </c>
      <c r="AV1014" s="4" t="s">
        <v>51</v>
      </c>
      <c r="AW1014" s="4" t="s">
        <v>2150</v>
      </c>
      <c r="AX1014" s="4" t="s">
        <v>51</v>
      </c>
      <c r="AY1014" s="4" t="s">
        <v>51</v>
      </c>
      <c r="AZ1014" s="4" t="s">
        <v>51</v>
      </c>
    </row>
    <row r="1015" spans="1:52" ht="30" customHeight="1" x14ac:dyDescent="0.3">
      <c r="A1015" s="19" t="s">
        <v>2151</v>
      </c>
      <c r="B1015" s="19" t="s">
        <v>2152</v>
      </c>
      <c r="C1015" s="19" t="s">
        <v>111</v>
      </c>
      <c r="D1015" s="20">
        <v>4.33</v>
      </c>
      <c r="E1015" s="21">
        <f>일위대가목록!E158</f>
        <v>0</v>
      </c>
      <c r="F1015" s="22">
        <f>TRUNC(E1015*D1015,1)</f>
        <v>0</v>
      </c>
      <c r="G1015" s="21">
        <f>일위대가목록!F158</f>
        <v>0</v>
      </c>
      <c r="H1015" s="22">
        <f>TRUNC(G1015*D1015,1)</f>
        <v>0</v>
      </c>
      <c r="I1015" s="21">
        <f>일위대가목록!G158</f>
        <v>0</v>
      </c>
      <c r="J1015" s="22">
        <f>TRUNC(I1015*D1015,1)</f>
        <v>0</v>
      </c>
      <c r="K1015" s="21">
        <f t="shared" si="169"/>
        <v>0</v>
      </c>
      <c r="L1015" s="22">
        <f t="shared" si="169"/>
        <v>0</v>
      </c>
      <c r="M1015" s="19" t="s">
        <v>2153</v>
      </c>
      <c r="N1015" s="4" t="s">
        <v>1224</v>
      </c>
      <c r="O1015" s="4" t="s">
        <v>2154</v>
      </c>
      <c r="P1015" s="4" t="s">
        <v>62</v>
      </c>
      <c r="Q1015" s="4" t="s">
        <v>63</v>
      </c>
      <c r="R1015" s="4" t="s">
        <v>63</v>
      </c>
      <c r="AV1015" s="4" t="s">
        <v>51</v>
      </c>
      <c r="AW1015" s="4" t="s">
        <v>2155</v>
      </c>
      <c r="AX1015" s="4" t="s">
        <v>51</v>
      </c>
      <c r="AY1015" s="4" t="s">
        <v>51</v>
      </c>
      <c r="AZ1015" s="4" t="s">
        <v>51</v>
      </c>
    </row>
    <row r="1016" spans="1:52" ht="30" customHeight="1" x14ac:dyDescent="0.3">
      <c r="A1016" s="19" t="s">
        <v>974</v>
      </c>
      <c r="B1016" s="19" t="s">
        <v>51</v>
      </c>
      <c r="C1016" s="19" t="s">
        <v>51</v>
      </c>
      <c r="D1016" s="20"/>
      <c r="E1016" s="21"/>
      <c r="F1016" s="22">
        <f>TRUNC(SUMIF(N1011:N1015, N1010, F1011:F1015),0)</f>
        <v>0</v>
      </c>
      <c r="G1016" s="21"/>
      <c r="H1016" s="22">
        <f>TRUNC(SUMIF(N1011:N1015, N1010, H1011:H1015),0)</f>
        <v>0</v>
      </c>
      <c r="I1016" s="21"/>
      <c r="J1016" s="22">
        <f>TRUNC(SUMIF(N1011:N1015, N1010, J1011:J1015),0)</f>
        <v>0</v>
      </c>
      <c r="K1016" s="21"/>
      <c r="L1016" s="22">
        <f>F1016+H1016+J1016</f>
        <v>0</v>
      </c>
      <c r="M1016" s="19" t="s">
        <v>51</v>
      </c>
      <c r="N1016" s="4" t="s">
        <v>81</v>
      </c>
      <c r="O1016" s="4" t="s">
        <v>81</v>
      </c>
      <c r="P1016" s="4" t="s">
        <v>51</v>
      </c>
      <c r="Q1016" s="4" t="s">
        <v>51</v>
      </c>
      <c r="R1016" s="4" t="s">
        <v>51</v>
      </c>
      <c r="AV1016" s="4" t="s">
        <v>51</v>
      </c>
      <c r="AW1016" s="4" t="s">
        <v>51</v>
      </c>
      <c r="AX1016" s="4" t="s">
        <v>51</v>
      </c>
      <c r="AY1016" s="4" t="s">
        <v>51</v>
      </c>
      <c r="AZ1016" s="4" t="s">
        <v>51</v>
      </c>
    </row>
    <row r="1017" spans="1:52" ht="30" customHeight="1" x14ac:dyDescent="0.3">
      <c r="A1017" s="20"/>
      <c r="B1017" s="20"/>
      <c r="C1017" s="20"/>
      <c r="D1017" s="20"/>
      <c r="E1017" s="21"/>
      <c r="F1017" s="22"/>
      <c r="G1017" s="21"/>
      <c r="H1017" s="22"/>
      <c r="I1017" s="21"/>
      <c r="J1017" s="22"/>
      <c r="K1017" s="21"/>
      <c r="L1017" s="22"/>
      <c r="M1017" s="20"/>
    </row>
    <row r="1018" spans="1:52" ht="30" customHeight="1" x14ac:dyDescent="0.3">
      <c r="A1018" s="14" t="s">
        <v>2156</v>
      </c>
      <c r="B1018" s="15"/>
      <c r="C1018" s="15"/>
      <c r="D1018" s="15"/>
      <c r="E1018" s="16"/>
      <c r="F1018" s="17"/>
      <c r="G1018" s="16"/>
      <c r="H1018" s="17"/>
      <c r="I1018" s="16"/>
      <c r="J1018" s="17"/>
      <c r="K1018" s="16"/>
      <c r="L1018" s="17"/>
      <c r="M1018" s="18"/>
      <c r="N1018" s="4" t="s">
        <v>1229</v>
      </c>
    </row>
    <row r="1019" spans="1:52" ht="30" customHeight="1" x14ac:dyDescent="0.3">
      <c r="A1019" s="19" t="s">
        <v>2157</v>
      </c>
      <c r="B1019" s="19" t="s">
        <v>2158</v>
      </c>
      <c r="C1019" s="19" t="s">
        <v>207</v>
      </c>
      <c r="D1019" s="20">
        <v>1.05</v>
      </c>
      <c r="E1019" s="21">
        <f>단가대비표!O116</f>
        <v>0</v>
      </c>
      <c r="F1019" s="22">
        <f>TRUNC(E1019*D1019,1)</f>
        <v>0</v>
      </c>
      <c r="G1019" s="21">
        <f>단가대비표!P116</f>
        <v>0</v>
      </c>
      <c r="H1019" s="22">
        <f>TRUNC(G1019*D1019,1)</f>
        <v>0</v>
      </c>
      <c r="I1019" s="21">
        <f>단가대비표!V116</f>
        <v>0</v>
      </c>
      <c r="J1019" s="22">
        <f>TRUNC(I1019*D1019,1)</f>
        <v>0</v>
      </c>
      <c r="K1019" s="21">
        <f t="shared" ref="K1019:L1021" si="170">TRUNC(E1019+G1019+I1019,1)</f>
        <v>0</v>
      </c>
      <c r="L1019" s="22">
        <f t="shared" si="170"/>
        <v>0</v>
      </c>
      <c r="M1019" s="19" t="s">
        <v>51</v>
      </c>
      <c r="N1019" s="4" t="s">
        <v>1229</v>
      </c>
      <c r="O1019" s="4" t="s">
        <v>2159</v>
      </c>
      <c r="P1019" s="4" t="s">
        <v>63</v>
      </c>
      <c r="Q1019" s="4" t="s">
        <v>63</v>
      </c>
      <c r="R1019" s="4" t="s">
        <v>62</v>
      </c>
      <c r="AV1019" s="4" t="s">
        <v>51</v>
      </c>
      <c r="AW1019" s="4" t="s">
        <v>2160</v>
      </c>
      <c r="AX1019" s="4" t="s">
        <v>51</v>
      </c>
      <c r="AY1019" s="4" t="s">
        <v>51</v>
      </c>
      <c r="AZ1019" s="4" t="s">
        <v>51</v>
      </c>
    </row>
    <row r="1020" spans="1:52" ht="30" customHeight="1" x14ac:dyDescent="0.3">
      <c r="A1020" s="19" t="s">
        <v>2161</v>
      </c>
      <c r="B1020" s="19" t="s">
        <v>51</v>
      </c>
      <c r="C1020" s="19" t="s">
        <v>999</v>
      </c>
      <c r="D1020" s="20">
        <v>3.3380000000000001</v>
      </c>
      <c r="E1020" s="21">
        <f>단가대비표!O150</f>
        <v>0</v>
      </c>
      <c r="F1020" s="22">
        <f>TRUNC(E1020*D1020,1)</f>
        <v>0</v>
      </c>
      <c r="G1020" s="21">
        <f>단가대비표!P150</f>
        <v>0</v>
      </c>
      <c r="H1020" s="22">
        <f>TRUNC(G1020*D1020,1)</f>
        <v>0</v>
      </c>
      <c r="I1020" s="21">
        <f>단가대비표!V150</f>
        <v>0</v>
      </c>
      <c r="J1020" s="22">
        <f>TRUNC(I1020*D1020,1)</f>
        <v>0</v>
      </c>
      <c r="K1020" s="21">
        <f t="shared" si="170"/>
        <v>0</v>
      </c>
      <c r="L1020" s="22">
        <f t="shared" si="170"/>
        <v>0</v>
      </c>
      <c r="M1020" s="19" t="s">
        <v>2162</v>
      </c>
      <c r="N1020" s="4" t="s">
        <v>1229</v>
      </c>
      <c r="O1020" s="4" t="s">
        <v>2163</v>
      </c>
      <c r="P1020" s="4" t="s">
        <v>63</v>
      </c>
      <c r="Q1020" s="4" t="s">
        <v>63</v>
      </c>
      <c r="R1020" s="4" t="s">
        <v>62</v>
      </c>
      <c r="AV1020" s="4" t="s">
        <v>51</v>
      </c>
      <c r="AW1020" s="4" t="s">
        <v>2164</v>
      </c>
      <c r="AX1020" s="4" t="s">
        <v>51</v>
      </c>
      <c r="AY1020" s="4" t="s">
        <v>51</v>
      </c>
      <c r="AZ1020" s="4" t="s">
        <v>51</v>
      </c>
    </row>
    <row r="1021" spans="1:52" ht="30" customHeight="1" x14ac:dyDescent="0.3">
      <c r="A1021" s="19" t="s">
        <v>105</v>
      </c>
      <c r="B1021" s="19" t="s">
        <v>106</v>
      </c>
      <c r="C1021" s="19" t="s">
        <v>999</v>
      </c>
      <c r="D1021" s="20">
        <v>-0.1168</v>
      </c>
      <c r="E1021" s="21">
        <f>단가대비표!O13</f>
        <v>0</v>
      </c>
      <c r="F1021" s="22">
        <f>TRUNC(E1021*D1021,1)</f>
        <v>0</v>
      </c>
      <c r="G1021" s="21">
        <f>단가대비표!P13</f>
        <v>0</v>
      </c>
      <c r="H1021" s="22">
        <f>TRUNC(G1021*D1021,1)</f>
        <v>0</v>
      </c>
      <c r="I1021" s="21">
        <f>단가대비표!V13</f>
        <v>0</v>
      </c>
      <c r="J1021" s="22">
        <f>TRUNC(I1021*D1021,1)</f>
        <v>0</v>
      </c>
      <c r="K1021" s="21">
        <f t="shared" si="170"/>
        <v>0</v>
      </c>
      <c r="L1021" s="22">
        <f t="shared" si="170"/>
        <v>0</v>
      </c>
      <c r="M1021" s="19" t="s">
        <v>51</v>
      </c>
      <c r="N1021" s="4" t="s">
        <v>1229</v>
      </c>
      <c r="O1021" s="4" t="s">
        <v>2165</v>
      </c>
      <c r="P1021" s="4" t="s">
        <v>63</v>
      </c>
      <c r="Q1021" s="4" t="s">
        <v>63</v>
      </c>
      <c r="R1021" s="4" t="s">
        <v>62</v>
      </c>
      <c r="AV1021" s="4" t="s">
        <v>51</v>
      </c>
      <c r="AW1021" s="4" t="s">
        <v>2166</v>
      </c>
      <c r="AX1021" s="4" t="s">
        <v>51</v>
      </c>
      <c r="AY1021" s="4" t="s">
        <v>51</v>
      </c>
      <c r="AZ1021" s="4" t="s">
        <v>51</v>
      </c>
    </row>
    <row r="1022" spans="1:52" ht="30" customHeight="1" x14ac:dyDescent="0.3">
      <c r="A1022" s="19" t="s">
        <v>974</v>
      </c>
      <c r="B1022" s="19" t="s">
        <v>51</v>
      </c>
      <c r="C1022" s="19" t="s">
        <v>51</v>
      </c>
      <c r="D1022" s="20"/>
      <c r="E1022" s="21"/>
      <c r="F1022" s="22">
        <f>TRUNC(SUMIF(N1019:N1021, N1018, F1019:F1021),0)</f>
        <v>0</v>
      </c>
      <c r="G1022" s="21"/>
      <c r="H1022" s="22">
        <f>TRUNC(SUMIF(N1019:N1021, N1018, H1019:H1021),0)</f>
        <v>0</v>
      </c>
      <c r="I1022" s="21"/>
      <c r="J1022" s="22">
        <f>TRUNC(SUMIF(N1019:N1021, N1018, J1019:J1021),0)</f>
        <v>0</v>
      </c>
      <c r="K1022" s="21"/>
      <c r="L1022" s="22">
        <f>F1022+H1022+J1022</f>
        <v>0</v>
      </c>
      <c r="M1022" s="19" t="s">
        <v>51</v>
      </c>
      <c r="N1022" s="4" t="s">
        <v>81</v>
      </c>
      <c r="O1022" s="4" t="s">
        <v>81</v>
      </c>
      <c r="P1022" s="4" t="s">
        <v>51</v>
      </c>
      <c r="Q1022" s="4" t="s">
        <v>51</v>
      </c>
      <c r="R1022" s="4" t="s">
        <v>51</v>
      </c>
      <c r="AV1022" s="4" t="s">
        <v>51</v>
      </c>
      <c r="AW1022" s="4" t="s">
        <v>51</v>
      </c>
      <c r="AX1022" s="4" t="s">
        <v>51</v>
      </c>
      <c r="AY1022" s="4" t="s">
        <v>51</v>
      </c>
      <c r="AZ1022" s="4" t="s">
        <v>51</v>
      </c>
    </row>
    <row r="1023" spans="1:52" ht="30" customHeight="1" x14ac:dyDescent="0.3">
      <c r="A1023" s="20"/>
      <c r="B1023" s="20"/>
      <c r="C1023" s="20"/>
      <c r="D1023" s="20"/>
      <c r="E1023" s="21"/>
      <c r="F1023" s="22"/>
      <c r="G1023" s="21"/>
      <c r="H1023" s="22"/>
      <c r="I1023" s="21"/>
      <c r="J1023" s="22"/>
      <c r="K1023" s="21"/>
      <c r="L1023" s="22"/>
      <c r="M1023" s="20"/>
    </row>
    <row r="1024" spans="1:52" ht="30" customHeight="1" x14ac:dyDescent="0.3">
      <c r="A1024" s="14" t="s">
        <v>2167</v>
      </c>
      <c r="B1024" s="15"/>
      <c r="C1024" s="15"/>
      <c r="D1024" s="15"/>
      <c r="E1024" s="16"/>
      <c r="F1024" s="17"/>
      <c r="G1024" s="16"/>
      <c r="H1024" s="17"/>
      <c r="I1024" s="16"/>
      <c r="J1024" s="17"/>
      <c r="K1024" s="16"/>
      <c r="L1024" s="17"/>
      <c r="M1024" s="18"/>
      <c r="N1024" s="4" t="s">
        <v>1234</v>
      </c>
    </row>
    <row r="1025" spans="1:52" ht="30" customHeight="1" x14ac:dyDescent="0.3">
      <c r="A1025" s="19" t="s">
        <v>1101</v>
      </c>
      <c r="B1025" s="19" t="s">
        <v>1003</v>
      </c>
      <c r="C1025" s="19" t="s">
        <v>1004</v>
      </c>
      <c r="D1025" s="20">
        <v>0.16700000000000001</v>
      </c>
      <c r="E1025" s="21">
        <f>단가대비표!O165</f>
        <v>0</v>
      </c>
      <c r="F1025" s="22">
        <f>TRUNC(E1025*D1025,1)</f>
        <v>0</v>
      </c>
      <c r="G1025" s="21">
        <f>단가대비표!P165</f>
        <v>0</v>
      </c>
      <c r="H1025" s="22">
        <f>TRUNC(G1025*D1025,1)</f>
        <v>0</v>
      </c>
      <c r="I1025" s="21">
        <f>단가대비표!V165</f>
        <v>0</v>
      </c>
      <c r="J1025" s="22">
        <f>TRUNC(I1025*D1025,1)</f>
        <v>0</v>
      </c>
      <c r="K1025" s="21">
        <f t="shared" ref="K1025:L1027" si="171">TRUNC(E1025+G1025+I1025,1)</f>
        <v>0</v>
      </c>
      <c r="L1025" s="22">
        <f t="shared" si="171"/>
        <v>0</v>
      </c>
      <c r="M1025" s="19" t="s">
        <v>51</v>
      </c>
      <c r="N1025" s="4" t="s">
        <v>1234</v>
      </c>
      <c r="O1025" s="4" t="s">
        <v>1102</v>
      </c>
      <c r="P1025" s="4" t="s">
        <v>63</v>
      </c>
      <c r="Q1025" s="4" t="s">
        <v>63</v>
      </c>
      <c r="R1025" s="4" t="s">
        <v>62</v>
      </c>
      <c r="V1025" s="2">
        <v>1</v>
      </c>
      <c r="AV1025" s="4" t="s">
        <v>51</v>
      </c>
      <c r="AW1025" s="4" t="s">
        <v>2168</v>
      </c>
      <c r="AX1025" s="4" t="s">
        <v>51</v>
      </c>
      <c r="AY1025" s="4" t="s">
        <v>51</v>
      </c>
      <c r="AZ1025" s="4" t="s">
        <v>51</v>
      </c>
    </row>
    <row r="1026" spans="1:52" ht="30" customHeight="1" x14ac:dyDescent="0.3">
      <c r="A1026" s="19" t="s">
        <v>2169</v>
      </c>
      <c r="B1026" s="19" t="s">
        <v>1003</v>
      </c>
      <c r="C1026" s="19" t="s">
        <v>1004</v>
      </c>
      <c r="D1026" s="20">
        <v>8.3000000000000004E-2</v>
      </c>
      <c r="E1026" s="21">
        <f>단가대비표!O163</f>
        <v>0</v>
      </c>
      <c r="F1026" s="22">
        <f>TRUNC(E1026*D1026,1)</f>
        <v>0</v>
      </c>
      <c r="G1026" s="21">
        <f>단가대비표!P163</f>
        <v>0</v>
      </c>
      <c r="H1026" s="22">
        <f>TRUNC(G1026*D1026,1)</f>
        <v>0</v>
      </c>
      <c r="I1026" s="21">
        <f>단가대비표!V163</f>
        <v>0</v>
      </c>
      <c r="J1026" s="22">
        <f>TRUNC(I1026*D1026,1)</f>
        <v>0</v>
      </c>
      <c r="K1026" s="21">
        <f t="shared" si="171"/>
        <v>0</v>
      </c>
      <c r="L1026" s="22">
        <f t="shared" si="171"/>
        <v>0</v>
      </c>
      <c r="M1026" s="19" t="s">
        <v>51</v>
      </c>
      <c r="N1026" s="4" t="s">
        <v>1234</v>
      </c>
      <c r="O1026" s="4" t="s">
        <v>2170</v>
      </c>
      <c r="P1026" s="4" t="s">
        <v>63</v>
      </c>
      <c r="Q1026" s="4" t="s">
        <v>63</v>
      </c>
      <c r="R1026" s="4" t="s">
        <v>62</v>
      </c>
      <c r="V1026" s="2">
        <v>1</v>
      </c>
      <c r="AV1026" s="4" t="s">
        <v>51</v>
      </c>
      <c r="AW1026" s="4" t="s">
        <v>2171</v>
      </c>
      <c r="AX1026" s="4" t="s">
        <v>51</v>
      </c>
      <c r="AY1026" s="4" t="s">
        <v>51</v>
      </c>
      <c r="AZ1026" s="4" t="s">
        <v>51</v>
      </c>
    </row>
    <row r="1027" spans="1:52" ht="30" customHeight="1" x14ac:dyDescent="0.3">
      <c r="A1027" s="19" t="s">
        <v>1200</v>
      </c>
      <c r="B1027" s="19" t="s">
        <v>1296</v>
      </c>
      <c r="C1027" s="19" t="s">
        <v>168</v>
      </c>
      <c r="D1027" s="20">
        <v>1</v>
      </c>
      <c r="E1027" s="21">
        <v>0</v>
      </c>
      <c r="F1027" s="22">
        <f>TRUNC(E1027*D1027,1)</f>
        <v>0</v>
      </c>
      <c r="G1027" s="21">
        <v>0</v>
      </c>
      <c r="H1027" s="22">
        <f>TRUNC(G1027*D1027,1)</f>
        <v>0</v>
      </c>
      <c r="I1027" s="21">
        <f>TRUNC(SUMIF(V1025:V1027, RIGHTB(O1027, 1), H1025:H1027)*U1027, 2)</f>
        <v>0</v>
      </c>
      <c r="J1027" s="22">
        <f>TRUNC(I1027*D1027,1)</f>
        <v>0</v>
      </c>
      <c r="K1027" s="21">
        <f t="shared" si="171"/>
        <v>0</v>
      </c>
      <c r="L1027" s="22">
        <f t="shared" si="171"/>
        <v>0</v>
      </c>
      <c r="M1027" s="19" t="s">
        <v>51</v>
      </c>
      <c r="N1027" s="4" t="s">
        <v>1234</v>
      </c>
      <c r="O1027" s="4" t="s">
        <v>571</v>
      </c>
      <c r="P1027" s="4" t="s">
        <v>63</v>
      </c>
      <c r="Q1027" s="4" t="s">
        <v>63</v>
      </c>
      <c r="R1027" s="4" t="s">
        <v>63</v>
      </c>
      <c r="S1027" s="2">
        <v>1</v>
      </c>
      <c r="T1027" s="2">
        <v>2</v>
      </c>
      <c r="U1027" s="2">
        <v>0.03</v>
      </c>
      <c r="AV1027" s="4" t="s">
        <v>51</v>
      </c>
      <c r="AW1027" s="4" t="s">
        <v>2172</v>
      </c>
      <c r="AX1027" s="4" t="s">
        <v>51</v>
      </c>
      <c r="AY1027" s="4" t="s">
        <v>51</v>
      </c>
      <c r="AZ1027" s="4" t="s">
        <v>51</v>
      </c>
    </row>
    <row r="1028" spans="1:52" ht="30" customHeight="1" x14ac:dyDescent="0.3">
      <c r="A1028" s="19" t="s">
        <v>974</v>
      </c>
      <c r="B1028" s="19" t="s">
        <v>51</v>
      </c>
      <c r="C1028" s="19" t="s">
        <v>51</v>
      </c>
      <c r="D1028" s="20"/>
      <c r="E1028" s="21"/>
      <c r="F1028" s="22">
        <f>TRUNC(SUMIF(N1025:N1027, N1024, F1025:F1027),0)</f>
        <v>0</v>
      </c>
      <c r="G1028" s="21"/>
      <c r="H1028" s="22">
        <f>TRUNC(SUMIF(N1025:N1027, N1024, H1025:H1027),0)</f>
        <v>0</v>
      </c>
      <c r="I1028" s="21"/>
      <c r="J1028" s="22">
        <f>TRUNC(SUMIF(N1025:N1027, N1024, J1025:J1027),0)</f>
        <v>0</v>
      </c>
      <c r="K1028" s="21"/>
      <c r="L1028" s="22">
        <f>F1028+H1028+J1028</f>
        <v>0</v>
      </c>
      <c r="M1028" s="19" t="s">
        <v>51</v>
      </c>
      <c r="N1028" s="4" t="s">
        <v>81</v>
      </c>
      <c r="O1028" s="4" t="s">
        <v>81</v>
      </c>
      <c r="P1028" s="4" t="s">
        <v>51</v>
      </c>
      <c r="Q1028" s="4" t="s">
        <v>51</v>
      </c>
      <c r="R1028" s="4" t="s">
        <v>51</v>
      </c>
      <c r="AV1028" s="4" t="s">
        <v>51</v>
      </c>
      <c r="AW1028" s="4" t="s">
        <v>51</v>
      </c>
      <c r="AX1028" s="4" t="s">
        <v>51</v>
      </c>
      <c r="AY1028" s="4" t="s">
        <v>51</v>
      </c>
      <c r="AZ1028" s="4" t="s">
        <v>51</v>
      </c>
    </row>
    <row r="1029" spans="1:52" ht="30" customHeight="1" x14ac:dyDescent="0.3">
      <c r="A1029" s="20"/>
      <c r="B1029" s="20"/>
      <c r="C1029" s="20"/>
      <c r="D1029" s="20"/>
      <c r="E1029" s="21"/>
      <c r="F1029" s="22"/>
      <c r="G1029" s="21"/>
      <c r="H1029" s="22"/>
      <c r="I1029" s="21"/>
      <c r="J1029" s="22"/>
      <c r="K1029" s="21"/>
      <c r="L1029" s="22"/>
      <c r="M1029" s="20"/>
    </row>
    <row r="1030" spans="1:52" ht="30" customHeight="1" x14ac:dyDescent="0.3">
      <c r="A1030" s="14" t="s">
        <v>2173</v>
      </c>
      <c r="B1030" s="15"/>
      <c r="C1030" s="15"/>
      <c r="D1030" s="15"/>
      <c r="E1030" s="16"/>
      <c r="F1030" s="17"/>
      <c r="G1030" s="16"/>
      <c r="H1030" s="17"/>
      <c r="I1030" s="16"/>
      <c r="J1030" s="17"/>
      <c r="K1030" s="16"/>
      <c r="L1030" s="17"/>
      <c r="M1030" s="18"/>
      <c r="N1030" s="4" t="s">
        <v>2154</v>
      </c>
    </row>
    <row r="1031" spans="1:52" ht="30" customHeight="1" x14ac:dyDescent="0.3">
      <c r="A1031" s="19" t="s">
        <v>2174</v>
      </c>
      <c r="B1031" s="19" t="s">
        <v>2175</v>
      </c>
      <c r="C1031" s="19" t="s">
        <v>337</v>
      </c>
      <c r="D1031" s="20">
        <v>1</v>
      </c>
      <c r="E1031" s="21">
        <f>단가대비표!O119</f>
        <v>0</v>
      </c>
      <c r="F1031" s="22">
        <f t="shared" ref="F1031:F1039" si="172">TRUNC(E1031*D1031,1)</f>
        <v>0</v>
      </c>
      <c r="G1031" s="21">
        <f>단가대비표!P119</f>
        <v>0</v>
      </c>
      <c r="H1031" s="22">
        <f t="shared" ref="H1031:H1039" si="173">TRUNC(G1031*D1031,1)</f>
        <v>0</v>
      </c>
      <c r="I1031" s="21">
        <f>단가대비표!V119</f>
        <v>0</v>
      </c>
      <c r="J1031" s="22">
        <f t="shared" ref="J1031:J1039" si="174">TRUNC(I1031*D1031,1)</f>
        <v>0</v>
      </c>
      <c r="K1031" s="21">
        <f t="shared" ref="K1031:K1039" si="175">TRUNC(E1031+G1031+I1031,1)</f>
        <v>0</v>
      </c>
      <c r="L1031" s="22">
        <f t="shared" ref="L1031:L1039" si="176">TRUNC(F1031+H1031+J1031,1)</f>
        <v>0</v>
      </c>
      <c r="M1031" s="19" t="s">
        <v>51</v>
      </c>
      <c r="N1031" s="4" t="s">
        <v>2154</v>
      </c>
      <c r="O1031" s="4" t="s">
        <v>2176</v>
      </c>
      <c r="P1031" s="4" t="s">
        <v>63</v>
      </c>
      <c r="Q1031" s="4" t="s">
        <v>63</v>
      </c>
      <c r="R1031" s="4" t="s">
        <v>62</v>
      </c>
      <c r="AV1031" s="4" t="s">
        <v>51</v>
      </c>
      <c r="AW1031" s="4" t="s">
        <v>2177</v>
      </c>
      <c r="AX1031" s="4" t="s">
        <v>51</v>
      </c>
      <c r="AY1031" s="4" t="s">
        <v>51</v>
      </c>
      <c r="AZ1031" s="4" t="s">
        <v>51</v>
      </c>
    </row>
    <row r="1032" spans="1:52" ht="30" customHeight="1" x14ac:dyDescent="0.3">
      <c r="A1032" s="19" t="s">
        <v>2178</v>
      </c>
      <c r="B1032" s="19" t="s">
        <v>2179</v>
      </c>
      <c r="C1032" s="19" t="s">
        <v>337</v>
      </c>
      <c r="D1032" s="20">
        <v>1</v>
      </c>
      <c r="E1032" s="21">
        <f>단가대비표!O120</f>
        <v>0</v>
      </c>
      <c r="F1032" s="22">
        <f t="shared" si="172"/>
        <v>0</v>
      </c>
      <c r="G1032" s="21">
        <f>단가대비표!P120</f>
        <v>0</v>
      </c>
      <c r="H1032" s="22">
        <f t="shared" si="173"/>
        <v>0</v>
      </c>
      <c r="I1032" s="21">
        <f>단가대비표!V120</f>
        <v>0</v>
      </c>
      <c r="J1032" s="22">
        <f t="shared" si="174"/>
        <v>0</v>
      </c>
      <c r="K1032" s="21">
        <f t="shared" si="175"/>
        <v>0</v>
      </c>
      <c r="L1032" s="22">
        <f t="shared" si="176"/>
        <v>0</v>
      </c>
      <c r="M1032" s="19" t="s">
        <v>51</v>
      </c>
      <c r="N1032" s="4" t="s">
        <v>2154</v>
      </c>
      <c r="O1032" s="4" t="s">
        <v>2180</v>
      </c>
      <c r="P1032" s="4" t="s">
        <v>63</v>
      </c>
      <c r="Q1032" s="4" t="s">
        <v>63</v>
      </c>
      <c r="R1032" s="4" t="s">
        <v>62</v>
      </c>
      <c r="AV1032" s="4" t="s">
        <v>51</v>
      </c>
      <c r="AW1032" s="4" t="s">
        <v>2181</v>
      </c>
      <c r="AX1032" s="4" t="s">
        <v>51</v>
      </c>
      <c r="AY1032" s="4" t="s">
        <v>51</v>
      </c>
      <c r="AZ1032" s="4" t="s">
        <v>51</v>
      </c>
    </row>
    <row r="1033" spans="1:52" ht="30" customHeight="1" x14ac:dyDescent="0.3">
      <c r="A1033" s="19" t="s">
        <v>2182</v>
      </c>
      <c r="B1033" s="19" t="s">
        <v>2183</v>
      </c>
      <c r="C1033" s="19" t="s">
        <v>337</v>
      </c>
      <c r="D1033" s="20">
        <v>1</v>
      </c>
      <c r="E1033" s="21">
        <f>단가대비표!O121</f>
        <v>0</v>
      </c>
      <c r="F1033" s="22">
        <f t="shared" si="172"/>
        <v>0</v>
      </c>
      <c r="G1033" s="21">
        <f>단가대비표!P121</f>
        <v>0</v>
      </c>
      <c r="H1033" s="22">
        <f t="shared" si="173"/>
        <v>0</v>
      </c>
      <c r="I1033" s="21">
        <f>단가대비표!V121</f>
        <v>0</v>
      </c>
      <c r="J1033" s="22">
        <f t="shared" si="174"/>
        <v>0</v>
      </c>
      <c r="K1033" s="21">
        <f t="shared" si="175"/>
        <v>0</v>
      </c>
      <c r="L1033" s="22">
        <f t="shared" si="176"/>
        <v>0</v>
      </c>
      <c r="M1033" s="19" t="s">
        <v>51</v>
      </c>
      <c r="N1033" s="4" t="s">
        <v>2154</v>
      </c>
      <c r="O1033" s="4" t="s">
        <v>2184</v>
      </c>
      <c r="P1033" s="4" t="s">
        <v>63</v>
      </c>
      <c r="Q1033" s="4" t="s">
        <v>63</v>
      </c>
      <c r="R1033" s="4" t="s">
        <v>62</v>
      </c>
      <c r="AV1033" s="4" t="s">
        <v>51</v>
      </c>
      <c r="AW1033" s="4" t="s">
        <v>2185</v>
      </c>
      <c r="AX1033" s="4" t="s">
        <v>51</v>
      </c>
      <c r="AY1033" s="4" t="s">
        <v>51</v>
      </c>
      <c r="AZ1033" s="4" t="s">
        <v>51</v>
      </c>
    </row>
    <row r="1034" spans="1:52" ht="30" customHeight="1" x14ac:dyDescent="0.3">
      <c r="A1034" s="19" t="s">
        <v>2186</v>
      </c>
      <c r="B1034" s="19" t="s">
        <v>2183</v>
      </c>
      <c r="C1034" s="19" t="s">
        <v>337</v>
      </c>
      <c r="D1034" s="20">
        <v>1</v>
      </c>
      <c r="E1034" s="21">
        <f>단가대비표!O122</f>
        <v>0</v>
      </c>
      <c r="F1034" s="22">
        <f t="shared" si="172"/>
        <v>0</v>
      </c>
      <c r="G1034" s="21">
        <f>단가대비표!P122</f>
        <v>0</v>
      </c>
      <c r="H1034" s="22">
        <f t="shared" si="173"/>
        <v>0</v>
      </c>
      <c r="I1034" s="21">
        <f>단가대비표!V122</f>
        <v>0</v>
      </c>
      <c r="J1034" s="22">
        <f t="shared" si="174"/>
        <v>0</v>
      </c>
      <c r="K1034" s="21">
        <f t="shared" si="175"/>
        <v>0</v>
      </c>
      <c r="L1034" s="22">
        <f t="shared" si="176"/>
        <v>0</v>
      </c>
      <c r="M1034" s="19" t="s">
        <v>51</v>
      </c>
      <c r="N1034" s="4" t="s">
        <v>2154</v>
      </c>
      <c r="O1034" s="4" t="s">
        <v>2187</v>
      </c>
      <c r="P1034" s="4" t="s">
        <v>63</v>
      </c>
      <c r="Q1034" s="4" t="s">
        <v>63</v>
      </c>
      <c r="R1034" s="4" t="s">
        <v>62</v>
      </c>
      <c r="AV1034" s="4" t="s">
        <v>51</v>
      </c>
      <c r="AW1034" s="4" t="s">
        <v>2188</v>
      </c>
      <c r="AX1034" s="4" t="s">
        <v>51</v>
      </c>
      <c r="AY1034" s="4" t="s">
        <v>51</v>
      </c>
      <c r="AZ1034" s="4" t="s">
        <v>51</v>
      </c>
    </row>
    <row r="1035" spans="1:52" ht="30" customHeight="1" x14ac:dyDescent="0.3">
      <c r="A1035" s="19" t="s">
        <v>2189</v>
      </c>
      <c r="B1035" s="19" t="s">
        <v>2183</v>
      </c>
      <c r="C1035" s="19" t="s">
        <v>337</v>
      </c>
      <c r="D1035" s="20">
        <v>2</v>
      </c>
      <c r="E1035" s="21">
        <f>단가대비표!O123</f>
        <v>0</v>
      </c>
      <c r="F1035" s="22">
        <f t="shared" si="172"/>
        <v>0</v>
      </c>
      <c r="G1035" s="21">
        <f>단가대비표!P123</f>
        <v>0</v>
      </c>
      <c r="H1035" s="22">
        <f t="shared" si="173"/>
        <v>0</v>
      </c>
      <c r="I1035" s="21">
        <f>단가대비표!V123</f>
        <v>0</v>
      </c>
      <c r="J1035" s="22">
        <f t="shared" si="174"/>
        <v>0</v>
      </c>
      <c r="K1035" s="21">
        <f t="shared" si="175"/>
        <v>0</v>
      </c>
      <c r="L1035" s="22">
        <f t="shared" si="176"/>
        <v>0</v>
      </c>
      <c r="M1035" s="19" t="s">
        <v>51</v>
      </c>
      <c r="N1035" s="4" t="s">
        <v>2154</v>
      </c>
      <c r="O1035" s="4" t="s">
        <v>2190</v>
      </c>
      <c r="P1035" s="4" t="s">
        <v>63</v>
      </c>
      <c r="Q1035" s="4" t="s">
        <v>63</v>
      </c>
      <c r="R1035" s="4" t="s">
        <v>62</v>
      </c>
      <c r="AV1035" s="4" t="s">
        <v>51</v>
      </c>
      <c r="AW1035" s="4" t="s">
        <v>2191</v>
      </c>
      <c r="AX1035" s="4" t="s">
        <v>51</v>
      </c>
      <c r="AY1035" s="4" t="s">
        <v>51</v>
      </c>
      <c r="AZ1035" s="4" t="s">
        <v>51</v>
      </c>
    </row>
    <row r="1036" spans="1:52" ht="30" customHeight="1" x14ac:dyDescent="0.3">
      <c r="A1036" s="19" t="s">
        <v>2192</v>
      </c>
      <c r="B1036" s="19" t="s">
        <v>2183</v>
      </c>
      <c r="C1036" s="19" t="s">
        <v>337</v>
      </c>
      <c r="D1036" s="20">
        <v>4</v>
      </c>
      <c r="E1036" s="21">
        <f>단가대비표!O124</f>
        <v>0</v>
      </c>
      <c r="F1036" s="22">
        <f t="shared" si="172"/>
        <v>0</v>
      </c>
      <c r="G1036" s="21">
        <f>단가대비표!P124</f>
        <v>0</v>
      </c>
      <c r="H1036" s="22">
        <f t="shared" si="173"/>
        <v>0</v>
      </c>
      <c r="I1036" s="21">
        <f>단가대비표!V124</f>
        <v>0</v>
      </c>
      <c r="J1036" s="22">
        <f t="shared" si="174"/>
        <v>0</v>
      </c>
      <c r="K1036" s="21">
        <f t="shared" si="175"/>
        <v>0</v>
      </c>
      <c r="L1036" s="22">
        <f t="shared" si="176"/>
        <v>0</v>
      </c>
      <c r="M1036" s="19" t="s">
        <v>51</v>
      </c>
      <c r="N1036" s="4" t="s">
        <v>2154</v>
      </c>
      <c r="O1036" s="4" t="s">
        <v>2193</v>
      </c>
      <c r="P1036" s="4" t="s">
        <v>63</v>
      </c>
      <c r="Q1036" s="4" t="s">
        <v>63</v>
      </c>
      <c r="R1036" s="4" t="s">
        <v>62</v>
      </c>
      <c r="AV1036" s="4" t="s">
        <v>51</v>
      </c>
      <c r="AW1036" s="4" t="s">
        <v>2194</v>
      </c>
      <c r="AX1036" s="4" t="s">
        <v>51</v>
      </c>
      <c r="AY1036" s="4" t="s">
        <v>51</v>
      </c>
      <c r="AZ1036" s="4" t="s">
        <v>51</v>
      </c>
    </row>
    <row r="1037" spans="1:52" ht="30" customHeight="1" x14ac:dyDescent="0.3">
      <c r="A1037" s="19" t="s">
        <v>2195</v>
      </c>
      <c r="B1037" s="19" t="s">
        <v>2196</v>
      </c>
      <c r="C1037" s="19" t="s">
        <v>337</v>
      </c>
      <c r="D1037" s="20">
        <v>1</v>
      </c>
      <c r="E1037" s="21">
        <f>단가대비표!O125</f>
        <v>0</v>
      </c>
      <c r="F1037" s="22">
        <f t="shared" si="172"/>
        <v>0</v>
      </c>
      <c r="G1037" s="21">
        <f>단가대비표!P125</f>
        <v>0</v>
      </c>
      <c r="H1037" s="22">
        <f t="shared" si="173"/>
        <v>0</v>
      </c>
      <c r="I1037" s="21">
        <f>단가대비표!V125</f>
        <v>0</v>
      </c>
      <c r="J1037" s="22">
        <f t="shared" si="174"/>
        <v>0</v>
      </c>
      <c r="K1037" s="21">
        <f t="shared" si="175"/>
        <v>0</v>
      </c>
      <c r="L1037" s="22">
        <f t="shared" si="176"/>
        <v>0</v>
      </c>
      <c r="M1037" s="19" t="s">
        <v>51</v>
      </c>
      <c r="N1037" s="4" t="s">
        <v>2154</v>
      </c>
      <c r="O1037" s="4" t="s">
        <v>2197</v>
      </c>
      <c r="P1037" s="4" t="s">
        <v>63</v>
      </c>
      <c r="Q1037" s="4" t="s">
        <v>63</v>
      </c>
      <c r="R1037" s="4" t="s">
        <v>62</v>
      </c>
      <c r="AV1037" s="4" t="s">
        <v>51</v>
      </c>
      <c r="AW1037" s="4" t="s">
        <v>2198</v>
      </c>
      <c r="AX1037" s="4" t="s">
        <v>51</v>
      </c>
      <c r="AY1037" s="4" t="s">
        <v>51</v>
      </c>
      <c r="AZ1037" s="4" t="s">
        <v>51</v>
      </c>
    </row>
    <row r="1038" spans="1:52" ht="30" customHeight="1" x14ac:dyDescent="0.3">
      <c r="A1038" s="19" t="s">
        <v>2199</v>
      </c>
      <c r="B1038" s="19" t="s">
        <v>2200</v>
      </c>
      <c r="C1038" s="19" t="s">
        <v>337</v>
      </c>
      <c r="D1038" s="20">
        <v>1</v>
      </c>
      <c r="E1038" s="21">
        <f>단가대비표!O126</f>
        <v>0</v>
      </c>
      <c r="F1038" s="22">
        <f t="shared" si="172"/>
        <v>0</v>
      </c>
      <c r="G1038" s="21">
        <f>단가대비표!P126</f>
        <v>0</v>
      </c>
      <c r="H1038" s="22">
        <f t="shared" si="173"/>
        <v>0</v>
      </c>
      <c r="I1038" s="21">
        <f>단가대비표!V126</f>
        <v>0</v>
      </c>
      <c r="J1038" s="22">
        <f t="shared" si="174"/>
        <v>0</v>
      </c>
      <c r="K1038" s="21">
        <f t="shared" si="175"/>
        <v>0</v>
      </c>
      <c r="L1038" s="22">
        <f t="shared" si="176"/>
        <v>0</v>
      </c>
      <c r="M1038" s="19" t="s">
        <v>51</v>
      </c>
      <c r="N1038" s="4" t="s">
        <v>2154</v>
      </c>
      <c r="O1038" s="4" t="s">
        <v>2201</v>
      </c>
      <c r="P1038" s="4" t="s">
        <v>63</v>
      </c>
      <c r="Q1038" s="4" t="s">
        <v>63</v>
      </c>
      <c r="R1038" s="4" t="s">
        <v>62</v>
      </c>
      <c r="AV1038" s="4" t="s">
        <v>51</v>
      </c>
      <c r="AW1038" s="4" t="s">
        <v>2202</v>
      </c>
      <c r="AX1038" s="4" t="s">
        <v>51</v>
      </c>
      <c r="AY1038" s="4" t="s">
        <v>51</v>
      </c>
      <c r="AZ1038" s="4" t="s">
        <v>51</v>
      </c>
    </row>
    <row r="1039" spans="1:52" ht="30" customHeight="1" x14ac:dyDescent="0.3">
      <c r="A1039" s="19" t="s">
        <v>2203</v>
      </c>
      <c r="B1039" s="19" t="s">
        <v>2204</v>
      </c>
      <c r="C1039" s="19" t="s">
        <v>337</v>
      </c>
      <c r="D1039" s="20">
        <v>1</v>
      </c>
      <c r="E1039" s="21">
        <f>단가대비표!O127</f>
        <v>0</v>
      </c>
      <c r="F1039" s="22">
        <f t="shared" si="172"/>
        <v>0</v>
      </c>
      <c r="G1039" s="21">
        <f>단가대비표!P127</f>
        <v>0</v>
      </c>
      <c r="H1039" s="22">
        <f t="shared" si="173"/>
        <v>0</v>
      </c>
      <c r="I1039" s="21">
        <f>단가대비표!V127</f>
        <v>0</v>
      </c>
      <c r="J1039" s="22">
        <f t="shared" si="174"/>
        <v>0</v>
      </c>
      <c r="K1039" s="21">
        <f t="shared" si="175"/>
        <v>0</v>
      </c>
      <c r="L1039" s="22">
        <f t="shared" si="176"/>
        <v>0</v>
      </c>
      <c r="M1039" s="19" t="s">
        <v>51</v>
      </c>
      <c r="N1039" s="4" t="s">
        <v>2154</v>
      </c>
      <c r="O1039" s="4" t="s">
        <v>2205</v>
      </c>
      <c r="P1039" s="4" t="s">
        <v>63</v>
      </c>
      <c r="Q1039" s="4" t="s">
        <v>63</v>
      </c>
      <c r="R1039" s="4" t="s">
        <v>62</v>
      </c>
      <c r="AV1039" s="4" t="s">
        <v>51</v>
      </c>
      <c r="AW1039" s="4" t="s">
        <v>2206</v>
      </c>
      <c r="AX1039" s="4" t="s">
        <v>51</v>
      </c>
      <c r="AY1039" s="4" t="s">
        <v>51</v>
      </c>
      <c r="AZ1039" s="4" t="s">
        <v>51</v>
      </c>
    </row>
    <row r="1040" spans="1:52" ht="30" customHeight="1" x14ac:dyDescent="0.3">
      <c r="A1040" s="19" t="s">
        <v>974</v>
      </c>
      <c r="B1040" s="19" t="s">
        <v>51</v>
      </c>
      <c r="C1040" s="19" t="s">
        <v>51</v>
      </c>
      <c r="D1040" s="20"/>
      <c r="E1040" s="21"/>
      <c r="F1040" s="22">
        <f>TRUNC(SUMIF(N1031:N1039, N1030, F1031:F1039),0)</f>
        <v>0</v>
      </c>
      <c r="G1040" s="21"/>
      <c r="H1040" s="22">
        <f>TRUNC(SUMIF(N1031:N1039, N1030, H1031:H1039),0)</f>
        <v>0</v>
      </c>
      <c r="I1040" s="21"/>
      <c r="J1040" s="22">
        <f>TRUNC(SUMIF(N1031:N1039, N1030, J1031:J1039),0)</f>
        <v>0</v>
      </c>
      <c r="K1040" s="21"/>
      <c r="L1040" s="22">
        <f>F1040+H1040+J1040</f>
        <v>0</v>
      </c>
      <c r="M1040" s="19" t="s">
        <v>51</v>
      </c>
      <c r="N1040" s="4" t="s">
        <v>81</v>
      </c>
      <c r="O1040" s="4" t="s">
        <v>81</v>
      </c>
      <c r="P1040" s="4" t="s">
        <v>51</v>
      </c>
      <c r="Q1040" s="4" t="s">
        <v>51</v>
      </c>
      <c r="R1040" s="4" t="s">
        <v>51</v>
      </c>
      <c r="AV1040" s="4" t="s">
        <v>51</v>
      </c>
      <c r="AW1040" s="4" t="s">
        <v>51</v>
      </c>
      <c r="AX1040" s="4" t="s">
        <v>51</v>
      </c>
      <c r="AY1040" s="4" t="s">
        <v>51</v>
      </c>
      <c r="AZ1040" s="4" t="s">
        <v>51</v>
      </c>
    </row>
    <row r="1041" spans="1:52" ht="30" customHeight="1" x14ac:dyDescent="0.3">
      <c r="A1041" s="20"/>
      <c r="B1041" s="20"/>
      <c r="C1041" s="20"/>
      <c r="D1041" s="20"/>
      <c r="E1041" s="21"/>
      <c r="F1041" s="22"/>
      <c r="G1041" s="21"/>
      <c r="H1041" s="22"/>
      <c r="I1041" s="21"/>
      <c r="J1041" s="22"/>
      <c r="K1041" s="21"/>
      <c r="L1041" s="22"/>
      <c r="M1041" s="20"/>
    </row>
    <row r="1042" spans="1:52" ht="30" customHeight="1" x14ac:dyDescent="0.3">
      <c r="A1042" s="14" t="s">
        <v>2207</v>
      </c>
      <c r="B1042" s="15"/>
      <c r="C1042" s="15"/>
      <c r="D1042" s="15"/>
      <c r="E1042" s="16"/>
      <c r="F1042" s="17"/>
      <c r="G1042" s="16"/>
      <c r="H1042" s="17"/>
      <c r="I1042" s="16"/>
      <c r="J1042" s="17"/>
      <c r="K1042" s="16"/>
      <c r="L1042" s="17"/>
      <c r="M1042" s="18"/>
      <c r="N1042" s="4" t="s">
        <v>1245</v>
      </c>
    </row>
    <row r="1043" spans="1:52" ht="30" customHeight="1" x14ac:dyDescent="0.3">
      <c r="A1043" s="19" t="s">
        <v>521</v>
      </c>
      <c r="B1043" s="19" t="s">
        <v>2036</v>
      </c>
      <c r="C1043" s="19" t="s">
        <v>999</v>
      </c>
      <c r="D1043" s="20">
        <v>510</v>
      </c>
      <c r="E1043" s="21">
        <f>단가대비표!O26</f>
        <v>0</v>
      </c>
      <c r="F1043" s="22">
        <f>TRUNC(E1043*D1043,1)</f>
        <v>0</v>
      </c>
      <c r="G1043" s="21">
        <f>단가대비표!P26</f>
        <v>0</v>
      </c>
      <c r="H1043" s="22">
        <f>TRUNC(G1043*D1043,1)</f>
        <v>0</v>
      </c>
      <c r="I1043" s="21">
        <f>단가대비표!V26</f>
        <v>0</v>
      </c>
      <c r="J1043" s="22">
        <f>TRUNC(I1043*D1043,1)</f>
        <v>0</v>
      </c>
      <c r="K1043" s="21">
        <f t="shared" ref="K1043:L1045" si="177">TRUNC(E1043+G1043+I1043,1)</f>
        <v>0</v>
      </c>
      <c r="L1043" s="22">
        <f t="shared" si="177"/>
        <v>0</v>
      </c>
      <c r="M1043" s="19" t="s">
        <v>1204</v>
      </c>
      <c r="N1043" s="4" t="s">
        <v>1245</v>
      </c>
      <c r="O1043" s="4" t="s">
        <v>2037</v>
      </c>
      <c r="P1043" s="4" t="s">
        <v>63</v>
      </c>
      <c r="Q1043" s="4" t="s">
        <v>63</v>
      </c>
      <c r="R1043" s="4" t="s">
        <v>62</v>
      </c>
      <c r="AV1043" s="4" t="s">
        <v>51</v>
      </c>
      <c r="AW1043" s="4" t="s">
        <v>2208</v>
      </c>
      <c r="AX1043" s="4" t="s">
        <v>51</v>
      </c>
      <c r="AY1043" s="4" t="s">
        <v>51</v>
      </c>
      <c r="AZ1043" s="4" t="s">
        <v>51</v>
      </c>
    </row>
    <row r="1044" spans="1:52" ht="30" customHeight="1" x14ac:dyDescent="0.3">
      <c r="A1044" s="19" t="s">
        <v>527</v>
      </c>
      <c r="B1044" s="19" t="s">
        <v>2039</v>
      </c>
      <c r="C1044" s="19" t="s">
        <v>86</v>
      </c>
      <c r="D1044" s="20">
        <v>1.1000000000000001</v>
      </c>
      <c r="E1044" s="21">
        <f>단가대비표!O9</f>
        <v>0</v>
      </c>
      <c r="F1044" s="22">
        <f>TRUNC(E1044*D1044,1)</f>
        <v>0</v>
      </c>
      <c r="G1044" s="21">
        <f>단가대비표!P9</f>
        <v>0</v>
      </c>
      <c r="H1044" s="22">
        <f>TRUNC(G1044*D1044,1)</f>
        <v>0</v>
      </c>
      <c r="I1044" s="21">
        <f>단가대비표!V9</f>
        <v>0</v>
      </c>
      <c r="J1044" s="22">
        <f>TRUNC(I1044*D1044,1)</f>
        <v>0</v>
      </c>
      <c r="K1044" s="21">
        <f t="shared" si="177"/>
        <v>0</v>
      </c>
      <c r="L1044" s="22">
        <f t="shared" si="177"/>
        <v>0</v>
      </c>
      <c r="M1044" s="19" t="s">
        <v>1204</v>
      </c>
      <c r="N1044" s="4" t="s">
        <v>1245</v>
      </c>
      <c r="O1044" s="4" t="s">
        <v>2040</v>
      </c>
      <c r="P1044" s="4" t="s">
        <v>63</v>
      </c>
      <c r="Q1044" s="4" t="s">
        <v>63</v>
      </c>
      <c r="R1044" s="4" t="s">
        <v>62</v>
      </c>
      <c r="AV1044" s="4" t="s">
        <v>51</v>
      </c>
      <c r="AW1044" s="4" t="s">
        <v>2209</v>
      </c>
      <c r="AX1044" s="4" t="s">
        <v>51</v>
      </c>
      <c r="AY1044" s="4" t="s">
        <v>51</v>
      </c>
      <c r="AZ1044" s="4" t="s">
        <v>51</v>
      </c>
    </row>
    <row r="1045" spans="1:52" ht="30" customHeight="1" x14ac:dyDescent="0.3">
      <c r="A1045" s="19" t="s">
        <v>2210</v>
      </c>
      <c r="B1045" s="19" t="s">
        <v>2211</v>
      </c>
      <c r="C1045" s="19" t="s">
        <v>86</v>
      </c>
      <c r="D1045" s="20">
        <v>1</v>
      </c>
      <c r="E1045" s="21">
        <f>일위대가목록!E161</f>
        <v>0</v>
      </c>
      <c r="F1045" s="22">
        <f>TRUNC(E1045*D1045,1)</f>
        <v>0</v>
      </c>
      <c r="G1045" s="21">
        <f>일위대가목록!F161</f>
        <v>0</v>
      </c>
      <c r="H1045" s="22">
        <f>TRUNC(G1045*D1045,1)</f>
        <v>0</v>
      </c>
      <c r="I1045" s="21">
        <f>일위대가목록!G161</f>
        <v>0</v>
      </c>
      <c r="J1045" s="22">
        <f>TRUNC(I1045*D1045,1)</f>
        <v>0</v>
      </c>
      <c r="K1045" s="21">
        <f t="shared" si="177"/>
        <v>0</v>
      </c>
      <c r="L1045" s="22">
        <f t="shared" si="177"/>
        <v>0</v>
      </c>
      <c r="M1045" s="19" t="s">
        <v>2212</v>
      </c>
      <c r="N1045" s="4" t="s">
        <v>1245</v>
      </c>
      <c r="O1045" s="4" t="s">
        <v>2213</v>
      </c>
      <c r="P1045" s="4" t="s">
        <v>62</v>
      </c>
      <c r="Q1045" s="4" t="s">
        <v>63</v>
      </c>
      <c r="R1045" s="4" t="s">
        <v>63</v>
      </c>
      <c r="AV1045" s="4" t="s">
        <v>51</v>
      </c>
      <c r="AW1045" s="4" t="s">
        <v>2214</v>
      </c>
      <c r="AX1045" s="4" t="s">
        <v>51</v>
      </c>
      <c r="AY1045" s="4" t="s">
        <v>51</v>
      </c>
      <c r="AZ1045" s="4" t="s">
        <v>51</v>
      </c>
    </row>
    <row r="1046" spans="1:52" ht="30" customHeight="1" x14ac:dyDescent="0.3">
      <c r="A1046" s="19" t="s">
        <v>974</v>
      </c>
      <c r="B1046" s="19" t="s">
        <v>51</v>
      </c>
      <c r="C1046" s="19" t="s">
        <v>51</v>
      </c>
      <c r="D1046" s="20"/>
      <c r="E1046" s="21"/>
      <c r="F1046" s="22">
        <f>TRUNC(SUMIF(N1043:N1045, N1042, F1043:F1045),0)</f>
        <v>0</v>
      </c>
      <c r="G1046" s="21"/>
      <c r="H1046" s="22">
        <f>TRUNC(SUMIF(N1043:N1045, N1042, H1043:H1045),0)</f>
        <v>0</v>
      </c>
      <c r="I1046" s="21"/>
      <c r="J1046" s="22">
        <f>TRUNC(SUMIF(N1043:N1045, N1042, J1043:J1045),0)</f>
        <v>0</v>
      </c>
      <c r="K1046" s="21"/>
      <c r="L1046" s="22">
        <f>F1046+H1046+J1046</f>
        <v>0</v>
      </c>
      <c r="M1046" s="19" t="s">
        <v>51</v>
      </c>
      <c r="N1046" s="4" t="s">
        <v>81</v>
      </c>
      <c r="O1046" s="4" t="s">
        <v>81</v>
      </c>
      <c r="P1046" s="4" t="s">
        <v>51</v>
      </c>
      <c r="Q1046" s="4" t="s">
        <v>51</v>
      </c>
      <c r="R1046" s="4" t="s">
        <v>51</v>
      </c>
      <c r="AV1046" s="4" t="s">
        <v>51</v>
      </c>
      <c r="AW1046" s="4" t="s">
        <v>51</v>
      </c>
      <c r="AX1046" s="4" t="s">
        <v>51</v>
      </c>
      <c r="AY1046" s="4" t="s">
        <v>51</v>
      </c>
      <c r="AZ1046" s="4" t="s">
        <v>51</v>
      </c>
    </row>
    <row r="1047" spans="1:52" ht="30" customHeight="1" x14ac:dyDescent="0.3">
      <c r="A1047" s="20"/>
      <c r="B1047" s="20"/>
      <c r="C1047" s="20"/>
      <c r="D1047" s="20"/>
      <c r="E1047" s="21"/>
      <c r="F1047" s="22"/>
      <c r="G1047" s="21"/>
      <c r="H1047" s="22"/>
      <c r="I1047" s="21"/>
      <c r="J1047" s="22"/>
      <c r="K1047" s="21"/>
      <c r="L1047" s="22"/>
      <c r="M1047" s="20"/>
    </row>
    <row r="1048" spans="1:52" ht="30" customHeight="1" x14ac:dyDescent="0.3">
      <c r="A1048" s="14" t="s">
        <v>2215</v>
      </c>
      <c r="B1048" s="15"/>
      <c r="C1048" s="15"/>
      <c r="D1048" s="15"/>
      <c r="E1048" s="16"/>
      <c r="F1048" s="17"/>
      <c r="G1048" s="16"/>
      <c r="H1048" s="17"/>
      <c r="I1048" s="16"/>
      <c r="J1048" s="17"/>
      <c r="K1048" s="16"/>
      <c r="L1048" s="17"/>
      <c r="M1048" s="18"/>
      <c r="N1048" s="4" t="s">
        <v>1250</v>
      </c>
    </row>
    <row r="1049" spans="1:52" ht="30" customHeight="1" x14ac:dyDescent="0.3">
      <c r="A1049" s="19" t="s">
        <v>2143</v>
      </c>
      <c r="B1049" s="19" t="s">
        <v>1003</v>
      </c>
      <c r="C1049" s="19" t="s">
        <v>1004</v>
      </c>
      <c r="D1049" s="20">
        <v>0.25</v>
      </c>
      <c r="E1049" s="21">
        <f>단가대비표!O176</f>
        <v>0</v>
      </c>
      <c r="F1049" s="22">
        <f>TRUNC(E1049*D1049,1)</f>
        <v>0</v>
      </c>
      <c r="G1049" s="21">
        <f>단가대비표!P176</f>
        <v>0</v>
      </c>
      <c r="H1049" s="22">
        <f>TRUNC(G1049*D1049,1)</f>
        <v>0</v>
      </c>
      <c r="I1049" s="21">
        <f>단가대비표!V176</f>
        <v>0</v>
      </c>
      <c r="J1049" s="22">
        <f>TRUNC(I1049*D1049,1)</f>
        <v>0</v>
      </c>
      <c r="K1049" s="21">
        <f t="shared" ref="K1049:L1052" si="178">TRUNC(E1049+G1049+I1049,1)</f>
        <v>0</v>
      </c>
      <c r="L1049" s="22">
        <f t="shared" si="178"/>
        <v>0</v>
      </c>
      <c r="M1049" s="19" t="s">
        <v>51</v>
      </c>
      <c r="N1049" s="4" t="s">
        <v>1250</v>
      </c>
      <c r="O1049" s="4" t="s">
        <v>2144</v>
      </c>
      <c r="P1049" s="4" t="s">
        <v>63</v>
      </c>
      <c r="Q1049" s="4" t="s">
        <v>63</v>
      </c>
      <c r="R1049" s="4" t="s">
        <v>62</v>
      </c>
      <c r="V1049" s="2">
        <v>1</v>
      </c>
      <c r="AV1049" s="4" t="s">
        <v>51</v>
      </c>
      <c r="AW1049" s="4" t="s">
        <v>2216</v>
      </c>
      <c r="AX1049" s="4" t="s">
        <v>51</v>
      </c>
      <c r="AY1049" s="4" t="s">
        <v>51</v>
      </c>
      <c r="AZ1049" s="4" t="s">
        <v>51</v>
      </c>
    </row>
    <row r="1050" spans="1:52" ht="30" customHeight="1" x14ac:dyDescent="0.3">
      <c r="A1050" s="19" t="s">
        <v>2146</v>
      </c>
      <c r="B1050" s="19" t="s">
        <v>1003</v>
      </c>
      <c r="C1050" s="19" t="s">
        <v>1004</v>
      </c>
      <c r="D1050" s="20">
        <v>8.3000000000000004E-2</v>
      </c>
      <c r="E1050" s="21">
        <f>단가대비표!O177</f>
        <v>0</v>
      </c>
      <c r="F1050" s="22">
        <f>TRUNC(E1050*D1050,1)</f>
        <v>0</v>
      </c>
      <c r="G1050" s="21">
        <f>단가대비표!P177</f>
        <v>0</v>
      </c>
      <c r="H1050" s="22">
        <f>TRUNC(G1050*D1050,1)</f>
        <v>0</v>
      </c>
      <c r="I1050" s="21">
        <f>단가대비표!V177</f>
        <v>0</v>
      </c>
      <c r="J1050" s="22">
        <f>TRUNC(I1050*D1050,1)</f>
        <v>0</v>
      </c>
      <c r="K1050" s="21">
        <f t="shared" si="178"/>
        <v>0</v>
      </c>
      <c r="L1050" s="22">
        <f t="shared" si="178"/>
        <v>0</v>
      </c>
      <c r="M1050" s="19" t="s">
        <v>51</v>
      </c>
      <c r="N1050" s="4" t="s">
        <v>1250</v>
      </c>
      <c r="O1050" s="4" t="s">
        <v>2147</v>
      </c>
      <c r="P1050" s="4" t="s">
        <v>63</v>
      </c>
      <c r="Q1050" s="4" t="s">
        <v>63</v>
      </c>
      <c r="R1050" s="4" t="s">
        <v>62</v>
      </c>
      <c r="V1050" s="2">
        <v>1</v>
      </c>
      <c r="AV1050" s="4" t="s">
        <v>51</v>
      </c>
      <c r="AW1050" s="4" t="s">
        <v>2217</v>
      </c>
      <c r="AX1050" s="4" t="s">
        <v>51</v>
      </c>
      <c r="AY1050" s="4" t="s">
        <v>51</v>
      </c>
      <c r="AZ1050" s="4" t="s">
        <v>51</v>
      </c>
    </row>
    <row r="1051" spans="1:52" ht="30" customHeight="1" x14ac:dyDescent="0.3">
      <c r="A1051" s="19" t="s">
        <v>1002</v>
      </c>
      <c r="B1051" s="19" t="s">
        <v>1003</v>
      </c>
      <c r="C1051" s="19" t="s">
        <v>1004</v>
      </c>
      <c r="D1051" s="20">
        <v>0.16700000000000001</v>
      </c>
      <c r="E1051" s="21">
        <f>단가대비표!O158</f>
        <v>0</v>
      </c>
      <c r="F1051" s="22">
        <f>TRUNC(E1051*D1051,1)</f>
        <v>0</v>
      </c>
      <c r="G1051" s="21">
        <f>단가대비표!P158</f>
        <v>0</v>
      </c>
      <c r="H1051" s="22">
        <f>TRUNC(G1051*D1051,1)</f>
        <v>0</v>
      </c>
      <c r="I1051" s="21">
        <f>단가대비표!V158</f>
        <v>0</v>
      </c>
      <c r="J1051" s="22">
        <f>TRUNC(I1051*D1051,1)</f>
        <v>0</v>
      </c>
      <c r="K1051" s="21">
        <f t="shared" si="178"/>
        <v>0</v>
      </c>
      <c r="L1051" s="22">
        <f t="shared" si="178"/>
        <v>0</v>
      </c>
      <c r="M1051" s="19" t="s">
        <v>51</v>
      </c>
      <c r="N1051" s="4" t="s">
        <v>1250</v>
      </c>
      <c r="O1051" s="4" t="s">
        <v>1005</v>
      </c>
      <c r="P1051" s="4" t="s">
        <v>63</v>
      </c>
      <c r="Q1051" s="4" t="s">
        <v>63</v>
      </c>
      <c r="R1051" s="4" t="s">
        <v>62</v>
      </c>
      <c r="V1051" s="2">
        <v>1</v>
      </c>
      <c r="AV1051" s="4" t="s">
        <v>51</v>
      </c>
      <c r="AW1051" s="4" t="s">
        <v>2218</v>
      </c>
      <c r="AX1051" s="4" t="s">
        <v>51</v>
      </c>
      <c r="AY1051" s="4" t="s">
        <v>51</v>
      </c>
      <c r="AZ1051" s="4" t="s">
        <v>51</v>
      </c>
    </row>
    <row r="1052" spans="1:52" ht="30" customHeight="1" x14ac:dyDescent="0.3">
      <c r="A1052" s="19" t="s">
        <v>1200</v>
      </c>
      <c r="B1052" s="19" t="s">
        <v>1201</v>
      </c>
      <c r="C1052" s="19" t="s">
        <v>168</v>
      </c>
      <c r="D1052" s="20">
        <v>1</v>
      </c>
      <c r="E1052" s="21">
        <v>0</v>
      </c>
      <c r="F1052" s="22">
        <f>TRUNC(E1052*D1052,1)</f>
        <v>0</v>
      </c>
      <c r="G1052" s="21">
        <v>0</v>
      </c>
      <c r="H1052" s="22">
        <f>TRUNC(G1052*D1052,1)</f>
        <v>0</v>
      </c>
      <c r="I1052" s="21">
        <f>TRUNC(SUMIF(V1049:V1052, RIGHTB(O1052, 1), H1049:H1052)*U1052, 2)</f>
        <v>0</v>
      </c>
      <c r="J1052" s="22">
        <f>TRUNC(I1052*D1052,1)</f>
        <v>0</v>
      </c>
      <c r="K1052" s="21">
        <f t="shared" si="178"/>
        <v>0</v>
      </c>
      <c r="L1052" s="22">
        <f t="shared" si="178"/>
        <v>0</v>
      </c>
      <c r="M1052" s="19" t="s">
        <v>51</v>
      </c>
      <c r="N1052" s="4" t="s">
        <v>1250</v>
      </c>
      <c r="O1052" s="4" t="s">
        <v>571</v>
      </c>
      <c r="P1052" s="4" t="s">
        <v>63</v>
      </c>
      <c r="Q1052" s="4" t="s">
        <v>63</v>
      </c>
      <c r="R1052" s="4" t="s">
        <v>63</v>
      </c>
      <c r="S1052" s="2">
        <v>1</v>
      </c>
      <c r="T1052" s="2">
        <v>2</v>
      </c>
      <c r="U1052" s="2">
        <v>0.02</v>
      </c>
      <c r="AV1052" s="4" t="s">
        <v>51</v>
      </c>
      <c r="AW1052" s="4" t="s">
        <v>2219</v>
      </c>
      <c r="AX1052" s="4" t="s">
        <v>51</v>
      </c>
      <c r="AY1052" s="4" t="s">
        <v>51</v>
      </c>
      <c r="AZ1052" s="4" t="s">
        <v>51</v>
      </c>
    </row>
    <row r="1053" spans="1:52" ht="30" customHeight="1" x14ac:dyDescent="0.3">
      <c r="A1053" s="19" t="s">
        <v>974</v>
      </c>
      <c r="B1053" s="19" t="s">
        <v>51</v>
      </c>
      <c r="C1053" s="19" t="s">
        <v>51</v>
      </c>
      <c r="D1053" s="20"/>
      <c r="E1053" s="21"/>
      <c r="F1053" s="22">
        <f>TRUNC(SUMIF(N1049:N1052, N1048, F1049:F1052),0)</f>
        <v>0</v>
      </c>
      <c r="G1053" s="21"/>
      <c r="H1053" s="22">
        <f>TRUNC(SUMIF(N1049:N1052, N1048, H1049:H1052),0)</f>
        <v>0</v>
      </c>
      <c r="I1053" s="21"/>
      <c r="J1053" s="22">
        <f>TRUNC(SUMIF(N1049:N1052, N1048, J1049:J1052),0)</f>
        <v>0</v>
      </c>
      <c r="K1053" s="21"/>
      <c r="L1053" s="22">
        <f>F1053+H1053+J1053</f>
        <v>0</v>
      </c>
      <c r="M1053" s="19" t="s">
        <v>51</v>
      </c>
      <c r="N1053" s="4" t="s">
        <v>81</v>
      </c>
      <c r="O1053" s="4" t="s">
        <v>81</v>
      </c>
      <c r="P1053" s="4" t="s">
        <v>51</v>
      </c>
      <c r="Q1053" s="4" t="s">
        <v>51</v>
      </c>
      <c r="R1053" s="4" t="s">
        <v>51</v>
      </c>
      <c r="AV1053" s="4" t="s">
        <v>51</v>
      </c>
      <c r="AW1053" s="4" t="s">
        <v>51</v>
      </c>
      <c r="AX1053" s="4" t="s">
        <v>51</v>
      </c>
      <c r="AY1053" s="4" t="s">
        <v>51</v>
      </c>
      <c r="AZ1053" s="4" t="s">
        <v>51</v>
      </c>
    </row>
    <row r="1054" spans="1:52" ht="30" customHeight="1" x14ac:dyDescent="0.3">
      <c r="A1054" s="20"/>
      <c r="B1054" s="20"/>
      <c r="C1054" s="20"/>
      <c r="D1054" s="20"/>
      <c r="E1054" s="21"/>
      <c r="F1054" s="22"/>
      <c r="G1054" s="21"/>
      <c r="H1054" s="22"/>
      <c r="I1054" s="21"/>
      <c r="J1054" s="22"/>
      <c r="K1054" s="21"/>
      <c r="L1054" s="22"/>
      <c r="M1054" s="20"/>
    </row>
    <row r="1055" spans="1:52" ht="30" customHeight="1" x14ac:dyDescent="0.3">
      <c r="A1055" s="14" t="s">
        <v>2220</v>
      </c>
      <c r="B1055" s="15"/>
      <c r="C1055" s="15"/>
      <c r="D1055" s="15"/>
      <c r="E1055" s="16"/>
      <c r="F1055" s="17"/>
      <c r="G1055" s="16"/>
      <c r="H1055" s="17"/>
      <c r="I1055" s="16"/>
      <c r="J1055" s="17"/>
      <c r="K1055" s="16"/>
      <c r="L1055" s="17"/>
      <c r="M1055" s="18"/>
      <c r="N1055" s="4" t="s">
        <v>2213</v>
      </c>
    </row>
    <row r="1056" spans="1:52" ht="30" customHeight="1" x14ac:dyDescent="0.3">
      <c r="A1056" s="19" t="s">
        <v>1002</v>
      </c>
      <c r="B1056" s="19" t="s">
        <v>1003</v>
      </c>
      <c r="C1056" s="19" t="s">
        <v>1004</v>
      </c>
      <c r="D1056" s="20">
        <v>0.43</v>
      </c>
      <c r="E1056" s="21">
        <f>단가대비표!O158</f>
        <v>0</v>
      </c>
      <c r="F1056" s="22">
        <f>TRUNC(E1056*D1056,1)</f>
        <v>0</v>
      </c>
      <c r="G1056" s="21">
        <f>단가대비표!P158</f>
        <v>0</v>
      </c>
      <c r="H1056" s="22">
        <f>TRUNC(G1056*D1056,1)</f>
        <v>0</v>
      </c>
      <c r="I1056" s="21">
        <f>단가대비표!V158</f>
        <v>0</v>
      </c>
      <c r="J1056" s="22">
        <f>TRUNC(I1056*D1056,1)</f>
        <v>0</v>
      </c>
      <c r="K1056" s="21">
        <f>TRUNC(E1056+G1056+I1056,1)</f>
        <v>0</v>
      </c>
      <c r="L1056" s="22">
        <f>TRUNC(F1056+H1056+J1056,1)</f>
        <v>0</v>
      </c>
      <c r="M1056" s="19" t="s">
        <v>51</v>
      </c>
      <c r="N1056" s="4" t="s">
        <v>2213</v>
      </c>
      <c r="O1056" s="4" t="s">
        <v>1005</v>
      </c>
      <c r="P1056" s="4" t="s">
        <v>63</v>
      </c>
      <c r="Q1056" s="4" t="s">
        <v>63</v>
      </c>
      <c r="R1056" s="4" t="s">
        <v>62</v>
      </c>
      <c r="AV1056" s="4" t="s">
        <v>51</v>
      </c>
      <c r="AW1056" s="4" t="s">
        <v>2221</v>
      </c>
      <c r="AX1056" s="4" t="s">
        <v>51</v>
      </c>
      <c r="AY1056" s="4" t="s">
        <v>51</v>
      </c>
      <c r="AZ1056" s="4" t="s">
        <v>51</v>
      </c>
    </row>
    <row r="1057" spans="1:52" ht="30" customHeight="1" x14ac:dyDescent="0.3">
      <c r="A1057" s="19" t="s">
        <v>974</v>
      </c>
      <c r="B1057" s="19" t="s">
        <v>51</v>
      </c>
      <c r="C1057" s="19" t="s">
        <v>51</v>
      </c>
      <c r="D1057" s="20"/>
      <c r="E1057" s="21"/>
      <c r="F1057" s="22">
        <f>TRUNC(SUMIF(N1056:N1056, N1055, F1056:F1056),0)</f>
        <v>0</v>
      </c>
      <c r="G1057" s="21"/>
      <c r="H1057" s="22">
        <f>TRUNC(SUMIF(N1056:N1056, N1055, H1056:H1056),0)</f>
        <v>0</v>
      </c>
      <c r="I1057" s="21"/>
      <c r="J1057" s="22">
        <f>TRUNC(SUMIF(N1056:N1056, N1055, J1056:J1056),0)</f>
        <v>0</v>
      </c>
      <c r="K1057" s="21"/>
      <c r="L1057" s="22">
        <f>F1057+H1057+J1057</f>
        <v>0</v>
      </c>
      <c r="M1057" s="19" t="s">
        <v>51</v>
      </c>
      <c r="N1057" s="4" t="s">
        <v>81</v>
      </c>
      <c r="O1057" s="4" t="s">
        <v>81</v>
      </c>
      <c r="P1057" s="4" t="s">
        <v>51</v>
      </c>
      <c r="Q1057" s="4" t="s">
        <v>51</v>
      </c>
      <c r="R1057" s="4" t="s">
        <v>51</v>
      </c>
      <c r="AV1057" s="4" t="s">
        <v>51</v>
      </c>
      <c r="AW1057" s="4" t="s">
        <v>51</v>
      </c>
      <c r="AX1057" s="4" t="s">
        <v>51</v>
      </c>
      <c r="AY1057" s="4" t="s">
        <v>51</v>
      </c>
      <c r="AZ1057" s="4" t="s">
        <v>51</v>
      </c>
    </row>
    <row r="1058" spans="1:52" ht="30" customHeight="1" x14ac:dyDescent="0.3">
      <c r="A1058" s="20"/>
      <c r="B1058" s="20"/>
      <c r="C1058" s="20"/>
      <c r="D1058" s="20"/>
      <c r="E1058" s="21"/>
      <c r="F1058" s="22"/>
      <c r="G1058" s="21"/>
      <c r="H1058" s="22"/>
      <c r="I1058" s="21"/>
      <c r="J1058" s="22"/>
      <c r="K1058" s="21"/>
      <c r="L1058" s="22"/>
      <c r="M1058" s="20"/>
    </row>
    <row r="1059" spans="1:52" ht="30" customHeight="1" x14ac:dyDescent="0.3">
      <c r="A1059" s="14" t="s">
        <v>2222</v>
      </c>
      <c r="B1059" s="15"/>
      <c r="C1059" s="15"/>
      <c r="D1059" s="15"/>
      <c r="E1059" s="16"/>
      <c r="F1059" s="17"/>
      <c r="G1059" s="16"/>
      <c r="H1059" s="17"/>
      <c r="I1059" s="16"/>
      <c r="J1059" s="17"/>
      <c r="K1059" s="16"/>
      <c r="L1059" s="17"/>
      <c r="M1059" s="18"/>
      <c r="N1059" s="4" t="s">
        <v>1269</v>
      </c>
    </row>
    <row r="1060" spans="1:52" ht="30" customHeight="1" x14ac:dyDescent="0.3">
      <c r="A1060" s="19" t="s">
        <v>2143</v>
      </c>
      <c r="B1060" s="19" t="s">
        <v>1003</v>
      </c>
      <c r="C1060" s="19" t="s">
        <v>1004</v>
      </c>
      <c r="D1060" s="20">
        <v>0.27300000000000002</v>
      </c>
      <c r="E1060" s="21">
        <f>단가대비표!O176</f>
        <v>0</v>
      </c>
      <c r="F1060" s="22">
        <f>TRUNC(E1060*D1060,1)</f>
        <v>0</v>
      </c>
      <c r="G1060" s="21">
        <f>단가대비표!P176</f>
        <v>0</v>
      </c>
      <c r="H1060" s="22">
        <f>TRUNC(G1060*D1060,1)</f>
        <v>0</v>
      </c>
      <c r="I1060" s="21">
        <f>단가대비표!V176</f>
        <v>0</v>
      </c>
      <c r="J1060" s="22">
        <f>TRUNC(I1060*D1060,1)</f>
        <v>0</v>
      </c>
      <c r="K1060" s="21">
        <f t="shared" ref="K1060:L1063" si="179">TRUNC(E1060+G1060+I1060,1)</f>
        <v>0</v>
      </c>
      <c r="L1060" s="22">
        <f t="shared" si="179"/>
        <v>0</v>
      </c>
      <c r="M1060" s="19" t="s">
        <v>51</v>
      </c>
      <c r="N1060" s="4" t="s">
        <v>1269</v>
      </c>
      <c r="O1060" s="4" t="s">
        <v>2144</v>
      </c>
      <c r="P1060" s="4" t="s">
        <v>63</v>
      </c>
      <c r="Q1060" s="4" t="s">
        <v>63</v>
      </c>
      <c r="R1060" s="4" t="s">
        <v>62</v>
      </c>
      <c r="V1060" s="2">
        <v>1</v>
      </c>
      <c r="AV1060" s="4" t="s">
        <v>51</v>
      </c>
      <c r="AW1060" s="4" t="s">
        <v>2223</v>
      </c>
      <c r="AX1060" s="4" t="s">
        <v>51</v>
      </c>
      <c r="AY1060" s="4" t="s">
        <v>51</v>
      </c>
      <c r="AZ1060" s="4" t="s">
        <v>51</v>
      </c>
    </row>
    <row r="1061" spans="1:52" ht="30" customHeight="1" x14ac:dyDescent="0.3">
      <c r="A1061" s="19" t="s">
        <v>2146</v>
      </c>
      <c r="B1061" s="19" t="s">
        <v>1003</v>
      </c>
      <c r="C1061" s="19" t="s">
        <v>1004</v>
      </c>
      <c r="D1061" s="20">
        <v>9.0999999999999998E-2</v>
      </c>
      <c r="E1061" s="21">
        <f>단가대비표!O177</f>
        <v>0</v>
      </c>
      <c r="F1061" s="22">
        <f>TRUNC(E1061*D1061,1)</f>
        <v>0</v>
      </c>
      <c r="G1061" s="21">
        <f>단가대비표!P177</f>
        <v>0</v>
      </c>
      <c r="H1061" s="22">
        <f>TRUNC(G1061*D1061,1)</f>
        <v>0</v>
      </c>
      <c r="I1061" s="21">
        <f>단가대비표!V177</f>
        <v>0</v>
      </c>
      <c r="J1061" s="22">
        <f>TRUNC(I1061*D1061,1)</f>
        <v>0</v>
      </c>
      <c r="K1061" s="21">
        <f t="shared" si="179"/>
        <v>0</v>
      </c>
      <c r="L1061" s="22">
        <f t="shared" si="179"/>
        <v>0</v>
      </c>
      <c r="M1061" s="19" t="s">
        <v>51</v>
      </c>
      <c r="N1061" s="4" t="s">
        <v>1269</v>
      </c>
      <c r="O1061" s="4" t="s">
        <v>2147</v>
      </c>
      <c r="P1061" s="4" t="s">
        <v>63</v>
      </c>
      <c r="Q1061" s="4" t="s">
        <v>63</v>
      </c>
      <c r="R1061" s="4" t="s">
        <v>62</v>
      </c>
      <c r="V1061" s="2">
        <v>1</v>
      </c>
      <c r="AV1061" s="4" t="s">
        <v>51</v>
      </c>
      <c r="AW1061" s="4" t="s">
        <v>2224</v>
      </c>
      <c r="AX1061" s="4" t="s">
        <v>51</v>
      </c>
      <c r="AY1061" s="4" t="s">
        <v>51</v>
      </c>
      <c r="AZ1061" s="4" t="s">
        <v>51</v>
      </c>
    </row>
    <row r="1062" spans="1:52" ht="30" customHeight="1" x14ac:dyDescent="0.3">
      <c r="A1062" s="19" t="s">
        <v>1002</v>
      </c>
      <c r="B1062" s="19" t="s">
        <v>1003</v>
      </c>
      <c r="C1062" s="19" t="s">
        <v>1004</v>
      </c>
      <c r="D1062" s="20">
        <v>0.182</v>
      </c>
      <c r="E1062" s="21">
        <f>단가대비표!O158</f>
        <v>0</v>
      </c>
      <c r="F1062" s="22">
        <f>TRUNC(E1062*D1062,1)</f>
        <v>0</v>
      </c>
      <c r="G1062" s="21">
        <f>단가대비표!P158</f>
        <v>0</v>
      </c>
      <c r="H1062" s="22">
        <f>TRUNC(G1062*D1062,1)</f>
        <v>0</v>
      </c>
      <c r="I1062" s="21">
        <f>단가대비표!V158</f>
        <v>0</v>
      </c>
      <c r="J1062" s="22">
        <f>TRUNC(I1062*D1062,1)</f>
        <v>0</v>
      </c>
      <c r="K1062" s="21">
        <f t="shared" si="179"/>
        <v>0</v>
      </c>
      <c r="L1062" s="22">
        <f t="shared" si="179"/>
        <v>0</v>
      </c>
      <c r="M1062" s="19" t="s">
        <v>51</v>
      </c>
      <c r="N1062" s="4" t="s">
        <v>1269</v>
      </c>
      <c r="O1062" s="4" t="s">
        <v>1005</v>
      </c>
      <c r="P1062" s="4" t="s">
        <v>63</v>
      </c>
      <c r="Q1062" s="4" t="s">
        <v>63</v>
      </c>
      <c r="R1062" s="4" t="s">
        <v>62</v>
      </c>
      <c r="V1062" s="2">
        <v>1</v>
      </c>
      <c r="AV1062" s="4" t="s">
        <v>51</v>
      </c>
      <c r="AW1062" s="4" t="s">
        <v>2225</v>
      </c>
      <c r="AX1062" s="4" t="s">
        <v>51</v>
      </c>
      <c r="AY1062" s="4" t="s">
        <v>51</v>
      </c>
      <c r="AZ1062" s="4" t="s">
        <v>51</v>
      </c>
    </row>
    <row r="1063" spans="1:52" ht="30" customHeight="1" x14ac:dyDescent="0.3">
      <c r="A1063" s="19" t="s">
        <v>1200</v>
      </c>
      <c r="B1063" s="19" t="s">
        <v>1201</v>
      </c>
      <c r="C1063" s="19" t="s">
        <v>168</v>
      </c>
      <c r="D1063" s="20">
        <v>1</v>
      </c>
      <c r="E1063" s="21">
        <v>0</v>
      </c>
      <c r="F1063" s="22">
        <f>TRUNC(E1063*D1063,1)</f>
        <v>0</v>
      </c>
      <c r="G1063" s="21">
        <v>0</v>
      </c>
      <c r="H1063" s="22">
        <f>TRUNC(G1063*D1063,1)</f>
        <v>0</v>
      </c>
      <c r="I1063" s="21">
        <f>TRUNC(SUMIF(V1060:V1063, RIGHTB(O1063, 1), H1060:H1063)*U1063, 2)</f>
        <v>0</v>
      </c>
      <c r="J1063" s="22">
        <f>TRUNC(I1063*D1063,1)</f>
        <v>0</v>
      </c>
      <c r="K1063" s="21">
        <f t="shared" si="179"/>
        <v>0</v>
      </c>
      <c r="L1063" s="22">
        <f t="shared" si="179"/>
        <v>0</v>
      </c>
      <c r="M1063" s="19" t="s">
        <v>51</v>
      </c>
      <c r="N1063" s="4" t="s">
        <v>1269</v>
      </c>
      <c r="O1063" s="4" t="s">
        <v>571</v>
      </c>
      <c r="P1063" s="4" t="s">
        <v>63</v>
      </c>
      <c r="Q1063" s="4" t="s">
        <v>63</v>
      </c>
      <c r="R1063" s="4" t="s">
        <v>63</v>
      </c>
      <c r="S1063" s="2">
        <v>1</v>
      </c>
      <c r="T1063" s="2">
        <v>2</v>
      </c>
      <c r="U1063" s="2">
        <v>0.02</v>
      </c>
      <c r="AV1063" s="4" t="s">
        <v>51</v>
      </c>
      <c r="AW1063" s="4" t="s">
        <v>2226</v>
      </c>
      <c r="AX1063" s="4" t="s">
        <v>51</v>
      </c>
      <c r="AY1063" s="4" t="s">
        <v>51</v>
      </c>
      <c r="AZ1063" s="4" t="s">
        <v>51</v>
      </c>
    </row>
    <row r="1064" spans="1:52" ht="30" customHeight="1" x14ac:dyDescent="0.3">
      <c r="A1064" s="19" t="s">
        <v>974</v>
      </c>
      <c r="B1064" s="19" t="s">
        <v>51</v>
      </c>
      <c r="C1064" s="19" t="s">
        <v>51</v>
      </c>
      <c r="D1064" s="20"/>
      <c r="E1064" s="21"/>
      <c r="F1064" s="22">
        <f>TRUNC(SUMIF(N1060:N1063, N1059, F1060:F1063),0)</f>
        <v>0</v>
      </c>
      <c r="G1064" s="21"/>
      <c r="H1064" s="22">
        <f>TRUNC(SUMIF(N1060:N1063, N1059, H1060:H1063),0)</f>
        <v>0</v>
      </c>
      <c r="I1064" s="21"/>
      <c r="J1064" s="22">
        <f>TRUNC(SUMIF(N1060:N1063, N1059, J1060:J1063),0)</f>
        <v>0</v>
      </c>
      <c r="K1064" s="21"/>
      <c r="L1064" s="22">
        <f>F1064+H1064+J1064</f>
        <v>0</v>
      </c>
      <c r="M1064" s="19" t="s">
        <v>51</v>
      </c>
      <c r="N1064" s="4" t="s">
        <v>81</v>
      </c>
      <c r="O1064" s="4" t="s">
        <v>81</v>
      </c>
      <c r="P1064" s="4" t="s">
        <v>51</v>
      </c>
      <c r="Q1064" s="4" t="s">
        <v>51</v>
      </c>
      <c r="R1064" s="4" t="s">
        <v>51</v>
      </c>
      <c r="AV1064" s="4" t="s">
        <v>51</v>
      </c>
      <c r="AW1064" s="4" t="s">
        <v>51</v>
      </c>
      <c r="AX1064" s="4" t="s">
        <v>51</v>
      </c>
      <c r="AY1064" s="4" t="s">
        <v>51</v>
      </c>
      <c r="AZ1064" s="4" t="s">
        <v>51</v>
      </c>
    </row>
    <row r="1065" spans="1:52" ht="30" customHeight="1" x14ac:dyDescent="0.3">
      <c r="A1065" s="20"/>
      <c r="B1065" s="20"/>
      <c r="C1065" s="20"/>
      <c r="D1065" s="20"/>
      <c r="E1065" s="21"/>
      <c r="F1065" s="22"/>
      <c r="G1065" s="21"/>
      <c r="H1065" s="22"/>
      <c r="I1065" s="21"/>
      <c r="J1065" s="22"/>
      <c r="K1065" s="21"/>
      <c r="L1065" s="22"/>
      <c r="M1065" s="20"/>
    </row>
    <row r="1066" spans="1:52" ht="30" customHeight="1" x14ac:dyDescent="0.3">
      <c r="A1066" s="14" t="s">
        <v>2227</v>
      </c>
      <c r="B1066" s="15"/>
      <c r="C1066" s="15"/>
      <c r="D1066" s="15"/>
      <c r="E1066" s="16"/>
      <c r="F1066" s="17"/>
      <c r="G1066" s="16"/>
      <c r="H1066" s="17"/>
      <c r="I1066" s="16"/>
      <c r="J1066" s="17"/>
      <c r="K1066" s="16"/>
      <c r="L1066" s="17"/>
      <c r="M1066" s="18"/>
      <c r="N1066" s="4" t="s">
        <v>1303</v>
      </c>
    </row>
    <row r="1067" spans="1:52" ht="30" customHeight="1" x14ac:dyDescent="0.3">
      <c r="A1067" s="19" t="s">
        <v>1132</v>
      </c>
      <c r="B1067" s="19" t="s">
        <v>1003</v>
      </c>
      <c r="C1067" s="19" t="s">
        <v>1004</v>
      </c>
      <c r="D1067" s="20">
        <v>3.2000000000000001E-2</v>
      </c>
      <c r="E1067" s="21">
        <f>단가대비표!O172</f>
        <v>0</v>
      </c>
      <c r="F1067" s="22">
        <f>TRUNC(E1067*D1067,1)</f>
        <v>0</v>
      </c>
      <c r="G1067" s="21">
        <f>단가대비표!P172</f>
        <v>0</v>
      </c>
      <c r="H1067" s="22">
        <f>TRUNC(G1067*D1067,1)</f>
        <v>0</v>
      </c>
      <c r="I1067" s="21">
        <f>단가대비표!V172</f>
        <v>0</v>
      </c>
      <c r="J1067" s="22">
        <f>TRUNC(I1067*D1067,1)</f>
        <v>0</v>
      </c>
      <c r="K1067" s="21">
        <f t="shared" ref="K1067:L1069" si="180">TRUNC(E1067+G1067+I1067,1)</f>
        <v>0</v>
      </c>
      <c r="L1067" s="22">
        <f t="shared" si="180"/>
        <v>0</v>
      </c>
      <c r="M1067" s="19" t="s">
        <v>51</v>
      </c>
      <c r="N1067" s="4" t="s">
        <v>1303</v>
      </c>
      <c r="O1067" s="4" t="s">
        <v>1133</v>
      </c>
      <c r="P1067" s="4" t="s">
        <v>63</v>
      </c>
      <c r="Q1067" s="4" t="s">
        <v>63</v>
      </c>
      <c r="R1067" s="4" t="s">
        <v>62</v>
      </c>
      <c r="V1067" s="2">
        <v>1</v>
      </c>
      <c r="AV1067" s="4" t="s">
        <v>51</v>
      </c>
      <c r="AW1067" s="4" t="s">
        <v>2228</v>
      </c>
      <c r="AX1067" s="4" t="s">
        <v>51</v>
      </c>
      <c r="AY1067" s="4" t="s">
        <v>51</v>
      </c>
      <c r="AZ1067" s="4" t="s">
        <v>51</v>
      </c>
    </row>
    <row r="1068" spans="1:52" ht="30" customHeight="1" x14ac:dyDescent="0.3">
      <c r="A1068" s="19" t="s">
        <v>1002</v>
      </c>
      <c r="B1068" s="19" t="s">
        <v>1003</v>
      </c>
      <c r="C1068" s="19" t="s">
        <v>1004</v>
      </c>
      <c r="D1068" s="20">
        <v>1.6E-2</v>
      </c>
      <c r="E1068" s="21">
        <f>단가대비표!O158</f>
        <v>0</v>
      </c>
      <c r="F1068" s="22">
        <f>TRUNC(E1068*D1068,1)</f>
        <v>0</v>
      </c>
      <c r="G1068" s="21">
        <f>단가대비표!P158</f>
        <v>0</v>
      </c>
      <c r="H1068" s="22">
        <f>TRUNC(G1068*D1068,1)</f>
        <v>0</v>
      </c>
      <c r="I1068" s="21">
        <f>단가대비표!V158</f>
        <v>0</v>
      </c>
      <c r="J1068" s="22">
        <f>TRUNC(I1068*D1068,1)</f>
        <v>0</v>
      </c>
      <c r="K1068" s="21">
        <f t="shared" si="180"/>
        <v>0</v>
      </c>
      <c r="L1068" s="22">
        <f t="shared" si="180"/>
        <v>0</v>
      </c>
      <c r="M1068" s="19" t="s">
        <v>51</v>
      </c>
      <c r="N1068" s="4" t="s">
        <v>1303</v>
      </c>
      <c r="O1068" s="4" t="s">
        <v>1005</v>
      </c>
      <c r="P1068" s="4" t="s">
        <v>63</v>
      </c>
      <c r="Q1068" s="4" t="s">
        <v>63</v>
      </c>
      <c r="R1068" s="4" t="s">
        <v>62</v>
      </c>
      <c r="V1068" s="2">
        <v>1</v>
      </c>
      <c r="AV1068" s="4" t="s">
        <v>51</v>
      </c>
      <c r="AW1068" s="4" t="s">
        <v>2229</v>
      </c>
      <c r="AX1068" s="4" t="s">
        <v>51</v>
      </c>
      <c r="AY1068" s="4" t="s">
        <v>51</v>
      </c>
      <c r="AZ1068" s="4" t="s">
        <v>51</v>
      </c>
    </row>
    <row r="1069" spans="1:52" ht="30" customHeight="1" x14ac:dyDescent="0.3">
      <c r="A1069" s="19" t="s">
        <v>1200</v>
      </c>
      <c r="B1069" s="19" t="s">
        <v>1201</v>
      </c>
      <c r="C1069" s="19" t="s">
        <v>168</v>
      </c>
      <c r="D1069" s="20">
        <v>1</v>
      </c>
      <c r="E1069" s="21">
        <v>0</v>
      </c>
      <c r="F1069" s="22">
        <f>TRUNC(E1069*D1069,1)</f>
        <v>0</v>
      </c>
      <c r="G1069" s="21">
        <v>0</v>
      </c>
      <c r="H1069" s="22">
        <f>TRUNC(G1069*D1069,1)</f>
        <v>0</v>
      </c>
      <c r="I1069" s="21">
        <f>TRUNC(SUMIF(V1067:V1069, RIGHTB(O1069, 1), H1067:H1069)*U1069, 2)</f>
        <v>0</v>
      </c>
      <c r="J1069" s="22">
        <f>TRUNC(I1069*D1069,1)</f>
        <v>0</v>
      </c>
      <c r="K1069" s="21">
        <f t="shared" si="180"/>
        <v>0</v>
      </c>
      <c r="L1069" s="22">
        <f t="shared" si="180"/>
        <v>0</v>
      </c>
      <c r="M1069" s="19" t="s">
        <v>51</v>
      </c>
      <c r="N1069" s="4" t="s">
        <v>1303</v>
      </c>
      <c r="O1069" s="4" t="s">
        <v>571</v>
      </c>
      <c r="P1069" s="4" t="s">
        <v>63</v>
      </c>
      <c r="Q1069" s="4" t="s">
        <v>63</v>
      </c>
      <c r="R1069" s="4" t="s">
        <v>63</v>
      </c>
      <c r="S1069" s="2">
        <v>1</v>
      </c>
      <c r="T1069" s="2">
        <v>2</v>
      </c>
      <c r="U1069" s="2">
        <v>0.02</v>
      </c>
      <c r="AV1069" s="4" t="s">
        <v>51</v>
      </c>
      <c r="AW1069" s="4" t="s">
        <v>2230</v>
      </c>
      <c r="AX1069" s="4" t="s">
        <v>51</v>
      </c>
      <c r="AY1069" s="4" t="s">
        <v>51</v>
      </c>
      <c r="AZ1069" s="4" t="s">
        <v>51</v>
      </c>
    </row>
    <row r="1070" spans="1:52" ht="30" customHeight="1" x14ac:dyDescent="0.3">
      <c r="A1070" s="19" t="s">
        <v>974</v>
      </c>
      <c r="B1070" s="19" t="s">
        <v>51</v>
      </c>
      <c r="C1070" s="19" t="s">
        <v>51</v>
      </c>
      <c r="D1070" s="20"/>
      <c r="E1070" s="21"/>
      <c r="F1070" s="22">
        <f>TRUNC(SUMIF(N1067:N1069, N1066, F1067:F1069),0)</f>
        <v>0</v>
      </c>
      <c r="G1070" s="21"/>
      <c r="H1070" s="22">
        <f>TRUNC(SUMIF(N1067:N1069, N1066, H1067:H1069),0)</f>
        <v>0</v>
      </c>
      <c r="I1070" s="21"/>
      <c r="J1070" s="22">
        <f>TRUNC(SUMIF(N1067:N1069, N1066, J1067:J1069),0)</f>
        <v>0</v>
      </c>
      <c r="K1070" s="21"/>
      <c r="L1070" s="22">
        <f>F1070+H1070+J1070</f>
        <v>0</v>
      </c>
      <c r="M1070" s="19" t="s">
        <v>51</v>
      </c>
      <c r="N1070" s="4" t="s">
        <v>81</v>
      </c>
      <c r="O1070" s="4" t="s">
        <v>81</v>
      </c>
      <c r="P1070" s="4" t="s">
        <v>51</v>
      </c>
      <c r="Q1070" s="4" t="s">
        <v>51</v>
      </c>
      <c r="R1070" s="4" t="s">
        <v>51</v>
      </c>
      <c r="AV1070" s="4" t="s">
        <v>51</v>
      </c>
      <c r="AW1070" s="4" t="s">
        <v>51</v>
      </c>
      <c r="AX1070" s="4" t="s">
        <v>51</v>
      </c>
      <c r="AY1070" s="4" t="s">
        <v>51</v>
      </c>
      <c r="AZ1070" s="4" t="s">
        <v>51</v>
      </c>
    </row>
    <row r="1071" spans="1:52" ht="30" customHeight="1" x14ac:dyDescent="0.3">
      <c r="A1071" s="20"/>
      <c r="B1071" s="20"/>
      <c r="C1071" s="20"/>
      <c r="D1071" s="20"/>
      <c r="E1071" s="21"/>
      <c r="F1071" s="22"/>
      <c r="G1071" s="21"/>
      <c r="H1071" s="22"/>
      <c r="I1071" s="21"/>
      <c r="J1071" s="22"/>
      <c r="K1071" s="21"/>
      <c r="L1071" s="22"/>
      <c r="M1071" s="20"/>
    </row>
    <row r="1072" spans="1:52" ht="30" customHeight="1" x14ac:dyDescent="0.3">
      <c r="A1072" s="14" t="s">
        <v>2231</v>
      </c>
      <c r="B1072" s="15"/>
      <c r="C1072" s="15"/>
      <c r="D1072" s="15"/>
      <c r="E1072" s="16"/>
      <c r="F1072" s="17"/>
      <c r="G1072" s="16"/>
      <c r="H1072" s="17"/>
      <c r="I1072" s="16"/>
      <c r="J1072" s="17"/>
      <c r="K1072" s="16"/>
      <c r="L1072" s="17"/>
      <c r="M1072" s="18"/>
      <c r="N1072" s="4" t="s">
        <v>1308</v>
      </c>
    </row>
    <row r="1073" spans="1:52" ht="30" customHeight="1" x14ac:dyDescent="0.3">
      <c r="A1073" s="19" t="s">
        <v>2232</v>
      </c>
      <c r="B1073" s="19" t="s">
        <v>2233</v>
      </c>
      <c r="C1073" s="19" t="s">
        <v>999</v>
      </c>
      <c r="D1073" s="20">
        <v>6.8</v>
      </c>
      <c r="E1073" s="21">
        <f>단가대비표!O28</f>
        <v>0</v>
      </c>
      <c r="F1073" s="22">
        <f>TRUNC(E1073*D1073,1)</f>
        <v>0</v>
      </c>
      <c r="G1073" s="21">
        <f>단가대비표!P28</f>
        <v>0</v>
      </c>
      <c r="H1073" s="22">
        <f>TRUNC(G1073*D1073,1)</f>
        <v>0</v>
      </c>
      <c r="I1073" s="21">
        <f>단가대비표!V28</f>
        <v>0</v>
      </c>
      <c r="J1073" s="22">
        <f>TRUNC(I1073*D1073,1)</f>
        <v>0</v>
      </c>
      <c r="K1073" s="21">
        <f t="shared" ref="K1073:L1076" si="181">TRUNC(E1073+G1073+I1073,1)</f>
        <v>0</v>
      </c>
      <c r="L1073" s="22">
        <f t="shared" si="181"/>
        <v>0</v>
      </c>
      <c r="M1073" s="19" t="s">
        <v>51</v>
      </c>
      <c r="N1073" s="4" t="s">
        <v>1308</v>
      </c>
      <c r="O1073" s="4" t="s">
        <v>2234</v>
      </c>
      <c r="P1073" s="4" t="s">
        <v>63</v>
      </c>
      <c r="Q1073" s="4" t="s">
        <v>63</v>
      </c>
      <c r="R1073" s="4" t="s">
        <v>62</v>
      </c>
      <c r="AV1073" s="4" t="s">
        <v>51</v>
      </c>
      <c r="AW1073" s="4" t="s">
        <v>2235</v>
      </c>
      <c r="AX1073" s="4" t="s">
        <v>51</v>
      </c>
      <c r="AY1073" s="4" t="s">
        <v>51</v>
      </c>
      <c r="AZ1073" s="4" t="s">
        <v>51</v>
      </c>
    </row>
    <row r="1074" spans="1:52" ht="30" customHeight="1" x14ac:dyDescent="0.3">
      <c r="A1074" s="19" t="s">
        <v>2232</v>
      </c>
      <c r="B1074" s="19" t="s">
        <v>2236</v>
      </c>
      <c r="C1074" s="19" t="s">
        <v>999</v>
      </c>
      <c r="D1074" s="20">
        <v>1.36</v>
      </c>
      <c r="E1074" s="21">
        <f>단가대비표!O29</f>
        <v>0</v>
      </c>
      <c r="F1074" s="22">
        <f>TRUNC(E1074*D1074,1)</f>
        <v>0</v>
      </c>
      <c r="G1074" s="21">
        <f>단가대비표!P29</f>
        <v>0</v>
      </c>
      <c r="H1074" s="22">
        <f>TRUNC(G1074*D1074,1)</f>
        <v>0</v>
      </c>
      <c r="I1074" s="21">
        <f>단가대비표!V29</f>
        <v>0</v>
      </c>
      <c r="J1074" s="22">
        <f>TRUNC(I1074*D1074,1)</f>
        <v>0</v>
      </c>
      <c r="K1074" s="21">
        <f t="shared" si="181"/>
        <v>0</v>
      </c>
      <c r="L1074" s="22">
        <f t="shared" si="181"/>
        <v>0</v>
      </c>
      <c r="M1074" s="19" t="s">
        <v>51</v>
      </c>
      <c r="N1074" s="4" t="s">
        <v>1308</v>
      </c>
      <c r="O1074" s="4" t="s">
        <v>2237</v>
      </c>
      <c r="P1074" s="4" t="s">
        <v>63</v>
      </c>
      <c r="Q1074" s="4" t="s">
        <v>63</v>
      </c>
      <c r="R1074" s="4" t="s">
        <v>62</v>
      </c>
      <c r="AV1074" s="4" t="s">
        <v>51</v>
      </c>
      <c r="AW1074" s="4" t="s">
        <v>2238</v>
      </c>
      <c r="AX1074" s="4" t="s">
        <v>51</v>
      </c>
      <c r="AY1074" s="4" t="s">
        <v>51</v>
      </c>
      <c r="AZ1074" s="4" t="s">
        <v>51</v>
      </c>
    </row>
    <row r="1075" spans="1:52" ht="30" customHeight="1" x14ac:dyDescent="0.3">
      <c r="A1075" s="19" t="s">
        <v>2239</v>
      </c>
      <c r="B1075" s="19" t="s">
        <v>2240</v>
      </c>
      <c r="C1075" s="19" t="s">
        <v>71</v>
      </c>
      <c r="D1075" s="20">
        <v>1</v>
      </c>
      <c r="E1075" s="21">
        <f>일위대가목록!E165</f>
        <v>0</v>
      </c>
      <c r="F1075" s="22">
        <f>TRUNC(E1075*D1075,1)</f>
        <v>0</v>
      </c>
      <c r="G1075" s="21">
        <f>일위대가목록!F165</f>
        <v>0</v>
      </c>
      <c r="H1075" s="22">
        <f>TRUNC(G1075*D1075,1)</f>
        <v>0</v>
      </c>
      <c r="I1075" s="21">
        <f>일위대가목록!G165</f>
        <v>0</v>
      </c>
      <c r="J1075" s="22">
        <f>TRUNC(I1075*D1075,1)</f>
        <v>0</v>
      </c>
      <c r="K1075" s="21">
        <f t="shared" si="181"/>
        <v>0</v>
      </c>
      <c r="L1075" s="22">
        <f t="shared" si="181"/>
        <v>0</v>
      </c>
      <c r="M1075" s="19" t="s">
        <v>2241</v>
      </c>
      <c r="N1075" s="4" t="s">
        <v>1308</v>
      </c>
      <c r="O1075" s="4" t="s">
        <v>2242</v>
      </c>
      <c r="P1075" s="4" t="s">
        <v>62</v>
      </c>
      <c r="Q1075" s="4" t="s">
        <v>63</v>
      </c>
      <c r="R1075" s="4" t="s">
        <v>63</v>
      </c>
      <c r="AV1075" s="4" t="s">
        <v>51</v>
      </c>
      <c r="AW1075" s="4" t="s">
        <v>2243</v>
      </c>
      <c r="AX1075" s="4" t="s">
        <v>51</v>
      </c>
      <c r="AY1075" s="4" t="s">
        <v>51</v>
      </c>
      <c r="AZ1075" s="4" t="s">
        <v>51</v>
      </c>
    </row>
    <row r="1076" spans="1:52" ht="30" customHeight="1" x14ac:dyDescent="0.3">
      <c r="A1076" s="19" t="s">
        <v>2244</v>
      </c>
      <c r="B1076" s="19" t="s">
        <v>1330</v>
      </c>
      <c r="C1076" s="19" t="s">
        <v>71</v>
      </c>
      <c r="D1076" s="20">
        <v>1</v>
      </c>
      <c r="E1076" s="21">
        <f>일위대가목록!E166</f>
        <v>0</v>
      </c>
      <c r="F1076" s="22">
        <f>TRUNC(E1076*D1076,1)</f>
        <v>0</v>
      </c>
      <c r="G1076" s="21">
        <f>일위대가목록!F166</f>
        <v>0</v>
      </c>
      <c r="H1076" s="22">
        <f>TRUNC(G1076*D1076,1)</f>
        <v>0</v>
      </c>
      <c r="I1076" s="21">
        <f>일위대가목록!G166</f>
        <v>0</v>
      </c>
      <c r="J1076" s="22">
        <f>TRUNC(I1076*D1076,1)</f>
        <v>0</v>
      </c>
      <c r="K1076" s="21">
        <f t="shared" si="181"/>
        <v>0</v>
      </c>
      <c r="L1076" s="22">
        <f t="shared" si="181"/>
        <v>0</v>
      </c>
      <c r="M1076" s="19" t="s">
        <v>2245</v>
      </c>
      <c r="N1076" s="4" t="s">
        <v>1308</v>
      </c>
      <c r="O1076" s="4" t="s">
        <v>2246</v>
      </c>
      <c r="P1076" s="4" t="s">
        <v>62</v>
      </c>
      <c r="Q1076" s="4" t="s">
        <v>63</v>
      </c>
      <c r="R1076" s="4" t="s">
        <v>63</v>
      </c>
      <c r="AV1076" s="4" t="s">
        <v>51</v>
      </c>
      <c r="AW1076" s="4" t="s">
        <v>2247</v>
      </c>
      <c r="AX1076" s="4" t="s">
        <v>51</v>
      </c>
      <c r="AY1076" s="4" t="s">
        <v>51</v>
      </c>
      <c r="AZ1076" s="4" t="s">
        <v>51</v>
      </c>
    </row>
    <row r="1077" spans="1:52" ht="30" customHeight="1" x14ac:dyDescent="0.3">
      <c r="A1077" s="19" t="s">
        <v>974</v>
      </c>
      <c r="B1077" s="19" t="s">
        <v>51</v>
      </c>
      <c r="C1077" s="19" t="s">
        <v>51</v>
      </c>
      <c r="D1077" s="20"/>
      <c r="E1077" s="21"/>
      <c r="F1077" s="22">
        <f>TRUNC(SUMIF(N1073:N1076, N1072, F1073:F1076),0)</f>
        <v>0</v>
      </c>
      <c r="G1077" s="21"/>
      <c r="H1077" s="22">
        <f>TRUNC(SUMIF(N1073:N1076, N1072, H1073:H1076),0)</f>
        <v>0</v>
      </c>
      <c r="I1077" s="21"/>
      <c r="J1077" s="22">
        <f>TRUNC(SUMIF(N1073:N1076, N1072, J1073:J1076),0)</f>
        <v>0</v>
      </c>
      <c r="K1077" s="21"/>
      <c r="L1077" s="22">
        <f>F1077+H1077+J1077</f>
        <v>0</v>
      </c>
      <c r="M1077" s="19" t="s">
        <v>51</v>
      </c>
      <c r="N1077" s="4" t="s">
        <v>81</v>
      </c>
      <c r="O1077" s="4" t="s">
        <v>81</v>
      </c>
      <c r="P1077" s="4" t="s">
        <v>51</v>
      </c>
      <c r="Q1077" s="4" t="s">
        <v>51</v>
      </c>
      <c r="R1077" s="4" t="s">
        <v>51</v>
      </c>
      <c r="AV1077" s="4" t="s">
        <v>51</v>
      </c>
      <c r="AW1077" s="4" t="s">
        <v>51</v>
      </c>
      <c r="AX1077" s="4" t="s">
        <v>51</v>
      </c>
      <c r="AY1077" s="4" t="s">
        <v>51</v>
      </c>
      <c r="AZ1077" s="4" t="s">
        <v>51</v>
      </c>
    </row>
    <row r="1078" spans="1:52" ht="30" customHeight="1" x14ac:dyDescent="0.3">
      <c r="A1078" s="20"/>
      <c r="B1078" s="20"/>
      <c r="C1078" s="20"/>
      <c r="D1078" s="20"/>
      <c r="E1078" s="21"/>
      <c r="F1078" s="22"/>
      <c r="G1078" s="21"/>
      <c r="H1078" s="22"/>
      <c r="I1078" s="21"/>
      <c r="J1078" s="22"/>
      <c r="K1078" s="21"/>
      <c r="L1078" s="22"/>
      <c r="M1078" s="20"/>
    </row>
    <row r="1079" spans="1:52" ht="30" customHeight="1" x14ac:dyDescent="0.3">
      <c r="A1079" s="14" t="s">
        <v>2248</v>
      </c>
      <c r="B1079" s="15"/>
      <c r="C1079" s="15"/>
      <c r="D1079" s="15"/>
      <c r="E1079" s="16"/>
      <c r="F1079" s="17"/>
      <c r="G1079" s="16"/>
      <c r="H1079" s="17"/>
      <c r="I1079" s="16"/>
      <c r="J1079" s="17"/>
      <c r="K1079" s="16"/>
      <c r="L1079" s="17"/>
      <c r="M1079" s="18"/>
      <c r="N1079" s="4" t="s">
        <v>2242</v>
      </c>
    </row>
    <row r="1080" spans="1:52" ht="30" customHeight="1" x14ac:dyDescent="0.3">
      <c r="A1080" s="19" t="s">
        <v>2249</v>
      </c>
      <c r="B1080" s="19" t="s">
        <v>1003</v>
      </c>
      <c r="C1080" s="19" t="s">
        <v>1004</v>
      </c>
      <c r="D1080" s="20">
        <v>9.0999999999999998E-2</v>
      </c>
      <c r="E1080" s="21">
        <f>단가대비표!O173</f>
        <v>0</v>
      </c>
      <c r="F1080" s="22">
        <f>TRUNC(E1080*D1080,1)</f>
        <v>0</v>
      </c>
      <c r="G1080" s="21">
        <f>단가대비표!P173</f>
        <v>0</v>
      </c>
      <c r="H1080" s="22">
        <f>TRUNC(G1080*D1080,1)</f>
        <v>0</v>
      </c>
      <c r="I1080" s="21">
        <f>단가대비표!V173</f>
        <v>0</v>
      </c>
      <c r="J1080" s="22">
        <f>TRUNC(I1080*D1080,1)</f>
        <v>0</v>
      </c>
      <c r="K1080" s="21">
        <f t="shared" ref="K1080:L1082" si="182">TRUNC(E1080+G1080+I1080,1)</f>
        <v>0</v>
      </c>
      <c r="L1080" s="22">
        <f t="shared" si="182"/>
        <v>0</v>
      </c>
      <c r="M1080" s="19" t="s">
        <v>51</v>
      </c>
      <c r="N1080" s="4" t="s">
        <v>2242</v>
      </c>
      <c r="O1080" s="4" t="s">
        <v>2250</v>
      </c>
      <c r="P1080" s="4" t="s">
        <v>63</v>
      </c>
      <c r="Q1080" s="4" t="s">
        <v>63</v>
      </c>
      <c r="R1080" s="4" t="s">
        <v>62</v>
      </c>
      <c r="V1080" s="2">
        <v>1</v>
      </c>
      <c r="AV1080" s="4" t="s">
        <v>51</v>
      </c>
      <c r="AW1080" s="4" t="s">
        <v>2251</v>
      </c>
      <c r="AX1080" s="4" t="s">
        <v>51</v>
      </c>
      <c r="AY1080" s="4" t="s">
        <v>51</v>
      </c>
      <c r="AZ1080" s="4" t="s">
        <v>51</v>
      </c>
    </row>
    <row r="1081" spans="1:52" ht="30" customHeight="1" x14ac:dyDescent="0.3">
      <c r="A1081" s="19" t="s">
        <v>1002</v>
      </c>
      <c r="B1081" s="19" t="s">
        <v>1003</v>
      </c>
      <c r="C1081" s="19" t="s">
        <v>1004</v>
      </c>
      <c r="D1081" s="20">
        <v>4.4999999999999998E-2</v>
      </c>
      <c r="E1081" s="21">
        <f>단가대비표!O158</f>
        <v>0</v>
      </c>
      <c r="F1081" s="22">
        <f>TRUNC(E1081*D1081,1)</f>
        <v>0</v>
      </c>
      <c r="G1081" s="21">
        <f>단가대비표!P158</f>
        <v>0</v>
      </c>
      <c r="H1081" s="22">
        <f>TRUNC(G1081*D1081,1)</f>
        <v>0</v>
      </c>
      <c r="I1081" s="21">
        <f>단가대비표!V158</f>
        <v>0</v>
      </c>
      <c r="J1081" s="22">
        <f>TRUNC(I1081*D1081,1)</f>
        <v>0</v>
      </c>
      <c r="K1081" s="21">
        <f t="shared" si="182"/>
        <v>0</v>
      </c>
      <c r="L1081" s="22">
        <f t="shared" si="182"/>
        <v>0</v>
      </c>
      <c r="M1081" s="19" t="s">
        <v>51</v>
      </c>
      <c r="N1081" s="4" t="s">
        <v>2242</v>
      </c>
      <c r="O1081" s="4" t="s">
        <v>1005</v>
      </c>
      <c r="P1081" s="4" t="s">
        <v>63</v>
      </c>
      <c r="Q1081" s="4" t="s">
        <v>63</v>
      </c>
      <c r="R1081" s="4" t="s">
        <v>62</v>
      </c>
      <c r="V1081" s="2">
        <v>1</v>
      </c>
      <c r="AV1081" s="4" t="s">
        <v>51</v>
      </c>
      <c r="AW1081" s="4" t="s">
        <v>2252</v>
      </c>
      <c r="AX1081" s="4" t="s">
        <v>51</v>
      </c>
      <c r="AY1081" s="4" t="s">
        <v>51</v>
      </c>
      <c r="AZ1081" s="4" t="s">
        <v>51</v>
      </c>
    </row>
    <row r="1082" spans="1:52" ht="30" customHeight="1" x14ac:dyDescent="0.3">
      <c r="A1082" s="19" t="s">
        <v>1200</v>
      </c>
      <c r="B1082" s="19" t="s">
        <v>1296</v>
      </c>
      <c r="C1082" s="19" t="s">
        <v>168</v>
      </c>
      <c r="D1082" s="20">
        <v>1</v>
      </c>
      <c r="E1082" s="21">
        <v>0</v>
      </c>
      <c r="F1082" s="22">
        <f>TRUNC(E1082*D1082,1)</f>
        <v>0</v>
      </c>
      <c r="G1082" s="21">
        <v>0</v>
      </c>
      <c r="H1082" s="22">
        <f>TRUNC(G1082*D1082,1)</f>
        <v>0</v>
      </c>
      <c r="I1082" s="21">
        <f>TRUNC(SUMIF(V1080:V1082, RIGHTB(O1082, 1), H1080:H1082)*U1082, 2)</f>
        <v>0</v>
      </c>
      <c r="J1082" s="22">
        <f>TRUNC(I1082*D1082,1)</f>
        <v>0</v>
      </c>
      <c r="K1082" s="21">
        <f t="shared" si="182"/>
        <v>0</v>
      </c>
      <c r="L1082" s="22">
        <f t="shared" si="182"/>
        <v>0</v>
      </c>
      <c r="M1082" s="19" t="s">
        <v>51</v>
      </c>
      <c r="N1082" s="4" t="s">
        <v>2242</v>
      </c>
      <c r="O1082" s="4" t="s">
        <v>571</v>
      </c>
      <c r="P1082" s="4" t="s">
        <v>63</v>
      </c>
      <c r="Q1082" s="4" t="s">
        <v>63</v>
      </c>
      <c r="R1082" s="4" t="s">
        <v>63</v>
      </c>
      <c r="S1082" s="2">
        <v>1</v>
      </c>
      <c r="T1082" s="2">
        <v>2</v>
      </c>
      <c r="U1082" s="2">
        <v>0.03</v>
      </c>
      <c r="AV1082" s="4" t="s">
        <v>51</v>
      </c>
      <c r="AW1082" s="4" t="s">
        <v>2253</v>
      </c>
      <c r="AX1082" s="4" t="s">
        <v>51</v>
      </c>
      <c r="AY1082" s="4" t="s">
        <v>51</v>
      </c>
      <c r="AZ1082" s="4" t="s">
        <v>51</v>
      </c>
    </row>
    <row r="1083" spans="1:52" ht="30" customHeight="1" x14ac:dyDescent="0.3">
      <c r="A1083" s="19" t="s">
        <v>974</v>
      </c>
      <c r="B1083" s="19" t="s">
        <v>51</v>
      </c>
      <c r="C1083" s="19" t="s">
        <v>51</v>
      </c>
      <c r="D1083" s="20"/>
      <c r="E1083" s="21"/>
      <c r="F1083" s="22">
        <f>TRUNC(SUMIF(N1080:N1082, N1079, F1080:F1082),0)</f>
        <v>0</v>
      </c>
      <c r="G1083" s="21"/>
      <c r="H1083" s="22">
        <f>TRUNC(SUMIF(N1080:N1082, N1079, H1080:H1082),0)</f>
        <v>0</v>
      </c>
      <c r="I1083" s="21"/>
      <c r="J1083" s="22">
        <f>TRUNC(SUMIF(N1080:N1082, N1079, J1080:J1082),0)</f>
        <v>0</v>
      </c>
      <c r="K1083" s="21"/>
      <c r="L1083" s="22">
        <f>F1083+H1083+J1083</f>
        <v>0</v>
      </c>
      <c r="M1083" s="19" t="s">
        <v>51</v>
      </c>
      <c r="N1083" s="4" t="s">
        <v>81</v>
      </c>
      <c r="O1083" s="4" t="s">
        <v>81</v>
      </c>
      <c r="P1083" s="4" t="s">
        <v>51</v>
      </c>
      <c r="Q1083" s="4" t="s">
        <v>51</v>
      </c>
      <c r="R1083" s="4" t="s">
        <v>51</v>
      </c>
      <c r="AV1083" s="4" t="s">
        <v>51</v>
      </c>
      <c r="AW1083" s="4" t="s">
        <v>51</v>
      </c>
      <c r="AX1083" s="4" t="s">
        <v>51</v>
      </c>
      <c r="AY1083" s="4" t="s">
        <v>51</v>
      </c>
      <c r="AZ1083" s="4" t="s">
        <v>51</v>
      </c>
    </row>
    <row r="1084" spans="1:52" ht="30" customHeight="1" x14ac:dyDescent="0.3">
      <c r="A1084" s="20"/>
      <c r="B1084" s="20"/>
      <c r="C1084" s="20"/>
      <c r="D1084" s="20"/>
      <c r="E1084" s="21"/>
      <c r="F1084" s="22"/>
      <c r="G1084" s="21"/>
      <c r="H1084" s="22"/>
      <c r="I1084" s="21"/>
      <c r="J1084" s="22"/>
      <c r="K1084" s="21"/>
      <c r="L1084" s="22"/>
      <c r="M1084" s="20"/>
    </row>
    <row r="1085" spans="1:52" ht="30" customHeight="1" x14ac:dyDescent="0.3">
      <c r="A1085" s="14" t="s">
        <v>2254</v>
      </c>
      <c r="B1085" s="15"/>
      <c r="C1085" s="15"/>
      <c r="D1085" s="15"/>
      <c r="E1085" s="16"/>
      <c r="F1085" s="17"/>
      <c r="G1085" s="16"/>
      <c r="H1085" s="17"/>
      <c r="I1085" s="16"/>
      <c r="J1085" s="17"/>
      <c r="K1085" s="16"/>
      <c r="L1085" s="17"/>
      <c r="M1085" s="18"/>
      <c r="N1085" s="4" t="s">
        <v>2246</v>
      </c>
    </row>
    <row r="1086" spans="1:52" ht="30" customHeight="1" x14ac:dyDescent="0.3">
      <c r="A1086" s="19" t="s">
        <v>2146</v>
      </c>
      <c r="B1086" s="19" t="s">
        <v>1003</v>
      </c>
      <c r="C1086" s="19" t="s">
        <v>1004</v>
      </c>
      <c r="D1086" s="20">
        <v>1.0999999999999999E-2</v>
      </c>
      <c r="E1086" s="21">
        <f>단가대비표!O177</f>
        <v>0</v>
      </c>
      <c r="F1086" s="22">
        <f>TRUNC(E1086*D1086,1)</f>
        <v>0</v>
      </c>
      <c r="G1086" s="21">
        <f>단가대비표!P177</f>
        <v>0</v>
      </c>
      <c r="H1086" s="22">
        <f>TRUNC(G1086*D1086,1)</f>
        <v>0</v>
      </c>
      <c r="I1086" s="21">
        <f>단가대비표!V177</f>
        <v>0</v>
      </c>
      <c r="J1086" s="22">
        <f>TRUNC(I1086*D1086,1)</f>
        <v>0</v>
      </c>
      <c r="K1086" s="21">
        <f>TRUNC(E1086+G1086+I1086,1)</f>
        <v>0</v>
      </c>
      <c r="L1086" s="22">
        <f>TRUNC(F1086+H1086+J1086,1)</f>
        <v>0</v>
      </c>
      <c r="M1086" s="19" t="s">
        <v>51</v>
      </c>
      <c r="N1086" s="4" t="s">
        <v>2246</v>
      </c>
      <c r="O1086" s="4" t="s">
        <v>2147</v>
      </c>
      <c r="P1086" s="4" t="s">
        <v>63</v>
      </c>
      <c r="Q1086" s="4" t="s">
        <v>63</v>
      </c>
      <c r="R1086" s="4" t="s">
        <v>62</v>
      </c>
      <c r="AV1086" s="4" t="s">
        <v>51</v>
      </c>
      <c r="AW1086" s="4" t="s">
        <v>2255</v>
      </c>
      <c r="AX1086" s="4" t="s">
        <v>51</v>
      </c>
      <c r="AY1086" s="4" t="s">
        <v>51</v>
      </c>
      <c r="AZ1086" s="4" t="s">
        <v>51</v>
      </c>
    </row>
    <row r="1087" spans="1:52" ht="30" customHeight="1" x14ac:dyDescent="0.3">
      <c r="A1087" s="19" t="s">
        <v>974</v>
      </c>
      <c r="B1087" s="19" t="s">
        <v>51</v>
      </c>
      <c r="C1087" s="19" t="s">
        <v>51</v>
      </c>
      <c r="D1087" s="20"/>
      <c r="E1087" s="21"/>
      <c r="F1087" s="22">
        <f>TRUNC(SUMIF(N1086:N1086, N1085, F1086:F1086),0)</f>
        <v>0</v>
      </c>
      <c r="G1087" s="21"/>
      <c r="H1087" s="22">
        <f>TRUNC(SUMIF(N1086:N1086, N1085, H1086:H1086),0)</f>
        <v>0</v>
      </c>
      <c r="I1087" s="21"/>
      <c r="J1087" s="22">
        <f>TRUNC(SUMIF(N1086:N1086, N1085, J1086:J1086),0)</f>
        <v>0</v>
      </c>
      <c r="K1087" s="21"/>
      <c r="L1087" s="22">
        <f>F1087+H1087+J1087</f>
        <v>0</v>
      </c>
      <c r="M1087" s="19" t="s">
        <v>51</v>
      </c>
      <c r="N1087" s="4" t="s">
        <v>81</v>
      </c>
      <c r="O1087" s="4" t="s">
        <v>81</v>
      </c>
      <c r="P1087" s="4" t="s">
        <v>51</v>
      </c>
      <c r="Q1087" s="4" t="s">
        <v>51</v>
      </c>
      <c r="R1087" s="4" t="s">
        <v>51</v>
      </c>
      <c r="AV1087" s="4" t="s">
        <v>51</v>
      </c>
      <c r="AW1087" s="4" t="s">
        <v>51</v>
      </c>
      <c r="AX1087" s="4" t="s">
        <v>51</v>
      </c>
      <c r="AY1087" s="4" t="s">
        <v>51</v>
      </c>
      <c r="AZ1087" s="4" t="s">
        <v>51</v>
      </c>
    </row>
    <row r="1088" spans="1:52" ht="30" customHeight="1" x14ac:dyDescent="0.3">
      <c r="A1088" s="20"/>
      <c r="B1088" s="20"/>
      <c r="C1088" s="20"/>
      <c r="D1088" s="20"/>
      <c r="E1088" s="21"/>
      <c r="F1088" s="22"/>
      <c r="G1088" s="21"/>
      <c r="H1088" s="22"/>
      <c r="I1088" s="21"/>
      <c r="J1088" s="22"/>
      <c r="K1088" s="21"/>
      <c r="L1088" s="22"/>
      <c r="M1088" s="20"/>
    </row>
    <row r="1089" spans="1:52" ht="30" customHeight="1" x14ac:dyDescent="0.3">
      <c r="A1089" s="14" t="s">
        <v>2256</v>
      </c>
      <c r="B1089" s="15"/>
      <c r="C1089" s="15"/>
      <c r="D1089" s="15"/>
      <c r="E1089" s="16"/>
      <c r="F1089" s="17"/>
      <c r="G1089" s="16"/>
      <c r="H1089" s="17"/>
      <c r="I1089" s="16"/>
      <c r="J1089" s="17"/>
      <c r="K1089" s="16"/>
      <c r="L1089" s="17"/>
      <c r="M1089" s="18"/>
      <c r="N1089" s="4" t="s">
        <v>1322</v>
      </c>
    </row>
    <row r="1090" spans="1:52" ht="30" customHeight="1" x14ac:dyDescent="0.3">
      <c r="A1090" s="19" t="s">
        <v>2249</v>
      </c>
      <c r="B1090" s="19" t="s">
        <v>1003</v>
      </c>
      <c r="C1090" s="19" t="s">
        <v>1004</v>
      </c>
      <c r="D1090" s="20">
        <v>7.0999999999999994E-2</v>
      </c>
      <c r="E1090" s="21">
        <f>단가대비표!O173</f>
        <v>0</v>
      </c>
      <c r="F1090" s="22">
        <f>TRUNC(E1090*D1090,1)</f>
        <v>0</v>
      </c>
      <c r="G1090" s="21">
        <f>단가대비표!P173</f>
        <v>0</v>
      </c>
      <c r="H1090" s="22">
        <f>TRUNC(G1090*D1090,1)</f>
        <v>0</v>
      </c>
      <c r="I1090" s="21">
        <f>단가대비표!V173</f>
        <v>0</v>
      </c>
      <c r="J1090" s="22">
        <f>TRUNC(I1090*D1090,1)</f>
        <v>0</v>
      </c>
      <c r="K1090" s="21">
        <f t="shared" ref="K1090:L1092" si="183">TRUNC(E1090+G1090+I1090,1)</f>
        <v>0</v>
      </c>
      <c r="L1090" s="22">
        <f t="shared" si="183"/>
        <v>0</v>
      </c>
      <c r="M1090" s="19" t="s">
        <v>51</v>
      </c>
      <c r="N1090" s="4" t="s">
        <v>1322</v>
      </c>
      <c r="O1090" s="4" t="s">
        <v>2250</v>
      </c>
      <c r="P1090" s="4" t="s">
        <v>63</v>
      </c>
      <c r="Q1090" s="4" t="s">
        <v>63</v>
      </c>
      <c r="R1090" s="4" t="s">
        <v>62</v>
      </c>
      <c r="V1090" s="2">
        <v>1</v>
      </c>
      <c r="AV1090" s="4" t="s">
        <v>51</v>
      </c>
      <c r="AW1090" s="4" t="s">
        <v>2257</v>
      </c>
      <c r="AX1090" s="4" t="s">
        <v>51</v>
      </c>
      <c r="AY1090" s="4" t="s">
        <v>51</v>
      </c>
      <c r="AZ1090" s="4" t="s">
        <v>51</v>
      </c>
    </row>
    <row r="1091" spans="1:52" ht="30" customHeight="1" x14ac:dyDescent="0.3">
      <c r="A1091" s="19" t="s">
        <v>1002</v>
      </c>
      <c r="B1091" s="19" t="s">
        <v>1003</v>
      </c>
      <c r="C1091" s="19" t="s">
        <v>1004</v>
      </c>
      <c r="D1091" s="20">
        <v>3.5999999999999997E-2</v>
      </c>
      <c r="E1091" s="21">
        <f>단가대비표!O158</f>
        <v>0</v>
      </c>
      <c r="F1091" s="22">
        <f>TRUNC(E1091*D1091,1)</f>
        <v>0</v>
      </c>
      <c r="G1091" s="21">
        <f>단가대비표!P158</f>
        <v>0</v>
      </c>
      <c r="H1091" s="22">
        <f>TRUNC(G1091*D1091,1)</f>
        <v>0</v>
      </c>
      <c r="I1091" s="21">
        <f>단가대비표!V158</f>
        <v>0</v>
      </c>
      <c r="J1091" s="22">
        <f>TRUNC(I1091*D1091,1)</f>
        <v>0</v>
      </c>
      <c r="K1091" s="21">
        <f t="shared" si="183"/>
        <v>0</v>
      </c>
      <c r="L1091" s="22">
        <f t="shared" si="183"/>
        <v>0</v>
      </c>
      <c r="M1091" s="19" t="s">
        <v>51</v>
      </c>
      <c r="N1091" s="4" t="s">
        <v>1322</v>
      </c>
      <c r="O1091" s="4" t="s">
        <v>1005</v>
      </c>
      <c r="P1091" s="4" t="s">
        <v>63</v>
      </c>
      <c r="Q1091" s="4" t="s">
        <v>63</v>
      </c>
      <c r="R1091" s="4" t="s">
        <v>62</v>
      </c>
      <c r="V1091" s="2">
        <v>1</v>
      </c>
      <c r="AV1091" s="4" t="s">
        <v>51</v>
      </c>
      <c r="AW1091" s="4" t="s">
        <v>2258</v>
      </c>
      <c r="AX1091" s="4" t="s">
        <v>51</v>
      </c>
      <c r="AY1091" s="4" t="s">
        <v>51</v>
      </c>
      <c r="AZ1091" s="4" t="s">
        <v>51</v>
      </c>
    </row>
    <row r="1092" spans="1:52" ht="30" customHeight="1" x14ac:dyDescent="0.3">
      <c r="A1092" s="19" t="s">
        <v>1200</v>
      </c>
      <c r="B1092" s="19" t="s">
        <v>1296</v>
      </c>
      <c r="C1092" s="19" t="s">
        <v>168</v>
      </c>
      <c r="D1092" s="20">
        <v>1</v>
      </c>
      <c r="E1092" s="21">
        <v>0</v>
      </c>
      <c r="F1092" s="22">
        <f>TRUNC(E1092*D1092,1)</f>
        <v>0</v>
      </c>
      <c r="G1092" s="21">
        <v>0</v>
      </c>
      <c r="H1092" s="22">
        <f>TRUNC(G1092*D1092,1)</f>
        <v>0</v>
      </c>
      <c r="I1092" s="21">
        <f>TRUNC(SUMIF(V1090:V1092, RIGHTB(O1092, 1), H1090:H1092)*U1092, 2)</f>
        <v>0</v>
      </c>
      <c r="J1092" s="22">
        <f>TRUNC(I1092*D1092,1)</f>
        <v>0</v>
      </c>
      <c r="K1092" s="21">
        <f t="shared" si="183"/>
        <v>0</v>
      </c>
      <c r="L1092" s="22">
        <f t="shared" si="183"/>
        <v>0</v>
      </c>
      <c r="M1092" s="19" t="s">
        <v>51</v>
      </c>
      <c r="N1092" s="4" t="s">
        <v>1322</v>
      </c>
      <c r="O1092" s="4" t="s">
        <v>571</v>
      </c>
      <c r="P1092" s="4" t="s">
        <v>63</v>
      </c>
      <c r="Q1092" s="4" t="s">
        <v>63</v>
      </c>
      <c r="R1092" s="4" t="s">
        <v>63</v>
      </c>
      <c r="S1092" s="2">
        <v>1</v>
      </c>
      <c r="T1092" s="2">
        <v>2</v>
      </c>
      <c r="U1092" s="2">
        <v>0.03</v>
      </c>
      <c r="AV1092" s="4" t="s">
        <v>51</v>
      </c>
      <c r="AW1092" s="4" t="s">
        <v>2259</v>
      </c>
      <c r="AX1092" s="4" t="s">
        <v>51</v>
      </c>
      <c r="AY1092" s="4" t="s">
        <v>51</v>
      </c>
      <c r="AZ1092" s="4" t="s">
        <v>51</v>
      </c>
    </row>
    <row r="1093" spans="1:52" ht="30" customHeight="1" x14ac:dyDescent="0.3">
      <c r="A1093" s="19" t="s">
        <v>974</v>
      </c>
      <c r="B1093" s="19" t="s">
        <v>51</v>
      </c>
      <c r="C1093" s="19" t="s">
        <v>51</v>
      </c>
      <c r="D1093" s="20"/>
      <c r="E1093" s="21"/>
      <c r="F1093" s="22">
        <f>TRUNC(SUMIF(N1090:N1092, N1089, F1090:F1092),0)</f>
        <v>0</v>
      </c>
      <c r="G1093" s="21"/>
      <c r="H1093" s="22">
        <f>TRUNC(SUMIF(N1090:N1092, N1089, H1090:H1092),0)</f>
        <v>0</v>
      </c>
      <c r="I1093" s="21"/>
      <c r="J1093" s="22">
        <f>TRUNC(SUMIF(N1090:N1092, N1089, J1090:J1092),0)</f>
        <v>0</v>
      </c>
      <c r="K1093" s="21"/>
      <c r="L1093" s="22">
        <f>F1093+H1093+J1093</f>
        <v>0</v>
      </c>
      <c r="M1093" s="19" t="s">
        <v>51</v>
      </c>
      <c r="N1093" s="4" t="s">
        <v>81</v>
      </c>
      <c r="O1093" s="4" t="s">
        <v>81</v>
      </c>
      <c r="P1093" s="4" t="s">
        <v>51</v>
      </c>
      <c r="Q1093" s="4" t="s">
        <v>51</v>
      </c>
      <c r="R1093" s="4" t="s">
        <v>51</v>
      </c>
      <c r="AV1093" s="4" t="s">
        <v>51</v>
      </c>
      <c r="AW1093" s="4" t="s">
        <v>51</v>
      </c>
      <c r="AX1093" s="4" t="s">
        <v>51</v>
      </c>
      <c r="AY1093" s="4" t="s">
        <v>51</v>
      </c>
      <c r="AZ1093" s="4" t="s">
        <v>51</v>
      </c>
    </row>
    <row r="1094" spans="1:52" ht="30" customHeight="1" x14ac:dyDescent="0.3">
      <c r="A1094" s="20"/>
      <c r="B1094" s="20"/>
      <c r="C1094" s="20"/>
      <c r="D1094" s="20"/>
      <c r="E1094" s="21"/>
      <c r="F1094" s="22"/>
      <c r="G1094" s="21"/>
      <c r="H1094" s="22"/>
      <c r="I1094" s="21"/>
      <c r="J1094" s="22"/>
      <c r="K1094" s="21"/>
      <c r="L1094" s="22"/>
      <c r="M1094" s="20"/>
    </row>
    <row r="1095" spans="1:52" ht="30" customHeight="1" x14ac:dyDescent="0.3">
      <c r="A1095" s="14" t="s">
        <v>2260</v>
      </c>
      <c r="B1095" s="15"/>
      <c r="C1095" s="15"/>
      <c r="D1095" s="15"/>
      <c r="E1095" s="16"/>
      <c r="F1095" s="17"/>
      <c r="G1095" s="16"/>
      <c r="H1095" s="17"/>
      <c r="I1095" s="16"/>
      <c r="J1095" s="17"/>
      <c r="K1095" s="16"/>
      <c r="L1095" s="17"/>
      <c r="M1095" s="18"/>
      <c r="N1095" s="4" t="s">
        <v>1327</v>
      </c>
    </row>
    <row r="1096" spans="1:52" ht="30" customHeight="1" x14ac:dyDescent="0.3">
      <c r="A1096" s="19" t="s">
        <v>2232</v>
      </c>
      <c r="B1096" s="19" t="s">
        <v>2236</v>
      </c>
      <c r="C1096" s="19" t="s">
        <v>999</v>
      </c>
      <c r="D1096" s="20">
        <v>1093</v>
      </c>
      <c r="E1096" s="21">
        <f>단가대비표!O29</f>
        <v>0</v>
      </c>
      <c r="F1096" s="22">
        <f>TRUNC(E1096*D1096,1)</f>
        <v>0</v>
      </c>
      <c r="G1096" s="21">
        <f>단가대비표!P29</f>
        <v>0</v>
      </c>
      <c r="H1096" s="22">
        <f>TRUNC(G1096*D1096,1)</f>
        <v>0</v>
      </c>
      <c r="I1096" s="21">
        <f>단가대비표!V29</f>
        <v>0</v>
      </c>
      <c r="J1096" s="22">
        <f>TRUNC(I1096*D1096,1)</f>
        <v>0</v>
      </c>
      <c r="K1096" s="21">
        <f t="shared" ref="K1096:L1098" si="184">TRUNC(E1096+G1096+I1096,1)</f>
        <v>0</v>
      </c>
      <c r="L1096" s="22">
        <f t="shared" si="184"/>
        <v>0</v>
      </c>
      <c r="M1096" s="19" t="s">
        <v>51</v>
      </c>
      <c r="N1096" s="4" t="s">
        <v>1327</v>
      </c>
      <c r="O1096" s="4" t="s">
        <v>2237</v>
      </c>
      <c r="P1096" s="4" t="s">
        <v>63</v>
      </c>
      <c r="Q1096" s="4" t="s">
        <v>63</v>
      </c>
      <c r="R1096" s="4" t="s">
        <v>62</v>
      </c>
      <c r="AV1096" s="4" t="s">
        <v>51</v>
      </c>
      <c r="AW1096" s="4" t="s">
        <v>2261</v>
      </c>
      <c r="AX1096" s="4" t="s">
        <v>51</v>
      </c>
      <c r="AY1096" s="4" t="s">
        <v>51</v>
      </c>
      <c r="AZ1096" s="4" t="s">
        <v>51</v>
      </c>
    </row>
    <row r="1097" spans="1:52" ht="30" customHeight="1" x14ac:dyDescent="0.3">
      <c r="A1097" s="19" t="s">
        <v>527</v>
      </c>
      <c r="B1097" s="19" t="s">
        <v>2039</v>
      </c>
      <c r="C1097" s="19" t="s">
        <v>86</v>
      </c>
      <c r="D1097" s="20">
        <v>0.78</v>
      </c>
      <c r="E1097" s="21">
        <f>단가대비표!O9</f>
        <v>0</v>
      </c>
      <c r="F1097" s="22">
        <f>TRUNC(E1097*D1097,1)</f>
        <v>0</v>
      </c>
      <c r="G1097" s="21">
        <f>단가대비표!P9</f>
        <v>0</v>
      </c>
      <c r="H1097" s="22">
        <f>TRUNC(G1097*D1097,1)</f>
        <v>0</v>
      </c>
      <c r="I1097" s="21">
        <f>단가대비표!V9</f>
        <v>0</v>
      </c>
      <c r="J1097" s="22">
        <f>TRUNC(I1097*D1097,1)</f>
        <v>0</v>
      </c>
      <c r="K1097" s="21">
        <f t="shared" si="184"/>
        <v>0</v>
      </c>
      <c r="L1097" s="22">
        <f t="shared" si="184"/>
        <v>0</v>
      </c>
      <c r="M1097" s="19" t="s">
        <v>1204</v>
      </c>
      <c r="N1097" s="4" t="s">
        <v>1327</v>
      </c>
      <c r="O1097" s="4" t="s">
        <v>2040</v>
      </c>
      <c r="P1097" s="4" t="s">
        <v>63</v>
      </c>
      <c r="Q1097" s="4" t="s">
        <v>63</v>
      </c>
      <c r="R1097" s="4" t="s">
        <v>62</v>
      </c>
      <c r="AV1097" s="4" t="s">
        <v>51</v>
      </c>
      <c r="AW1097" s="4" t="s">
        <v>2262</v>
      </c>
      <c r="AX1097" s="4" t="s">
        <v>51</v>
      </c>
      <c r="AY1097" s="4" t="s">
        <v>51</v>
      </c>
      <c r="AZ1097" s="4" t="s">
        <v>51</v>
      </c>
    </row>
    <row r="1098" spans="1:52" ht="30" customHeight="1" x14ac:dyDescent="0.3">
      <c r="A1098" s="19" t="s">
        <v>1002</v>
      </c>
      <c r="B1098" s="19" t="s">
        <v>1003</v>
      </c>
      <c r="C1098" s="19" t="s">
        <v>1004</v>
      </c>
      <c r="D1098" s="20">
        <v>0.43</v>
      </c>
      <c r="E1098" s="21">
        <f>단가대비표!O158</f>
        <v>0</v>
      </c>
      <c r="F1098" s="22">
        <f>TRUNC(E1098*D1098,1)</f>
        <v>0</v>
      </c>
      <c r="G1098" s="21">
        <f>단가대비표!P158</f>
        <v>0</v>
      </c>
      <c r="H1098" s="22">
        <f>TRUNC(G1098*D1098,1)</f>
        <v>0</v>
      </c>
      <c r="I1098" s="21">
        <f>단가대비표!V158</f>
        <v>0</v>
      </c>
      <c r="J1098" s="22">
        <f>TRUNC(I1098*D1098,1)</f>
        <v>0</v>
      </c>
      <c r="K1098" s="21">
        <f t="shared" si="184"/>
        <v>0</v>
      </c>
      <c r="L1098" s="22">
        <f t="shared" si="184"/>
        <v>0</v>
      </c>
      <c r="M1098" s="19" t="s">
        <v>51</v>
      </c>
      <c r="N1098" s="4" t="s">
        <v>1327</v>
      </c>
      <c r="O1098" s="4" t="s">
        <v>1005</v>
      </c>
      <c r="P1098" s="4" t="s">
        <v>63</v>
      </c>
      <c r="Q1098" s="4" t="s">
        <v>63</v>
      </c>
      <c r="R1098" s="4" t="s">
        <v>62</v>
      </c>
      <c r="AV1098" s="4" t="s">
        <v>51</v>
      </c>
      <c r="AW1098" s="4" t="s">
        <v>2263</v>
      </c>
      <c r="AX1098" s="4" t="s">
        <v>51</v>
      </c>
      <c r="AY1098" s="4" t="s">
        <v>51</v>
      </c>
      <c r="AZ1098" s="4" t="s">
        <v>51</v>
      </c>
    </row>
    <row r="1099" spans="1:52" ht="30" customHeight="1" x14ac:dyDescent="0.3">
      <c r="A1099" s="19" t="s">
        <v>974</v>
      </c>
      <c r="B1099" s="19" t="s">
        <v>51</v>
      </c>
      <c r="C1099" s="19" t="s">
        <v>51</v>
      </c>
      <c r="D1099" s="20"/>
      <c r="E1099" s="21"/>
      <c r="F1099" s="22">
        <f>TRUNC(SUMIF(N1096:N1098, N1095, F1096:F1098),0)</f>
        <v>0</v>
      </c>
      <c r="G1099" s="21"/>
      <c r="H1099" s="22">
        <f>TRUNC(SUMIF(N1096:N1098, N1095, H1096:H1098),0)</f>
        <v>0</v>
      </c>
      <c r="I1099" s="21"/>
      <c r="J1099" s="22">
        <f>TRUNC(SUMIF(N1096:N1098, N1095, J1096:J1098),0)</f>
        <v>0</v>
      </c>
      <c r="K1099" s="21"/>
      <c r="L1099" s="22">
        <f>F1099+H1099+J1099</f>
        <v>0</v>
      </c>
      <c r="M1099" s="19" t="s">
        <v>51</v>
      </c>
      <c r="N1099" s="4" t="s">
        <v>81</v>
      </c>
      <c r="O1099" s="4" t="s">
        <v>81</v>
      </c>
      <c r="P1099" s="4" t="s">
        <v>51</v>
      </c>
      <c r="Q1099" s="4" t="s">
        <v>51</v>
      </c>
      <c r="R1099" s="4" t="s">
        <v>51</v>
      </c>
      <c r="AV1099" s="4" t="s">
        <v>51</v>
      </c>
      <c r="AW1099" s="4" t="s">
        <v>51</v>
      </c>
      <c r="AX1099" s="4" t="s">
        <v>51</v>
      </c>
      <c r="AY1099" s="4" t="s">
        <v>51</v>
      </c>
      <c r="AZ1099" s="4" t="s">
        <v>51</v>
      </c>
    </row>
    <row r="1100" spans="1:52" ht="30" customHeight="1" x14ac:dyDescent="0.3">
      <c r="A1100" s="20"/>
      <c r="B1100" s="20"/>
      <c r="C1100" s="20"/>
      <c r="D1100" s="20"/>
      <c r="E1100" s="21"/>
      <c r="F1100" s="22"/>
      <c r="G1100" s="21"/>
      <c r="H1100" s="22"/>
      <c r="I1100" s="21"/>
      <c r="J1100" s="22"/>
      <c r="K1100" s="21"/>
      <c r="L1100" s="22"/>
      <c r="M1100" s="20"/>
    </row>
    <row r="1101" spans="1:52" ht="30" customHeight="1" x14ac:dyDescent="0.3">
      <c r="A1101" s="14" t="s">
        <v>2264</v>
      </c>
      <c r="B1101" s="15"/>
      <c r="C1101" s="15"/>
      <c r="D1101" s="15"/>
      <c r="E1101" s="16"/>
      <c r="F1101" s="17"/>
      <c r="G1101" s="16"/>
      <c r="H1101" s="17"/>
      <c r="I1101" s="16"/>
      <c r="J1101" s="17"/>
      <c r="K1101" s="16"/>
      <c r="L1101" s="17"/>
      <c r="M1101" s="18"/>
      <c r="N1101" s="4" t="s">
        <v>1332</v>
      </c>
    </row>
    <row r="1102" spans="1:52" ht="30" customHeight="1" x14ac:dyDescent="0.3">
      <c r="A1102" s="19" t="s">
        <v>2146</v>
      </c>
      <c r="B1102" s="19" t="s">
        <v>1003</v>
      </c>
      <c r="C1102" s="19" t="s">
        <v>1004</v>
      </c>
      <c r="D1102" s="20">
        <v>1.4999999999999999E-2</v>
      </c>
      <c r="E1102" s="21">
        <f>단가대비표!O177</f>
        <v>0</v>
      </c>
      <c r="F1102" s="22">
        <f>TRUNC(E1102*D1102,1)</f>
        <v>0</v>
      </c>
      <c r="G1102" s="21">
        <f>단가대비표!P177</f>
        <v>0</v>
      </c>
      <c r="H1102" s="22">
        <f>TRUNC(G1102*D1102,1)</f>
        <v>0</v>
      </c>
      <c r="I1102" s="21">
        <f>단가대비표!V177</f>
        <v>0</v>
      </c>
      <c r="J1102" s="22">
        <f>TRUNC(I1102*D1102,1)</f>
        <v>0</v>
      </c>
      <c r="K1102" s="21">
        <f>TRUNC(E1102+G1102+I1102,1)</f>
        <v>0</v>
      </c>
      <c r="L1102" s="22">
        <f>TRUNC(F1102+H1102+J1102,1)</f>
        <v>0</v>
      </c>
      <c r="M1102" s="19" t="s">
        <v>51</v>
      </c>
      <c r="N1102" s="4" t="s">
        <v>1332</v>
      </c>
      <c r="O1102" s="4" t="s">
        <v>2147</v>
      </c>
      <c r="P1102" s="4" t="s">
        <v>63</v>
      </c>
      <c r="Q1102" s="4" t="s">
        <v>63</v>
      </c>
      <c r="R1102" s="4" t="s">
        <v>62</v>
      </c>
      <c r="AV1102" s="4" t="s">
        <v>51</v>
      </c>
      <c r="AW1102" s="4" t="s">
        <v>2265</v>
      </c>
      <c r="AX1102" s="4" t="s">
        <v>51</v>
      </c>
      <c r="AY1102" s="4" t="s">
        <v>51</v>
      </c>
      <c r="AZ1102" s="4" t="s">
        <v>51</v>
      </c>
    </row>
    <row r="1103" spans="1:52" ht="30" customHeight="1" x14ac:dyDescent="0.3">
      <c r="A1103" s="19" t="s">
        <v>974</v>
      </c>
      <c r="B1103" s="19" t="s">
        <v>51</v>
      </c>
      <c r="C1103" s="19" t="s">
        <v>51</v>
      </c>
      <c r="D1103" s="20"/>
      <c r="E1103" s="21"/>
      <c r="F1103" s="22">
        <f>TRUNC(SUMIF(N1102:N1102, N1101, F1102:F1102),0)</f>
        <v>0</v>
      </c>
      <c r="G1103" s="21"/>
      <c r="H1103" s="22">
        <f>TRUNC(SUMIF(N1102:N1102, N1101, H1102:H1102),0)</f>
        <v>0</v>
      </c>
      <c r="I1103" s="21"/>
      <c r="J1103" s="22">
        <f>TRUNC(SUMIF(N1102:N1102, N1101, J1102:J1102),0)</f>
        <v>0</v>
      </c>
      <c r="K1103" s="21"/>
      <c r="L1103" s="22">
        <f>F1103+H1103+J1103</f>
        <v>0</v>
      </c>
      <c r="M1103" s="19" t="s">
        <v>51</v>
      </c>
      <c r="N1103" s="4" t="s">
        <v>81</v>
      </c>
      <c r="O1103" s="4" t="s">
        <v>81</v>
      </c>
      <c r="P1103" s="4" t="s">
        <v>51</v>
      </c>
      <c r="Q1103" s="4" t="s">
        <v>51</v>
      </c>
      <c r="R1103" s="4" t="s">
        <v>51</v>
      </c>
      <c r="AV1103" s="4" t="s">
        <v>51</v>
      </c>
      <c r="AW1103" s="4" t="s">
        <v>51</v>
      </c>
      <c r="AX1103" s="4" t="s">
        <v>51</v>
      </c>
      <c r="AY1103" s="4" t="s">
        <v>51</v>
      </c>
      <c r="AZ1103" s="4" t="s">
        <v>51</v>
      </c>
    </row>
    <row r="1104" spans="1:52" ht="30" customHeight="1" x14ac:dyDescent="0.3">
      <c r="A1104" s="20"/>
      <c r="B1104" s="20"/>
      <c r="C1104" s="20"/>
      <c r="D1104" s="20"/>
      <c r="E1104" s="21"/>
      <c r="F1104" s="22"/>
      <c r="G1104" s="21"/>
      <c r="H1104" s="22"/>
      <c r="I1104" s="21"/>
      <c r="J1104" s="22"/>
      <c r="K1104" s="21"/>
      <c r="L1104" s="22"/>
      <c r="M1104" s="20"/>
    </row>
    <row r="1105" spans="1:52" ht="30" customHeight="1" x14ac:dyDescent="0.3">
      <c r="A1105" s="14" t="s">
        <v>2266</v>
      </c>
      <c r="B1105" s="15"/>
      <c r="C1105" s="15"/>
      <c r="D1105" s="15"/>
      <c r="E1105" s="16"/>
      <c r="F1105" s="17"/>
      <c r="G1105" s="16"/>
      <c r="H1105" s="17"/>
      <c r="I1105" s="16"/>
      <c r="J1105" s="17"/>
      <c r="K1105" s="16"/>
      <c r="L1105" s="17"/>
      <c r="M1105" s="18"/>
      <c r="N1105" s="4" t="s">
        <v>1337</v>
      </c>
    </row>
    <row r="1106" spans="1:52" ht="30" customHeight="1" x14ac:dyDescent="0.3">
      <c r="A1106" s="19" t="s">
        <v>1132</v>
      </c>
      <c r="B1106" s="19" t="s">
        <v>1003</v>
      </c>
      <c r="C1106" s="19" t="s">
        <v>1004</v>
      </c>
      <c r="D1106" s="20">
        <v>4.3999999999999997E-2</v>
      </c>
      <c r="E1106" s="21">
        <f>단가대비표!O172</f>
        <v>0</v>
      </c>
      <c r="F1106" s="22">
        <f>TRUNC(E1106*D1106,1)</f>
        <v>0</v>
      </c>
      <c r="G1106" s="21">
        <f>단가대비표!P172</f>
        <v>0</v>
      </c>
      <c r="H1106" s="22">
        <f>TRUNC(G1106*D1106,1)</f>
        <v>0</v>
      </c>
      <c r="I1106" s="21">
        <f>단가대비표!V172</f>
        <v>0</v>
      </c>
      <c r="J1106" s="22">
        <f>TRUNC(I1106*D1106,1)</f>
        <v>0</v>
      </c>
      <c r="K1106" s="21">
        <f t="shared" ref="K1106:L1108" si="185">TRUNC(E1106+G1106+I1106,1)</f>
        <v>0</v>
      </c>
      <c r="L1106" s="22">
        <f t="shared" si="185"/>
        <v>0</v>
      </c>
      <c r="M1106" s="19" t="s">
        <v>51</v>
      </c>
      <c r="N1106" s="4" t="s">
        <v>1337</v>
      </c>
      <c r="O1106" s="4" t="s">
        <v>1133</v>
      </c>
      <c r="P1106" s="4" t="s">
        <v>63</v>
      </c>
      <c r="Q1106" s="4" t="s">
        <v>63</v>
      </c>
      <c r="R1106" s="4" t="s">
        <v>62</v>
      </c>
      <c r="V1106" s="2">
        <v>1</v>
      </c>
      <c r="AV1106" s="4" t="s">
        <v>51</v>
      </c>
      <c r="AW1106" s="4" t="s">
        <v>2267</v>
      </c>
      <c r="AX1106" s="4" t="s">
        <v>51</v>
      </c>
      <c r="AY1106" s="4" t="s">
        <v>51</v>
      </c>
      <c r="AZ1106" s="4" t="s">
        <v>51</v>
      </c>
    </row>
    <row r="1107" spans="1:52" ht="30" customHeight="1" x14ac:dyDescent="0.3">
      <c r="A1107" s="19" t="s">
        <v>1002</v>
      </c>
      <c r="B1107" s="19" t="s">
        <v>1003</v>
      </c>
      <c r="C1107" s="19" t="s">
        <v>1004</v>
      </c>
      <c r="D1107" s="20">
        <v>2.1999999999999999E-2</v>
      </c>
      <c r="E1107" s="21">
        <f>단가대비표!O158</f>
        <v>0</v>
      </c>
      <c r="F1107" s="22">
        <f>TRUNC(E1107*D1107,1)</f>
        <v>0</v>
      </c>
      <c r="G1107" s="21">
        <f>단가대비표!P158</f>
        <v>0</v>
      </c>
      <c r="H1107" s="22">
        <f>TRUNC(G1107*D1107,1)</f>
        <v>0</v>
      </c>
      <c r="I1107" s="21">
        <f>단가대비표!V158</f>
        <v>0</v>
      </c>
      <c r="J1107" s="22">
        <f>TRUNC(I1107*D1107,1)</f>
        <v>0</v>
      </c>
      <c r="K1107" s="21">
        <f t="shared" si="185"/>
        <v>0</v>
      </c>
      <c r="L1107" s="22">
        <f t="shared" si="185"/>
        <v>0</v>
      </c>
      <c r="M1107" s="19" t="s">
        <v>51</v>
      </c>
      <c r="N1107" s="4" t="s">
        <v>1337</v>
      </c>
      <c r="O1107" s="4" t="s">
        <v>1005</v>
      </c>
      <c r="P1107" s="4" t="s">
        <v>63</v>
      </c>
      <c r="Q1107" s="4" t="s">
        <v>63</v>
      </c>
      <c r="R1107" s="4" t="s">
        <v>62</v>
      </c>
      <c r="V1107" s="2">
        <v>1</v>
      </c>
      <c r="AV1107" s="4" t="s">
        <v>51</v>
      </c>
      <c r="AW1107" s="4" t="s">
        <v>2268</v>
      </c>
      <c r="AX1107" s="4" t="s">
        <v>51</v>
      </c>
      <c r="AY1107" s="4" t="s">
        <v>51</v>
      </c>
      <c r="AZ1107" s="4" t="s">
        <v>51</v>
      </c>
    </row>
    <row r="1108" spans="1:52" ht="30" customHeight="1" x14ac:dyDescent="0.3">
      <c r="A1108" s="19" t="s">
        <v>1200</v>
      </c>
      <c r="B1108" s="19" t="s">
        <v>1201</v>
      </c>
      <c r="C1108" s="19" t="s">
        <v>168</v>
      </c>
      <c r="D1108" s="20">
        <v>1</v>
      </c>
      <c r="E1108" s="21">
        <v>0</v>
      </c>
      <c r="F1108" s="22">
        <f>TRUNC(E1108*D1108,1)</f>
        <v>0</v>
      </c>
      <c r="G1108" s="21">
        <v>0</v>
      </c>
      <c r="H1108" s="22">
        <f>TRUNC(G1108*D1108,1)</f>
        <v>0</v>
      </c>
      <c r="I1108" s="21">
        <f>TRUNC(SUMIF(V1106:V1108, RIGHTB(O1108, 1), H1106:H1108)*U1108, 2)</f>
        <v>0</v>
      </c>
      <c r="J1108" s="22">
        <f>TRUNC(I1108*D1108,1)</f>
        <v>0</v>
      </c>
      <c r="K1108" s="21">
        <f t="shared" si="185"/>
        <v>0</v>
      </c>
      <c r="L1108" s="22">
        <f t="shared" si="185"/>
        <v>0</v>
      </c>
      <c r="M1108" s="19" t="s">
        <v>51</v>
      </c>
      <c r="N1108" s="4" t="s">
        <v>1337</v>
      </c>
      <c r="O1108" s="4" t="s">
        <v>571</v>
      </c>
      <c r="P1108" s="4" t="s">
        <v>63</v>
      </c>
      <c r="Q1108" s="4" t="s">
        <v>63</v>
      </c>
      <c r="R1108" s="4" t="s">
        <v>63</v>
      </c>
      <c r="S1108" s="2">
        <v>1</v>
      </c>
      <c r="T1108" s="2">
        <v>2</v>
      </c>
      <c r="U1108" s="2">
        <v>0.02</v>
      </c>
      <c r="AV1108" s="4" t="s">
        <v>51</v>
      </c>
      <c r="AW1108" s="4" t="s">
        <v>2269</v>
      </c>
      <c r="AX1108" s="4" t="s">
        <v>51</v>
      </c>
      <c r="AY1108" s="4" t="s">
        <v>51</v>
      </c>
      <c r="AZ1108" s="4" t="s">
        <v>51</v>
      </c>
    </row>
    <row r="1109" spans="1:52" ht="30" customHeight="1" x14ac:dyDescent="0.3">
      <c r="A1109" s="19" t="s">
        <v>974</v>
      </c>
      <c r="B1109" s="19" t="s">
        <v>51</v>
      </c>
      <c r="C1109" s="19" t="s">
        <v>51</v>
      </c>
      <c r="D1109" s="20"/>
      <c r="E1109" s="21"/>
      <c r="F1109" s="22">
        <f>TRUNC(SUMIF(N1106:N1108, N1105, F1106:F1108),0)</f>
        <v>0</v>
      </c>
      <c r="G1109" s="21"/>
      <c r="H1109" s="22">
        <f>TRUNC(SUMIF(N1106:N1108, N1105, H1106:H1108),0)</f>
        <v>0</v>
      </c>
      <c r="I1109" s="21"/>
      <c r="J1109" s="22">
        <f>TRUNC(SUMIF(N1106:N1108, N1105, J1106:J1108),0)</f>
        <v>0</v>
      </c>
      <c r="K1109" s="21"/>
      <c r="L1109" s="22">
        <f>F1109+H1109+J1109</f>
        <v>0</v>
      </c>
      <c r="M1109" s="19" t="s">
        <v>51</v>
      </c>
      <c r="N1109" s="4" t="s">
        <v>81</v>
      </c>
      <c r="O1109" s="4" t="s">
        <v>81</v>
      </c>
      <c r="P1109" s="4" t="s">
        <v>51</v>
      </c>
      <c r="Q1109" s="4" t="s">
        <v>51</v>
      </c>
      <c r="R1109" s="4" t="s">
        <v>51</v>
      </c>
      <c r="AV1109" s="4" t="s">
        <v>51</v>
      </c>
      <c r="AW1109" s="4" t="s">
        <v>51</v>
      </c>
      <c r="AX1109" s="4" t="s">
        <v>51</v>
      </c>
      <c r="AY1109" s="4" t="s">
        <v>51</v>
      </c>
      <c r="AZ1109" s="4" t="s">
        <v>51</v>
      </c>
    </row>
    <row r="1110" spans="1:52" ht="30" customHeight="1" x14ac:dyDescent="0.3">
      <c r="A1110" s="20"/>
      <c r="B1110" s="20"/>
      <c r="C1110" s="20"/>
      <c r="D1110" s="20"/>
      <c r="E1110" s="21"/>
      <c r="F1110" s="22"/>
      <c r="G1110" s="21"/>
      <c r="H1110" s="22"/>
      <c r="I1110" s="21"/>
      <c r="J1110" s="22"/>
      <c r="K1110" s="21"/>
      <c r="L1110" s="22"/>
      <c r="M1110" s="20"/>
    </row>
    <row r="1111" spans="1:52" ht="30" customHeight="1" x14ac:dyDescent="0.3">
      <c r="A1111" s="14" t="s">
        <v>2270</v>
      </c>
      <c r="B1111" s="15"/>
      <c r="C1111" s="15"/>
      <c r="D1111" s="15"/>
      <c r="E1111" s="16"/>
      <c r="F1111" s="17"/>
      <c r="G1111" s="16"/>
      <c r="H1111" s="17"/>
      <c r="I1111" s="16"/>
      <c r="J1111" s="17"/>
      <c r="K1111" s="16"/>
      <c r="L1111" s="17"/>
      <c r="M1111" s="18"/>
      <c r="N1111" s="4" t="s">
        <v>1343</v>
      </c>
    </row>
    <row r="1112" spans="1:52" ht="30" customHeight="1" x14ac:dyDescent="0.3">
      <c r="A1112" s="19" t="s">
        <v>521</v>
      </c>
      <c r="B1112" s="19" t="s">
        <v>2036</v>
      </c>
      <c r="C1112" s="19" t="s">
        <v>999</v>
      </c>
      <c r="D1112" s="20">
        <v>13.05</v>
      </c>
      <c r="E1112" s="21">
        <f>단가대비표!O26</f>
        <v>0</v>
      </c>
      <c r="F1112" s="22">
        <f>TRUNC(E1112*D1112,1)</f>
        <v>0</v>
      </c>
      <c r="G1112" s="21">
        <f>단가대비표!P26</f>
        <v>0</v>
      </c>
      <c r="H1112" s="22">
        <f>TRUNC(G1112*D1112,1)</f>
        <v>0</v>
      </c>
      <c r="I1112" s="21">
        <f>단가대비표!V26</f>
        <v>0</v>
      </c>
      <c r="J1112" s="22">
        <f>TRUNC(I1112*D1112,1)</f>
        <v>0</v>
      </c>
      <c r="K1112" s="21">
        <f t="shared" ref="K1112:L1114" si="186">TRUNC(E1112+G1112+I1112,1)</f>
        <v>0</v>
      </c>
      <c r="L1112" s="22">
        <f t="shared" si="186"/>
        <v>0</v>
      </c>
      <c r="M1112" s="19" t="s">
        <v>1204</v>
      </c>
      <c r="N1112" s="4" t="s">
        <v>1343</v>
      </c>
      <c r="O1112" s="4" t="s">
        <v>2037</v>
      </c>
      <c r="P1112" s="4" t="s">
        <v>63</v>
      </c>
      <c r="Q1112" s="4" t="s">
        <v>63</v>
      </c>
      <c r="R1112" s="4" t="s">
        <v>62</v>
      </c>
      <c r="AV1112" s="4" t="s">
        <v>51</v>
      </c>
      <c r="AW1112" s="4" t="s">
        <v>2271</v>
      </c>
      <c r="AX1112" s="4" t="s">
        <v>51</v>
      </c>
      <c r="AY1112" s="4" t="s">
        <v>51</v>
      </c>
      <c r="AZ1112" s="4" t="s">
        <v>51</v>
      </c>
    </row>
    <row r="1113" spans="1:52" ht="30" customHeight="1" x14ac:dyDescent="0.3">
      <c r="A1113" s="19" t="s">
        <v>527</v>
      </c>
      <c r="B1113" s="19" t="s">
        <v>2039</v>
      </c>
      <c r="C1113" s="19" t="s">
        <v>86</v>
      </c>
      <c r="D1113" s="20">
        <v>1.7000000000000001E-2</v>
      </c>
      <c r="E1113" s="21">
        <f>단가대비표!O9</f>
        <v>0</v>
      </c>
      <c r="F1113" s="22">
        <f>TRUNC(E1113*D1113,1)</f>
        <v>0</v>
      </c>
      <c r="G1113" s="21">
        <f>단가대비표!P9</f>
        <v>0</v>
      </c>
      <c r="H1113" s="22">
        <f>TRUNC(G1113*D1113,1)</f>
        <v>0</v>
      </c>
      <c r="I1113" s="21">
        <f>단가대비표!V9</f>
        <v>0</v>
      </c>
      <c r="J1113" s="22">
        <f>TRUNC(I1113*D1113,1)</f>
        <v>0</v>
      </c>
      <c r="K1113" s="21">
        <f t="shared" si="186"/>
        <v>0</v>
      </c>
      <c r="L1113" s="22">
        <f t="shared" si="186"/>
        <v>0</v>
      </c>
      <c r="M1113" s="19" t="s">
        <v>1204</v>
      </c>
      <c r="N1113" s="4" t="s">
        <v>1343</v>
      </c>
      <c r="O1113" s="4" t="s">
        <v>2040</v>
      </c>
      <c r="P1113" s="4" t="s">
        <v>63</v>
      </c>
      <c r="Q1113" s="4" t="s">
        <v>63</v>
      </c>
      <c r="R1113" s="4" t="s">
        <v>62</v>
      </c>
      <c r="AV1113" s="4" t="s">
        <v>51</v>
      </c>
      <c r="AW1113" s="4" t="s">
        <v>2272</v>
      </c>
      <c r="AX1113" s="4" t="s">
        <v>51</v>
      </c>
      <c r="AY1113" s="4" t="s">
        <v>51</v>
      </c>
      <c r="AZ1113" s="4" t="s">
        <v>51</v>
      </c>
    </row>
    <row r="1114" spans="1:52" ht="30" customHeight="1" x14ac:dyDescent="0.3">
      <c r="A1114" s="19" t="s">
        <v>2273</v>
      </c>
      <c r="B1114" s="19" t="s">
        <v>2274</v>
      </c>
      <c r="C1114" s="19" t="s">
        <v>1359</v>
      </c>
      <c r="D1114" s="20">
        <v>0.65500000000000003</v>
      </c>
      <c r="E1114" s="21">
        <f>단가대비표!O16</f>
        <v>0</v>
      </c>
      <c r="F1114" s="22">
        <f>TRUNC(E1114*D1114,1)</f>
        <v>0</v>
      </c>
      <c r="G1114" s="21">
        <f>단가대비표!P16</f>
        <v>0</v>
      </c>
      <c r="H1114" s="22">
        <f>TRUNC(G1114*D1114,1)</f>
        <v>0</v>
      </c>
      <c r="I1114" s="21">
        <f>단가대비표!V16</f>
        <v>0</v>
      </c>
      <c r="J1114" s="22">
        <f>TRUNC(I1114*D1114,1)</f>
        <v>0</v>
      </c>
      <c r="K1114" s="21">
        <f t="shared" si="186"/>
        <v>0</v>
      </c>
      <c r="L1114" s="22">
        <f t="shared" si="186"/>
        <v>0</v>
      </c>
      <c r="M1114" s="19" t="s">
        <v>51</v>
      </c>
      <c r="N1114" s="4" t="s">
        <v>1343</v>
      </c>
      <c r="O1114" s="4" t="s">
        <v>2275</v>
      </c>
      <c r="P1114" s="4" t="s">
        <v>63</v>
      </c>
      <c r="Q1114" s="4" t="s">
        <v>63</v>
      </c>
      <c r="R1114" s="4" t="s">
        <v>62</v>
      </c>
      <c r="AV1114" s="4" t="s">
        <v>51</v>
      </c>
      <c r="AW1114" s="4" t="s">
        <v>2276</v>
      </c>
      <c r="AX1114" s="4" t="s">
        <v>51</v>
      </c>
      <c r="AY1114" s="4" t="s">
        <v>51</v>
      </c>
      <c r="AZ1114" s="4" t="s">
        <v>51</v>
      </c>
    </row>
    <row r="1115" spans="1:52" ht="30" customHeight="1" x14ac:dyDescent="0.3">
      <c r="A1115" s="19" t="s">
        <v>974</v>
      </c>
      <c r="B1115" s="19" t="s">
        <v>51</v>
      </c>
      <c r="C1115" s="19" t="s">
        <v>51</v>
      </c>
      <c r="D1115" s="20"/>
      <c r="E1115" s="21"/>
      <c r="F1115" s="22">
        <f>TRUNC(SUMIF(N1112:N1114, N1111, F1112:F1114),0)</f>
        <v>0</v>
      </c>
      <c r="G1115" s="21"/>
      <c r="H1115" s="22">
        <f>TRUNC(SUMIF(N1112:N1114, N1111, H1112:H1114),0)</f>
        <v>0</v>
      </c>
      <c r="I1115" s="21"/>
      <c r="J1115" s="22">
        <f>TRUNC(SUMIF(N1112:N1114, N1111, J1112:J1114),0)</f>
        <v>0</v>
      </c>
      <c r="K1115" s="21"/>
      <c r="L1115" s="22">
        <f>F1115+H1115+J1115</f>
        <v>0</v>
      </c>
      <c r="M1115" s="19" t="s">
        <v>51</v>
      </c>
      <c r="N1115" s="4" t="s">
        <v>81</v>
      </c>
      <c r="O1115" s="4" t="s">
        <v>81</v>
      </c>
      <c r="P1115" s="4" t="s">
        <v>51</v>
      </c>
      <c r="Q1115" s="4" t="s">
        <v>51</v>
      </c>
      <c r="R1115" s="4" t="s">
        <v>51</v>
      </c>
      <c r="AV1115" s="4" t="s">
        <v>51</v>
      </c>
      <c r="AW1115" s="4" t="s">
        <v>51</v>
      </c>
      <c r="AX1115" s="4" t="s">
        <v>51</v>
      </c>
      <c r="AY1115" s="4" t="s">
        <v>51</v>
      </c>
      <c r="AZ1115" s="4" t="s">
        <v>51</v>
      </c>
    </row>
    <row r="1116" spans="1:52" ht="30" customHeight="1" x14ac:dyDescent="0.3">
      <c r="A1116" s="20"/>
      <c r="B1116" s="20"/>
      <c r="C1116" s="20"/>
      <c r="D1116" s="20"/>
      <c r="E1116" s="21"/>
      <c r="F1116" s="22"/>
      <c r="G1116" s="21"/>
      <c r="H1116" s="22"/>
      <c r="I1116" s="21"/>
      <c r="J1116" s="22"/>
      <c r="K1116" s="21"/>
      <c r="L1116" s="22"/>
      <c r="M1116" s="20"/>
    </row>
    <row r="1117" spans="1:52" ht="30" customHeight="1" x14ac:dyDescent="0.3">
      <c r="A1117" s="14" t="s">
        <v>2277</v>
      </c>
      <c r="B1117" s="15"/>
      <c r="C1117" s="15"/>
      <c r="D1117" s="15"/>
      <c r="E1117" s="16"/>
      <c r="F1117" s="17"/>
      <c r="G1117" s="16"/>
      <c r="H1117" s="17"/>
      <c r="I1117" s="16"/>
      <c r="J1117" s="17"/>
      <c r="K1117" s="16"/>
      <c r="L1117" s="17"/>
      <c r="M1117" s="18"/>
      <c r="N1117" s="4" t="s">
        <v>1348</v>
      </c>
    </row>
    <row r="1118" spans="1:52" ht="30" customHeight="1" x14ac:dyDescent="0.3">
      <c r="A1118" s="19" t="s">
        <v>2278</v>
      </c>
      <c r="B1118" s="19" t="s">
        <v>1003</v>
      </c>
      <c r="C1118" s="19" t="s">
        <v>1004</v>
      </c>
      <c r="D1118" s="20">
        <v>7.4999999999999997E-2</v>
      </c>
      <c r="E1118" s="21">
        <f>단가대비표!O171</f>
        <v>0</v>
      </c>
      <c r="F1118" s="22">
        <f>TRUNC(E1118*D1118,1)</f>
        <v>0</v>
      </c>
      <c r="G1118" s="21">
        <f>단가대비표!P171</f>
        <v>0</v>
      </c>
      <c r="H1118" s="22">
        <f>TRUNC(G1118*D1118,1)</f>
        <v>0</v>
      </c>
      <c r="I1118" s="21">
        <f>단가대비표!V171</f>
        <v>0</v>
      </c>
      <c r="J1118" s="22">
        <f>TRUNC(I1118*D1118,1)</f>
        <v>0</v>
      </c>
      <c r="K1118" s="21">
        <f t="shared" ref="K1118:L1120" si="187">TRUNC(E1118+G1118+I1118,1)</f>
        <v>0</v>
      </c>
      <c r="L1118" s="22">
        <f t="shared" si="187"/>
        <v>0</v>
      </c>
      <c r="M1118" s="19" t="s">
        <v>51</v>
      </c>
      <c r="N1118" s="4" t="s">
        <v>1348</v>
      </c>
      <c r="O1118" s="4" t="s">
        <v>2279</v>
      </c>
      <c r="P1118" s="4" t="s">
        <v>63</v>
      </c>
      <c r="Q1118" s="4" t="s">
        <v>63</v>
      </c>
      <c r="R1118" s="4" t="s">
        <v>62</v>
      </c>
      <c r="V1118" s="2">
        <v>1</v>
      </c>
      <c r="AV1118" s="4" t="s">
        <v>51</v>
      </c>
      <c r="AW1118" s="4" t="s">
        <v>2280</v>
      </c>
      <c r="AX1118" s="4" t="s">
        <v>51</v>
      </c>
      <c r="AY1118" s="4" t="s">
        <v>51</v>
      </c>
      <c r="AZ1118" s="4" t="s">
        <v>51</v>
      </c>
    </row>
    <row r="1119" spans="1:52" ht="30" customHeight="1" x14ac:dyDescent="0.3">
      <c r="A1119" s="19" t="s">
        <v>1002</v>
      </c>
      <c r="B1119" s="19" t="s">
        <v>1003</v>
      </c>
      <c r="C1119" s="19" t="s">
        <v>1004</v>
      </c>
      <c r="D1119" s="20">
        <v>0.04</v>
      </c>
      <c r="E1119" s="21">
        <f>단가대비표!O158</f>
        <v>0</v>
      </c>
      <c r="F1119" s="22">
        <f>TRUNC(E1119*D1119,1)</f>
        <v>0</v>
      </c>
      <c r="G1119" s="21">
        <f>단가대비표!P158</f>
        <v>0</v>
      </c>
      <c r="H1119" s="22">
        <f>TRUNC(G1119*D1119,1)</f>
        <v>0</v>
      </c>
      <c r="I1119" s="21">
        <f>단가대비표!V158</f>
        <v>0</v>
      </c>
      <c r="J1119" s="22">
        <f>TRUNC(I1119*D1119,1)</f>
        <v>0</v>
      </c>
      <c r="K1119" s="21">
        <f t="shared" si="187"/>
        <v>0</v>
      </c>
      <c r="L1119" s="22">
        <f t="shared" si="187"/>
        <v>0</v>
      </c>
      <c r="M1119" s="19" t="s">
        <v>51</v>
      </c>
      <c r="N1119" s="4" t="s">
        <v>1348</v>
      </c>
      <c r="O1119" s="4" t="s">
        <v>1005</v>
      </c>
      <c r="P1119" s="4" t="s">
        <v>63</v>
      </c>
      <c r="Q1119" s="4" t="s">
        <v>63</v>
      </c>
      <c r="R1119" s="4" t="s">
        <v>62</v>
      </c>
      <c r="V1119" s="2">
        <v>1</v>
      </c>
      <c r="AV1119" s="4" t="s">
        <v>51</v>
      </c>
      <c r="AW1119" s="4" t="s">
        <v>2281</v>
      </c>
      <c r="AX1119" s="4" t="s">
        <v>51</v>
      </c>
      <c r="AY1119" s="4" t="s">
        <v>51</v>
      </c>
      <c r="AZ1119" s="4" t="s">
        <v>51</v>
      </c>
    </row>
    <row r="1120" spans="1:52" ht="30" customHeight="1" x14ac:dyDescent="0.3">
      <c r="A1120" s="19" t="s">
        <v>1200</v>
      </c>
      <c r="B1120" s="19" t="s">
        <v>1296</v>
      </c>
      <c r="C1120" s="19" t="s">
        <v>168</v>
      </c>
      <c r="D1120" s="20">
        <v>1</v>
      </c>
      <c r="E1120" s="21">
        <v>0</v>
      </c>
      <c r="F1120" s="22">
        <f>TRUNC(E1120*D1120,1)</f>
        <v>0</v>
      </c>
      <c r="G1120" s="21">
        <v>0</v>
      </c>
      <c r="H1120" s="22">
        <f>TRUNC(G1120*D1120,1)</f>
        <v>0</v>
      </c>
      <c r="I1120" s="21">
        <f>TRUNC(SUMIF(V1118:V1120, RIGHTB(O1120, 1), H1118:H1120)*U1120, 2)</f>
        <v>0</v>
      </c>
      <c r="J1120" s="22">
        <f>TRUNC(I1120*D1120,1)</f>
        <v>0</v>
      </c>
      <c r="K1120" s="21">
        <f t="shared" si="187"/>
        <v>0</v>
      </c>
      <c r="L1120" s="22">
        <f t="shared" si="187"/>
        <v>0</v>
      </c>
      <c r="M1120" s="19" t="s">
        <v>51</v>
      </c>
      <c r="N1120" s="4" t="s">
        <v>1348</v>
      </c>
      <c r="O1120" s="4" t="s">
        <v>571</v>
      </c>
      <c r="P1120" s="4" t="s">
        <v>63</v>
      </c>
      <c r="Q1120" s="4" t="s">
        <v>63</v>
      </c>
      <c r="R1120" s="4" t="s">
        <v>63</v>
      </c>
      <c r="S1120" s="2">
        <v>1</v>
      </c>
      <c r="T1120" s="2">
        <v>2</v>
      </c>
      <c r="U1120" s="2">
        <v>0.03</v>
      </c>
      <c r="AV1120" s="4" t="s">
        <v>51</v>
      </c>
      <c r="AW1120" s="4" t="s">
        <v>2282</v>
      </c>
      <c r="AX1120" s="4" t="s">
        <v>51</v>
      </c>
      <c r="AY1120" s="4" t="s">
        <v>51</v>
      </c>
      <c r="AZ1120" s="4" t="s">
        <v>51</v>
      </c>
    </row>
    <row r="1121" spans="1:52" ht="30" customHeight="1" x14ac:dyDescent="0.3">
      <c r="A1121" s="19" t="s">
        <v>974</v>
      </c>
      <c r="B1121" s="19" t="s">
        <v>51</v>
      </c>
      <c r="C1121" s="19" t="s">
        <v>51</v>
      </c>
      <c r="D1121" s="20"/>
      <c r="E1121" s="21"/>
      <c r="F1121" s="22">
        <f>TRUNC(SUMIF(N1118:N1120, N1117, F1118:F1120),0)</f>
        <v>0</v>
      </c>
      <c r="G1121" s="21"/>
      <c r="H1121" s="22">
        <f>TRUNC(SUMIF(N1118:N1120, N1117, H1118:H1120),0)</f>
        <v>0</v>
      </c>
      <c r="I1121" s="21"/>
      <c r="J1121" s="22">
        <f>TRUNC(SUMIF(N1118:N1120, N1117, J1118:J1120),0)</f>
        <v>0</v>
      </c>
      <c r="K1121" s="21"/>
      <c r="L1121" s="22">
        <f>F1121+H1121+J1121</f>
        <v>0</v>
      </c>
      <c r="M1121" s="19" t="s">
        <v>51</v>
      </c>
      <c r="N1121" s="4" t="s">
        <v>81</v>
      </c>
      <c r="O1121" s="4" t="s">
        <v>81</v>
      </c>
      <c r="P1121" s="4" t="s">
        <v>51</v>
      </c>
      <c r="Q1121" s="4" t="s">
        <v>51</v>
      </c>
      <c r="R1121" s="4" t="s">
        <v>51</v>
      </c>
      <c r="AV1121" s="4" t="s">
        <v>51</v>
      </c>
      <c r="AW1121" s="4" t="s">
        <v>51</v>
      </c>
      <c r="AX1121" s="4" t="s">
        <v>51</v>
      </c>
      <c r="AY1121" s="4" t="s">
        <v>51</v>
      </c>
      <c r="AZ1121" s="4" t="s">
        <v>51</v>
      </c>
    </row>
    <row r="1122" spans="1:52" ht="30" customHeight="1" x14ac:dyDescent="0.3">
      <c r="A1122" s="20"/>
      <c r="B1122" s="20"/>
      <c r="C1122" s="20"/>
      <c r="D1122" s="20"/>
      <c r="E1122" s="21"/>
      <c r="F1122" s="22"/>
      <c r="G1122" s="21"/>
      <c r="H1122" s="22"/>
      <c r="I1122" s="21"/>
      <c r="J1122" s="22"/>
      <c r="K1122" s="21"/>
      <c r="L1122" s="22"/>
      <c r="M1122" s="20"/>
    </row>
    <row r="1123" spans="1:52" ht="30" customHeight="1" x14ac:dyDescent="0.3">
      <c r="A1123" s="14" t="s">
        <v>2283</v>
      </c>
      <c r="B1123" s="15"/>
      <c r="C1123" s="15"/>
      <c r="D1123" s="15"/>
      <c r="E1123" s="16"/>
      <c r="F1123" s="17"/>
      <c r="G1123" s="16"/>
      <c r="H1123" s="17"/>
      <c r="I1123" s="16"/>
      <c r="J1123" s="17"/>
      <c r="K1123" s="16"/>
      <c r="L1123" s="17"/>
      <c r="M1123" s="18"/>
      <c r="N1123" s="4" t="s">
        <v>1354</v>
      </c>
    </row>
    <row r="1124" spans="1:52" ht="30" customHeight="1" x14ac:dyDescent="0.3">
      <c r="A1124" s="19" t="s">
        <v>2278</v>
      </c>
      <c r="B1124" s="19" t="s">
        <v>1003</v>
      </c>
      <c r="C1124" s="19" t="s">
        <v>1004</v>
      </c>
      <c r="D1124" s="20">
        <v>0.06</v>
      </c>
      <c r="E1124" s="21">
        <f>단가대비표!O171</f>
        <v>0</v>
      </c>
      <c r="F1124" s="22">
        <f>TRUNC(E1124*D1124,1)</f>
        <v>0</v>
      </c>
      <c r="G1124" s="21">
        <f>단가대비표!P171</f>
        <v>0</v>
      </c>
      <c r="H1124" s="22">
        <f>TRUNC(G1124*D1124,1)</f>
        <v>0</v>
      </c>
      <c r="I1124" s="21">
        <f>단가대비표!V171</f>
        <v>0</v>
      </c>
      <c r="J1124" s="22">
        <f>TRUNC(I1124*D1124,1)</f>
        <v>0</v>
      </c>
      <c r="K1124" s="21">
        <f t="shared" ref="K1124:L1126" si="188">TRUNC(E1124+G1124+I1124,1)</f>
        <v>0</v>
      </c>
      <c r="L1124" s="22">
        <f t="shared" si="188"/>
        <v>0</v>
      </c>
      <c r="M1124" s="19" t="s">
        <v>51</v>
      </c>
      <c r="N1124" s="4" t="s">
        <v>1354</v>
      </c>
      <c r="O1124" s="4" t="s">
        <v>2279</v>
      </c>
      <c r="P1124" s="4" t="s">
        <v>63</v>
      </c>
      <c r="Q1124" s="4" t="s">
        <v>63</v>
      </c>
      <c r="R1124" s="4" t="s">
        <v>62</v>
      </c>
      <c r="V1124" s="2">
        <v>1</v>
      </c>
      <c r="AV1124" s="4" t="s">
        <v>51</v>
      </c>
      <c r="AW1124" s="4" t="s">
        <v>2284</v>
      </c>
      <c r="AX1124" s="4" t="s">
        <v>51</v>
      </c>
      <c r="AY1124" s="4" t="s">
        <v>51</v>
      </c>
      <c r="AZ1124" s="4" t="s">
        <v>51</v>
      </c>
    </row>
    <row r="1125" spans="1:52" ht="30" customHeight="1" x14ac:dyDescent="0.3">
      <c r="A1125" s="19" t="s">
        <v>1002</v>
      </c>
      <c r="B1125" s="19" t="s">
        <v>1003</v>
      </c>
      <c r="C1125" s="19" t="s">
        <v>1004</v>
      </c>
      <c r="D1125" s="20">
        <v>0.03</v>
      </c>
      <c r="E1125" s="21">
        <f>단가대비표!O158</f>
        <v>0</v>
      </c>
      <c r="F1125" s="22">
        <f>TRUNC(E1125*D1125,1)</f>
        <v>0</v>
      </c>
      <c r="G1125" s="21">
        <f>단가대비표!P158</f>
        <v>0</v>
      </c>
      <c r="H1125" s="22">
        <f>TRUNC(G1125*D1125,1)</f>
        <v>0</v>
      </c>
      <c r="I1125" s="21">
        <f>단가대비표!V158</f>
        <v>0</v>
      </c>
      <c r="J1125" s="22">
        <f>TRUNC(I1125*D1125,1)</f>
        <v>0</v>
      </c>
      <c r="K1125" s="21">
        <f t="shared" si="188"/>
        <v>0</v>
      </c>
      <c r="L1125" s="22">
        <f t="shared" si="188"/>
        <v>0</v>
      </c>
      <c r="M1125" s="19" t="s">
        <v>51</v>
      </c>
      <c r="N1125" s="4" t="s">
        <v>1354</v>
      </c>
      <c r="O1125" s="4" t="s">
        <v>1005</v>
      </c>
      <c r="P1125" s="4" t="s">
        <v>63</v>
      </c>
      <c r="Q1125" s="4" t="s">
        <v>63</v>
      </c>
      <c r="R1125" s="4" t="s">
        <v>62</v>
      </c>
      <c r="V1125" s="2">
        <v>1</v>
      </c>
      <c r="AV1125" s="4" t="s">
        <v>51</v>
      </c>
      <c r="AW1125" s="4" t="s">
        <v>2285</v>
      </c>
      <c r="AX1125" s="4" t="s">
        <v>51</v>
      </c>
      <c r="AY1125" s="4" t="s">
        <v>51</v>
      </c>
      <c r="AZ1125" s="4" t="s">
        <v>51</v>
      </c>
    </row>
    <row r="1126" spans="1:52" ht="30" customHeight="1" x14ac:dyDescent="0.3">
      <c r="A1126" s="19" t="s">
        <v>1200</v>
      </c>
      <c r="B1126" s="19" t="s">
        <v>1296</v>
      </c>
      <c r="C1126" s="19" t="s">
        <v>168</v>
      </c>
      <c r="D1126" s="20">
        <v>1</v>
      </c>
      <c r="E1126" s="21">
        <v>0</v>
      </c>
      <c r="F1126" s="22">
        <f>TRUNC(E1126*D1126,1)</f>
        <v>0</v>
      </c>
      <c r="G1126" s="21">
        <v>0</v>
      </c>
      <c r="H1126" s="22">
        <f>TRUNC(G1126*D1126,1)</f>
        <v>0</v>
      </c>
      <c r="I1126" s="21">
        <f>TRUNC(SUMIF(V1124:V1126, RIGHTB(O1126, 1), H1124:H1126)*U1126, 2)</f>
        <v>0</v>
      </c>
      <c r="J1126" s="22">
        <f>TRUNC(I1126*D1126,1)</f>
        <v>0</v>
      </c>
      <c r="K1126" s="21">
        <f t="shared" si="188"/>
        <v>0</v>
      </c>
      <c r="L1126" s="22">
        <f t="shared" si="188"/>
        <v>0</v>
      </c>
      <c r="M1126" s="19" t="s">
        <v>51</v>
      </c>
      <c r="N1126" s="4" t="s">
        <v>1354</v>
      </c>
      <c r="O1126" s="4" t="s">
        <v>571</v>
      </c>
      <c r="P1126" s="4" t="s">
        <v>63</v>
      </c>
      <c r="Q1126" s="4" t="s">
        <v>63</v>
      </c>
      <c r="R1126" s="4" t="s">
        <v>63</v>
      </c>
      <c r="S1126" s="2">
        <v>1</v>
      </c>
      <c r="T1126" s="2">
        <v>2</v>
      </c>
      <c r="U1126" s="2">
        <v>0.03</v>
      </c>
      <c r="AV1126" s="4" t="s">
        <v>51</v>
      </c>
      <c r="AW1126" s="4" t="s">
        <v>2286</v>
      </c>
      <c r="AX1126" s="4" t="s">
        <v>51</v>
      </c>
      <c r="AY1126" s="4" t="s">
        <v>51</v>
      </c>
      <c r="AZ1126" s="4" t="s">
        <v>51</v>
      </c>
    </row>
    <row r="1127" spans="1:52" ht="30" customHeight="1" x14ac:dyDescent="0.3">
      <c r="A1127" s="19" t="s">
        <v>974</v>
      </c>
      <c r="B1127" s="19" t="s">
        <v>51</v>
      </c>
      <c r="C1127" s="19" t="s">
        <v>51</v>
      </c>
      <c r="D1127" s="20"/>
      <c r="E1127" s="21"/>
      <c r="F1127" s="22">
        <f>TRUNC(SUMIF(N1124:N1126, N1123, F1124:F1126),0)</f>
        <v>0</v>
      </c>
      <c r="G1127" s="21"/>
      <c r="H1127" s="22">
        <f>TRUNC(SUMIF(N1124:N1126, N1123, H1124:H1126),0)</f>
        <v>0</v>
      </c>
      <c r="I1127" s="21"/>
      <c r="J1127" s="22">
        <f>TRUNC(SUMIF(N1124:N1126, N1123, J1124:J1126),0)</f>
        <v>0</v>
      </c>
      <c r="K1127" s="21"/>
      <c r="L1127" s="22">
        <f>F1127+H1127+J1127</f>
        <v>0</v>
      </c>
      <c r="M1127" s="19" t="s">
        <v>51</v>
      </c>
      <c r="N1127" s="4" t="s">
        <v>81</v>
      </c>
      <c r="O1127" s="4" t="s">
        <v>81</v>
      </c>
      <c r="P1127" s="4" t="s">
        <v>51</v>
      </c>
      <c r="Q1127" s="4" t="s">
        <v>51</v>
      </c>
      <c r="R1127" s="4" t="s">
        <v>51</v>
      </c>
      <c r="AV1127" s="4" t="s">
        <v>51</v>
      </c>
      <c r="AW1127" s="4" t="s">
        <v>51</v>
      </c>
      <c r="AX1127" s="4" t="s">
        <v>51</v>
      </c>
      <c r="AY1127" s="4" t="s">
        <v>51</v>
      </c>
      <c r="AZ1127" s="4" t="s">
        <v>51</v>
      </c>
    </row>
    <row r="1128" spans="1:52" ht="30" customHeight="1" x14ac:dyDescent="0.3">
      <c r="A1128" s="20"/>
      <c r="B1128" s="20"/>
      <c r="C1128" s="20"/>
      <c r="D1128" s="20"/>
      <c r="E1128" s="21"/>
      <c r="F1128" s="22"/>
      <c r="G1128" s="21"/>
      <c r="H1128" s="22"/>
      <c r="I1128" s="21"/>
      <c r="J1128" s="22"/>
      <c r="K1128" s="21"/>
      <c r="L1128" s="22"/>
      <c r="M1128" s="20"/>
    </row>
    <row r="1129" spans="1:52" ht="30" customHeight="1" x14ac:dyDescent="0.3">
      <c r="A1129" s="14" t="s">
        <v>2287</v>
      </c>
      <c r="B1129" s="15"/>
      <c r="C1129" s="15"/>
      <c r="D1129" s="15"/>
      <c r="E1129" s="16"/>
      <c r="F1129" s="17"/>
      <c r="G1129" s="16"/>
      <c r="H1129" s="17"/>
      <c r="I1129" s="16"/>
      <c r="J1129" s="17"/>
      <c r="K1129" s="16"/>
      <c r="L1129" s="17"/>
      <c r="M1129" s="18"/>
      <c r="N1129" s="4" t="s">
        <v>1364</v>
      </c>
    </row>
    <row r="1130" spans="1:52" ht="30" customHeight="1" x14ac:dyDescent="0.3">
      <c r="A1130" s="19" t="s">
        <v>2288</v>
      </c>
      <c r="B1130" s="19" t="s">
        <v>2016</v>
      </c>
      <c r="C1130" s="19" t="s">
        <v>1004</v>
      </c>
      <c r="D1130" s="20">
        <v>2.5000000000000001E-2</v>
      </c>
      <c r="E1130" s="21">
        <f>단가대비표!O183</f>
        <v>0</v>
      </c>
      <c r="F1130" s="22">
        <f>TRUNC(E1130*D1130,1)</f>
        <v>0</v>
      </c>
      <c r="G1130" s="21">
        <f>단가대비표!P183</f>
        <v>0</v>
      </c>
      <c r="H1130" s="22">
        <f>TRUNC(G1130*D1130,1)</f>
        <v>0</v>
      </c>
      <c r="I1130" s="21">
        <f>단가대비표!V183</f>
        <v>0</v>
      </c>
      <c r="J1130" s="22">
        <f>TRUNC(I1130*D1130,1)</f>
        <v>0</v>
      </c>
      <c r="K1130" s="21">
        <f>TRUNC(E1130+G1130+I1130,1)</f>
        <v>0</v>
      </c>
      <c r="L1130" s="22">
        <f>TRUNC(F1130+H1130+J1130,1)</f>
        <v>0</v>
      </c>
      <c r="M1130" s="19" t="s">
        <v>51</v>
      </c>
      <c r="N1130" s="4" t="s">
        <v>1364</v>
      </c>
      <c r="O1130" s="4" t="s">
        <v>2289</v>
      </c>
      <c r="P1130" s="4" t="s">
        <v>63</v>
      </c>
      <c r="Q1130" s="4" t="s">
        <v>63</v>
      </c>
      <c r="R1130" s="4" t="s">
        <v>62</v>
      </c>
      <c r="AV1130" s="4" t="s">
        <v>51</v>
      </c>
      <c r="AW1130" s="4" t="s">
        <v>2290</v>
      </c>
      <c r="AX1130" s="4" t="s">
        <v>51</v>
      </c>
      <c r="AY1130" s="4" t="s">
        <v>51</v>
      </c>
      <c r="AZ1130" s="4" t="s">
        <v>51</v>
      </c>
    </row>
    <row r="1131" spans="1:52" ht="30" customHeight="1" x14ac:dyDescent="0.3">
      <c r="A1131" s="19" t="s">
        <v>974</v>
      </c>
      <c r="B1131" s="19" t="s">
        <v>51</v>
      </c>
      <c r="C1131" s="19" t="s">
        <v>51</v>
      </c>
      <c r="D1131" s="20"/>
      <c r="E1131" s="21"/>
      <c r="F1131" s="22">
        <f>TRUNC(SUMIF(N1130:N1130, N1129, F1130:F1130),0)</f>
        <v>0</v>
      </c>
      <c r="G1131" s="21"/>
      <c r="H1131" s="22">
        <f>TRUNC(SUMIF(N1130:N1130, N1129, H1130:H1130),0)</f>
        <v>0</v>
      </c>
      <c r="I1131" s="21"/>
      <c r="J1131" s="22">
        <f>TRUNC(SUMIF(N1130:N1130, N1129, J1130:J1130),0)</f>
        <v>0</v>
      </c>
      <c r="K1131" s="21"/>
      <c r="L1131" s="22">
        <f>F1131+H1131+J1131</f>
        <v>0</v>
      </c>
      <c r="M1131" s="19" t="s">
        <v>51</v>
      </c>
      <c r="N1131" s="4" t="s">
        <v>81</v>
      </c>
      <c r="O1131" s="4" t="s">
        <v>81</v>
      </c>
      <c r="P1131" s="4" t="s">
        <v>51</v>
      </c>
      <c r="Q1131" s="4" t="s">
        <v>51</v>
      </c>
      <c r="R1131" s="4" t="s">
        <v>51</v>
      </c>
      <c r="AV1131" s="4" t="s">
        <v>51</v>
      </c>
      <c r="AW1131" s="4" t="s">
        <v>51</v>
      </c>
      <c r="AX1131" s="4" t="s">
        <v>51</v>
      </c>
      <c r="AY1131" s="4" t="s">
        <v>51</v>
      </c>
      <c r="AZ1131" s="4" t="s">
        <v>51</v>
      </c>
    </row>
    <row r="1132" spans="1:52" ht="30" customHeight="1" x14ac:dyDescent="0.3">
      <c r="A1132" s="20"/>
      <c r="B1132" s="20"/>
      <c r="C1132" s="20"/>
      <c r="D1132" s="20"/>
      <c r="E1132" s="21"/>
      <c r="F1132" s="22"/>
      <c r="G1132" s="21"/>
      <c r="H1132" s="22"/>
      <c r="I1132" s="21"/>
      <c r="J1132" s="22"/>
      <c r="K1132" s="21"/>
      <c r="L1132" s="22"/>
      <c r="M1132" s="20"/>
    </row>
    <row r="1133" spans="1:52" ht="30" customHeight="1" x14ac:dyDescent="0.3">
      <c r="A1133" s="14" t="s">
        <v>2291</v>
      </c>
      <c r="B1133" s="15"/>
      <c r="C1133" s="15"/>
      <c r="D1133" s="15"/>
      <c r="E1133" s="16"/>
      <c r="F1133" s="17"/>
      <c r="G1133" s="16"/>
      <c r="H1133" s="17"/>
      <c r="I1133" s="16"/>
      <c r="J1133" s="17"/>
      <c r="K1133" s="16"/>
      <c r="L1133" s="17"/>
      <c r="M1133" s="18"/>
      <c r="N1133" s="4" t="s">
        <v>1381</v>
      </c>
    </row>
    <row r="1134" spans="1:52" ht="30" customHeight="1" x14ac:dyDescent="0.3">
      <c r="A1134" s="19" t="s">
        <v>2292</v>
      </c>
      <c r="B1134" s="19" t="s">
        <v>1003</v>
      </c>
      <c r="C1134" s="19" t="s">
        <v>1004</v>
      </c>
      <c r="D1134" s="20">
        <v>3.5000000000000003E-2</v>
      </c>
      <c r="E1134" s="21">
        <f>단가대비표!O175</f>
        <v>0</v>
      </c>
      <c r="F1134" s="22">
        <f>TRUNC(E1134*D1134,1)</f>
        <v>0</v>
      </c>
      <c r="G1134" s="21">
        <f>단가대비표!P175</f>
        <v>0</v>
      </c>
      <c r="H1134" s="22">
        <f>TRUNC(G1134*D1134,1)</f>
        <v>0</v>
      </c>
      <c r="I1134" s="21">
        <f>단가대비표!V175</f>
        <v>0</v>
      </c>
      <c r="J1134" s="22">
        <f>TRUNC(I1134*D1134,1)</f>
        <v>0</v>
      </c>
      <c r="K1134" s="21">
        <f>TRUNC(E1134+G1134+I1134,1)</f>
        <v>0</v>
      </c>
      <c r="L1134" s="22">
        <f>TRUNC(F1134+H1134+J1134,1)</f>
        <v>0</v>
      </c>
      <c r="M1134" s="19" t="s">
        <v>51</v>
      </c>
      <c r="N1134" s="4" t="s">
        <v>1381</v>
      </c>
      <c r="O1134" s="4" t="s">
        <v>2293</v>
      </c>
      <c r="P1134" s="4" t="s">
        <v>63</v>
      </c>
      <c r="Q1134" s="4" t="s">
        <v>63</v>
      </c>
      <c r="R1134" s="4" t="s">
        <v>62</v>
      </c>
      <c r="V1134" s="2">
        <v>1</v>
      </c>
      <c r="AV1134" s="4" t="s">
        <v>51</v>
      </c>
      <c r="AW1134" s="4" t="s">
        <v>2294</v>
      </c>
      <c r="AX1134" s="4" t="s">
        <v>51</v>
      </c>
      <c r="AY1134" s="4" t="s">
        <v>51</v>
      </c>
      <c r="AZ1134" s="4" t="s">
        <v>51</v>
      </c>
    </row>
    <row r="1135" spans="1:52" ht="30" customHeight="1" x14ac:dyDescent="0.3">
      <c r="A1135" s="19" t="s">
        <v>1200</v>
      </c>
      <c r="B1135" s="19" t="s">
        <v>1450</v>
      </c>
      <c r="C1135" s="19" t="s">
        <v>168</v>
      </c>
      <c r="D1135" s="20">
        <v>1</v>
      </c>
      <c r="E1135" s="21">
        <v>0</v>
      </c>
      <c r="F1135" s="22">
        <f>TRUNC(E1135*D1135,1)</f>
        <v>0</v>
      </c>
      <c r="G1135" s="21">
        <v>0</v>
      </c>
      <c r="H1135" s="22">
        <f>TRUNC(G1135*D1135,1)</f>
        <v>0</v>
      </c>
      <c r="I1135" s="21">
        <f>TRUNC(SUMIF(V1134:V1135, RIGHTB(O1135, 1), H1134:H1135)*U1135, 2)</f>
        <v>0</v>
      </c>
      <c r="J1135" s="22">
        <f>TRUNC(I1135*D1135,1)</f>
        <v>0</v>
      </c>
      <c r="K1135" s="21">
        <f>TRUNC(E1135+G1135+I1135,1)</f>
        <v>0</v>
      </c>
      <c r="L1135" s="22">
        <f>TRUNC(F1135+H1135+J1135,1)</f>
        <v>0</v>
      </c>
      <c r="M1135" s="19" t="s">
        <v>51</v>
      </c>
      <c r="N1135" s="4" t="s">
        <v>1381</v>
      </c>
      <c r="O1135" s="4" t="s">
        <v>571</v>
      </c>
      <c r="P1135" s="4" t="s">
        <v>63</v>
      </c>
      <c r="Q1135" s="4" t="s">
        <v>63</v>
      </c>
      <c r="R1135" s="4" t="s">
        <v>63</v>
      </c>
      <c r="S1135" s="2">
        <v>1</v>
      </c>
      <c r="T1135" s="2">
        <v>2</v>
      </c>
      <c r="U1135" s="2">
        <v>0.04</v>
      </c>
      <c r="AV1135" s="4" t="s">
        <v>51</v>
      </c>
      <c r="AW1135" s="4" t="s">
        <v>2295</v>
      </c>
      <c r="AX1135" s="4" t="s">
        <v>51</v>
      </c>
      <c r="AY1135" s="4" t="s">
        <v>51</v>
      </c>
      <c r="AZ1135" s="4" t="s">
        <v>51</v>
      </c>
    </row>
    <row r="1136" spans="1:52" ht="30" customHeight="1" x14ac:dyDescent="0.3">
      <c r="A1136" s="19" t="s">
        <v>974</v>
      </c>
      <c r="B1136" s="19" t="s">
        <v>51</v>
      </c>
      <c r="C1136" s="19" t="s">
        <v>51</v>
      </c>
      <c r="D1136" s="20"/>
      <c r="E1136" s="21"/>
      <c r="F1136" s="22">
        <f>TRUNC(SUMIF(N1134:N1135, N1133, F1134:F1135),0)</f>
        <v>0</v>
      </c>
      <c r="G1136" s="21"/>
      <c r="H1136" s="22">
        <f>TRUNC(SUMIF(N1134:N1135, N1133, H1134:H1135),0)</f>
        <v>0</v>
      </c>
      <c r="I1136" s="21"/>
      <c r="J1136" s="22">
        <f>TRUNC(SUMIF(N1134:N1135, N1133, J1134:J1135),0)</f>
        <v>0</v>
      </c>
      <c r="K1136" s="21"/>
      <c r="L1136" s="22">
        <f>F1136+H1136+J1136</f>
        <v>0</v>
      </c>
      <c r="M1136" s="19" t="s">
        <v>51</v>
      </c>
      <c r="N1136" s="4" t="s">
        <v>81</v>
      </c>
      <c r="O1136" s="4" t="s">
        <v>81</v>
      </c>
      <c r="P1136" s="4" t="s">
        <v>51</v>
      </c>
      <c r="Q1136" s="4" t="s">
        <v>51</v>
      </c>
      <c r="R1136" s="4" t="s">
        <v>51</v>
      </c>
      <c r="AV1136" s="4" t="s">
        <v>51</v>
      </c>
      <c r="AW1136" s="4" t="s">
        <v>51</v>
      </c>
      <c r="AX1136" s="4" t="s">
        <v>51</v>
      </c>
      <c r="AY1136" s="4" t="s">
        <v>51</v>
      </c>
      <c r="AZ1136" s="4" t="s">
        <v>51</v>
      </c>
    </row>
    <row r="1137" spans="1:52" ht="30" customHeight="1" x14ac:dyDescent="0.3">
      <c r="A1137" s="20"/>
      <c r="B1137" s="20"/>
      <c r="C1137" s="20"/>
      <c r="D1137" s="20"/>
      <c r="E1137" s="21"/>
      <c r="F1137" s="22"/>
      <c r="G1137" s="21"/>
      <c r="H1137" s="22"/>
      <c r="I1137" s="21"/>
      <c r="J1137" s="22"/>
      <c r="K1137" s="21"/>
      <c r="L1137" s="22"/>
      <c r="M1137" s="20"/>
    </row>
    <row r="1138" spans="1:52" ht="30" customHeight="1" x14ac:dyDescent="0.3">
      <c r="A1138" s="14" t="s">
        <v>2296</v>
      </c>
      <c r="B1138" s="15"/>
      <c r="C1138" s="15"/>
      <c r="D1138" s="15"/>
      <c r="E1138" s="16"/>
      <c r="F1138" s="17"/>
      <c r="G1138" s="16"/>
      <c r="H1138" s="17"/>
      <c r="I1138" s="16"/>
      <c r="J1138" s="17"/>
      <c r="K1138" s="16"/>
      <c r="L1138" s="17"/>
      <c r="M1138" s="18"/>
      <c r="N1138" s="4" t="s">
        <v>1392</v>
      </c>
    </row>
    <row r="1139" spans="1:52" ht="30" customHeight="1" x14ac:dyDescent="0.3">
      <c r="A1139" s="19" t="s">
        <v>1044</v>
      </c>
      <c r="B1139" s="19" t="s">
        <v>1003</v>
      </c>
      <c r="C1139" s="19" t="s">
        <v>1004</v>
      </c>
      <c r="D1139" s="20">
        <v>6.0000000000000001E-3</v>
      </c>
      <c r="E1139" s="21">
        <f>단가대비표!O159</f>
        <v>0</v>
      </c>
      <c r="F1139" s="22">
        <f>TRUNC(E1139*D1139,1)</f>
        <v>0</v>
      </c>
      <c r="G1139" s="21">
        <f>단가대비표!P159</f>
        <v>0</v>
      </c>
      <c r="H1139" s="22">
        <f>TRUNC(G1139*D1139,1)</f>
        <v>0</v>
      </c>
      <c r="I1139" s="21">
        <f>단가대비표!V159</f>
        <v>0</v>
      </c>
      <c r="J1139" s="22">
        <f>TRUNC(I1139*D1139,1)</f>
        <v>0</v>
      </c>
      <c r="K1139" s="21">
        <f>TRUNC(E1139+G1139+I1139,1)</f>
        <v>0</v>
      </c>
      <c r="L1139" s="22">
        <f>TRUNC(F1139+H1139+J1139,1)</f>
        <v>0</v>
      </c>
      <c r="M1139" s="19" t="s">
        <v>51</v>
      </c>
      <c r="N1139" s="4" t="s">
        <v>1392</v>
      </c>
      <c r="O1139" s="4" t="s">
        <v>1045</v>
      </c>
      <c r="P1139" s="4" t="s">
        <v>63</v>
      </c>
      <c r="Q1139" s="4" t="s">
        <v>63</v>
      </c>
      <c r="R1139" s="4" t="s">
        <v>62</v>
      </c>
      <c r="AV1139" s="4" t="s">
        <v>51</v>
      </c>
      <c r="AW1139" s="4" t="s">
        <v>2297</v>
      </c>
      <c r="AX1139" s="4" t="s">
        <v>51</v>
      </c>
      <c r="AY1139" s="4" t="s">
        <v>51</v>
      </c>
      <c r="AZ1139" s="4" t="s">
        <v>51</v>
      </c>
    </row>
    <row r="1140" spans="1:52" ht="30" customHeight="1" x14ac:dyDescent="0.3">
      <c r="A1140" s="19" t="s">
        <v>974</v>
      </c>
      <c r="B1140" s="19" t="s">
        <v>51</v>
      </c>
      <c r="C1140" s="19" t="s">
        <v>51</v>
      </c>
      <c r="D1140" s="20"/>
      <c r="E1140" s="21"/>
      <c r="F1140" s="22">
        <f>TRUNC(SUMIF(N1139:N1139, N1138, F1139:F1139),0)</f>
        <v>0</v>
      </c>
      <c r="G1140" s="21"/>
      <c r="H1140" s="22">
        <f>TRUNC(SUMIF(N1139:N1139, N1138, H1139:H1139),0)</f>
        <v>0</v>
      </c>
      <c r="I1140" s="21"/>
      <c r="J1140" s="22">
        <f>TRUNC(SUMIF(N1139:N1139, N1138, J1139:J1139),0)</f>
        <v>0</v>
      </c>
      <c r="K1140" s="21"/>
      <c r="L1140" s="22">
        <f>F1140+H1140+J1140</f>
        <v>0</v>
      </c>
      <c r="M1140" s="19" t="s">
        <v>51</v>
      </c>
      <c r="N1140" s="4" t="s">
        <v>81</v>
      </c>
      <c r="O1140" s="4" t="s">
        <v>81</v>
      </c>
      <c r="P1140" s="4" t="s">
        <v>51</v>
      </c>
      <c r="Q1140" s="4" t="s">
        <v>51</v>
      </c>
      <c r="R1140" s="4" t="s">
        <v>51</v>
      </c>
      <c r="AV1140" s="4" t="s">
        <v>51</v>
      </c>
      <c r="AW1140" s="4" t="s">
        <v>51</v>
      </c>
      <c r="AX1140" s="4" t="s">
        <v>51</v>
      </c>
      <c r="AY1140" s="4" t="s">
        <v>51</v>
      </c>
      <c r="AZ1140" s="4" t="s">
        <v>51</v>
      </c>
    </row>
    <row r="1141" spans="1:52" ht="30" customHeight="1" x14ac:dyDescent="0.3">
      <c r="A1141" s="20"/>
      <c r="B1141" s="20"/>
      <c r="C1141" s="20"/>
      <c r="D1141" s="20"/>
      <c r="E1141" s="21"/>
      <c r="F1141" s="22"/>
      <c r="G1141" s="21"/>
      <c r="H1141" s="22"/>
      <c r="I1141" s="21"/>
      <c r="J1141" s="22"/>
      <c r="K1141" s="21"/>
      <c r="L1141" s="22"/>
      <c r="M1141" s="20"/>
    </row>
    <row r="1142" spans="1:52" ht="30" customHeight="1" x14ac:dyDescent="0.3">
      <c r="A1142" s="14" t="s">
        <v>2298</v>
      </c>
      <c r="B1142" s="15"/>
      <c r="C1142" s="15"/>
      <c r="D1142" s="15"/>
      <c r="E1142" s="16"/>
      <c r="F1142" s="17"/>
      <c r="G1142" s="16"/>
      <c r="H1142" s="17"/>
      <c r="I1142" s="16"/>
      <c r="J1142" s="17"/>
      <c r="K1142" s="16"/>
      <c r="L1142" s="17"/>
      <c r="M1142" s="18"/>
      <c r="N1142" s="4" t="s">
        <v>1401</v>
      </c>
    </row>
    <row r="1143" spans="1:52" ht="30" customHeight="1" x14ac:dyDescent="0.3">
      <c r="A1143" s="19" t="s">
        <v>1132</v>
      </c>
      <c r="B1143" s="19" t="s">
        <v>1003</v>
      </c>
      <c r="C1143" s="19" t="s">
        <v>1004</v>
      </c>
      <c r="D1143" s="20">
        <v>2.4E-2</v>
      </c>
      <c r="E1143" s="21">
        <f>단가대비표!O172</f>
        <v>0</v>
      </c>
      <c r="F1143" s="22">
        <f>TRUNC(E1143*D1143,1)</f>
        <v>0</v>
      </c>
      <c r="G1143" s="21">
        <f>단가대비표!P172</f>
        <v>0</v>
      </c>
      <c r="H1143" s="22">
        <f>TRUNC(G1143*D1143,1)</f>
        <v>0</v>
      </c>
      <c r="I1143" s="21">
        <f>단가대비표!V172</f>
        <v>0</v>
      </c>
      <c r="J1143" s="22">
        <f>TRUNC(I1143*D1143,1)</f>
        <v>0</v>
      </c>
      <c r="K1143" s="21">
        <f>TRUNC(E1143+G1143+I1143,1)</f>
        <v>0</v>
      </c>
      <c r="L1143" s="22">
        <f>TRUNC(F1143+H1143+J1143,1)</f>
        <v>0</v>
      </c>
      <c r="M1143" s="19" t="s">
        <v>51</v>
      </c>
      <c r="N1143" s="4" t="s">
        <v>1401</v>
      </c>
      <c r="O1143" s="4" t="s">
        <v>1133</v>
      </c>
      <c r="P1143" s="4" t="s">
        <v>63</v>
      </c>
      <c r="Q1143" s="4" t="s">
        <v>63</v>
      </c>
      <c r="R1143" s="4" t="s">
        <v>62</v>
      </c>
      <c r="AV1143" s="4" t="s">
        <v>51</v>
      </c>
      <c r="AW1143" s="4" t="s">
        <v>2299</v>
      </c>
      <c r="AX1143" s="4" t="s">
        <v>51</v>
      </c>
      <c r="AY1143" s="4" t="s">
        <v>51</v>
      </c>
      <c r="AZ1143" s="4" t="s">
        <v>51</v>
      </c>
    </row>
    <row r="1144" spans="1:52" ht="30" customHeight="1" x14ac:dyDescent="0.3">
      <c r="A1144" s="19" t="s">
        <v>974</v>
      </c>
      <c r="B1144" s="19" t="s">
        <v>51</v>
      </c>
      <c r="C1144" s="19" t="s">
        <v>51</v>
      </c>
      <c r="D1144" s="20"/>
      <c r="E1144" s="21"/>
      <c r="F1144" s="22">
        <f>TRUNC(SUMIF(N1143:N1143, N1142, F1143:F1143),0)</f>
        <v>0</v>
      </c>
      <c r="G1144" s="21"/>
      <c r="H1144" s="22">
        <f>TRUNC(SUMIF(N1143:N1143, N1142, H1143:H1143),0)</f>
        <v>0</v>
      </c>
      <c r="I1144" s="21"/>
      <c r="J1144" s="22">
        <f>TRUNC(SUMIF(N1143:N1143, N1142, J1143:J1143),0)</f>
        <v>0</v>
      </c>
      <c r="K1144" s="21"/>
      <c r="L1144" s="22">
        <f>F1144+H1144+J1144</f>
        <v>0</v>
      </c>
      <c r="M1144" s="19" t="s">
        <v>51</v>
      </c>
      <c r="N1144" s="4" t="s">
        <v>81</v>
      </c>
      <c r="O1144" s="4" t="s">
        <v>81</v>
      </c>
      <c r="P1144" s="4" t="s">
        <v>51</v>
      </c>
      <c r="Q1144" s="4" t="s">
        <v>51</v>
      </c>
      <c r="R1144" s="4" t="s">
        <v>51</v>
      </c>
      <c r="AV1144" s="4" t="s">
        <v>51</v>
      </c>
      <c r="AW1144" s="4" t="s">
        <v>51</v>
      </c>
      <c r="AX1144" s="4" t="s">
        <v>51</v>
      </c>
      <c r="AY1144" s="4" t="s">
        <v>51</v>
      </c>
      <c r="AZ1144" s="4" t="s">
        <v>51</v>
      </c>
    </row>
    <row r="1145" spans="1:52" ht="30" customHeight="1" x14ac:dyDescent="0.3">
      <c r="A1145" s="20"/>
      <c r="B1145" s="20"/>
      <c r="C1145" s="20"/>
      <c r="D1145" s="20"/>
      <c r="E1145" s="21"/>
      <c r="F1145" s="22"/>
      <c r="G1145" s="21"/>
      <c r="H1145" s="22"/>
      <c r="I1145" s="21"/>
      <c r="J1145" s="22"/>
      <c r="K1145" s="21"/>
      <c r="L1145" s="22"/>
      <c r="M1145" s="20"/>
    </row>
    <row r="1146" spans="1:52" ht="30" customHeight="1" x14ac:dyDescent="0.3">
      <c r="A1146" s="14" t="s">
        <v>2300</v>
      </c>
      <c r="B1146" s="15"/>
      <c r="C1146" s="15"/>
      <c r="D1146" s="15"/>
      <c r="E1146" s="16"/>
      <c r="F1146" s="17"/>
      <c r="G1146" s="16"/>
      <c r="H1146" s="17"/>
      <c r="I1146" s="16"/>
      <c r="J1146" s="17"/>
      <c r="K1146" s="16"/>
      <c r="L1146" s="17"/>
      <c r="M1146" s="18"/>
      <c r="N1146" s="4" t="s">
        <v>1408</v>
      </c>
    </row>
    <row r="1147" spans="1:52" ht="30" customHeight="1" x14ac:dyDescent="0.3">
      <c r="A1147" s="19" t="s">
        <v>2301</v>
      </c>
      <c r="B1147" s="19" t="s">
        <v>2302</v>
      </c>
      <c r="C1147" s="19" t="s">
        <v>207</v>
      </c>
      <c r="D1147" s="20">
        <v>1.05</v>
      </c>
      <c r="E1147" s="21">
        <f>단가대비표!O117</f>
        <v>0</v>
      </c>
      <c r="F1147" s="22">
        <f>TRUNC(E1147*D1147,1)</f>
        <v>0</v>
      </c>
      <c r="G1147" s="21">
        <f>단가대비표!P117</f>
        <v>0</v>
      </c>
      <c r="H1147" s="22">
        <f>TRUNC(G1147*D1147,1)</f>
        <v>0</v>
      </c>
      <c r="I1147" s="21">
        <f>단가대비표!V117</f>
        <v>0</v>
      </c>
      <c r="J1147" s="22">
        <f>TRUNC(I1147*D1147,1)</f>
        <v>0</v>
      </c>
      <c r="K1147" s="21">
        <f t="shared" ref="K1147:L1149" si="189">TRUNC(E1147+G1147+I1147,1)</f>
        <v>0</v>
      </c>
      <c r="L1147" s="22">
        <f t="shared" si="189"/>
        <v>0</v>
      </c>
      <c r="M1147" s="19" t="s">
        <v>51</v>
      </c>
      <c r="N1147" s="4" t="s">
        <v>1408</v>
      </c>
      <c r="O1147" s="4" t="s">
        <v>2303</v>
      </c>
      <c r="P1147" s="4" t="s">
        <v>63</v>
      </c>
      <c r="Q1147" s="4" t="s">
        <v>63</v>
      </c>
      <c r="R1147" s="4" t="s">
        <v>62</v>
      </c>
      <c r="AV1147" s="4" t="s">
        <v>51</v>
      </c>
      <c r="AW1147" s="4" t="s">
        <v>2304</v>
      </c>
      <c r="AX1147" s="4" t="s">
        <v>51</v>
      </c>
      <c r="AY1147" s="4" t="s">
        <v>51</v>
      </c>
      <c r="AZ1147" s="4" t="s">
        <v>51</v>
      </c>
    </row>
    <row r="1148" spans="1:52" ht="30" customHeight="1" x14ac:dyDescent="0.3">
      <c r="A1148" s="19" t="s">
        <v>2305</v>
      </c>
      <c r="B1148" s="19" t="s">
        <v>2306</v>
      </c>
      <c r="C1148" s="19" t="s">
        <v>999</v>
      </c>
      <c r="D1148" s="20">
        <v>6.2249999999999996</v>
      </c>
      <c r="E1148" s="21">
        <f>일위대가목록!E179</f>
        <v>0</v>
      </c>
      <c r="F1148" s="22">
        <f>TRUNC(E1148*D1148,1)</f>
        <v>0</v>
      </c>
      <c r="G1148" s="21">
        <f>일위대가목록!F179</f>
        <v>0</v>
      </c>
      <c r="H1148" s="22">
        <f>TRUNC(G1148*D1148,1)</f>
        <v>0</v>
      </c>
      <c r="I1148" s="21">
        <f>일위대가목록!G179</f>
        <v>0</v>
      </c>
      <c r="J1148" s="22">
        <f>TRUNC(I1148*D1148,1)</f>
        <v>0</v>
      </c>
      <c r="K1148" s="21">
        <f t="shared" si="189"/>
        <v>0</v>
      </c>
      <c r="L1148" s="22">
        <f t="shared" si="189"/>
        <v>0</v>
      </c>
      <c r="M1148" s="19" t="s">
        <v>2307</v>
      </c>
      <c r="N1148" s="4" t="s">
        <v>1408</v>
      </c>
      <c r="O1148" s="4" t="s">
        <v>2308</v>
      </c>
      <c r="P1148" s="4" t="s">
        <v>62</v>
      </c>
      <c r="Q1148" s="4" t="s">
        <v>63</v>
      </c>
      <c r="R1148" s="4" t="s">
        <v>63</v>
      </c>
      <c r="AV1148" s="4" t="s">
        <v>51</v>
      </c>
      <c r="AW1148" s="4" t="s">
        <v>2309</v>
      </c>
      <c r="AX1148" s="4" t="s">
        <v>51</v>
      </c>
      <c r="AY1148" s="4" t="s">
        <v>51</v>
      </c>
      <c r="AZ1148" s="4" t="s">
        <v>51</v>
      </c>
    </row>
    <row r="1149" spans="1:52" ht="30" customHeight="1" x14ac:dyDescent="0.3">
      <c r="A1149" s="19" t="s">
        <v>105</v>
      </c>
      <c r="B1149" s="19" t="s">
        <v>2310</v>
      </c>
      <c r="C1149" s="19" t="s">
        <v>999</v>
      </c>
      <c r="D1149" s="20">
        <v>-0.21779999999999999</v>
      </c>
      <c r="E1149" s="21">
        <f>단가대비표!O14</f>
        <v>0</v>
      </c>
      <c r="F1149" s="22">
        <f>TRUNC(E1149*D1149,1)</f>
        <v>0</v>
      </c>
      <c r="G1149" s="21">
        <f>단가대비표!P14</f>
        <v>0</v>
      </c>
      <c r="H1149" s="22">
        <f>TRUNC(G1149*D1149,1)</f>
        <v>0</v>
      </c>
      <c r="I1149" s="21">
        <f>단가대비표!V14</f>
        <v>0</v>
      </c>
      <c r="J1149" s="22">
        <f>TRUNC(I1149*D1149,1)</f>
        <v>0</v>
      </c>
      <c r="K1149" s="21">
        <f t="shared" si="189"/>
        <v>0</v>
      </c>
      <c r="L1149" s="22">
        <f t="shared" si="189"/>
        <v>0</v>
      </c>
      <c r="M1149" s="19" t="s">
        <v>51</v>
      </c>
      <c r="N1149" s="4" t="s">
        <v>1408</v>
      </c>
      <c r="O1149" s="4" t="s">
        <v>2311</v>
      </c>
      <c r="P1149" s="4" t="s">
        <v>63</v>
      </c>
      <c r="Q1149" s="4" t="s">
        <v>63</v>
      </c>
      <c r="R1149" s="4" t="s">
        <v>62</v>
      </c>
      <c r="AV1149" s="4" t="s">
        <v>51</v>
      </c>
      <c r="AW1149" s="4" t="s">
        <v>2312</v>
      </c>
      <c r="AX1149" s="4" t="s">
        <v>51</v>
      </c>
      <c r="AY1149" s="4" t="s">
        <v>51</v>
      </c>
      <c r="AZ1149" s="4" t="s">
        <v>51</v>
      </c>
    </row>
    <row r="1150" spans="1:52" ht="30" customHeight="1" x14ac:dyDescent="0.3">
      <c r="A1150" s="19" t="s">
        <v>974</v>
      </c>
      <c r="B1150" s="19" t="s">
        <v>51</v>
      </c>
      <c r="C1150" s="19" t="s">
        <v>51</v>
      </c>
      <c r="D1150" s="20"/>
      <c r="E1150" s="21"/>
      <c r="F1150" s="22">
        <f>TRUNC(SUMIF(N1147:N1149, N1146, F1147:F1149),0)</f>
        <v>0</v>
      </c>
      <c r="G1150" s="21"/>
      <c r="H1150" s="22">
        <f>TRUNC(SUMIF(N1147:N1149, N1146, H1147:H1149),0)</f>
        <v>0</v>
      </c>
      <c r="I1150" s="21"/>
      <c r="J1150" s="22">
        <f>TRUNC(SUMIF(N1147:N1149, N1146, J1147:J1149),0)</f>
        <v>0</v>
      </c>
      <c r="K1150" s="21"/>
      <c r="L1150" s="22">
        <f>F1150+H1150+J1150</f>
        <v>0</v>
      </c>
      <c r="M1150" s="19" t="s">
        <v>51</v>
      </c>
      <c r="N1150" s="4" t="s">
        <v>81</v>
      </c>
      <c r="O1150" s="4" t="s">
        <v>81</v>
      </c>
      <c r="P1150" s="4" t="s">
        <v>51</v>
      </c>
      <c r="Q1150" s="4" t="s">
        <v>51</v>
      </c>
      <c r="R1150" s="4" t="s">
        <v>51</v>
      </c>
      <c r="AV1150" s="4" t="s">
        <v>51</v>
      </c>
      <c r="AW1150" s="4" t="s">
        <v>51</v>
      </c>
      <c r="AX1150" s="4" t="s">
        <v>51</v>
      </c>
      <c r="AY1150" s="4" t="s">
        <v>51</v>
      </c>
      <c r="AZ1150" s="4" t="s">
        <v>51</v>
      </c>
    </row>
    <row r="1151" spans="1:52" ht="30" customHeight="1" x14ac:dyDescent="0.3">
      <c r="A1151" s="20"/>
      <c r="B1151" s="20"/>
      <c r="C1151" s="20"/>
      <c r="D1151" s="20"/>
      <c r="E1151" s="21"/>
      <c r="F1151" s="22"/>
      <c r="G1151" s="21"/>
      <c r="H1151" s="22"/>
      <c r="I1151" s="21"/>
      <c r="J1151" s="22"/>
      <c r="K1151" s="21"/>
      <c r="L1151" s="22"/>
      <c r="M1151" s="20"/>
    </row>
    <row r="1152" spans="1:52" ht="30" customHeight="1" x14ac:dyDescent="0.3">
      <c r="A1152" s="14" t="s">
        <v>2313</v>
      </c>
      <c r="B1152" s="15"/>
      <c r="C1152" s="15"/>
      <c r="D1152" s="15"/>
      <c r="E1152" s="16"/>
      <c r="F1152" s="17"/>
      <c r="G1152" s="16"/>
      <c r="H1152" s="17"/>
      <c r="I1152" s="16"/>
      <c r="J1152" s="17"/>
      <c r="K1152" s="16"/>
      <c r="L1152" s="17"/>
      <c r="M1152" s="18"/>
      <c r="N1152" s="4" t="s">
        <v>2308</v>
      </c>
    </row>
    <row r="1153" spans="1:52" ht="30" customHeight="1" x14ac:dyDescent="0.3">
      <c r="A1153" s="19" t="s">
        <v>2169</v>
      </c>
      <c r="B1153" s="19" t="s">
        <v>1003</v>
      </c>
      <c r="C1153" s="19" t="s">
        <v>1004</v>
      </c>
      <c r="D1153" s="20">
        <v>1.609E-2</v>
      </c>
      <c r="E1153" s="21">
        <f>단가대비표!O163</f>
        <v>0</v>
      </c>
      <c r="F1153" s="22">
        <f t="shared" ref="F1153:F1158" si="190">TRUNC(E1153*D1153,1)</f>
        <v>0</v>
      </c>
      <c r="G1153" s="21">
        <f>단가대비표!P163</f>
        <v>0</v>
      </c>
      <c r="H1153" s="22">
        <f t="shared" ref="H1153:H1158" si="191">TRUNC(G1153*D1153,1)</f>
        <v>0</v>
      </c>
      <c r="I1153" s="21">
        <f>단가대비표!V163</f>
        <v>0</v>
      </c>
      <c r="J1153" s="22">
        <f t="shared" ref="J1153:J1158" si="192">TRUNC(I1153*D1153,1)</f>
        <v>0</v>
      </c>
      <c r="K1153" s="21">
        <f t="shared" ref="K1153:L1158" si="193">TRUNC(E1153+G1153+I1153,1)</f>
        <v>0</v>
      </c>
      <c r="L1153" s="22">
        <f t="shared" si="193"/>
        <v>0</v>
      </c>
      <c r="M1153" s="19" t="s">
        <v>51</v>
      </c>
      <c r="N1153" s="4" t="s">
        <v>2308</v>
      </c>
      <c r="O1153" s="4" t="s">
        <v>2170</v>
      </c>
      <c r="P1153" s="4" t="s">
        <v>63</v>
      </c>
      <c r="Q1153" s="4" t="s">
        <v>63</v>
      </c>
      <c r="R1153" s="4" t="s">
        <v>62</v>
      </c>
      <c r="V1153" s="2">
        <v>1</v>
      </c>
      <c r="W1153" s="2">
        <v>2</v>
      </c>
      <c r="AV1153" s="4" t="s">
        <v>51</v>
      </c>
      <c r="AW1153" s="4" t="s">
        <v>2314</v>
      </c>
      <c r="AX1153" s="4" t="s">
        <v>51</v>
      </c>
      <c r="AY1153" s="4" t="s">
        <v>51</v>
      </c>
      <c r="AZ1153" s="4" t="s">
        <v>51</v>
      </c>
    </row>
    <row r="1154" spans="1:52" ht="30" customHeight="1" x14ac:dyDescent="0.3">
      <c r="A1154" s="19" t="s">
        <v>1101</v>
      </c>
      <c r="B1154" s="19" t="s">
        <v>1003</v>
      </c>
      <c r="C1154" s="19" t="s">
        <v>1004</v>
      </c>
      <c r="D1154" s="20">
        <v>4.3899999999999998E-3</v>
      </c>
      <c r="E1154" s="21">
        <f>단가대비표!O165</f>
        <v>0</v>
      </c>
      <c r="F1154" s="22">
        <f t="shared" si="190"/>
        <v>0</v>
      </c>
      <c r="G1154" s="21">
        <f>단가대비표!P165</f>
        <v>0</v>
      </c>
      <c r="H1154" s="22">
        <f t="shared" si="191"/>
        <v>0</v>
      </c>
      <c r="I1154" s="21">
        <f>단가대비표!V165</f>
        <v>0</v>
      </c>
      <c r="J1154" s="22">
        <f t="shared" si="192"/>
        <v>0</v>
      </c>
      <c r="K1154" s="21">
        <f t="shared" si="193"/>
        <v>0</v>
      </c>
      <c r="L1154" s="22">
        <f t="shared" si="193"/>
        <v>0</v>
      </c>
      <c r="M1154" s="19" t="s">
        <v>51</v>
      </c>
      <c r="N1154" s="4" t="s">
        <v>2308</v>
      </c>
      <c r="O1154" s="4" t="s">
        <v>1102</v>
      </c>
      <c r="P1154" s="4" t="s">
        <v>63</v>
      </c>
      <c r="Q1154" s="4" t="s">
        <v>63</v>
      </c>
      <c r="R1154" s="4" t="s">
        <v>62</v>
      </c>
      <c r="V1154" s="2">
        <v>1</v>
      </c>
      <c r="W1154" s="2">
        <v>2</v>
      </c>
      <c r="AV1154" s="4" t="s">
        <v>51</v>
      </c>
      <c r="AW1154" s="4" t="s">
        <v>2315</v>
      </c>
      <c r="AX1154" s="4" t="s">
        <v>51</v>
      </c>
      <c r="AY1154" s="4" t="s">
        <v>51</v>
      </c>
      <c r="AZ1154" s="4" t="s">
        <v>51</v>
      </c>
    </row>
    <row r="1155" spans="1:52" ht="30" customHeight="1" x14ac:dyDescent="0.3">
      <c r="A1155" s="19" t="s">
        <v>1044</v>
      </c>
      <c r="B1155" s="19" t="s">
        <v>1003</v>
      </c>
      <c r="C1155" s="19" t="s">
        <v>1004</v>
      </c>
      <c r="D1155" s="20">
        <v>5.8500000000000002E-3</v>
      </c>
      <c r="E1155" s="21">
        <f>단가대비표!O159</f>
        <v>0</v>
      </c>
      <c r="F1155" s="22">
        <f t="shared" si="190"/>
        <v>0</v>
      </c>
      <c r="G1155" s="21">
        <f>단가대비표!P159</f>
        <v>0</v>
      </c>
      <c r="H1155" s="22">
        <f t="shared" si="191"/>
        <v>0</v>
      </c>
      <c r="I1155" s="21">
        <f>단가대비표!V159</f>
        <v>0</v>
      </c>
      <c r="J1155" s="22">
        <f t="shared" si="192"/>
        <v>0</v>
      </c>
      <c r="K1155" s="21">
        <f t="shared" si="193"/>
        <v>0</v>
      </c>
      <c r="L1155" s="22">
        <f t="shared" si="193"/>
        <v>0</v>
      </c>
      <c r="M1155" s="19" t="s">
        <v>51</v>
      </c>
      <c r="N1155" s="4" t="s">
        <v>2308</v>
      </c>
      <c r="O1155" s="4" t="s">
        <v>1045</v>
      </c>
      <c r="P1155" s="4" t="s">
        <v>63</v>
      </c>
      <c r="Q1155" s="4" t="s">
        <v>63</v>
      </c>
      <c r="R1155" s="4" t="s">
        <v>62</v>
      </c>
      <c r="V1155" s="2">
        <v>1</v>
      </c>
      <c r="W1155" s="2">
        <v>2</v>
      </c>
      <c r="AV1155" s="4" t="s">
        <v>51</v>
      </c>
      <c r="AW1155" s="4" t="s">
        <v>2316</v>
      </c>
      <c r="AX1155" s="4" t="s">
        <v>51</v>
      </c>
      <c r="AY1155" s="4" t="s">
        <v>51</v>
      </c>
      <c r="AZ1155" s="4" t="s">
        <v>51</v>
      </c>
    </row>
    <row r="1156" spans="1:52" ht="30" customHeight="1" x14ac:dyDescent="0.3">
      <c r="A1156" s="19" t="s">
        <v>1002</v>
      </c>
      <c r="B1156" s="19" t="s">
        <v>1003</v>
      </c>
      <c r="C1156" s="19" t="s">
        <v>1004</v>
      </c>
      <c r="D1156" s="20">
        <v>2.9299999999999999E-3</v>
      </c>
      <c r="E1156" s="21">
        <f>단가대비표!O158</f>
        <v>0</v>
      </c>
      <c r="F1156" s="22">
        <f t="shared" si="190"/>
        <v>0</v>
      </c>
      <c r="G1156" s="21">
        <f>단가대비표!P158</f>
        <v>0</v>
      </c>
      <c r="H1156" s="22">
        <f t="shared" si="191"/>
        <v>0</v>
      </c>
      <c r="I1156" s="21">
        <f>단가대비표!V158</f>
        <v>0</v>
      </c>
      <c r="J1156" s="22">
        <f t="shared" si="192"/>
        <v>0</v>
      </c>
      <c r="K1156" s="21">
        <f t="shared" si="193"/>
        <v>0</v>
      </c>
      <c r="L1156" s="22">
        <f t="shared" si="193"/>
        <v>0</v>
      </c>
      <c r="M1156" s="19" t="s">
        <v>51</v>
      </c>
      <c r="N1156" s="4" t="s">
        <v>2308</v>
      </c>
      <c r="O1156" s="4" t="s">
        <v>1005</v>
      </c>
      <c r="P1156" s="4" t="s">
        <v>63</v>
      </c>
      <c r="Q1156" s="4" t="s">
        <v>63</v>
      </c>
      <c r="R1156" s="4" t="s">
        <v>62</v>
      </c>
      <c r="V1156" s="2">
        <v>1</v>
      </c>
      <c r="W1156" s="2">
        <v>2</v>
      </c>
      <c r="AV1156" s="4" t="s">
        <v>51</v>
      </c>
      <c r="AW1156" s="4" t="s">
        <v>2317</v>
      </c>
      <c r="AX1156" s="4" t="s">
        <v>51</v>
      </c>
      <c r="AY1156" s="4" t="s">
        <v>51</v>
      </c>
      <c r="AZ1156" s="4" t="s">
        <v>51</v>
      </c>
    </row>
    <row r="1157" spans="1:52" ht="30" customHeight="1" x14ac:dyDescent="0.3">
      <c r="A1157" s="19" t="s">
        <v>1200</v>
      </c>
      <c r="B1157" s="19" t="s">
        <v>1450</v>
      </c>
      <c r="C1157" s="19" t="s">
        <v>168</v>
      </c>
      <c r="D1157" s="20">
        <v>1</v>
      </c>
      <c r="E1157" s="21">
        <v>0</v>
      </c>
      <c r="F1157" s="22">
        <f t="shared" si="190"/>
        <v>0</v>
      </c>
      <c r="G1157" s="21">
        <v>0</v>
      </c>
      <c r="H1157" s="22">
        <f t="shared" si="191"/>
        <v>0</v>
      </c>
      <c r="I1157" s="21">
        <f>TRUNC(SUMIF(V1153:V1158, RIGHTB(O1157, 1), H1153:H1158)*U1157, 2)</f>
        <v>0</v>
      </c>
      <c r="J1157" s="22">
        <f t="shared" si="192"/>
        <v>0</v>
      </c>
      <c r="K1157" s="21">
        <f t="shared" si="193"/>
        <v>0</v>
      </c>
      <c r="L1157" s="22">
        <f t="shared" si="193"/>
        <v>0</v>
      </c>
      <c r="M1157" s="19" t="s">
        <v>51</v>
      </c>
      <c r="N1157" s="4" t="s">
        <v>2308</v>
      </c>
      <c r="O1157" s="4" t="s">
        <v>571</v>
      </c>
      <c r="P1157" s="4" t="s">
        <v>63</v>
      </c>
      <c r="Q1157" s="4" t="s">
        <v>63</v>
      </c>
      <c r="R1157" s="4" t="s">
        <v>63</v>
      </c>
      <c r="S1157" s="2">
        <v>1</v>
      </c>
      <c r="T1157" s="2">
        <v>2</v>
      </c>
      <c r="U1157" s="2">
        <v>0.04</v>
      </c>
      <c r="AV1157" s="4" t="s">
        <v>51</v>
      </c>
      <c r="AW1157" s="4" t="s">
        <v>2318</v>
      </c>
      <c r="AX1157" s="4" t="s">
        <v>51</v>
      </c>
      <c r="AY1157" s="4" t="s">
        <v>51</v>
      </c>
      <c r="AZ1157" s="4" t="s">
        <v>51</v>
      </c>
    </row>
    <row r="1158" spans="1:52" ht="30" customHeight="1" x14ac:dyDescent="0.3">
      <c r="A1158" s="19" t="s">
        <v>1376</v>
      </c>
      <c r="B1158" s="19" t="s">
        <v>1201</v>
      </c>
      <c r="C1158" s="19" t="s">
        <v>168</v>
      </c>
      <c r="D1158" s="20">
        <v>1</v>
      </c>
      <c r="E1158" s="21">
        <f>TRUNC(SUMIF(W1153:W1158, RIGHTB(O1158, 1), H1153:H1158)*U1158, 2)</f>
        <v>0</v>
      </c>
      <c r="F1158" s="22">
        <f t="shared" si="190"/>
        <v>0</v>
      </c>
      <c r="G1158" s="21">
        <v>0</v>
      </c>
      <c r="H1158" s="22">
        <f t="shared" si="191"/>
        <v>0</v>
      </c>
      <c r="I1158" s="21">
        <v>0</v>
      </c>
      <c r="J1158" s="22">
        <f t="shared" si="192"/>
        <v>0</v>
      </c>
      <c r="K1158" s="21">
        <f t="shared" si="193"/>
        <v>0</v>
      </c>
      <c r="L1158" s="22">
        <f t="shared" si="193"/>
        <v>0</v>
      </c>
      <c r="M1158" s="19" t="s">
        <v>51</v>
      </c>
      <c r="N1158" s="4" t="s">
        <v>2308</v>
      </c>
      <c r="O1158" s="4" t="s">
        <v>889</v>
      </c>
      <c r="P1158" s="4" t="s">
        <v>63</v>
      </c>
      <c r="Q1158" s="4" t="s">
        <v>63</v>
      </c>
      <c r="R1158" s="4" t="s">
        <v>63</v>
      </c>
      <c r="S1158" s="2">
        <v>1</v>
      </c>
      <c r="T1158" s="2">
        <v>0</v>
      </c>
      <c r="U1158" s="2">
        <v>0.02</v>
      </c>
      <c r="AV1158" s="4" t="s">
        <v>51</v>
      </c>
      <c r="AW1158" s="4" t="s">
        <v>2319</v>
      </c>
      <c r="AX1158" s="4" t="s">
        <v>51</v>
      </c>
      <c r="AY1158" s="4" t="s">
        <v>51</v>
      </c>
      <c r="AZ1158" s="4" t="s">
        <v>51</v>
      </c>
    </row>
    <row r="1159" spans="1:52" ht="30" customHeight="1" x14ac:dyDescent="0.3">
      <c r="A1159" s="19" t="s">
        <v>974</v>
      </c>
      <c r="B1159" s="19" t="s">
        <v>51</v>
      </c>
      <c r="C1159" s="19" t="s">
        <v>51</v>
      </c>
      <c r="D1159" s="20"/>
      <c r="E1159" s="21"/>
      <c r="F1159" s="22">
        <f>TRUNC(SUMIF(N1153:N1158, N1152, F1153:F1158),0)</f>
        <v>0</v>
      </c>
      <c r="G1159" s="21"/>
      <c r="H1159" s="22">
        <f>TRUNC(SUMIF(N1153:N1158, N1152, H1153:H1158),0)</f>
        <v>0</v>
      </c>
      <c r="I1159" s="21"/>
      <c r="J1159" s="22">
        <f>TRUNC(SUMIF(N1153:N1158, N1152, J1153:J1158),0)</f>
        <v>0</v>
      </c>
      <c r="K1159" s="21"/>
      <c r="L1159" s="22">
        <f>F1159+H1159+J1159</f>
        <v>0</v>
      </c>
      <c r="M1159" s="19" t="s">
        <v>51</v>
      </c>
      <c r="N1159" s="4" t="s">
        <v>81</v>
      </c>
      <c r="O1159" s="4" t="s">
        <v>81</v>
      </c>
      <c r="P1159" s="4" t="s">
        <v>51</v>
      </c>
      <c r="Q1159" s="4" t="s">
        <v>51</v>
      </c>
      <c r="R1159" s="4" t="s">
        <v>51</v>
      </c>
      <c r="AV1159" s="4" t="s">
        <v>51</v>
      </c>
      <c r="AW1159" s="4" t="s">
        <v>51</v>
      </c>
      <c r="AX1159" s="4" t="s">
        <v>51</v>
      </c>
      <c r="AY1159" s="4" t="s">
        <v>51</v>
      </c>
      <c r="AZ1159" s="4" t="s">
        <v>51</v>
      </c>
    </row>
    <row r="1160" spans="1:52" ht="30" customHeight="1" x14ac:dyDescent="0.3">
      <c r="A1160" s="20"/>
      <c r="B1160" s="20"/>
      <c r="C1160" s="20"/>
      <c r="D1160" s="20"/>
      <c r="E1160" s="21"/>
      <c r="F1160" s="22"/>
      <c r="G1160" s="21"/>
      <c r="H1160" s="22"/>
      <c r="I1160" s="21"/>
      <c r="J1160" s="22"/>
      <c r="K1160" s="21"/>
      <c r="L1160" s="22"/>
      <c r="M1160" s="20"/>
    </row>
    <row r="1161" spans="1:52" ht="30" customHeight="1" x14ac:dyDescent="0.3">
      <c r="A1161" s="14" t="s">
        <v>2320</v>
      </c>
      <c r="B1161" s="15"/>
      <c r="C1161" s="15"/>
      <c r="D1161" s="15"/>
      <c r="E1161" s="16"/>
      <c r="F1161" s="17"/>
      <c r="G1161" s="16"/>
      <c r="H1161" s="17"/>
      <c r="I1161" s="16"/>
      <c r="J1161" s="17"/>
      <c r="K1161" s="16"/>
      <c r="L1161" s="17"/>
      <c r="M1161" s="18"/>
      <c r="N1161" s="4" t="s">
        <v>1424</v>
      </c>
    </row>
    <row r="1162" spans="1:52" ht="30" customHeight="1" x14ac:dyDescent="0.3">
      <c r="A1162" s="19" t="s">
        <v>1132</v>
      </c>
      <c r="B1162" s="19" t="s">
        <v>1003</v>
      </c>
      <c r="C1162" s="19" t="s">
        <v>1004</v>
      </c>
      <c r="D1162" s="20">
        <v>6.9000000000000006E-2</v>
      </c>
      <c r="E1162" s="21">
        <f>단가대비표!O172</f>
        <v>0</v>
      </c>
      <c r="F1162" s="22">
        <f>TRUNC(E1162*D1162,1)</f>
        <v>0</v>
      </c>
      <c r="G1162" s="21">
        <f>단가대비표!P172</f>
        <v>0</v>
      </c>
      <c r="H1162" s="22">
        <f>TRUNC(G1162*D1162,1)</f>
        <v>0</v>
      </c>
      <c r="I1162" s="21">
        <f>단가대비표!V172</f>
        <v>0</v>
      </c>
      <c r="J1162" s="22">
        <f>TRUNC(I1162*D1162,1)</f>
        <v>0</v>
      </c>
      <c r="K1162" s="21">
        <f t="shared" ref="K1162:L1164" si="194">TRUNC(E1162+G1162+I1162,1)</f>
        <v>0</v>
      </c>
      <c r="L1162" s="22">
        <f t="shared" si="194"/>
        <v>0</v>
      </c>
      <c r="M1162" s="19" t="s">
        <v>51</v>
      </c>
      <c r="N1162" s="4" t="s">
        <v>1424</v>
      </c>
      <c r="O1162" s="4" t="s">
        <v>1133</v>
      </c>
      <c r="P1162" s="4" t="s">
        <v>63</v>
      </c>
      <c r="Q1162" s="4" t="s">
        <v>63</v>
      </c>
      <c r="R1162" s="4" t="s">
        <v>62</v>
      </c>
      <c r="V1162" s="2">
        <v>1</v>
      </c>
      <c r="AV1162" s="4" t="s">
        <v>51</v>
      </c>
      <c r="AW1162" s="4" t="s">
        <v>2321</v>
      </c>
      <c r="AX1162" s="4" t="s">
        <v>51</v>
      </c>
      <c r="AY1162" s="4" t="s">
        <v>51</v>
      </c>
      <c r="AZ1162" s="4" t="s">
        <v>51</v>
      </c>
    </row>
    <row r="1163" spans="1:52" ht="30" customHeight="1" x14ac:dyDescent="0.3">
      <c r="A1163" s="19" t="s">
        <v>1002</v>
      </c>
      <c r="B1163" s="19" t="s">
        <v>1003</v>
      </c>
      <c r="C1163" s="19" t="s">
        <v>1004</v>
      </c>
      <c r="D1163" s="20">
        <v>3.4000000000000002E-2</v>
      </c>
      <c r="E1163" s="21">
        <f>단가대비표!O158</f>
        <v>0</v>
      </c>
      <c r="F1163" s="22">
        <f>TRUNC(E1163*D1163,1)</f>
        <v>0</v>
      </c>
      <c r="G1163" s="21">
        <f>단가대비표!P158</f>
        <v>0</v>
      </c>
      <c r="H1163" s="22">
        <f>TRUNC(G1163*D1163,1)</f>
        <v>0</v>
      </c>
      <c r="I1163" s="21">
        <f>단가대비표!V158</f>
        <v>0</v>
      </c>
      <c r="J1163" s="22">
        <f>TRUNC(I1163*D1163,1)</f>
        <v>0</v>
      </c>
      <c r="K1163" s="21">
        <f t="shared" si="194"/>
        <v>0</v>
      </c>
      <c r="L1163" s="22">
        <f t="shared" si="194"/>
        <v>0</v>
      </c>
      <c r="M1163" s="19" t="s">
        <v>51</v>
      </c>
      <c r="N1163" s="4" t="s">
        <v>1424</v>
      </c>
      <c r="O1163" s="4" t="s">
        <v>1005</v>
      </c>
      <c r="P1163" s="4" t="s">
        <v>63</v>
      </c>
      <c r="Q1163" s="4" t="s">
        <v>63</v>
      </c>
      <c r="R1163" s="4" t="s">
        <v>62</v>
      </c>
      <c r="V1163" s="2">
        <v>1</v>
      </c>
      <c r="AV1163" s="4" t="s">
        <v>51</v>
      </c>
      <c r="AW1163" s="4" t="s">
        <v>2322</v>
      </c>
      <c r="AX1163" s="4" t="s">
        <v>51</v>
      </c>
      <c r="AY1163" s="4" t="s">
        <v>51</v>
      </c>
      <c r="AZ1163" s="4" t="s">
        <v>51</v>
      </c>
    </row>
    <row r="1164" spans="1:52" ht="30" customHeight="1" x14ac:dyDescent="0.3">
      <c r="A1164" s="19" t="s">
        <v>1200</v>
      </c>
      <c r="B1164" s="19" t="s">
        <v>1201</v>
      </c>
      <c r="C1164" s="19" t="s">
        <v>168</v>
      </c>
      <c r="D1164" s="20">
        <v>1</v>
      </c>
      <c r="E1164" s="21">
        <v>0</v>
      </c>
      <c r="F1164" s="22">
        <f>TRUNC(E1164*D1164,1)</f>
        <v>0</v>
      </c>
      <c r="G1164" s="21">
        <v>0</v>
      </c>
      <c r="H1164" s="22">
        <f>TRUNC(G1164*D1164,1)</f>
        <v>0</v>
      </c>
      <c r="I1164" s="21">
        <f>TRUNC(SUMIF(V1162:V1164, RIGHTB(O1164, 1), H1162:H1164)*U1164, 2)</f>
        <v>0</v>
      </c>
      <c r="J1164" s="22">
        <f>TRUNC(I1164*D1164,1)</f>
        <v>0</v>
      </c>
      <c r="K1164" s="21">
        <f t="shared" si="194"/>
        <v>0</v>
      </c>
      <c r="L1164" s="22">
        <f t="shared" si="194"/>
        <v>0</v>
      </c>
      <c r="M1164" s="19" t="s">
        <v>51</v>
      </c>
      <c r="N1164" s="4" t="s">
        <v>1424</v>
      </c>
      <c r="O1164" s="4" t="s">
        <v>571</v>
      </c>
      <c r="P1164" s="4" t="s">
        <v>63</v>
      </c>
      <c r="Q1164" s="4" t="s">
        <v>63</v>
      </c>
      <c r="R1164" s="4" t="s">
        <v>63</v>
      </c>
      <c r="S1164" s="2">
        <v>1</v>
      </c>
      <c r="T1164" s="2">
        <v>2</v>
      </c>
      <c r="U1164" s="2">
        <v>0.02</v>
      </c>
      <c r="AV1164" s="4" t="s">
        <v>51</v>
      </c>
      <c r="AW1164" s="4" t="s">
        <v>2323</v>
      </c>
      <c r="AX1164" s="4" t="s">
        <v>51</v>
      </c>
      <c r="AY1164" s="4" t="s">
        <v>51</v>
      </c>
      <c r="AZ1164" s="4" t="s">
        <v>51</v>
      </c>
    </row>
    <row r="1165" spans="1:52" ht="30" customHeight="1" x14ac:dyDescent="0.3">
      <c r="A1165" s="19" t="s">
        <v>974</v>
      </c>
      <c r="B1165" s="19" t="s">
        <v>51</v>
      </c>
      <c r="C1165" s="19" t="s">
        <v>51</v>
      </c>
      <c r="D1165" s="20"/>
      <c r="E1165" s="21"/>
      <c r="F1165" s="22">
        <f>TRUNC(SUMIF(N1162:N1164, N1161, F1162:F1164),0)</f>
        <v>0</v>
      </c>
      <c r="G1165" s="21"/>
      <c r="H1165" s="22">
        <f>TRUNC(SUMIF(N1162:N1164, N1161, H1162:H1164),0)</f>
        <v>0</v>
      </c>
      <c r="I1165" s="21"/>
      <c r="J1165" s="22">
        <f>TRUNC(SUMIF(N1162:N1164, N1161, J1162:J1164),0)</f>
        <v>0</v>
      </c>
      <c r="K1165" s="21"/>
      <c r="L1165" s="22">
        <f>F1165+H1165+J1165</f>
        <v>0</v>
      </c>
      <c r="M1165" s="19" t="s">
        <v>51</v>
      </c>
      <c r="N1165" s="4" t="s">
        <v>81</v>
      </c>
      <c r="O1165" s="4" t="s">
        <v>81</v>
      </c>
      <c r="P1165" s="4" t="s">
        <v>51</v>
      </c>
      <c r="Q1165" s="4" t="s">
        <v>51</v>
      </c>
      <c r="R1165" s="4" t="s">
        <v>51</v>
      </c>
      <c r="AV1165" s="4" t="s">
        <v>51</v>
      </c>
      <c r="AW1165" s="4" t="s">
        <v>51</v>
      </c>
      <c r="AX1165" s="4" t="s">
        <v>51</v>
      </c>
      <c r="AY1165" s="4" t="s">
        <v>51</v>
      </c>
      <c r="AZ1165" s="4" t="s">
        <v>51</v>
      </c>
    </row>
    <row r="1166" spans="1:52" ht="30" customHeight="1" x14ac:dyDescent="0.3">
      <c r="A1166" s="20"/>
      <c r="B1166" s="20"/>
      <c r="C1166" s="20"/>
      <c r="D1166" s="20"/>
      <c r="E1166" s="21"/>
      <c r="F1166" s="22"/>
      <c r="G1166" s="21"/>
      <c r="H1166" s="22"/>
      <c r="I1166" s="21"/>
      <c r="J1166" s="22"/>
      <c r="K1166" s="21"/>
      <c r="L1166" s="22"/>
      <c r="M1166" s="20"/>
    </row>
    <row r="1167" spans="1:52" ht="30" customHeight="1" x14ac:dyDescent="0.3">
      <c r="A1167" s="14" t="s">
        <v>2324</v>
      </c>
      <c r="B1167" s="15"/>
      <c r="C1167" s="15"/>
      <c r="D1167" s="15"/>
      <c r="E1167" s="16"/>
      <c r="F1167" s="17"/>
      <c r="G1167" s="16"/>
      <c r="H1167" s="17"/>
      <c r="I1167" s="16"/>
      <c r="J1167" s="17"/>
      <c r="K1167" s="16"/>
      <c r="L1167" s="17"/>
      <c r="M1167" s="18"/>
      <c r="N1167" s="4" t="s">
        <v>1439</v>
      </c>
    </row>
    <row r="1168" spans="1:52" ht="30" customHeight="1" x14ac:dyDescent="0.3">
      <c r="A1168" s="19" t="s">
        <v>1447</v>
      </c>
      <c r="B1168" s="19" t="s">
        <v>1003</v>
      </c>
      <c r="C1168" s="19" t="s">
        <v>1004</v>
      </c>
      <c r="D1168" s="20">
        <v>0.313</v>
      </c>
      <c r="E1168" s="21">
        <f>단가대비표!O169</f>
        <v>0</v>
      </c>
      <c r="F1168" s="22">
        <f>TRUNC(E1168*D1168,1)</f>
        <v>0</v>
      </c>
      <c r="G1168" s="21">
        <f>단가대비표!P169</f>
        <v>0</v>
      </c>
      <c r="H1168" s="22">
        <f>TRUNC(G1168*D1168,1)</f>
        <v>0</v>
      </c>
      <c r="I1168" s="21">
        <f>단가대비표!V169</f>
        <v>0</v>
      </c>
      <c r="J1168" s="22">
        <f>TRUNC(I1168*D1168,1)</f>
        <v>0</v>
      </c>
      <c r="K1168" s="21">
        <f t="shared" ref="K1168:L1170" si="195">TRUNC(E1168+G1168+I1168,1)</f>
        <v>0</v>
      </c>
      <c r="L1168" s="22">
        <f t="shared" si="195"/>
        <v>0</v>
      </c>
      <c r="M1168" s="19" t="s">
        <v>51</v>
      </c>
      <c r="N1168" s="4" t="s">
        <v>1439</v>
      </c>
      <c r="O1168" s="4" t="s">
        <v>1448</v>
      </c>
      <c r="P1168" s="4" t="s">
        <v>63</v>
      </c>
      <c r="Q1168" s="4" t="s">
        <v>63</v>
      </c>
      <c r="R1168" s="4" t="s">
        <v>62</v>
      </c>
      <c r="V1168" s="2">
        <v>1</v>
      </c>
      <c r="AV1168" s="4" t="s">
        <v>51</v>
      </c>
      <c r="AW1168" s="4" t="s">
        <v>2325</v>
      </c>
      <c r="AX1168" s="4" t="s">
        <v>51</v>
      </c>
      <c r="AY1168" s="4" t="s">
        <v>51</v>
      </c>
      <c r="AZ1168" s="4" t="s">
        <v>51</v>
      </c>
    </row>
    <row r="1169" spans="1:52" ht="30" customHeight="1" x14ac:dyDescent="0.3">
      <c r="A1169" s="19" t="s">
        <v>1002</v>
      </c>
      <c r="B1169" s="19" t="s">
        <v>1003</v>
      </c>
      <c r="C1169" s="19" t="s">
        <v>1004</v>
      </c>
      <c r="D1169" s="20">
        <v>6.4000000000000001E-2</v>
      </c>
      <c r="E1169" s="21">
        <f>단가대비표!O158</f>
        <v>0</v>
      </c>
      <c r="F1169" s="22">
        <f>TRUNC(E1169*D1169,1)</f>
        <v>0</v>
      </c>
      <c r="G1169" s="21">
        <f>단가대비표!P158</f>
        <v>0</v>
      </c>
      <c r="H1169" s="22">
        <f>TRUNC(G1169*D1169,1)</f>
        <v>0</v>
      </c>
      <c r="I1169" s="21">
        <f>단가대비표!V158</f>
        <v>0</v>
      </c>
      <c r="J1169" s="22">
        <f>TRUNC(I1169*D1169,1)</f>
        <v>0</v>
      </c>
      <c r="K1169" s="21">
        <f t="shared" si="195"/>
        <v>0</v>
      </c>
      <c r="L1169" s="22">
        <f t="shared" si="195"/>
        <v>0</v>
      </c>
      <c r="M1169" s="19" t="s">
        <v>51</v>
      </c>
      <c r="N1169" s="4" t="s">
        <v>1439</v>
      </c>
      <c r="O1169" s="4" t="s">
        <v>1005</v>
      </c>
      <c r="P1169" s="4" t="s">
        <v>63</v>
      </c>
      <c r="Q1169" s="4" t="s">
        <v>63</v>
      </c>
      <c r="R1169" s="4" t="s">
        <v>62</v>
      </c>
      <c r="V1169" s="2">
        <v>1</v>
      </c>
      <c r="AV1169" s="4" t="s">
        <v>51</v>
      </c>
      <c r="AW1169" s="4" t="s">
        <v>2326</v>
      </c>
      <c r="AX1169" s="4" t="s">
        <v>51</v>
      </c>
      <c r="AY1169" s="4" t="s">
        <v>51</v>
      </c>
      <c r="AZ1169" s="4" t="s">
        <v>51</v>
      </c>
    </row>
    <row r="1170" spans="1:52" ht="30" customHeight="1" x14ac:dyDescent="0.3">
      <c r="A1170" s="19" t="s">
        <v>1200</v>
      </c>
      <c r="B1170" s="19" t="s">
        <v>1296</v>
      </c>
      <c r="C1170" s="19" t="s">
        <v>168</v>
      </c>
      <c r="D1170" s="20">
        <v>1</v>
      </c>
      <c r="E1170" s="21">
        <v>0</v>
      </c>
      <c r="F1170" s="22">
        <f>TRUNC(E1170*D1170,1)</f>
        <v>0</v>
      </c>
      <c r="G1170" s="21">
        <v>0</v>
      </c>
      <c r="H1170" s="22">
        <f>TRUNC(G1170*D1170,1)</f>
        <v>0</v>
      </c>
      <c r="I1170" s="21">
        <f>TRUNC(SUMIF(V1168:V1170, RIGHTB(O1170, 1), H1168:H1170)*U1170, 2)</f>
        <v>0</v>
      </c>
      <c r="J1170" s="22">
        <f>TRUNC(I1170*D1170,1)</f>
        <v>0</v>
      </c>
      <c r="K1170" s="21">
        <f t="shared" si="195"/>
        <v>0</v>
      </c>
      <c r="L1170" s="22">
        <f t="shared" si="195"/>
        <v>0</v>
      </c>
      <c r="M1170" s="19" t="s">
        <v>51</v>
      </c>
      <c r="N1170" s="4" t="s">
        <v>1439</v>
      </c>
      <c r="O1170" s="4" t="s">
        <v>571</v>
      </c>
      <c r="P1170" s="4" t="s">
        <v>63</v>
      </c>
      <c r="Q1170" s="4" t="s">
        <v>63</v>
      </c>
      <c r="R1170" s="4" t="s">
        <v>63</v>
      </c>
      <c r="S1170" s="2">
        <v>1</v>
      </c>
      <c r="T1170" s="2">
        <v>2</v>
      </c>
      <c r="U1170" s="2">
        <v>0.03</v>
      </c>
      <c r="AV1170" s="4" t="s">
        <v>51</v>
      </c>
      <c r="AW1170" s="4" t="s">
        <v>2327</v>
      </c>
      <c r="AX1170" s="4" t="s">
        <v>51</v>
      </c>
      <c r="AY1170" s="4" t="s">
        <v>51</v>
      </c>
      <c r="AZ1170" s="4" t="s">
        <v>51</v>
      </c>
    </row>
    <row r="1171" spans="1:52" ht="30" customHeight="1" x14ac:dyDescent="0.3">
      <c r="A1171" s="19" t="s">
        <v>974</v>
      </c>
      <c r="B1171" s="19" t="s">
        <v>51</v>
      </c>
      <c r="C1171" s="19" t="s">
        <v>51</v>
      </c>
      <c r="D1171" s="20"/>
      <c r="E1171" s="21"/>
      <c r="F1171" s="22">
        <f>TRUNC(SUMIF(N1168:N1170, N1167, F1168:F1170),0)</f>
        <v>0</v>
      </c>
      <c r="G1171" s="21"/>
      <c r="H1171" s="22">
        <f>TRUNC(SUMIF(N1168:N1170, N1167, H1168:H1170),0)</f>
        <v>0</v>
      </c>
      <c r="I1171" s="21"/>
      <c r="J1171" s="22">
        <f>TRUNC(SUMIF(N1168:N1170, N1167, J1168:J1170),0)</f>
        <v>0</v>
      </c>
      <c r="K1171" s="21"/>
      <c r="L1171" s="22">
        <f>F1171+H1171+J1171</f>
        <v>0</v>
      </c>
      <c r="M1171" s="19" t="s">
        <v>51</v>
      </c>
      <c r="N1171" s="4" t="s">
        <v>81</v>
      </c>
      <c r="O1171" s="4" t="s">
        <v>81</v>
      </c>
      <c r="P1171" s="4" t="s">
        <v>51</v>
      </c>
      <c r="Q1171" s="4" t="s">
        <v>51</v>
      </c>
      <c r="R1171" s="4" t="s">
        <v>51</v>
      </c>
      <c r="AV1171" s="4" t="s">
        <v>51</v>
      </c>
      <c r="AW1171" s="4" t="s">
        <v>51</v>
      </c>
      <c r="AX1171" s="4" t="s">
        <v>51</v>
      </c>
      <c r="AY1171" s="4" t="s">
        <v>51</v>
      </c>
      <c r="AZ1171" s="4" t="s">
        <v>51</v>
      </c>
    </row>
    <row r="1172" spans="1:52" ht="30" customHeight="1" x14ac:dyDescent="0.3">
      <c r="A1172" s="20"/>
      <c r="B1172" s="20"/>
      <c r="C1172" s="20"/>
      <c r="D1172" s="20"/>
      <c r="E1172" s="21"/>
      <c r="F1172" s="22"/>
      <c r="G1172" s="21"/>
      <c r="H1172" s="22"/>
      <c r="I1172" s="21"/>
      <c r="J1172" s="22"/>
      <c r="K1172" s="21"/>
      <c r="L1172" s="22"/>
      <c r="M1172" s="20"/>
    </row>
    <row r="1173" spans="1:52" ht="30" customHeight="1" x14ac:dyDescent="0.3">
      <c r="A1173" s="14" t="s">
        <v>2328</v>
      </c>
      <c r="B1173" s="15"/>
      <c r="C1173" s="15"/>
      <c r="D1173" s="15"/>
      <c r="E1173" s="16"/>
      <c r="F1173" s="17"/>
      <c r="G1173" s="16"/>
      <c r="H1173" s="17"/>
      <c r="I1173" s="16"/>
      <c r="J1173" s="17"/>
      <c r="K1173" s="16"/>
      <c r="L1173" s="17"/>
      <c r="M1173" s="18"/>
      <c r="N1173" s="4" t="s">
        <v>1479</v>
      </c>
    </row>
    <row r="1174" spans="1:52" ht="30" customHeight="1" x14ac:dyDescent="0.3">
      <c r="A1174" s="19" t="s">
        <v>2329</v>
      </c>
      <c r="B1174" s="19" t="s">
        <v>2330</v>
      </c>
      <c r="C1174" s="19" t="s">
        <v>1359</v>
      </c>
      <c r="D1174" s="20">
        <v>0.19700000000000001</v>
      </c>
      <c r="E1174" s="21">
        <f>단가대비표!O108</f>
        <v>0</v>
      </c>
      <c r="F1174" s="22">
        <f>TRUNC(E1174*D1174,1)</f>
        <v>0</v>
      </c>
      <c r="G1174" s="21">
        <f>단가대비표!P108</f>
        <v>0</v>
      </c>
      <c r="H1174" s="22">
        <f>TRUNC(G1174*D1174,1)</f>
        <v>0</v>
      </c>
      <c r="I1174" s="21">
        <f>단가대비표!V108</f>
        <v>0</v>
      </c>
      <c r="J1174" s="22">
        <f>TRUNC(I1174*D1174,1)</f>
        <v>0</v>
      </c>
      <c r="K1174" s="21">
        <f>TRUNC(E1174+G1174+I1174,1)</f>
        <v>0</v>
      </c>
      <c r="L1174" s="22">
        <f>TRUNC(F1174+H1174+J1174,1)</f>
        <v>0</v>
      </c>
      <c r="M1174" s="19" t="s">
        <v>51</v>
      </c>
      <c r="N1174" s="4" t="s">
        <v>1479</v>
      </c>
      <c r="O1174" s="4" t="s">
        <v>2331</v>
      </c>
      <c r="P1174" s="4" t="s">
        <v>63</v>
      </c>
      <c r="Q1174" s="4" t="s">
        <v>63</v>
      </c>
      <c r="R1174" s="4" t="s">
        <v>62</v>
      </c>
      <c r="AV1174" s="4" t="s">
        <v>51</v>
      </c>
      <c r="AW1174" s="4" t="s">
        <v>2332</v>
      </c>
      <c r="AX1174" s="4" t="s">
        <v>51</v>
      </c>
      <c r="AY1174" s="4" t="s">
        <v>51</v>
      </c>
      <c r="AZ1174" s="4" t="s">
        <v>51</v>
      </c>
    </row>
    <row r="1175" spans="1:52" ht="30" customHeight="1" x14ac:dyDescent="0.3">
      <c r="A1175" s="19" t="s">
        <v>974</v>
      </c>
      <c r="B1175" s="19" t="s">
        <v>51</v>
      </c>
      <c r="C1175" s="19" t="s">
        <v>51</v>
      </c>
      <c r="D1175" s="20"/>
      <c r="E1175" s="21"/>
      <c r="F1175" s="22">
        <f>TRUNC(SUMIF(N1174:N1174, N1173, F1174:F1174),0)</f>
        <v>0</v>
      </c>
      <c r="G1175" s="21"/>
      <c r="H1175" s="22">
        <f>TRUNC(SUMIF(N1174:N1174, N1173, H1174:H1174),0)</f>
        <v>0</v>
      </c>
      <c r="I1175" s="21"/>
      <c r="J1175" s="22">
        <f>TRUNC(SUMIF(N1174:N1174, N1173, J1174:J1174),0)</f>
        <v>0</v>
      </c>
      <c r="K1175" s="21"/>
      <c r="L1175" s="22">
        <f>F1175+H1175+J1175</f>
        <v>0</v>
      </c>
      <c r="M1175" s="19" t="s">
        <v>51</v>
      </c>
      <c r="N1175" s="4" t="s">
        <v>81</v>
      </c>
      <c r="O1175" s="4" t="s">
        <v>81</v>
      </c>
      <c r="P1175" s="4" t="s">
        <v>51</v>
      </c>
      <c r="Q1175" s="4" t="s">
        <v>51</v>
      </c>
      <c r="R1175" s="4" t="s">
        <v>51</v>
      </c>
      <c r="AV1175" s="4" t="s">
        <v>51</v>
      </c>
      <c r="AW1175" s="4" t="s">
        <v>51</v>
      </c>
      <c r="AX1175" s="4" t="s">
        <v>51</v>
      </c>
      <c r="AY1175" s="4" t="s">
        <v>51</v>
      </c>
      <c r="AZ1175" s="4" t="s">
        <v>51</v>
      </c>
    </row>
    <row r="1176" spans="1:52" ht="30" customHeight="1" x14ac:dyDescent="0.3">
      <c r="A1176" s="20"/>
      <c r="B1176" s="20"/>
      <c r="C1176" s="20"/>
      <c r="D1176" s="20"/>
      <c r="E1176" s="21"/>
      <c r="F1176" s="22"/>
      <c r="G1176" s="21"/>
      <c r="H1176" s="22"/>
      <c r="I1176" s="21"/>
      <c r="J1176" s="22"/>
      <c r="K1176" s="21"/>
      <c r="L1176" s="22"/>
      <c r="M1176" s="20"/>
    </row>
    <row r="1177" spans="1:52" ht="30" customHeight="1" x14ac:dyDescent="0.3">
      <c r="A1177" s="14" t="s">
        <v>2333</v>
      </c>
      <c r="B1177" s="15"/>
      <c r="C1177" s="15"/>
      <c r="D1177" s="15"/>
      <c r="E1177" s="16"/>
      <c r="F1177" s="17"/>
      <c r="G1177" s="16"/>
      <c r="H1177" s="17"/>
      <c r="I1177" s="16"/>
      <c r="J1177" s="17"/>
      <c r="K1177" s="16"/>
      <c r="L1177" s="17"/>
      <c r="M1177" s="18"/>
      <c r="N1177" s="4" t="s">
        <v>1484</v>
      </c>
    </row>
    <row r="1178" spans="1:52" ht="30" customHeight="1" x14ac:dyDescent="0.3">
      <c r="A1178" s="19" t="s">
        <v>2108</v>
      </c>
      <c r="B1178" s="19" t="s">
        <v>1003</v>
      </c>
      <c r="C1178" s="19" t="s">
        <v>1004</v>
      </c>
      <c r="D1178" s="20">
        <v>1.2E-2</v>
      </c>
      <c r="E1178" s="21">
        <f>단가대비표!O174</f>
        <v>0</v>
      </c>
      <c r="F1178" s="22">
        <f>TRUNC(E1178*D1178,1)</f>
        <v>0</v>
      </c>
      <c r="G1178" s="21">
        <f>단가대비표!P174</f>
        <v>0</v>
      </c>
      <c r="H1178" s="22">
        <f>TRUNC(G1178*D1178,1)</f>
        <v>0</v>
      </c>
      <c r="I1178" s="21">
        <f>단가대비표!V174</f>
        <v>0</v>
      </c>
      <c r="J1178" s="22">
        <f>TRUNC(I1178*D1178,1)</f>
        <v>0</v>
      </c>
      <c r="K1178" s="21">
        <f t="shared" ref="K1178:L1182" si="196">TRUNC(E1178+G1178+I1178,1)</f>
        <v>0</v>
      </c>
      <c r="L1178" s="22">
        <f t="shared" si="196"/>
        <v>0</v>
      </c>
      <c r="M1178" s="19" t="s">
        <v>51</v>
      </c>
      <c r="N1178" s="4" t="s">
        <v>1484</v>
      </c>
      <c r="O1178" s="4" t="s">
        <v>2109</v>
      </c>
      <c r="P1178" s="4" t="s">
        <v>63</v>
      </c>
      <c r="Q1178" s="4" t="s">
        <v>63</v>
      </c>
      <c r="R1178" s="4" t="s">
        <v>62</v>
      </c>
      <c r="V1178" s="2">
        <v>1</v>
      </c>
      <c r="AV1178" s="4" t="s">
        <v>51</v>
      </c>
      <c r="AW1178" s="4" t="s">
        <v>2334</v>
      </c>
      <c r="AX1178" s="4" t="s">
        <v>51</v>
      </c>
      <c r="AY1178" s="4" t="s">
        <v>51</v>
      </c>
      <c r="AZ1178" s="4" t="s">
        <v>51</v>
      </c>
    </row>
    <row r="1179" spans="1:52" ht="30" customHeight="1" x14ac:dyDescent="0.3">
      <c r="A1179" s="19" t="s">
        <v>1002</v>
      </c>
      <c r="B1179" s="19" t="s">
        <v>1003</v>
      </c>
      <c r="C1179" s="19" t="s">
        <v>1004</v>
      </c>
      <c r="D1179" s="20">
        <v>2E-3</v>
      </c>
      <c r="E1179" s="21">
        <f>단가대비표!O158</f>
        <v>0</v>
      </c>
      <c r="F1179" s="22">
        <f>TRUNC(E1179*D1179,1)</f>
        <v>0</v>
      </c>
      <c r="G1179" s="21">
        <f>단가대비표!P158</f>
        <v>0</v>
      </c>
      <c r="H1179" s="22">
        <f>TRUNC(G1179*D1179,1)</f>
        <v>0</v>
      </c>
      <c r="I1179" s="21">
        <f>단가대비표!V158</f>
        <v>0</v>
      </c>
      <c r="J1179" s="22">
        <f>TRUNC(I1179*D1179,1)</f>
        <v>0</v>
      </c>
      <c r="K1179" s="21">
        <f t="shared" si="196"/>
        <v>0</v>
      </c>
      <c r="L1179" s="22">
        <f t="shared" si="196"/>
        <v>0</v>
      </c>
      <c r="M1179" s="19" t="s">
        <v>51</v>
      </c>
      <c r="N1179" s="4" t="s">
        <v>1484</v>
      </c>
      <c r="O1179" s="4" t="s">
        <v>1005</v>
      </c>
      <c r="P1179" s="4" t="s">
        <v>63</v>
      </c>
      <c r="Q1179" s="4" t="s">
        <v>63</v>
      </c>
      <c r="R1179" s="4" t="s">
        <v>62</v>
      </c>
      <c r="V1179" s="2">
        <v>1</v>
      </c>
      <c r="AV1179" s="4" t="s">
        <v>51</v>
      </c>
      <c r="AW1179" s="4" t="s">
        <v>2335</v>
      </c>
      <c r="AX1179" s="4" t="s">
        <v>51</v>
      </c>
      <c r="AY1179" s="4" t="s">
        <v>51</v>
      </c>
      <c r="AZ1179" s="4" t="s">
        <v>51</v>
      </c>
    </row>
    <row r="1180" spans="1:52" ht="30" customHeight="1" x14ac:dyDescent="0.3">
      <c r="A1180" s="19" t="s">
        <v>2108</v>
      </c>
      <c r="B1180" s="19" t="s">
        <v>1003</v>
      </c>
      <c r="C1180" s="19" t="s">
        <v>1004</v>
      </c>
      <c r="D1180" s="20">
        <v>1.2E-2</v>
      </c>
      <c r="E1180" s="21">
        <f>단가대비표!O174</f>
        <v>0</v>
      </c>
      <c r="F1180" s="22">
        <f>TRUNC(E1180*D1180,1)</f>
        <v>0</v>
      </c>
      <c r="G1180" s="21">
        <f>단가대비표!P174</f>
        <v>0</v>
      </c>
      <c r="H1180" s="22">
        <f>TRUNC(G1180*D1180,1)</f>
        <v>0</v>
      </c>
      <c r="I1180" s="21">
        <f>단가대비표!V174</f>
        <v>0</v>
      </c>
      <c r="J1180" s="22">
        <f>TRUNC(I1180*D1180,1)</f>
        <v>0</v>
      </c>
      <c r="K1180" s="21">
        <f t="shared" si="196"/>
        <v>0</v>
      </c>
      <c r="L1180" s="22">
        <f t="shared" si="196"/>
        <v>0</v>
      </c>
      <c r="M1180" s="19" t="s">
        <v>51</v>
      </c>
      <c r="N1180" s="4" t="s">
        <v>1484</v>
      </c>
      <c r="O1180" s="4" t="s">
        <v>2109</v>
      </c>
      <c r="P1180" s="4" t="s">
        <v>63</v>
      </c>
      <c r="Q1180" s="4" t="s">
        <v>63</v>
      </c>
      <c r="R1180" s="4" t="s">
        <v>62</v>
      </c>
      <c r="V1180" s="2">
        <v>1</v>
      </c>
      <c r="AV1180" s="4" t="s">
        <v>51</v>
      </c>
      <c r="AW1180" s="4" t="s">
        <v>2334</v>
      </c>
      <c r="AX1180" s="4" t="s">
        <v>51</v>
      </c>
      <c r="AY1180" s="4" t="s">
        <v>51</v>
      </c>
      <c r="AZ1180" s="4" t="s">
        <v>51</v>
      </c>
    </row>
    <row r="1181" spans="1:52" ht="30" customHeight="1" x14ac:dyDescent="0.3">
      <c r="A1181" s="19" t="s">
        <v>1002</v>
      </c>
      <c r="B1181" s="19" t="s">
        <v>1003</v>
      </c>
      <c r="C1181" s="19" t="s">
        <v>1004</v>
      </c>
      <c r="D1181" s="20">
        <v>2E-3</v>
      </c>
      <c r="E1181" s="21">
        <f>단가대비표!O158</f>
        <v>0</v>
      </c>
      <c r="F1181" s="22">
        <f>TRUNC(E1181*D1181,1)</f>
        <v>0</v>
      </c>
      <c r="G1181" s="21">
        <f>단가대비표!P158</f>
        <v>0</v>
      </c>
      <c r="H1181" s="22">
        <f>TRUNC(G1181*D1181,1)</f>
        <v>0</v>
      </c>
      <c r="I1181" s="21">
        <f>단가대비표!V158</f>
        <v>0</v>
      </c>
      <c r="J1181" s="22">
        <f>TRUNC(I1181*D1181,1)</f>
        <v>0</v>
      </c>
      <c r="K1181" s="21">
        <f t="shared" si="196"/>
        <v>0</v>
      </c>
      <c r="L1181" s="22">
        <f t="shared" si="196"/>
        <v>0</v>
      </c>
      <c r="M1181" s="19" t="s">
        <v>51</v>
      </c>
      <c r="N1181" s="4" t="s">
        <v>1484</v>
      </c>
      <c r="O1181" s="4" t="s">
        <v>1005</v>
      </c>
      <c r="P1181" s="4" t="s">
        <v>63</v>
      </c>
      <c r="Q1181" s="4" t="s">
        <v>63</v>
      </c>
      <c r="R1181" s="4" t="s">
        <v>62</v>
      </c>
      <c r="V1181" s="2">
        <v>1</v>
      </c>
      <c r="AV1181" s="4" t="s">
        <v>51</v>
      </c>
      <c r="AW1181" s="4" t="s">
        <v>2335</v>
      </c>
      <c r="AX1181" s="4" t="s">
        <v>51</v>
      </c>
      <c r="AY1181" s="4" t="s">
        <v>51</v>
      </c>
      <c r="AZ1181" s="4" t="s">
        <v>51</v>
      </c>
    </row>
    <row r="1182" spans="1:52" ht="30" customHeight="1" x14ac:dyDescent="0.3">
      <c r="A1182" s="19" t="s">
        <v>2112</v>
      </c>
      <c r="B1182" s="19" t="s">
        <v>1201</v>
      </c>
      <c r="C1182" s="19" t="s">
        <v>168</v>
      </c>
      <c r="D1182" s="20">
        <v>1</v>
      </c>
      <c r="E1182" s="21">
        <f>TRUNC(SUMIF(V1178:V1182, RIGHTB(O1182, 1), H1178:H1182)*U1182, 2)</f>
        <v>0</v>
      </c>
      <c r="F1182" s="22">
        <f>TRUNC(E1182*D1182,1)</f>
        <v>0</v>
      </c>
      <c r="G1182" s="21">
        <v>0</v>
      </c>
      <c r="H1182" s="22">
        <f>TRUNC(G1182*D1182,1)</f>
        <v>0</v>
      </c>
      <c r="I1182" s="21">
        <v>0</v>
      </c>
      <c r="J1182" s="22">
        <f>TRUNC(I1182*D1182,1)</f>
        <v>0</v>
      </c>
      <c r="K1182" s="21">
        <f t="shared" si="196"/>
        <v>0</v>
      </c>
      <c r="L1182" s="22">
        <f t="shared" si="196"/>
        <v>0</v>
      </c>
      <c r="M1182" s="19" t="s">
        <v>51</v>
      </c>
      <c r="N1182" s="4" t="s">
        <v>1484</v>
      </c>
      <c r="O1182" s="4" t="s">
        <v>571</v>
      </c>
      <c r="P1182" s="4" t="s">
        <v>63</v>
      </c>
      <c r="Q1182" s="4" t="s">
        <v>63</v>
      </c>
      <c r="R1182" s="4" t="s">
        <v>63</v>
      </c>
      <c r="S1182" s="2">
        <v>1</v>
      </c>
      <c r="T1182" s="2">
        <v>0</v>
      </c>
      <c r="U1182" s="2">
        <v>0.02</v>
      </c>
      <c r="AV1182" s="4" t="s">
        <v>51</v>
      </c>
      <c r="AW1182" s="4" t="s">
        <v>2336</v>
      </c>
      <c r="AX1182" s="4" t="s">
        <v>51</v>
      </c>
      <c r="AY1182" s="4" t="s">
        <v>51</v>
      </c>
      <c r="AZ1182" s="4" t="s">
        <v>51</v>
      </c>
    </row>
    <row r="1183" spans="1:52" ht="30" customHeight="1" x14ac:dyDescent="0.3">
      <c r="A1183" s="19" t="s">
        <v>974</v>
      </c>
      <c r="B1183" s="19" t="s">
        <v>51</v>
      </c>
      <c r="C1183" s="19" t="s">
        <v>51</v>
      </c>
      <c r="D1183" s="20"/>
      <c r="E1183" s="21"/>
      <c r="F1183" s="22">
        <f>TRUNC(SUMIF(N1178:N1182, N1177, F1178:F1182),0)</f>
        <v>0</v>
      </c>
      <c r="G1183" s="21"/>
      <c r="H1183" s="22">
        <f>TRUNC(SUMIF(N1178:N1182, N1177, H1178:H1182),0)</f>
        <v>0</v>
      </c>
      <c r="I1183" s="21"/>
      <c r="J1183" s="22">
        <f>TRUNC(SUMIF(N1178:N1182, N1177, J1178:J1182),0)</f>
        <v>0</v>
      </c>
      <c r="K1183" s="21"/>
      <c r="L1183" s="22">
        <f>F1183+H1183+J1183</f>
        <v>0</v>
      </c>
      <c r="M1183" s="19" t="s">
        <v>51</v>
      </c>
      <c r="N1183" s="4" t="s">
        <v>81</v>
      </c>
      <c r="O1183" s="4" t="s">
        <v>81</v>
      </c>
      <c r="P1183" s="4" t="s">
        <v>51</v>
      </c>
      <c r="Q1183" s="4" t="s">
        <v>51</v>
      </c>
      <c r="R1183" s="4" t="s">
        <v>51</v>
      </c>
      <c r="AV1183" s="4" t="s">
        <v>51</v>
      </c>
      <c r="AW1183" s="4" t="s">
        <v>51</v>
      </c>
      <c r="AX1183" s="4" t="s">
        <v>51</v>
      </c>
      <c r="AY1183" s="4" t="s">
        <v>51</v>
      </c>
      <c r="AZ1183" s="4" t="s">
        <v>51</v>
      </c>
    </row>
    <row r="1184" spans="1:52" ht="30" customHeight="1" x14ac:dyDescent="0.3">
      <c r="A1184" s="20"/>
      <c r="B1184" s="20"/>
      <c r="C1184" s="20"/>
      <c r="D1184" s="20"/>
      <c r="E1184" s="21"/>
      <c r="F1184" s="22"/>
      <c r="G1184" s="21"/>
      <c r="H1184" s="22"/>
      <c r="I1184" s="21"/>
      <c r="J1184" s="22"/>
      <c r="K1184" s="21"/>
      <c r="L1184" s="22"/>
      <c r="M1184" s="20"/>
    </row>
    <row r="1185" spans="1:52" ht="30" customHeight="1" x14ac:dyDescent="0.3">
      <c r="A1185" s="14" t="s">
        <v>2337</v>
      </c>
      <c r="B1185" s="15"/>
      <c r="C1185" s="15"/>
      <c r="D1185" s="15"/>
      <c r="E1185" s="16"/>
      <c r="F1185" s="17"/>
      <c r="G1185" s="16"/>
      <c r="H1185" s="17"/>
      <c r="I1185" s="16"/>
      <c r="J1185" s="17"/>
      <c r="K1185" s="16"/>
      <c r="L1185" s="17"/>
      <c r="M1185" s="18"/>
      <c r="N1185" s="4" t="s">
        <v>1490</v>
      </c>
    </row>
    <row r="1186" spans="1:52" ht="30" customHeight="1" x14ac:dyDescent="0.3">
      <c r="A1186" s="19" t="s">
        <v>2108</v>
      </c>
      <c r="B1186" s="19" t="s">
        <v>1003</v>
      </c>
      <c r="C1186" s="19" t="s">
        <v>1004</v>
      </c>
      <c r="D1186" s="20">
        <v>8.6E-3</v>
      </c>
      <c r="E1186" s="21">
        <f>단가대비표!O174</f>
        <v>0</v>
      </c>
      <c r="F1186" s="22">
        <f>TRUNC(E1186*D1186,1)</f>
        <v>0</v>
      </c>
      <c r="G1186" s="21">
        <f>단가대비표!P174</f>
        <v>0</v>
      </c>
      <c r="H1186" s="22">
        <f>TRUNC(G1186*D1186,1)</f>
        <v>0</v>
      </c>
      <c r="I1186" s="21">
        <f>단가대비표!V174</f>
        <v>0</v>
      </c>
      <c r="J1186" s="22">
        <f>TRUNC(I1186*D1186,1)</f>
        <v>0</v>
      </c>
      <c r="K1186" s="21">
        <f t="shared" ref="K1186:L1188" si="197">TRUNC(E1186+G1186+I1186,1)</f>
        <v>0</v>
      </c>
      <c r="L1186" s="22">
        <f t="shared" si="197"/>
        <v>0</v>
      </c>
      <c r="M1186" s="19" t="s">
        <v>51</v>
      </c>
      <c r="N1186" s="4" t="s">
        <v>1490</v>
      </c>
      <c r="O1186" s="4" t="s">
        <v>2109</v>
      </c>
      <c r="P1186" s="4" t="s">
        <v>63</v>
      </c>
      <c r="Q1186" s="4" t="s">
        <v>63</v>
      </c>
      <c r="R1186" s="4" t="s">
        <v>62</v>
      </c>
      <c r="V1186" s="2">
        <v>1</v>
      </c>
      <c r="AV1186" s="4" t="s">
        <v>51</v>
      </c>
      <c r="AW1186" s="4" t="s">
        <v>2338</v>
      </c>
      <c r="AX1186" s="4" t="s">
        <v>51</v>
      </c>
      <c r="AY1186" s="4" t="s">
        <v>51</v>
      </c>
      <c r="AZ1186" s="4" t="s">
        <v>51</v>
      </c>
    </row>
    <row r="1187" spans="1:52" ht="30" customHeight="1" x14ac:dyDescent="0.3">
      <c r="A1187" s="19" t="s">
        <v>1002</v>
      </c>
      <c r="B1187" s="19" t="s">
        <v>1003</v>
      </c>
      <c r="C1187" s="19" t="s">
        <v>1004</v>
      </c>
      <c r="D1187" s="20">
        <v>4.3E-3</v>
      </c>
      <c r="E1187" s="21">
        <f>단가대비표!O158</f>
        <v>0</v>
      </c>
      <c r="F1187" s="22">
        <f>TRUNC(E1187*D1187,1)</f>
        <v>0</v>
      </c>
      <c r="G1187" s="21">
        <f>단가대비표!P158</f>
        <v>0</v>
      </c>
      <c r="H1187" s="22">
        <f>TRUNC(G1187*D1187,1)</f>
        <v>0</v>
      </c>
      <c r="I1187" s="21">
        <f>단가대비표!V158</f>
        <v>0</v>
      </c>
      <c r="J1187" s="22">
        <f>TRUNC(I1187*D1187,1)</f>
        <v>0</v>
      </c>
      <c r="K1187" s="21">
        <f t="shared" si="197"/>
        <v>0</v>
      </c>
      <c r="L1187" s="22">
        <f t="shared" si="197"/>
        <v>0</v>
      </c>
      <c r="M1187" s="19" t="s">
        <v>51</v>
      </c>
      <c r="N1187" s="4" t="s">
        <v>1490</v>
      </c>
      <c r="O1187" s="4" t="s">
        <v>1005</v>
      </c>
      <c r="P1187" s="4" t="s">
        <v>63</v>
      </c>
      <c r="Q1187" s="4" t="s">
        <v>63</v>
      </c>
      <c r="R1187" s="4" t="s">
        <v>62</v>
      </c>
      <c r="V1187" s="2">
        <v>1</v>
      </c>
      <c r="AV1187" s="4" t="s">
        <v>51</v>
      </c>
      <c r="AW1187" s="4" t="s">
        <v>2339</v>
      </c>
      <c r="AX1187" s="4" t="s">
        <v>51</v>
      </c>
      <c r="AY1187" s="4" t="s">
        <v>51</v>
      </c>
      <c r="AZ1187" s="4" t="s">
        <v>51</v>
      </c>
    </row>
    <row r="1188" spans="1:52" ht="30" customHeight="1" x14ac:dyDescent="0.3">
      <c r="A1188" s="19" t="s">
        <v>2112</v>
      </c>
      <c r="B1188" s="19" t="s">
        <v>1296</v>
      </c>
      <c r="C1188" s="19" t="s">
        <v>168</v>
      </c>
      <c r="D1188" s="20">
        <v>1</v>
      </c>
      <c r="E1188" s="21">
        <f>TRUNC(SUMIF(V1186:V1188, RIGHTB(O1188, 1), H1186:H1188)*U1188, 2)</f>
        <v>0</v>
      </c>
      <c r="F1188" s="22">
        <f>TRUNC(E1188*D1188,1)</f>
        <v>0</v>
      </c>
      <c r="G1188" s="21">
        <v>0</v>
      </c>
      <c r="H1188" s="22">
        <f>TRUNC(G1188*D1188,1)</f>
        <v>0</v>
      </c>
      <c r="I1188" s="21">
        <v>0</v>
      </c>
      <c r="J1188" s="22">
        <f>TRUNC(I1188*D1188,1)</f>
        <v>0</v>
      </c>
      <c r="K1188" s="21">
        <f t="shared" si="197"/>
        <v>0</v>
      </c>
      <c r="L1188" s="22">
        <f t="shared" si="197"/>
        <v>0</v>
      </c>
      <c r="M1188" s="19" t="s">
        <v>51</v>
      </c>
      <c r="N1188" s="4" t="s">
        <v>1490</v>
      </c>
      <c r="O1188" s="4" t="s">
        <v>571</v>
      </c>
      <c r="P1188" s="4" t="s">
        <v>63</v>
      </c>
      <c r="Q1188" s="4" t="s">
        <v>63</v>
      </c>
      <c r="R1188" s="4" t="s">
        <v>63</v>
      </c>
      <c r="S1188" s="2">
        <v>1</v>
      </c>
      <c r="T1188" s="2">
        <v>0</v>
      </c>
      <c r="U1188" s="2">
        <v>0.03</v>
      </c>
      <c r="AV1188" s="4" t="s">
        <v>51</v>
      </c>
      <c r="AW1188" s="4" t="s">
        <v>2340</v>
      </c>
      <c r="AX1188" s="4" t="s">
        <v>51</v>
      </c>
      <c r="AY1188" s="4" t="s">
        <v>51</v>
      </c>
      <c r="AZ1188" s="4" t="s">
        <v>51</v>
      </c>
    </row>
    <row r="1189" spans="1:52" ht="30" customHeight="1" x14ac:dyDescent="0.3">
      <c r="A1189" s="19" t="s">
        <v>974</v>
      </c>
      <c r="B1189" s="19" t="s">
        <v>51</v>
      </c>
      <c r="C1189" s="19" t="s">
        <v>51</v>
      </c>
      <c r="D1189" s="20"/>
      <c r="E1189" s="21"/>
      <c r="F1189" s="22">
        <f>TRUNC(SUMIF(N1186:N1188, N1185, F1186:F1188),0)</f>
        <v>0</v>
      </c>
      <c r="G1189" s="21"/>
      <c r="H1189" s="22">
        <f>TRUNC(SUMIF(N1186:N1188, N1185, H1186:H1188),0)</f>
        <v>0</v>
      </c>
      <c r="I1189" s="21"/>
      <c r="J1189" s="22">
        <f>TRUNC(SUMIF(N1186:N1188, N1185, J1186:J1188),0)</f>
        <v>0</v>
      </c>
      <c r="K1189" s="21"/>
      <c r="L1189" s="22">
        <f>F1189+H1189+J1189</f>
        <v>0</v>
      </c>
      <c r="M1189" s="19" t="s">
        <v>51</v>
      </c>
      <c r="N1189" s="4" t="s">
        <v>81</v>
      </c>
      <c r="O1189" s="4" t="s">
        <v>81</v>
      </c>
      <c r="P1189" s="4" t="s">
        <v>51</v>
      </c>
      <c r="Q1189" s="4" t="s">
        <v>51</v>
      </c>
      <c r="R1189" s="4" t="s">
        <v>51</v>
      </c>
      <c r="AV1189" s="4" t="s">
        <v>51</v>
      </c>
      <c r="AW1189" s="4" t="s">
        <v>51</v>
      </c>
      <c r="AX1189" s="4" t="s">
        <v>51</v>
      </c>
      <c r="AY1189" s="4" t="s">
        <v>51</v>
      </c>
      <c r="AZ1189" s="4" t="s">
        <v>51</v>
      </c>
    </row>
    <row r="1190" spans="1:52" ht="30" customHeight="1" x14ac:dyDescent="0.3">
      <c r="A1190" s="20"/>
      <c r="B1190" s="20"/>
      <c r="C1190" s="20"/>
      <c r="D1190" s="20"/>
      <c r="E1190" s="21"/>
      <c r="F1190" s="22"/>
      <c r="G1190" s="21"/>
      <c r="H1190" s="22"/>
      <c r="I1190" s="21"/>
      <c r="J1190" s="22"/>
      <c r="K1190" s="21"/>
      <c r="L1190" s="22"/>
      <c r="M1190" s="20"/>
    </row>
    <row r="1191" spans="1:52" ht="30" customHeight="1" x14ac:dyDescent="0.3">
      <c r="A1191" s="14" t="s">
        <v>2341</v>
      </c>
      <c r="B1191" s="15"/>
      <c r="C1191" s="15"/>
      <c r="D1191" s="15"/>
      <c r="E1191" s="16"/>
      <c r="F1191" s="17"/>
      <c r="G1191" s="16"/>
      <c r="H1191" s="17"/>
      <c r="I1191" s="16"/>
      <c r="J1191" s="17"/>
      <c r="K1191" s="16"/>
      <c r="L1191" s="17"/>
      <c r="M1191" s="18"/>
      <c r="N1191" s="4" t="s">
        <v>1495</v>
      </c>
    </row>
    <row r="1192" spans="1:52" ht="30" customHeight="1" x14ac:dyDescent="0.3">
      <c r="A1192" s="19" t="s">
        <v>2329</v>
      </c>
      <c r="B1192" s="19" t="s">
        <v>2342</v>
      </c>
      <c r="C1192" s="19" t="s">
        <v>1359</v>
      </c>
      <c r="D1192" s="20">
        <v>0.19700000000000001</v>
      </c>
      <c r="E1192" s="21">
        <f>단가대비표!O109</f>
        <v>0</v>
      </c>
      <c r="F1192" s="22">
        <f>TRUNC(E1192*D1192,1)</f>
        <v>0</v>
      </c>
      <c r="G1192" s="21">
        <f>단가대비표!P109</f>
        <v>0</v>
      </c>
      <c r="H1192" s="22">
        <f>TRUNC(G1192*D1192,1)</f>
        <v>0</v>
      </c>
      <c r="I1192" s="21">
        <f>단가대비표!V109</f>
        <v>0</v>
      </c>
      <c r="J1192" s="22">
        <f>TRUNC(I1192*D1192,1)</f>
        <v>0</v>
      </c>
      <c r="K1192" s="21">
        <f>TRUNC(E1192+G1192+I1192,1)</f>
        <v>0</v>
      </c>
      <c r="L1192" s="22">
        <f>TRUNC(F1192+H1192+J1192,1)</f>
        <v>0</v>
      </c>
      <c r="M1192" s="19" t="s">
        <v>51</v>
      </c>
      <c r="N1192" s="4" t="s">
        <v>1495</v>
      </c>
      <c r="O1192" s="4" t="s">
        <v>2343</v>
      </c>
      <c r="P1192" s="4" t="s">
        <v>63</v>
      </c>
      <c r="Q1192" s="4" t="s">
        <v>63</v>
      </c>
      <c r="R1192" s="4" t="s">
        <v>62</v>
      </c>
      <c r="AV1192" s="4" t="s">
        <v>51</v>
      </c>
      <c r="AW1192" s="4" t="s">
        <v>2344</v>
      </c>
      <c r="AX1192" s="4" t="s">
        <v>51</v>
      </c>
      <c r="AY1192" s="4" t="s">
        <v>51</v>
      </c>
      <c r="AZ1192" s="4" t="s">
        <v>51</v>
      </c>
    </row>
    <row r="1193" spans="1:52" ht="30" customHeight="1" x14ac:dyDescent="0.3">
      <c r="A1193" s="19" t="s">
        <v>974</v>
      </c>
      <c r="B1193" s="19" t="s">
        <v>51</v>
      </c>
      <c r="C1193" s="19" t="s">
        <v>51</v>
      </c>
      <c r="D1193" s="20"/>
      <c r="E1193" s="21"/>
      <c r="F1193" s="22">
        <f>TRUNC(SUMIF(N1192:N1192, N1191, F1192:F1192),0)</f>
        <v>0</v>
      </c>
      <c r="G1193" s="21"/>
      <c r="H1193" s="22">
        <f>TRUNC(SUMIF(N1192:N1192, N1191, H1192:H1192),0)</f>
        <v>0</v>
      </c>
      <c r="I1193" s="21"/>
      <c r="J1193" s="22">
        <f>TRUNC(SUMIF(N1192:N1192, N1191, J1192:J1192),0)</f>
        <v>0</v>
      </c>
      <c r="K1193" s="21"/>
      <c r="L1193" s="22">
        <f>F1193+H1193+J1193</f>
        <v>0</v>
      </c>
      <c r="M1193" s="19" t="s">
        <v>51</v>
      </c>
      <c r="N1193" s="4" t="s">
        <v>81</v>
      </c>
      <c r="O1193" s="4" t="s">
        <v>81</v>
      </c>
      <c r="P1193" s="4" t="s">
        <v>51</v>
      </c>
      <c r="Q1193" s="4" t="s">
        <v>51</v>
      </c>
      <c r="R1193" s="4" t="s">
        <v>51</v>
      </c>
      <c r="AV1193" s="4" t="s">
        <v>51</v>
      </c>
      <c r="AW1193" s="4" t="s">
        <v>51</v>
      </c>
      <c r="AX1193" s="4" t="s">
        <v>51</v>
      </c>
      <c r="AY1193" s="4" t="s">
        <v>51</v>
      </c>
      <c r="AZ1193" s="4" t="s">
        <v>51</v>
      </c>
    </row>
    <row r="1194" spans="1:52" ht="30" customHeight="1" x14ac:dyDescent="0.3">
      <c r="A1194" s="20"/>
      <c r="B1194" s="20"/>
      <c r="C1194" s="20"/>
      <c r="D1194" s="20"/>
      <c r="E1194" s="21"/>
      <c r="F1194" s="22"/>
      <c r="G1194" s="21"/>
      <c r="H1194" s="22"/>
      <c r="I1194" s="21"/>
      <c r="J1194" s="22"/>
      <c r="K1194" s="21"/>
      <c r="L1194" s="22"/>
      <c r="M1194" s="20"/>
    </row>
    <row r="1195" spans="1:52" ht="30" customHeight="1" x14ac:dyDescent="0.3">
      <c r="A1195" s="14" t="s">
        <v>2345</v>
      </c>
      <c r="B1195" s="15"/>
      <c r="C1195" s="15"/>
      <c r="D1195" s="15"/>
      <c r="E1195" s="16"/>
      <c r="F1195" s="17"/>
      <c r="G1195" s="16"/>
      <c r="H1195" s="17"/>
      <c r="I1195" s="16"/>
      <c r="J1195" s="17"/>
      <c r="K1195" s="16"/>
      <c r="L1195" s="17"/>
      <c r="M1195" s="18"/>
      <c r="N1195" s="4" t="s">
        <v>1503</v>
      </c>
    </row>
    <row r="1196" spans="1:52" ht="30" customHeight="1" x14ac:dyDescent="0.3">
      <c r="A1196" s="19" t="s">
        <v>2108</v>
      </c>
      <c r="B1196" s="19" t="s">
        <v>1003</v>
      </c>
      <c r="C1196" s="19" t="s">
        <v>1004</v>
      </c>
      <c r="D1196" s="20">
        <v>1.2E-2</v>
      </c>
      <c r="E1196" s="21">
        <f>단가대비표!O174</f>
        <v>0</v>
      </c>
      <c r="F1196" s="22">
        <f t="shared" ref="F1196:F1201" si="198">TRUNC(E1196*D1196,1)</f>
        <v>0</v>
      </c>
      <c r="G1196" s="21">
        <f>단가대비표!P174</f>
        <v>0</v>
      </c>
      <c r="H1196" s="22">
        <f t="shared" ref="H1196:H1201" si="199">TRUNC(G1196*D1196,1)</f>
        <v>0</v>
      </c>
      <c r="I1196" s="21">
        <f>단가대비표!V174</f>
        <v>0</v>
      </c>
      <c r="J1196" s="22">
        <f t="shared" ref="J1196:J1201" si="200">TRUNC(I1196*D1196,1)</f>
        <v>0</v>
      </c>
      <c r="K1196" s="21">
        <f t="shared" ref="K1196:L1201" si="201">TRUNC(E1196+G1196+I1196,1)</f>
        <v>0</v>
      </c>
      <c r="L1196" s="22">
        <f t="shared" si="201"/>
        <v>0</v>
      </c>
      <c r="M1196" s="19" t="s">
        <v>51</v>
      </c>
      <c r="N1196" s="4" t="s">
        <v>1503</v>
      </c>
      <c r="O1196" s="4" t="s">
        <v>2109</v>
      </c>
      <c r="P1196" s="4" t="s">
        <v>63</v>
      </c>
      <c r="Q1196" s="4" t="s">
        <v>63</v>
      </c>
      <c r="R1196" s="4" t="s">
        <v>62</v>
      </c>
      <c r="V1196" s="2">
        <v>1</v>
      </c>
      <c r="W1196" s="2">
        <v>2</v>
      </c>
      <c r="AV1196" s="4" t="s">
        <v>51</v>
      </c>
      <c r="AW1196" s="4" t="s">
        <v>2346</v>
      </c>
      <c r="AX1196" s="4" t="s">
        <v>51</v>
      </c>
      <c r="AY1196" s="4" t="s">
        <v>51</v>
      </c>
      <c r="AZ1196" s="4" t="s">
        <v>51</v>
      </c>
    </row>
    <row r="1197" spans="1:52" ht="30" customHeight="1" x14ac:dyDescent="0.3">
      <c r="A1197" s="19" t="s">
        <v>1002</v>
      </c>
      <c r="B1197" s="19" t="s">
        <v>1003</v>
      </c>
      <c r="C1197" s="19" t="s">
        <v>1004</v>
      </c>
      <c r="D1197" s="20">
        <v>2E-3</v>
      </c>
      <c r="E1197" s="21">
        <f>단가대비표!O158</f>
        <v>0</v>
      </c>
      <c r="F1197" s="22">
        <f t="shared" si="198"/>
        <v>0</v>
      </c>
      <c r="G1197" s="21">
        <f>단가대비표!P158</f>
        <v>0</v>
      </c>
      <c r="H1197" s="22">
        <f t="shared" si="199"/>
        <v>0</v>
      </c>
      <c r="I1197" s="21">
        <f>단가대비표!V158</f>
        <v>0</v>
      </c>
      <c r="J1197" s="22">
        <f t="shared" si="200"/>
        <v>0</v>
      </c>
      <c r="K1197" s="21">
        <f t="shared" si="201"/>
        <v>0</v>
      </c>
      <c r="L1197" s="22">
        <f t="shared" si="201"/>
        <v>0</v>
      </c>
      <c r="M1197" s="19" t="s">
        <v>51</v>
      </c>
      <c r="N1197" s="4" t="s">
        <v>1503</v>
      </c>
      <c r="O1197" s="4" t="s">
        <v>1005</v>
      </c>
      <c r="P1197" s="4" t="s">
        <v>63</v>
      </c>
      <c r="Q1197" s="4" t="s">
        <v>63</v>
      </c>
      <c r="R1197" s="4" t="s">
        <v>62</v>
      </c>
      <c r="V1197" s="2">
        <v>1</v>
      </c>
      <c r="W1197" s="2">
        <v>2</v>
      </c>
      <c r="AV1197" s="4" t="s">
        <v>51</v>
      </c>
      <c r="AW1197" s="4" t="s">
        <v>2347</v>
      </c>
      <c r="AX1197" s="4" t="s">
        <v>51</v>
      </c>
      <c r="AY1197" s="4" t="s">
        <v>51</v>
      </c>
      <c r="AZ1197" s="4" t="s">
        <v>51</v>
      </c>
    </row>
    <row r="1198" spans="1:52" ht="30" customHeight="1" x14ac:dyDescent="0.3">
      <c r="A1198" s="19" t="s">
        <v>2108</v>
      </c>
      <c r="B1198" s="19" t="s">
        <v>1003</v>
      </c>
      <c r="C1198" s="19" t="s">
        <v>1004</v>
      </c>
      <c r="D1198" s="20">
        <v>1.2E-2</v>
      </c>
      <c r="E1198" s="21">
        <f>단가대비표!O174</f>
        <v>0</v>
      </c>
      <c r="F1198" s="22">
        <f t="shared" si="198"/>
        <v>0</v>
      </c>
      <c r="G1198" s="21">
        <f>단가대비표!P174</f>
        <v>0</v>
      </c>
      <c r="H1198" s="22">
        <f t="shared" si="199"/>
        <v>0</v>
      </c>
      <c r="I1198" s="21">
        <f>단가대비표!V174</f>
        <v>0</v>
      </c>
      <c r="J1198" s="22">
        <f t="shared" si="200"/>
        <v>0</v>
      </c>
      <c r="K1198" s="21">
        <f t="shared" si="201"/>
        <v>0</v>
      </c>
      <c r="L1198" s="22">
        <f t="shared" si="201"/>
        <v>0</v>
      </c>
      <c r="M1198" s="19" t="s">
        <v>51</v>
      </c>
      <c r="N1198" s="4" t="s">
        <v>1503</v>
      </c>
      <c r="O1198" s="4" t="s">
        <v>2109</v>
      </c>
      <c r="P1198" s="4" t="s">
        <v>63</v>
      </c>
      <c r="Q1198" s="4" t="s">
        <v>63</v>
      </c>
      <c r="R1198" s="4" t="s">
        <v>62</v>
      </c>
      <c r="V1198" s="2">
        <v>1</v>
      </c>
      <c r="W1198" s="2">
        <v>2</v>
      </c>
      <c r="AV1198" s="4" t="s">
        <v>51</v>
      </c>
      <c r="AW1198" s="4" t="s">
        <v>2346</v>
      </c>
      <c r="AX1198" s="4" t="s">
        <v>51</v>
      </c>
      <c r="AY1198" s="4" t="s">
        <v>51</v>
      </c>
      <c r="AZ1198" s="4" t="s">
        <v>51</v>
      </c>
    </row>
    <row r="1199" spans="1:52" ht="30" customHeight="1" x14ac:dyDescent="0.3">
      <c r="A1199" s="19" t="s">
        <v>1002</v>
      </c>
      <c r="B1199" s="19" t="s">
        <v>1003</v>
      </c>
      <c r="C1199" s="19" t="s">
        <v>1004</v>
      </c>
      <c r="D1199" s="20">
        <v>2E-3</v>
      </c>
      <c r="E1199" s="21">
        <f>단가대비표!O158</f>
        <v>0</v>
      </c>
      <c r="F1199" s="22">
        <f t="shared" si="198"/>
        <v>0</v>
      </c>
      <c r="G1199" s="21">
        <f>단가대비표!P158</f>
        <v>0</v>
      </c>
      <c r="H1199" s="22">
        <f t="shared" si="199"/>
        <v>0</v>
      </c>
      <c r="I1199" s="21">
        <f>단가대비표!V158</f>
        <v>0</v>
      </c>
      <c r="J1199" s="22">
        <f t="shared" si="200"/>
        <v>0</v>
      </c>
      <c r="K1199" s="21">
        <f t="shared" si="201"/>
        <v>0</v>
      </c>
      <c r="L1199" s="22">
        <f t="shared" si="201"/>
        <v>0</v>
      </c>
      <c r="M1199" s="19" t="s">
        <v>51</v>
      </c>
      <c r="N1199" s="4" t="s">
        <v>1503</v>
      </c>
      <c r="O1199" s="4" t="s">
        <v>1005</v>
      </c>
      <c r="P1199" s="4" t="s">
        <v>63</v>
      </c>
      <c r="Q1199" s="4" t="s">
        <v>63</v>
      </c>
      <c r="R1199" s="4" t="s">
        <v>62</v>
      </c>
      <c r="V1199" s="2">
        <v>1</v>
      </c>
      <c r="W1199" s="2">
        <v>2</v>
      </c>
      <c r="AV1199" s="4" t="s">
        <v>51</v>
      </c>
      <c r="AW1199" s="4" t="s">
        <v>2347</v>
      </c>
      <c r="AX1199" s="4" t="s">
        <v>51</v>
      </c>
      <c r="AY1199" s="4" t="s">
        <v>51</v>
      </c>
      <c r="AZ1199" s="4" t="s">
        <v>51</v>
      </c>
    </row>
    <row r="1200" spans="1:52" ht="30" customHeight="1" x14ac:dyDescent="0.3">
      <c r="A1200" s="19" t="s">
        <v>2348</v>
      </c>
      <c r="B1200" s="19" t="s">
        <v>2349</v>
      </c>
      <c r="C1200" s="19" t="s">
        <v>168</v>
      </c>
      <c r="D1200" s="20">
        <v>1</v>
      </c>
      <c r="E1200" s="21">
        <v>0</v>
      </c>
      <c r="F1200" s="22">
        <f t="shared" si="198"/>
        <v>0</v>
      </c>
      <c r="G1200" s="21">
        <f>TRUNC(SUMIF(V1196:V1201, RIGHTB(O1200, 1), H1196:H1201)*U1200, 2)</f>
        <v>0</v>
      </c>
      <c r="H1200" s="22">
        <f t="shared" si="199"/>
        <v>0</v>
      </c>
      <c r="I1200" s="21">
        <v>0</v>
      </c>
      <c r="J1200" s="22">
        <f t="shared" si="200"/>
        <v>0</v>
      </c>
      <c r="K1200" s="21">
        <f t="shared" si="201"/>
        <v>0</v>
      </c>
      <c r="L1200" s="22">
        <f t="shared" si="201"/>
        <v>0</v>
      </c>
      <c r="M1200" s="19" t="s">
        <v>51</v>
      </c>
      <c r="N1200" s="4" t="s">
        <v>1503</v>
      </c>
      <c r="O1200" s="4" t="s">
        <v>571</v>
      </c>
      <c r="P1200" s="4" t="s">
        <v>63</v>
      </c>
      <c r="Q1200" s="4" t="s">
        <v>63</v>
      </c>
      <c r="R1200" s="4" t="s">
        <v>63</v>
      </c>
      <c r="S1200" s="2">
        <v>1</v>
      </c>
      <c r="T1200" s="2">
        <v>1</v>
      </c>
      <c r="U1200" s="2">
        <v>0.2</v>
      </c>
      <c r="W1200" s="2">
        <v>2</v>
      </c>
      <c r="AV1200" s="4" t="s">
        <v>51</v>
      </c>
      <c r="AW1200" s="4" t="s">
        <v>2350</v>
      </c>
      <c r="AX1200" s="4" t="s">
        <v>51</v>
      </c>
      <c r="AY1200" s="4" t="s">
        <v>51</v>
      </c>
      <c r="AZ1200" s="4" t="s">
        <v>51</v>
      </c>
    </row>
    <row r="1201" spans="1:52" ht="30" customHeight="1" x14ac:dyDescent="0.3">
      <c r="A1201" s="19" t="s">
        <v>2112</v>
      </c>
      <c r="B1201" s="19" t="s">
        <v>1201</v>
      </c>
      <c r="C1201" s="19" t="s">
        <v>168</v>
      </c>
      <c r="D1201" s="20">
        <v>1</v>
      </c>
      <c r="E1201" s="21">
        <f>TRUNC(SUMIF(W1196:W1201, RIGHTB(O1201, 1), H1196:H1201)*U1201, 2)</f>
        <v>0</v>
      </c>
      <c r="F1201" s="22">
        <f t="shared" si="198"/>
        <v>0</v>
      </c>
      <c r="G1201" s="21">
        <v>0</v>
      </c>
      <c r="H1201" s="22">
        <f t="shared" si="199"/>
        <v>0</v>
      </c>
      <c r="I1201" s="21">
        <v>0</v>
      </c>
      <c r="J1201" s="22">
        <f t="shared" si="200"/>
        <v>0</v>
      </c>
      <c r="K1201" s="21">
        <f t="shared" si="201"/>
        <v>0</v>
      </c>
      <c r="L1201" s="22">
        <f t="shared" si="201"/>
        <v>0</v>
      </c>
      <c r="M1201" s="19" t="s">
        <v>51</v>
      </c>
      <c r="N1201" s="4" t="s">
        <v>1503</v>
      </c>
      <c r="O1201" s="4" t="s">
        <v>889</v>
      </c>
      <c r="P1201" s="4" t="s">
        <v>63</v>
      </c>
      <c r="Q1201" s="4" t="s">
        <v>63</v>
      </c>
      <c r="R1201" s="4" t="s">
        <v>63</v>
      </c>
      <c r="S1201" s="2">
        <v>1</v>
      </c>
      <c r="T1201" s="2">
        <v>0</v>
      </c>
      <c r="U1201" s="2">
        <v>0.02</v>
      </c>
      <c r="AV1201" s="4" t="s">
        <v>51</v>
      </c>
      <c r="AW1201" s="4" t="s">
        <v>2351</v>
      </c>
      <c r="AX1201" s="4" t="s">
        <v>51</v>
      </c>
      <c r="AY1201" s="4" t="s">
        <v>51</v>
      </c>
      <c r="AZ1201" s="4" t="s">
        <v>51</v>
      </c>
    </row>
    <row r="1202" spans="1:52" ht="30" customHeight="1" x14ac:dyDescent="0.3">
      <c r="A1202" s="19" t="s">
        <v>974</v>
      </c>
      <c r="B1202" s="19" t="s">
        <v>51</v>
      </c>
      <c r="C1202" s="19" t="s">
        <v>51</v>
      </c>
      <c r="D1202" s="20"/>
      <c r="E1202" s="21"/>
      <c r="F1202" s="22">
        <f>TRUNC(SUMIF(N1196:N1201, N1195, F1196:F1201),0)</f>
        <v>0</v>
      </c>
      <c r="G1202" s="21"/>
      <c r="H1202" s="22">
        <f>TRUNC(SUMIF(N1196:N1201, N1195, H1196:H1201),0)</f>
        <v>0</v>
      </c>
      <c r="I1202" s="21"/>
      <c r="J1202" s="22">
        <f>TRUNC(SUMIF(N1196:N1201, N1195, J1196:J1201),0)</f>
        <v>0</v>
      </c>
      <c r="K1202" s="21"/>
      <c r="L1202" s="22">
        <f>F1202+H1202+J1202</f>
        <v>0</v>
      </c>
      <c r="M1202" s="19" t="s">
        <v>51</v>
      </c>
      <c r="N1202" s="4" t="s">
        <v>81</v>
      </c>
      <c r="O1202" s="4" t="s">
        <v>81</v>
      </c>
      <c r="P1202" s="4" t="s">
        <v>51</v>
      </c>
      <c r="Q1202" s="4" t="s">
        <v>51</v>
      </c>
      <c r="R1202" s="4" t="s">
        <v>51</v>
      </c>
      <c r="AV1202" s="4" t="s">
        <v>51</v>
      </c>
      <c r="AW1202" s="4" t="s">
        <v>51</v>
      </c>
      <c r="AX1202" s="4" t="s">
        <v>51</v>
      </c>
      <c r="AY1202" s="4" t="s">
        <v>51</v>
      </c>
      <c r="AZ1202" s="4" t="s">
        <v>51</v>
      </c>
    </row>
    <row r="1203" spans="1:52" ht="30" customHeight="1" x14ac:dyDescent="0.3">
      <c r="A1203" s="20"/>
      <c r="B1203" s="20"/>
      <c r="C1203" s="20"/>
      <c r="D1203" s="20"/>
      <c r="E1203" s="21"/>
      <c r="F1203" s="22"/>
      <c r="G1203" s="21"/>
      <c r="H1203" s="22"/>
      <c r="I1203" s="21"/>
      <c r="J1203" s="22"/>
      <c r="K1203" s="21"/>
      <c r="L1203" s="22"/>
      <c r="M1203" s="20"/>
    </row>
    <row r="1204" spans="1:52" ht="30" customHeight="1" x14ac:dyDescent="0.3">
      <c r="A1204" s="14" t="s">
        <v>2352</v>
      </c>
      <c r="B1204" s="15"/>
      <c r="C1204" s="15"/>
      <c r="D1204" s="15"/>
      <c r="E1204" s="16"/>
      <c r="F1204" s="17"/>
      <c r="G1204" s="16"/>
      <c r="H1204" s="17"/>
      <c r="I1204" s="16"/>
      <c r="J1204" s="17"/>
      <c r="K1204" s="16"/>
      <c r="L1204" s="17"/>
      <c r="M1204" s="18"/>
      <c r="N1204" s="4" t="s">
        <v>1581</v>
      </c>
    </row>
    <row r="1205" spans="1:52" ht="30" customHeight="1" x14ac:dyDescent="0.3">
      <c r="A1205" s="19" t="s">
        <v>2292</v>
      </c>
      <c r="B1205" s="19" t="s">
        <v>1003</v>
      </c>
      <c r="C1205" s="19" t="s">
        <v>1004</v>
      </c>
      <c r="D1205" s="20">
        <v>1.21E-2</v>
      </c>
      <c r="E1205" s="21">
        <f>단가대비표!O175</f>
        <v>0</v>
      </c>
      <c r="F1205" s="22">
        <f>TRUNC(E1205*D1205,1)</f>
        <v>0</v>
      </c>
      <c r="G1205" s="21">
        <f>단가대비표!P175</f>
        <v>0</v>
      </c>
      <c r="H1205" s="22">
        <f>TRUNC(G1205*D1205,1)</f>
        <v>0</v>
      </c>
      <c r="I1205" s="21">
        <f>단가대비표!V175</f>
        <v>0</v>
      </c>
      <c r="J1205" s="22">
        <f>TRUNC(I1205*D1205,1)</f>
        <v>0</v>
      </c>
      <c r="K1205" s="21">
        <f t="shared" ref="K1205:L1207" si="202">TRUNC(E1205+G1205+I1205,1)</f>
        <v>0</v>
      </c>
      <c r="L1205" s="22">
        <f t="shared" si="202"/>
        <v>0</v>
      </c>
      <c r="M1205" s="19" t="s">
        <v>51</v>
      </c>
      <c r="N1205" s="4" t="s">
        <v>1581</v>
      </c>
      <c r="O1205" s="4" t="s">
        <v>2293</v>
      </c>
      <c r="P1205" s="4" t="s">
        <v>63</v>
      </c>
      <c r="Q1205" s="4" t="s">
        <v>63</v>
      </c>
      <c r="R1205" s="4" t="s">
        <v>62</v>
      </c>
      <c r="V1205" s="2">
        <v>1</v>
      </c>
      <c r="AV1205" s="4" t="s">
        <v>51</v>
      </c>
      <c r="AW1205" s="4" t="s">
        <v>2353</v>
      </c>
      <c r="AX1205" s="4" t="s">
        <v>51</v>
      </c>
      <c r="AY1205" s="4" t="s">
        <v>51</v>
      </c>
      <c r="AZ1205" s="4" t="s">
        <v>51</v>
      </c>
    </row>
    <row r="1206" spans="1:52" ht="30" customHeight="1" x14ac:dyDescent="0.3">
      <c r="A1206" s="19" t="s">
        <v>1002</v>
      </c>
      <c r="B1206" s="19" t="s">
        <v>1003</v>
      </c>
      <c r="C1206" s="19" t="s">
        <v>1004</v>
      </c>
      <c r="D1206" s="20">
        <v>6.1000000000000004E-3</v>
      </c>
      <c r="E1206" s="21">
        <f>단가대비표!O158</f>
        <v>0</v>
      </c>
      <c r="F1206" s="22">
        <f>TRUNC(E1206*D1206,1)</f>
        <v>0</v>
      </c>
      <c r="G1206" s="21">
        <f>단가대비표!P158</f>
        <v>0</v>
      </c>
      <c r="H1206" s="22">
        <f>TRUNC(G1206*D1206,1)</f>
        <v>0</v>
      </c>
      <c r="I1206" s="21">
        <f>단가대비표!V158</f>
        <v>0</v>
      </c>
      <c r="J1206" s="22">
        <f>TRUNC(I1206*D1206,1)</f>
        <v>0</v>
      </c>
      <c r="K1206" s="21">
        <f t="shared" si="202"/>
        <v>0</v>
      </c>
      <c r="L1206" s="22">
        <f t="shared" si="202"/>
        <v>0</v>
      </c>
      <c r="M1206" s="19" t="s">
        <v>51</v>
      </c>
      <c r="N1206" s="4" t="s">
        <v>1581</v>
      </c>
      <c r="O1206" s="4" t="s">
        <v>1005</v>
      </c>
      <c r="P1206" s="4" t="s">
        <v>63</v>
      </c>
      <c r="Q1206" s="4" t="s">
        <v>63</v>
      </c>
      <c r="R1206" s="4" t="s">
        <v>62</v>
      </c>
      <c r="V1206" s="2">
        <v>1</v>
      </c>
      <c r="AV1206" s="4" t="s">
        <v>51</v>
      </c>
      <c r="AW1206" s="4" t="s">
        <v>2354</v>
      </c>
      <c r="AX1206" s="4" t="s">
        <v>51</v>
      </c>
      <c r="AY1206" s="4" t="s">
        <v>51</v>
      </c>
      <c r="AZ1206" s="4" t="s">
        <v>51</v>
      </c>
    </row>
    <row r="1207" spans="1:52" ht="30" customHeight="1" x14ac:dyDescent="0.3">
      <c r="A1207" s="19" t="s">
        <v>1200</v>
      </c>
      <c r="B1207" s="19" t="s">
        <v>1201</v>
      </c>
      <c r="C1207" s="19" t="s">
        <v>168</v>
      </c>
      <c r="D1207" s="20">
        <v>1</v>
      </c>
      <c r="E1207" s="21">
        <v>0</v>
      </c>
      <c r="F1207" s="22">
        <f>TRUNC(E1207*D1207,1)</f>
        <v>0</v>
      </c>
      <c r="G1207" s="21">
        <v>0</v>
      </c>
      <c r="H1207" s="22">
        <f>TRUNC(G1207*D1207,1)</f>
        <v>0</v>
      </c>
      <c r="I1207" s="21">
        <f>TRUNC(SUMIF(V1205:V1207, RIGHTB(O1207, 1), H1205:H1207)*U1207, 2)</f>
        <v>0</v>
      </c>
      <c r="J1207" s="22">
        <f>TRUNC(I1207*D1207,1)</f>
        <v>0</v>
      </c>
      <c r="K1207" s="21">
        <f t="shared" si="202"/>
        <v>0</v>
      </c>
      <c r="L1207" s="22">
        <f t="shared" si="202"/>
        <v>0</v>
      </c>
      <c r="M1207" s="19" t="s">
        <v>51</v>
      </c>
      <c r="N1207" s="4" t="s">
        <v>1581</v>
      </c>
      <c r="O1207" s="4" t="s">
        <v>571</v>
      </c>
      <c r="P1207" s="4" t="s">
        <v>63</v>
      </c>
      <c r="Q1207" s="4" t="s">
        <v>63</v>
      </c>
      <c r="R1207" s="4" t="s">
        <v>63</v>
      </c>
      <c r="S1207" s="2">
        <v>1</v>
      </c>
      <c r="T1207" s="2">
        <v>2</v>
      </c>
      <c r="U1207" s="2">
        <v>0.02</v>
      </c>
      <c r="AV1207" s="4" t="s">
        <v>51</v>
      </c>
      <c r="AW1207" s="4" t="s">
        <v>2355</v>
      </c>
      <c r="AX1207" s="4" t="s">
        <v>51</v>
      </c>
      <c r="AY1207" s="4" t="s">
        <v>51</v>
      </c>
      <c r="AZ1207" s="4" t="s">
        <v>51</v>
      </c>
    </row>
    <row r="1208" spans="1:52" ht="30" customHeight="1" x14ac:dyDescent="0.3">
      <c r="A1208" s="19" t="s">
        <v>974</v>
      </c>
      <c r="B1208" s="19" t="s">
        <v>51</v>
      </c>
      <c r="C1208" s="19" t="s">
        <v>51</v>
      </c>
      <c r="D1208" s="20"/>
      <c r="E1208" s="21"/>
      <c r="F1208" s="22">
        <f>TRUNC(SUMIF(N1205:N1207, N1204, F1205:F1207),0)</f>
        <v>0</v>
      </c>
      <c r="G1208" s="21"/>
      <c r="H1208" s="22">
        <f>TRUNC(SUMIF(N1205:N1207, N1204, H1205:H1207),0)</f>
        <v>0</v>
      </c>
      <c r="I1208" s="21"/>
      <c r="J1208" s="22">
        <f>TRUNC(SUMIF(N1205:N1207, N1204, J1205:J1207),0)</f>
        <v>0</v>
      </c>
      <c r="K1208" s="21"/>
      <c r="L1208" s="22">
        <f>F1208+H1208+J1208</f>
        <v>0</v>
      </c>
      <c r="M1208" s="19" t="s">
        <v>51</v>
      </c>
      <c r="N1208" s="4" t="s">
        <v>81</v>
      </c>
      <c r="O1208" s="4" t="s">
        <v>81</v>
      </c>
      <c r="P1208" s="4" t="s">
        <v>51</v>
      </c>
      <c r="Q1208" s="4" t="s">
        <v>51</v>
      </c>
      <c r="R1208" s="4" t="s">
        <v>51</v>
      </c>
      <c r="AV1208" s="4" t="s">
        <v>51</v>
      </c>
      <c r="AW1208" s="4" t="s">
        <v>51</v>
      </c>
      <c r="AX1208" s="4" t="s">
        <v>51</v>
      </c>
      <c r="AY1208" s="4" t="s">
        <v>51</v>
      </c>
      <c r="AZ1208" s="4" t="s">
        <v>51</v>
      </c>
    </row>
    <row r="1209" spans="1:52" ht="30" customHeight="1" x14ac:dyDescent="0.3">
      <c r="A1209" s="20"/>
      <c r="B1209" s="20"/>
      <c r="C1209" s="20"/>
      <c r="D1209" s="20"/>
      <c r="E1209" s="21"/>
      <c r="F1209" s="22"/>
      <c r="G1209" s="21"/>
      <c r="H1209" s="22"/>
      <c r="I1209" s="21"/>
      <c r="J1209" s="22"/>
      <c r="K1209" s="21"/>
      <c r="L1209" s="22"/>
      <c r="M1209" s="20"/>
    </row>
    <row r="1210" spans="1:52" ht="30" customHeight="1" x14ac:dyDescent="0.3">
      <c r="A1210" s="14" t="s">
        <v>2356</v>
      </c>
      <c r="B1210" s="15"/>
      <c r="C1210" s="15"/>
      <c r="D1210" s="15"/>
      <c r="E1210" s="16"/>
      <c r="F1210" s="17"/>
      <c r="G1210" s="16"/>
      <c r="H1210" s="17"/>
      <c r="I1210" s="16"/>
      <c r="J1210" s="17"/>
      <c r="K1210" s="16"/>
      <c r="L1210" s="17"/>
      <c r="M1210" s="18"/>
      <c r="N1210" s="4" t="s">
        <v>1592</v>
      </c>
    </row>
    <row r="1211" spans="1:52" ht="30" customHeight="1" x14ac:dyDescent="0.3">
      <c r="A1211" s="19" t="s">
        <v>1447</v>
      </c>
      <c r="B1211" s="19" t="s">
        <v>1003</v>
      </c>
      <c r="C1211" s="19" t="s">
        <v>1004</v>
      </c>
      <c r="D1211" s="20">
        <v>0.01</v>
      </c>
      <c r="E1211" s="21">
        <f>단가대비표!O169</f>
        <v>0</v>
      </c>
      <c r="F1211" s="22">
        <f>TRUNC(E1211*D1211,1)</f>
        <v>0</v>
      </c>
      <c r="G1211" s="21">
        <f>단가대비표!P169</f>
        <v>0</v>
      </c>
      <c r="H1211" s="22">
        <f>TRUNC(G1211*D1211,1)</f>
        <v>0</v>
      </c>
      <c r="I1211" s="21">
        <f>단가대비표!V169</f>
        <v>0</v>
      </c>
      <c r="J1211" s="22">
        <f>TRUNC(I1211*D1211,1)</f>
        <v>0</v>
      </c>
      <c r="K1211" s="21">
        <f>TRUNC(E1211+G1211+I1211,1)</f>
        <v>0</v>
      </c>
      <c r="L1211" s="22">
        <f>TRUNC(F1211+H1211+J1211,1)</f>
        <v>0</v>
      </c>
      <c r="M1211" s="19" t="s">
        <v>51</v>
      </c>
      <c r="N1211" s="4" t="s">
        <v>1592</v>
      </c>
      <c r="O1211" s="4" t="s">
        <v>1448</v>
      </c>
      <c r="P1211" s="4" t="s">
        <v>63</v>
      </c>
      <c r="Q1211" s="4" t="s">
        <v>63</v>
      </c>
      <c r="R1211" s="4" t="s">
        <v>62</v>
      </c>
      <c r="AV1211" s="4" t="s">
        <v>51</v>
      </c>
      <c r="AW1211" s="4" t="s">
        <v>2357</v>
      </c>
      <c r="AX1211" s="4" t="s">
        <v>51</v>
      </c>
      <c r="AY1211" s="4" t="s">
        <v>51</v>
      </c>
      <c r="AZ1211" s="4" t="s">
        <v>51</v>
      </c>
    </row>
    <row r="1212" spans="1:52" ht="30" customHeight="1" x14ac:dyDescent="0.3">
      <c r="A1212" s="19" t="s">
        <v>974</v>
      </c>
      <c r="B1212" s="19" t="s">
        <v>51</v>
      </c>
      <c r="C1212" s="19" t="s">
        <v>51</v>
      </c>
      <c r="D1212" s="20"/>
      <c r="E1212" s="21"/>
      <c r="F1212" s="22">
        <f>TRUNC(SUMIF(N1211:N1211, N1210, F1211:F1211),0)</f>
        <v>0</v>
      </c>
      <c r="G1212" s="21"/>
      <c r="H1212" s="22">
        <f>TRUNC(SUMIF(N1211:N1211, N1210, H1211:H1211),0)</f>
        <v>0</v>
      </c>
      <c r="I1212" s="21"/>
      <c r="J1212" s="22">
        <f>TRUNC(SUMIF(N1211:N1211, N1210, J1211:J1211),0)</f>
        <v>0</v>
      </c>
      <c r="K1212" s="21"/>
      <c r="L1212" s="22">
        <f>F1212+H1212+J1212</f>
        <v>0</v>
      </c>
      <c r="M1212" s="19" t="s">
        <v>51</v>
      </c>
      <c r="N1212" s="4" t="s">
        <v>81</v>
      </c>
      <c r="O1212" s="4" t="s">
        <v>81</v>
      </c>
      <c r="P1212" s="4" t="s">
        <v>51</v>
      </c>
      <c r="Q1212" s="4" t="s">
        <v>51</v>
      </c>
      <c r="R1212" s="4" t="s">
        <v>51</v>
      </c>
      <c r="AV1212" s="4" t="s">
        <v>51</v>
      </c>
      <c r="AW1212" s="4" t="s">
        <v>51</v>
      </c>
      <c r="AX1212" s="4" t="s">
        <v>51</v>
      </c>
      <c r="AY1212" s="4" t="s">
        <v>51</v>
      </c>
      <c r="AZ1212" s="4" t="s">
        <v>51</v>
      </c>
    </row>
    <row r="1213" spans="1:52" ht="30" customHeight="1" x14ac:dyDescent="0.3">
      <c r="A1213" s="20"/>
      <c r="B1213" s="20"/>
      <c r="C1213" s="20"/>
      <c r="D1213" s="20"/>
      <c r="E1213" s="21"/>
      <c r="F1213" s="22"/>
      <c r="G1213" s="21"/>
      <c r="H1213" s="22"/>
      <c r="I1213" s="21"/>
      <c r="J1213" s="22"/>
      <c r="K1213" s="21"/>
      <c r="L1213" s="22"/>
      <c r="M1213" s="20"/>
    </row>
    <row r="1214" spans="1:52" ht="30" customHeight="1" x14ac:dyDescent="0.3">
      <c r="A1214" s="14" t="s">
        <v>2358</v>
      </c>
      <c r="B1214" s="15"/>
      <c r="C1214" s="15"/>
      <c r="D1214" s="15"/>
      <c r="E1214" s="16"/>
      <c r="F1214" s="17"/>
      <c r="G1214" s="16"/>
      <c r="H1214" s="17"/>
      <c r="I1214" s="16"/>
      <c r="J1214" s="17"/>
      <c r="K1214" s="16"/>
      <c r="L1214" s="17"/>
      <c r="M1214" s="18"/>
      <c r="N1214" s="4" t="s">
        <v>1603</v>
      </c>
    </row>
    <row r="1215" spans="1:52" ht="30" customHeight="1" x14ac:dyDescent="0.3">
      <c r="A1215" s="19" t="s">
        <v>2157</v>
      </c>
      <c r="B1215" s="19" t="s">
        <v>2359</v>
      </c>
      <c r="C1215" s="19" t="s">
        <v>207</v>
      </c>
      <c r="D1215" s="20">
        <v>1.05</v>
      </c>
      <c r="E1215" s="21">
        <f>단가대비표!O115</f>
        <v>0</v>
      </c>
      <c r="F1215" s="22">
        <f>TRUNC(E1215*D1215,1)</f>
        <v>0</v>
      </c>
      <c r="G1215" s="21">
        <f>단가대비표!P115</f>
        <v>0</v>
      </c>
      <c r="H1215" s="22">
        <f>TRUNC(G1215*D1215,1)</f>
        <v>0</v>
      </c>
      <c r="I1215" s="21">
        <f>단가대비표!V115</f>
        <v>0</v>
      </c>
      <c r="J1215" s="22">
        <f>TRUNC(I1215*D1215,1)</f>
        <v>0</v>
      </c>
      <c r="K1215" s="21">
        <f t="shared" ref="K1215:L1217" si="203">TRUNC(E1215+G1215+I1215,1)</f>
        <v>0</v>
      </c>
      <c r="L1215" s="22">
        <f t="shared" si="203"/>
        <v>0</v>
      </c>
      <c r="M1215" s="19" t="s">
        <v>51</v>
      </c>
      <c r="N1215" s="4" t="s">
        <v>1603</v>
      </c>
      <c r="O1215" s="4" t="s">
        <v>2360</v>
      </c>
      <c r="P1215" s="4" t="s">
        <v>63</v>
      </c>
      <c r="Q1215" s="4" t="s">
        <v>63</v>
      </c>
      <c r="R1215" s="4" t="s">
        <v>62</v>
      </c>
      <c r="AV1215" s="4" t="s">
        <v>51</v>
      </c>
      <c r="AW1215" s="4" t="s">
        <v>2361</v>
      </c>
      <c r="AX1215" s="4" t="s">
        <v>51</v>
      </c>
      <c r="AY1215" s="4" t="s">
        <v>51</v>
      </c>
      <c r="AZ1215" s="4" t="s">
        <v>51</v>
      </c>
    </row>
    <row r="1216" spans="1:52" ht="30" customHeight="1" x14ac:dyDescent="0.3">
      <c r="A1216" s="19" t="s">
        <v>2305</v>
      </c>
      <c r="B1216" s="19" t="s">
        <v>2362</v>
      </c>
      <c r="C1216" s="19" t="s">
        <v>999</v>
      </c>
      <c r="D1216" s="20">
        <v>1.38</v>
      </c>
      <c r="E1216" s="21">
        <f>일위대가목록!E191</f>
        <v>0</v>
      </c>
      <c r="F1216" s="22">
        <f>TRUNC(E1216*D1216,1)</f>
        <v>0</v>
      </c>
      <c r="G1216" s="21">
        <f>일위대가목록!F191</f>
        <v>0</v>
      </c>
      <c r="H1216" s="22">
        <f>TRUNC(G1216*D1216,1)</f>
        <v>0</v>
      </c>
      <c r="I1216" s="21">
        <f>일위대가목록!G191</f>
        <v>0</v>
      </c>
      <c r="J1216" s="22">
        <f>TRUNC(I1216*D1216,1)</f>
        <v>0</v>
      </c>
      <c r="K1216" s="21">
        <f t="shared" si="203"/>
        <v>0</v>
      </c>
      <c r="L1216" s="22">
        <f t="shared" si="203"/>
        <v>0</v>
      </c>
      <c r="M1216" s="19" t="s">
        <v>2363</v>
      </c>
      <c r="N1216" s="4" t="s">
        <v>1603</v>
      </c>
      <c r="O1216" s="4" t="s">
        <v>2364</v>
      </c>
      <c r="P1216" s="4" t="s">
        <v>62</v>
      </c>
      <c r="Q1216" s="4" t="s">
        <v>63</v>
      </c>
      <c r="R1216" s="4" t="s">
        <v>63</v>
      </c>
      <c r="AV1216" s="4" t="s">
        <v>51</v>
      </c>
      <c r="AW1216" s="4" t="s">
        <v>2365</v>
      </c>
      <c r="AX1216" s="4" t="s">
        <v>51</v>
      </c>
      <c r="AY1216" s="4" t="s">
        <v>51</v>
      </c>
      <c r="AZ1216" s="4" t="s">
        <v>51</v>
      </c>
    </row>
    <row r="1217" spans="1:52" ht="30" customHeight="1" x14ac:dyDescent="0.3">
      <c r="A1217" s="19" t="s">
        <v>105</v>
      </c>
      <c r="B1217" s="19" t="s">
        <v>106</v>
      </c>
      <c r="C1217" s="19" t="s">
        <v>999</v>
      </c>
      <c r="D1217" s="20">
        <v>-4.8300000000000003E-2</v>
      </c>
      <c r="E1217" s="21">
        <f>단가대비표!O13</f>
        <v>0</v>
      </c>
      <c r="F1217" s="22">
        <f>TRUNC(E1217*D1217,1)</f>
        <v>0</v>
      </c>
      <c r="G1217" s="21">
        <f>단가대비표!P13</f>
        <v>0</v>
      </c>
      <c r="H1217" s="22">
        <f>TRUNC(G1217*D1217,1)</f>
        <v>0</v>
      </c>
      <c r="I1217" s="21">
        <f>단가대비표!V13</f>
        <v>0</v>
      </c>
      <c r="J1217" s="22">
        <f>TRUNC(I1217*D1217,1)</f>
        <v>0</v>
      </c>
      <c r="K1217" s="21">
        <f t="shared" si="203"/>
        <v>0</v>
      </c>
      <c r="L1217" s="22">
        <f t="shared" si="203"/>
        <v>0</v>
      </c>
      <c r="M1217" s="19" t="s">
        <v>51</v>
      </c>
      <c r="N1217" s="4" t="s">
        <v>1603</v>
      </c>
      <c r="O1217" s="4" t="s">
        <v>2165</v>
      </c>
      <c r="P1217" s="4" t="s">
        <v>63</v>
      </c>
      <c r="Q1217" s="4" t="s">
        <v>63</v>
      </c>
      <c r="R1217" s="4" t="s">
        <v>62</v>
      </c>
      <c r="AV1217" s="4" t="s">
        <v>51</v>
      </c>
      <c r="AW1217" s="4" t="s">
        <v>2366</v>
      </c>
      <c r="AX1217" s="4" t="s">
        <v>51</v>
      </c>
      <c r="AY1217" s="4" t="s">
        <v>51</v>
      </c>
      <c r="AZ1217" s="4" t="s">
        <v>51</v>
      </c>
    </row>
    <row r="1218" spans="1:52" ht="30" customHeight="1" x14ac:dyDescent="0.3">
      <c r="A1218" s="19" t="s">
        <v>974</v>
      </c>
      <c r="B1218" s="19" t="s">
        <v>51</v>
      </c>
      <c r="C1218" s="19" t="s">
        <v>51</v>
      </c>
      <c r="D1218" s="20"/>
      <c r="E1218" s="21"/>
      <c r="F1218" s="22">
        <f>TRUNC(SUMIF(N1215:N1217, N1214, F1215:F1217),0)</f>
        <v>0</v>
      </c>
      <c r="G1218" s="21"/>
      <c r="H1218" s="22">
        <f>TRUNC(SUMIF(N1215:N1217, N1214, H1215:H1217),0)</f>
        <v>0</v>
      </c>
      <c r="I1218" s="21"/>
      <c r="J1218" s="22">
        <f>TRUNC(SUMIF(N1215:N1217, N1214, J1215:J1217),0)</f>
        <v>0</v>
      </c>
      <c r="K1218" s="21"/>
      <c r="L1218" s="22">
        <f>F1218+H1218+J1218</f>
        <v>0</v>
      </c>
      <c r="M1218" s="19" t="s">
        <v>51</v>
      </c>
      <c r="N1218" s="4" t="s">
        <v>81</v>
      </c>
      <c r="O1218" s="4" t="s">
        <v>81</v>
      </c>
      <c r="P1218" s="4" t="s">
        <v>51</v>
      </c>
      <c r="Q1218" s="4" t="s">
        <v>51</v>
      </c>
      <c r="R1218" s="4" t="s">
        <v>51</v>
      </c>
      <c r="AV1218" s="4" t="s">
        <v>51</v>
      </c>
      <c r="AW1218" s="4" t="s">
        <v>51</v>
      </c>
      <c r="AX1218" s="4" t="s">
        <v>51</v>
      </c>
      <c r="AY1218" s="4" t="s">
        <v>51</v>
      </c>
      <c r="AZ1218" s="4" t="s">
        <v>51</v>
      </c>
    </row>
    <row r="1219" spans="1:52" ht="30" customHeight="1" x14ac:dyDescent="0.3">
      <c r="A1219" s="20"/>
      <c r="B1219" s="20"/>
      <c r="C1219" s="20"/>
      <c r="D1219" s="20"/>
      <c r="E1219" s="21"/>
      <c r="F1219" s="22"/>
      <c r="G1219" s="21"/>
      <c r="H1219" s="22"/>
      <c r="I1219" s="21"/>
      <c r="J1219" s="22"/>
      <c r="K1219" s="21"/>
      <c r="L1219" s="22"/>
      <c r="M1219" s="20"/>
    </row>
    <row r="1220" spans="1:52" ht="30" customHeight="1" x14ac:dyDescent="0.3">
      <c r="A1220" s="14" t="s">
        <v>2367</v>
      </c>
      <c r="B1220" s="15"/>
      <c r="C1220" s="15"/>
      <c r="D1220" s="15"/>
      <c r="E1220" s="16"/>
      <c r="F1220" s="17"/>
      <c r="G1220" s="16"/>
      <c r="H1220" s="17"/>
      <c r="I1220" s="16"/>
      <c r="J1220" s="17"/>
      <c r="K1220" s="16"/>
      <c r="L1220" s="17"/>
      <c r="M1220" s="18"/>
      <c r="N1220" s="4" t="s">
        <v>1608</v>
      </c>
    </row>
    <row r="1221" spans="1:52" ht="30" customHeight="1" x14ac:dyDescent="0.3">
      <c r="A1221" s="19" t="s">
        <v>859</v>
      </c>
      <c r="B1221" s="19" t="s">
        <v>2368</v>
      </c>
      <c r="C1221" s="19" t="s">
        <v>71</v>
      </c>
      <c r="D1221" s="20">
        <v>2.1</v>
      </c>
      <c r="E1221" s="21">
        <f>단가대비표!O41</f>
        <v>0</v>
      </c>
      <c r="F1221" s="22">
        <f>TRUNC(E1221*D1221,1)</f>
        <v>0</v>
      </c>
      <c r="G1221" s="21">
        <f>단가대비표!P41</f>
        <v>0</v>
      </c>
      <c r="H1221" s="22">
        <f>TRUNC(G1221*D1221,1)</f>
        <v>0</v>
      </c>
      <c r="I1221" s="21">
        <f>단가대비표!V41</f>
        <v>0</v>
      </c>
      <c r="J1221" s="22">
        <f>TRUNC(I1221*D1221,1)</f>
        <v>0</v>
      </c>
      <c r="K1221" s="21">
        <f t="shared" ref="K1221:L1223" si="204">TRUNC(E1221+G1221+I1221,1)</f>
        <v>0</v>
      </c>
      <c r="L1221" s="22">
        <f t="shared" si="204"/>
        <v>0</v>
      </c>
      <c r="M1221" s="19" t="s">
        <v>51</v>
      </c>
      <c r="N1221" s="4" t="s">
        <v>1608</v>
      </c>
      <c r="O1221" s="4" t="s">
        <v>2369</v>
      </c>
      <c r="P1221" s="4" t="s">
        <v>63</v>
      </c>
      <c r="Q1221" s="4" t="s">
        <v>63</v>
      </c>
      <c r="R1221" s="4" t="s">
        <v>62</v>
      </c>
      <c r="AV1221" s="4" t="s">
        <v>51</v>
      </c>
      <c r="AW1221" s="4" t="s">
        <v>2370</v>
      </c>
      <c r="AX1221" s="4" t="s">
        <v>51</v>
      </c>
      <c r="AY1221" s="4" t="s">
        <v>51</v>
      </c>
      <c r="AZ1221" s="4" t="s">
        <v>51</v>
      </c>
    </row>
    <row r="1222" spans="1:52" ht="30" customHeight="1" x14ac:dyDescent="0.3">
      <c r="A1222" s="19" t="s">
        <v>2371</v>
      </c>
      <c r="B1222" s="19" t="s">
        <v>2372</v>
      </c>
      <c r="C1222" s="19" t="s">
        <v>942</v>
      </c>
      <c r="D1222" s="20">
        <v>28</v>
      </c>
      <c r="E1222" s="21">
        <f>단가대비표!O138</f>
        <v>0</v>
      </c>
      <c r="F1222" s="22">
        <f>TRUNC(E1222*D1222,1)</f>
        <v>0</v>
      </c>
      <c r="G1222" s="21">
        <f>단가대비표!P138</f>
        <v>0</v>
      </c>
      <c r="H1222" s="22">
        <f>TRUNC(G1222*D1222,1)</f>
        <v>0</v>
      </c>
      <c r="I1222" s="21">
        <f>단가대비표!V138</f>
        <v>0</v>
      </c>
      <c r="J1222" s="22">
        <f>TRUNC(I1222*D1222,1)</f>
        <v>0</v>
      </c>
      <c r="K1222" s="21">
        <f t="shared" si="204"/>
        <v>0</v>
      </c>
      <c r="L1222" s="22">
        <f t="shared" si="204"/>
        <v>0</v>
      </c>
      <c r="M1222" s="19" t="s">
        <v>51</v>
      </c>
      <c r="N1222" s="4" t="s">
        <v>1608</v>
      </c>
      <c r="O1222" s="4" t="s">
        <v>2373</v>
      </c>
      <c r="P1222" s="4" t="s">
        <v>63</v>
      </c>
      <c r="Q1222" s="4" t="s">
        <v>63</v>
      </c>
      <c r="R1222" s="4" t="s">
        <v>62</v>
      </c>
      <c r="AV1222" s="4" t="s">
        <v>51</v>
      </c>
      <c r="AW1222" s="4" t="s">
        <v>2374</v>
      </c>
      <c r="AX1222" s="4" t="s">
        <v>51</v>
      </c>
      <c r="AY1222" s="4" t="s">
        <v>51</v>
      </c>
      <c r="AZ1222" s="4" t="s">
        <v>51</v>
      </c>
    </row>
    <row r="1223" spans="1:52" ht="30" customHeight="1" x14ac:dyDescent="0.3">
      <c r="A1223" s="19" t="s">
        <v>2375</v>
      </c>
      <c r="B1223" s="19" t="s">
        <v>2376</v>
      </c>
      <c r="C1223" s="19" t="s">
        <v>2377</v>
      </c>
      <c r="D1223" s="20">
        <v>1</v>
      </c>
      <c r="E1223" s="21">
        <f>단가대비표!O155</f>
        <v>0</v>
      </c>
      <c r="F1223" s="22">
        <f>TRUNC(E1223*D1223,1)</f>
        <v>0</v>
      </c>
      <c r="G1223" s="21">
        <f>단가대비표!P155</f>
        <v>0</v>
      </c>
      <c r="H1223" s="22">
        <f>TRUNC(G1223*D1223,1)</f>
        <v>0</v>
      </c>
      <c r="I1223" s="21">
        <f>단가대비표!V155</f>
        <v>0</v>
      </c>
      <c r="J1223" s="22">
        <f>TRUNC(I1223*D1223,1)</f>
        <v>0</v>
      </c>
      <c r="K1223" s="21">
        <f t="shared" si="204"/>
        <v>0</v>
      </c>
      <c r="L1223" s="22">
        <f t="shared" si="204"/>
        <v>0</v>
      </c>
      <c r="M1223" s="19" t="s">
        <v>51</v>
      </c>
      <c r="N1223" s="4" t="s">
        <v>1608</v>
      </c>
      <c r="O1223" s="4" t="s">
        <v>2378</v>
      </c>
      <c r="P1223" s="4" t="s">
        <v>63</v>
      </c>
      <c r="Q1223" s="4" t="s">
        <v>63</v>
      </c>
      <c r="R1223" s="4" t="s">
        <v>62</v>
      </c>
      <c r="AV1223" s="4" t="s">
        <v>51</v>
      </c>
      <c r="AW1223" s="4" t="s">
        <v>2379</v>
      </c>
      <c r="AX1223" s="4" t="s">
        <v>51</v>
      </c>
      <c r="AY1223" s="4" t="s">
        <v>51</v>
      </c>
      <c r="AZ1223" s="4" t="s">
        <v>51</v>
      </c>
    </row>
    <row r="1224" spans="1:52" ht="30" customHeight="1" x14ac:dyDescent="0.3">
      <c r="A1224" s="19" t="s">
        <v>974</v>
      </c>
      <c r="B1224" s="19" t="s">
        <v>51</v>
      </c>
      <c r="C1224" s="19" t="s">
        <v>51</v>
      </c>
      <c r="D1224" s="20"/>
      <c r="E1224" s="21"/>
      <c r="F1224" s="22">
        <f>TRUNC(SUMIF(N1221:N1223, N1220, F1221:F1223),0)</f>
        <v>0</v>
      </c>
      <c r="G1224" s="21"/>
      <c r="H1224" s="22">
        <f>TRUNC(SUMIF(N1221:N1223, N1220, H1221:H1223),0)</f>
        <v>0</v>
      </c>
      <c r="I1224" s="21"/>
      <c r="J1224" s="22">
        <f>TRUNC(SUMIF(N1221:N1223, N1220, J1221:J1223),0)</f>
        <v>0</v>
      </c>
      <c r="K1224" s="21"/>
      <c r="L1224" s="22">
        <f>F1224+H1224+J1224</f>
        <v>0</v>
      </c>
      <c r="M1224" s="19" t="s">
        <v>51</v>
      </c>
      <c r="N1224" s="4" t="s">
        <v>81</v>
      </c>
      <c r="O1224" s="4" t="s">
        <v>81</v>
      </c>
      <c r="P1224" s="4" t="s">
        <v>51</v>
      </c>
      <c r="Q1224" s="4" t="s">
        <v>51</v>
      </c>
      <c r="R1224" s="4" t="s">
        <v>51</v>
      </c>
      <c r="AV1224" s="4" t="s">
        <v>51</v>
      </c>
      <c r="AW1224" s="4" t="s">
        <v>51</v>
      </c>
      <c r="AX1224" s="4" t="s">
        <v>51</v>
      </c>
      <c r="AY1224" s="4" t="s">
        <v>51</v>
      </c>
      <c r="AZ1224" s="4" t="s">
        <v>51</v>
      </c>
    </row>
    <row r="1225" spans="1:52" ht="30" customHeight="1" x14ac:dyDescent="0.3">
      <c r="A1225" s="20"/>
      <c r="B1225" s="20"/>
      <c r="C1225" s="20"/>
      <c r="D1225" s="20"/>
      <c r="E1225" s="21"/>
      <c r="F1225" s="22"/>
      <c r="G1225" s="21"/>
      <c r="H1225" s="22"/>
      <c r="I1225" s="21"/>
      <c r="J1225" s="22"/>
      <c r="K1225" s="21"/>
      <c r="L1225" s="22"/>
      <c r="M1225" s="20"/>
    </row>
    <row r="1226" spans="1:52" ht="30" customHeight="1" x14ac:dyDescent="0.3">
      <c r="A1226" s="14" t="s">
        <v>2380</v>
      </c>
      <c r="B1226" s="15"/>
      <c r="C1226" s="15"/>
      <c r="D1226" s="15"/>
      <c r="E1226" s="16"/>
      <c r="F1226" s="17"/>
      <c r="G1226" s="16"/>
      <c r="H1226" s="17"/>
      <c r="I1226" s="16"/>
      <c r="J1226" s="17"/>
      <c r="K1226" s="16"/>
      <c r="L1226" s="17"/>
      <c r="M1226" s="18"/>
      <c r="N1226" s="4" t="s">
        <v>2364</v>
      </c>
    </row>
    <row r="1227" spans="1:52" ht="30" customHeight="1" x14ac:dyDescent="0.3">
      <c r="A1227" s="19" t="s">
        <v>2169</v>
      </c>
      <c r="B1227" s="19" t="s">
        <v>1003</v>
      </c>
      <c r="C1227" s="19" t="s">
        <v>1004</v>
      </c>
      <c r="D1227" s="20">
        <v>7.0499999999999998E-3</v>
      </c>
      <c r="E1227" s="21">
        <f>단가대비표!O163</f>
        <v>0</v>
      </c>
      <c r="F1227" s="22">
        <f t="shared" ref="F1227:F1232" si="205">TRUNC(E1227*D1227,1)</f>
        <v>0</v>
      </c>
      <c r="G1227" s="21">
        <f>단가대비표!P163</f>
        <v>0</v>
      </c>
      <c r="H1227" s="22">
        <f t="shared" ref="H1227:H1232" si="206">TRUNC(G1227*D1227,1)</f>
        <v>0</v>
      </c>
      <c r="I1227" s="21">
        <f>단가대비표!V163</f>
        <v>0</v>
      </c>
      <c r="J1227" s="22">
        <f t="shared" ref="J1227:J1232" si="207">TRUNC(I1227*D1227,1)</f>
        <v>0</v>
      </c>
      <c r="K1227" s="21">
        <f t="shared" ref="K1227:L1232" si="208">TRUNC(E1227+G1227+I1227,1)</f>
        <v>0</v>
      </c>
      <c r="L1227" s="22">
        <f t="shared" si="208"/>
        <v>0</v>
      </c>
      <c r="M1227" s="19" t="s">
        <v>51</v>
      </c>
      <c r="N1227" s="4" t="s">
        <v>2364</v>
      </c>
      <c r="O1227" s="4" t="s">
        <v>2170</v>
      </c>
      <c r="P1227" s="4" t="s">
        <v>63</v>
      </c>
      <c r="Q1227" s="4" t="s">
        <v>63</v>
      </c>
      <c r="R1227" s="4" t="s">
        <v>62</v>
      </c>
      <c r="V1227" s="2">
        <v>1</v>
      </c>
      <c r="W1227" s="2">
        <v>2</v>
      </c>
      <c r="AV1227" s="4" t="s">
        <v>51</v>
      </c>
      <c r="AW1227" s="4" t="s">
        <v>2381</v>
      </c>
      <c r="AX1227" s="4" t="s">
        <v>51</v>
      </c>
      <c r="AY1227" s="4" t="s">
        <v>51</v>
      </c>
      <c r="AZ1227" s="4" t="s">
        <v>51</v>
      </c>
    </row>
    <row r="1228" spans="1:52" ht="30" customHeight="1" x14ac:dyDescent="0.3">
      <c r="A1228" s="19" t="s">
        <v>1101</v>
      </c>
      <c r="B1228" s="19" t="s">
        <v>1003</v>
      </c>
      <c r="C1228" s="19" t="s">
        <v>1004</v>
      </c>
      <c r="D1228" s="20">
        <v>2.5699999999999998E-3</v>
      </c>
      <c r="E1228" s="21">
        <f>단가대비표!O165</f>
        <v>0</v>
      </c>
      <c r="F1228" s="22">
        <f t="shared" si="205"/>
        <v>0</v>
      </c>
      <c r="G1228" s="21">
        <f>단가대비표!P165</f>
        <v>0</v>
      </c>
      <c r="H1228" s="22">
        <f t="shared" si="206"/>
        <v>0</v>
      </c>
      <c r="I1228" s="21">
        <f>단가대비표!V165</f>
        <v>0</v>
      </c>
      <c r="J1228" s="22">
        <f t="shared" si="207"/>
        <v>0</v>
      </c>
      <c r="K1228" s="21">
        <f t="shared" si="208"/>
        <v>0</v>
      </c>
      <c r="L1228" s="22">
        <f t="shared" si="208"/>
        <v>0</v>
      </c>
      <c r="M1228" s="19" t="s">
        <v>51</v>
      </c>
      <c r="N1228" s="4" t="s">
        <v>2364</v>
      </c>
      <c r="O1228" s="4" t="s">
        <v>1102</v>
      </c>
      <c r="P1228" s="4" t="s">
        <v>63</v>
      </c>
      <c r="Q1228" s="4" t="s">
        <v>63</v>
      </c>
      <c r="R1228" s="4" t="s">
        <v>62</v>
      </c>
      <c r="V1228" s="2">
        <v>1</v>
      </c>
      <c r="W1228" s="2">
        <v>2</v>
      </c>
      <c r="AV1228" s="4" t="s">
        <v>51</v>
      </c>
      <c r="AW1228" s="4" t="s">
        <v>2382</v>
      </c>
      <c r="AX1228" s="4" t="s">
        <v>51</v>
      </c>
      <c r="AY1228" s="4" t="s">
        <v>51</v>
      </c>
      <c r="AZ1228" s="4" t="s">
        <v>51</v>
      </c>
    </row>
    <row r="1229" spans="1:52" ht="30" customHeight="1" x14ac:dyDescent="0.3">
      <c r="A1229" s="19" t="s">
        <v>1044</v>
      </c>
      <c r="B1229" s="19" t="s">
        <v>1003</v>
      </c>
      <c r="C1229" s="19" t="s">
        <v>1004</v>
      </c>
      <c r="D1229" s="20">
        <v>1.92E-3</v>
      </c>
      <c r="E1229" s="21">
        <f>단가대비표!O159</f>
        <v>0</v>
      </c>
      <c r="F1229" s="22">
        <f t="shared" si="205"/>
        <v>0</v>
      </c>
      <c r="G1229" s="21">
        <f>단가대비표!P159</f>
        <v>0</v>
      </c>
      <c r="H1229" s="22">
        <f t="shared" si="206"/>
        <v>0</v>
      </c>
      <c r="I1229" s="21">
        <f>단가대비표!V159</f>
        <v>0</v>
      </c>
      <c r="J1229" s="22">
        <f t="shared" si="207"/>
        <v>0</v>
      </c>
      <c r="K1229" s="21">
        <f t="shared" si="208"/>
        <v>0</v>
      </c>
      <c r="L1229" s="22">
        <f t="shared" si="208"/>
        <v>0</v>
      </c>
      <c r="M1229" s="19" t="s">
        <v>51</v>
      </c>
      <c r="N1229" s="4" t="s">
        <v>2364</v>
      </c>
      <c r="O1229" s="4" t="s">
        <v>1045</v>
      </c>
      <c r="P1229" s="4" t="s">
        <v>63</v>
      </c>
      <c r="Q1229" s="4" t="s">
        <v>63</v>
      </c>
      <c r="R1229" s="4" t="s">
        <v>62</v>
      </c>
      <c r="V1229" s="2">
        <v>1</v>
      </c>
      <c r="W1229" s="2">
        <v>2</v>
      </c>
      <c r="AV1229" s="4" t="s">
        <v>51</v>
      </c>
      <c r="AW1229" s="4" t="s">
        <v>2383</v>
      </c>
      <c r="AX1229" s="4" t="s">
        <v>51</v>
      </c>
      <c r="AY1229" s="4" t="s">
        <v>51</v>
      </c>
      <c r="AZ1229" s="4" t="s">
        <v>51</v>
      </c>
    </row>
    <row r="1230" spans="1:52" ht="30" customHeight="1" x14ac:dyDescent="0.3">
      <c r="A1230" s="19" t="s">
        <v>1002</v>
      </c>
      <c r="B1230" s="19" t="s">
        <v>1003</v>
      </c>
      <c r="C1230" s="19" t="s">
        <v>1004</v>
      </c>
      <c r="D1230" s="20">
        <v>1.2800000000000001E-3</v>
      </c>
      <c r="E1230" s="21">
        <f>단가대비표!O158</f>
        <v>0</v>
      </c>
      <c r="F1230" s="22">
        <f t="shared" si="205"/>
        <v>0</v>
      </c>
      <c r="G1230" s="21">
        <f>단가대비표!P158</f>
        <v>0</v>
      </c>
      <c r="H1230" s="22">
        <f t="shared" si="206"/>
        <v>0</v>
      </c>
      <c r="I1230" s="21">
        <f>단가대비표!V158</f>
        <v>0</v>
      </c>
      <c r="J1230" s="22">
        <f t="shared" si="207"/>
        <v>0</v>
      </c>
      <c r="K1230" s="21">
        <f t="shared" si="208"/>
        <v>0</v>
      </c>
      <c r="L1230" s="22">
        <f t="shared" si="208"/>
        <v>0</v>
      </c>
      <c r="M1230" s="19" t="s">
        <v>51</v>
      </c>
      <c r="N1230" s="4" t="s">
        <v>2364</v>
      </c>
      <c r="O1230" s="4" t="s">
        <v>1005</v>
      </c>
      <c r="P1230" s="4" t="s">
        <v>63</v>
      </c>
      <c r="Q1230" s="4" t="s">
        <v>63</v>
      </c>
      <c r="R1230" s="4" t="s">
        <v>62</v>
      </c>
      <c r="V1230" s="2">
        <v>1</v>
      </c>
      <c r="W1230" s="2">
        <v>2</v>
      </c>
      <c r="AV1230" s="4" t="s">
        <v>51</v>
      </c>
      <c r="AW1230" s="4" t="s">
        <v>2384</v>
      </c>
      <c r="AX1230" s="4" t="s">
        <v>51</v>
      </c>
      <c r="AY1230" s="4" t="s">
        <v>51</v>
      </c>
      <c r="AZ1230" s="4" t="s">
        <v>51</v>
      </c>
    </row>
    <row r="1231" spans="1:52" ht="30" customHeight="1" x14ac:dyDescent="0.3">
      <c r="A1231" s="19" t="s">
        <v>1200</v>
      </c>
      <c r="B1231" s="19" t="s">
        <v>2385</v>
      </c>
      <c r="C1231" s="19" t="s">
        <v>168</v>
      </c>
      <c r="D1231" s="20">
        <v>1</v>
      </c>
      <c r="E1231" s="21">
        <v>0</v>
      </c>
      <c r="F1231" s="22">
        <f t="shared" si="205"/>
        <v>0</v>
      </c>
      <c r="G1231" s="21">
        <v>0</v>
      </c>
      <c r="H1231" s="22">
        <f t="shared" si="206"/>
        <v>0</v>
      </c>
      <c r="I1231" s="21">
        <f>TRUNC(SUMIF(V1227:V1232, RIGHTB(O1231, 1), H1227:H1232)*U1231, 2)</f>
        <v>0</v>
      </c>
      <c r="J1231" s="22">
        <f t="shared" si="207"/>
        <v>0</v>
      </c>
      <c r="K1231" s="21">
        <f t="shared" si="208"/>
        <v>0</v>
      </c>
      <c r="L1231" s="22">
        <f t="shared" si="208"/>
        <v>0</v>
      </c>
      <c r="M1231" s="19" t="s">
        <v>51</v>
      </c>
      <c r="N1231" s="4" t="s">
        <v>2364</v>
      </c>
      <c r="O1231" s="4" t="s">
        <v>571</v>
      </c>
      <c r="P1231" s="4" t="s">
        <v>63</v>
      </c>
      <c r="Q1231" s="4" t="s">
        <v>63</v>
      </c>
      <c r="R1231" s="4" t="s">
        <v>63</v>
      </c>
      <c r="S1231" s="2">
        <v>1</v>
      </c>
      <c r="T1231" s="2">
        <v>2</v>
      </c>
      <c r="U1231" s="2">
        <v>0.05</v>
      </c>
      <c r="AV1231" s="4" t="s">
        <v>51</v>
      </c>
      <c r="AW1231" s="4" t="s">
        <v>2386</v>
      </c>
      <c r="AX1231" s="4" t="s">
        <v>51</v>
      </c>
      <c r="AY1231" s="4" t="s">
        <v>51</v>
      </c>
      <c r="AZ1231" s="4" t="s">
        <v>51</v>
      </c>
    </row>
    <row r="1232" spans="1:52" ht="30" customHeight="1" x14ac:dyDescent="0.3">
      <c r="A1232" s="19" t="s">
        <v>1376</v>
      </c>
      <c r="B1232" s="19" t="s">
        <v>1296</v>
      </c>
      <c r="C1232" s="19" t="s">
        <v>168</v>
      </c>
      <c r="D1232" s="20">
        <v>1</v>
      </c>
      <c r="E1232" s="21">
        <f>TRUNC(SUMIF(W1227:W1232, RIGHTB(O1232, 1), H1227:H1232)*U1232, 2)</f>
        <v>0</v>
      </c>
      <c r="F1232" s="22">
        <f t="shared" si="205"/>
        <v>0</v>
      </c>
      <c r="G1232" s="21">
        <v>0</v>
      </c>
      <c r="H1232" s="22">
        <f t="shared" si="206"/>
        <v>0</v>
      </c>
      <c r="I1232" s="21">
        <v>0</v>
      </c>
      <c r="J1232" s="22">
        <f t="shared" si="207"/>
        <v>0</v>
      </c>
      <c r="K1232" s="21">
        <f t="shared" si="208"/>
        <v>0</v>
      </c>
      <c r="L1232" s="22">
        <f t="shared" si="208"/>
        <v>0</v>
      </c>
      <c r="M1232" s="19" t="s">
        <v>51</v>
      </c>
      <c r="N1232" s="4" t="s">
        <v>2364</v>
      </c>
      <c r="O1232" s="4" t="s">
        <v>889</v>
      </c>
      <c r="P1232" s="4" t="s">
        <v>63</v>
      </c>
      <c r="Q1232" s="4" t="s">
        <v>63</v>
      </c>
      <c r="R1232" s="4" t="s">
        <v>63</v>
      </c>
      <c r="S1232" s="2">
        <v>1</v>
      </c>
      <c r="T1232" s="2">
        <v>0</v>
      </c>
      <c r="U1232" s="2">
        <v>0.03</v>
      </c>
      <c r="AV1232" s="4" t="s">
        <v>51</v>
      </c>
      <c r="AW1232" s="4" t="s">
        <v>2387</v>
      </c>
      <c r="AX1232" s="4" t="s">
        <v>51</v>
      </c>
      <c r="AY1232" s="4" t="s">
        <v>51</v>
      </c>
      <c r="AZ1232" s="4" t="s">
        <v>51</v>
      </c>
    </row>
    <row r="1233" spans="1:52" ht="30" customHeight="1" x14ac:dyDescent="0.3">
      <c r="A1233" s="19" t="s">
        <v>974</v>
      </c>
      <c r="B1233" s="19" t="s">
        <v>51</v>
      </c>
      <c r="C1233" s="19" t="s">
        <v>51</v>
      </c>
      <c r="D1233" s="20"/>
      <c r="E1233" s="21"/>
      <c r="F1233" s="22">
        <f>TRUNC(SUMIF(N1227:N1232, N1226, F1227:F1232),0)</f>
        <v>0</v>
      </c>
      <c r="G1233" s="21"/>
      <c r="H1233" s="22">
        <f>TRUNC(SUMIF(N1227:N1232, N1226, H1227:H1232),0)</f>
        <v>0</v>
      </c>
      <c r="I1233" s="21"/>
      <c r="J1233" s="22">
        <f>TRUNC(SUMIF(N1227:N1232, N1226, J1227:J1232),0)</f>
        <v>0</v>
      </c>
      <c r="K1233" s="21"/>
      <c r="L1233" s="22">
        <f>F1233+H1233+J1233</f>
        <v>0</v>
      </c>
      <c r="M1233" s="19" t="s">
        <v>51</v>
      </c>
      <c r="N1233" s="4" t="s">
        <v>81</v>
      </c>
      <c r="O1233" s="4" t="s">
        <v>81</v>
      </c>
      <c r="P1233" s="4" t="s">
        <v>51</v>
      </c>
      <c r="Q1233" s="4" t="s">
        <v>51</v>
      </c>
      <c r="R1233" s="4" t="s">
        <v>51</v>
      </c>
      <c r="AV1233" s="4" t="s">
        <v>51</v>
      </c>
      <c r="AW1233" s="4" t="s">
        <v>51</v>
      </c>
      <c r="AX1233" s="4" t="s">
        <v>51</v>
      </c>
      <c r="AY1233" s="4" t="s">
        <v>51</v>
      </c>
      <c r="AZ1233" s="4" t="s">
        <v>51</v>
      </c>
    </row>
    <row r="1234" spans="1:52" ht="30" customHeight="1" x14ac:dyDescent="0.3">
      <c r="A1234" s="20"/>
      <c r="B1234" s="20"/>
      <c r="C1234" s="20"/>
      <c r="D1234" s="20"/>
      <c r="E1234" s="21"/>
      <c r="F1234" s="22"/>
      <c r="G1234" s="21"/>
      <c r="H1234" s="22"/>
      <c r="I1234" s="21"/>
      <c r="J1234" s="22"/>
      <c r="K1234" s="21"/>
      <c r="L1234" s="22"/>
      <c r="M1234" s="20"/>
    </row>
    <row r="1235" spans="1:52" ht="30" customHeight="1" x14ac:dyDescent="0.3">
      <c r="A1235" s="14" t="s">
        <v>2388</v>
      </c>
      <c r="B1235" s="15"/>
      <c r="C1235" s="15"/>
      <c r="D1235" s="15"/>
      <c r="E1235" s="16"/>
      <c r="F1235" s="17"/>
      <c r="G1235" s="16"/>
      <c r="H1235" s="17"/>
      <c r="I1235" s="16"/>
      <c r="J1235" s="17"/>
      <c r="K1235" s="16"/>
      <c r="L1235" s="17"/>
      <c r="M1235" s="18"/>
      <c r="N1235" s="4" t="s">
        <v>1616</v>
      </c>
    </row>
    <row r="1236" spans="1:52" ht="30" customHeight="1" x14ac:dyDescent="0.3">
      <c r="A1236" s="19" t="s">
        <v>1315</v>
      </c>
      <c r="B1236" s="19" t="s">
        <v>1316</v>
      </c>
      <c r="C1236" s="19" t="s">
        <v>999</v>
      </c>
      <c r="D1236" s="20">
        <v>1.71</v>
      </c>
      <c r="E1236" s="21">
        <f>단가대비표!O70</f>
        <v>0</v>
      </c>
      <c r="F1236" s="22">
        <f>TRUNC(E1236*D1236,1)</f>
        <v>0</v>
      </c>
      <c r="G1236" s="21">
        <f>단가대비표!P70</f>
        <v>0</v>
      </c>
      <c r="H1236" s="22">
        <f>TRUNC(G1236*D1236,1)</f>
        <v>0</v>
      </c>
      <c r="I1236" s="21">
        <f>단가대비표!V70</f>
        <v>0</v>
      </c>
      <c r="J1236" s="22">
        <f>TRUNC(I1236*D1236,1)</f>
        <v>0</v>
      </c>
      <c r="K1236" s="21">
        <f t="shared" ref="K1236:L1239" si="209">TRUNC(E1236+G1236+I1236,1)</f>
        <v>0</v>
      </c>
      <c r="L1236" s="22">
        <f t="shared" si="209"/>
        <v>0</v>
      </c>
      <c r="M1236" s="19" t="s">
        <v>51</v>
      </c>
      <c r="N1236" s="4" t="s">
        <v>1616</v>
      </c>
      <c r="O1236" s="4" t="s">
        <v>1317</v>
      </c>
      <c r="P1236" s="4" t="s">
        <v>63</v>
      </c>
      <c r="Q1236" s="4" t="s">
        <v>63</v>
      </c>
      <c r="R1236" s="4" t="s">
        <v>62</v>
      </c>
      <c r="AV1236" s="4" t="s">
        <v>51</v>
      </c>
      <c r="AW1236" s="4" t="s">
        <v>2389</v>
      </c>
      <c r="AX1236" s="4" t="s">
        <v>51</v>
      </c>
      <c r="AY1236" s="4" t="s">
        <v>51</v>
      </c>
      <c r="AZ1236" s="4" t="s">
        <v>51</v>
      </c>
    </row>
    <row r="1237" spans="1:52" ht="30" customHeight="1" x14ac:dyDescent="0.3">
      <c r="A1237" s="19" t="s">
        <v>1319</v>
      </c>
      <c r="B1237" s="19" t="s">
        <v>1320</v>
      </c>
      <c r="C1237" s="19" t="s">
        <v>71</v>
      </c>
      <c r="D1237" s="20">
        <v>1</v>
      </c>
      <c r="E1237" s="21">
        <f>일위대가목록!E167</f>
        <v>0</v>
      </c>
      <c r="F1237" s="22">
        <f>TRUNC(E1237*D1237,1)</f>
        <v>0</v>
      </c>
      <c r="G1237" s="21">
        <f>일위대가목록!F167</f>
        <v>0</v>
      </c>
      <c r="H1237" s="22">
        <f>TRUNC(G1237*D1237,1)</f>
        <v>0</v>
      </c>
      <c r="I1237" s="21">
        <f>일위대가목록!G167</f>
        <v>0</v>
      </c>
      <c r="J1237" s="22">
        <f>TRUNC(I1237*D1237,1)</f>
        <v>0</v>
      </c>
      <c r="K1237" s="21">
        <f t="shared" si="209"/>
        <v>0</v>
      </c>
      <c r="L1237" s="22">
        <f t="shared" si="209"/>
        <v>0</v>
      </c>
      <c r="M1237" s="19" t="s">
        <v>1321</v>
      </c>
      <c r="N1237" s="4" t="s">
        <v>1616</v>
      </c>
      <c r="O1237" s="4" t="s">
        <v>1322</v>
      </c>
      <c r="P1237" s="4" t="s">
        <v>62</v>
      </c>
      <c r="Q1237" s="4" t="s">
        <v>63</v>
      </c>
      <c r="R1237" s="4" t="s">
        <v>63</v>
      </c>
      <c r="AV1237" s="4" t="s">
        <v>51</v>
      </c>
      <c r="AW1237" s="4" t="s">
        <v>2390</v>
      </c>
      <c r="AX1237" s="4" t="s">
        <v>51</v>
      </c>
      <c r="AY1237" s="4" t="s">
        <v>51</v>
      </c>
      <c r="AZ1237" s="4" t="s">
        <v>51</v>
      </c>
    </row>
    <row r="1238" spans="1:52" ht="30" customHeight="1" x14ac:dyDescent="0.3">
      <c r="A1238" s="19" t="s">
        <v>1324</v>
      </c>
      <c r="B1238" s="19" t="s">
        <v>1325</v>
      </c>
      <c r="C1238" s="19" t="s">
        <v>86</v>
      </c>
      <c r="D1238" s="20">
        <v>1E-3</v>
      </c>
      <c r="E1238" s="21">
        <f>일위대가목록!E168</f>
        <v>0</v>
      </c>
      <c r="F1238" s="22">
        <f>TRUNC(E1238*D1238,1)</f>
        <v>0</v>
      </c>
      <c r="G1238" s="21">
        <f>일위대가목록!F168</f>
        <v>0</v>
      </c>
      <c r="H1238" s="22">
        <f>TRUNC(G1238*D1238,1)</f>
        <v>0</v>
      </c>
      <c r="I1238" s="21">
        <f>일위대가목록!G168</f>
        <v>0</v>
      </c>
      <c r="J1238" s="22">
        <f>TRUNC(I1238*D1238,1)</f>
        <v>0</v>
      </c>
      <c r="K1238" s="21">
        <f t="shared" si="209"/>
        <v>0</v>
      </c>
      <c r="L1238" s="22">
        <f t="shared" si="209"/>
        <v>0</v>
      </c>
      <c r="M1238" s="19" t="s">
        <v>1326</v>
      </c>
      <c r="N1238" s="4" t="s">
        <v>1616</v>
      </c>
      <c r="O1238" s="4" t="s">
        <v>1327</v>
      </c>
      <c r="P1238" s="4" t="s">
        <v>62</v>
      </c>
      <c r="Q1238" s="4" t="s">
        <v>63</v>
      </c>
      <c r="R1238" s="4" t="s">
        <v>63</v>
      </c>
      <c r="AV1238" s="4" t="s">
        <v>51</v>
      </c>
      <c r="AW1238" s="4" t="s">
        <v>2391</v>
      </c>
      <c r="AX1238" s="4" t="s">
        <v>51</v>
      </c>
      <c r="AY1238" s="4" t="s">
        <v>51</v>
      </c>
      <c r="AZ1238" s="4" t="s">
        <v>51</v>
      </c>
    </row>
    <row r="1239" spans="1:52" ht="30" customHeight="1" x14ac:dyDescent="0.3">
      <c r="A1239" s="19" t="s">
        <v>1329</v>
      </c>
      <c r="B1239" s="19" t="s">
        <v>1330</v>
      </c>
      <c r="C1239" s="19" t="s">
        <v>71</v>
      </c>
      <c r="D1239" s="20">
        <v>1</v>
      </c>
      <c r="E1239" s="21">
        <f>일위대가목록!E169</f>
        <v>0</v>
      </c>
      <c r="F1239" s="22">
        <f>TRUNC(E1239*D1239,1)</f>
        <v>0</v>
      </c>
      <c r="G1239" s="21">
        <f>일위대가목록!F169</f>
        <v>0</v>
      </c>
      <c r="H1239" s="22">
        <f>TRUNC(G1239*D1239,1)</f>
        <v>0</v>
      </c>
      <c r="I1239" s="21">
        <f>일위대가목록!G169</f>
        <v>0</v>
      </c>
      <c r="J1239" s="22">
        <f>TRUNC(I1239*D1239,1)</f>
        <v>0</v>
      </c>
      <c r="K1239" s="21">
        <f t="shared" si="209"/>
        <v>0</v>
      </c>
      <c r="L1239" s="22">
        <f t="shared" si="209"/>
        <v>0</v>
      </c>
      <c r="M1239" s="19" t="s">
        <v>1331</v>
      </c>
      <c r="N1239" s="4" t="s">
        <v>1616</v>
      </c>
      <c r="O1239" s="4" t="s">
        <v>1332</v>
      </c>
      <c r="P1239" s="4" t="s">
        <v>62</v>
      </c>
      <c r="Q1239" s="4" t="s">
        <v>63</v>
      </c>
      <c r="R1239" s="4" t="s">
        <v>63</v>
      </c>
      <c r="AV1239" s="4" t="s">
        <v>51</v>
      </c>
      <c r="AW1239" s="4" t="s">
        <v>2392</v>
      </c>
      <c r="AX1239" s="4" t="s">
        <v>51</v>
      </c>
      <c r="AY1239" s="4" t="s">
        <v>51</v>
      </c>
      <c r="AZ1239" s="4" t="s">
        <v>51</v>
      </c>
    </row>
    <row r="1240" spans="1:52" ht="30" customHeight="1" x14ac:dyDescent="0.3">
      <c r="A1240" s="19" t="s">
        <v>974</v>
      </c>
      <c r="B1240" s="19" t="s">
        <v>51</v>
      </c>
      <c r="C1240" s="19" t="s">
        <v>51</v>
      </c>
      <c r="D1240" s="20"/>
      <c r="E1240" s="21"/>
      <c r="F1240" s="22">
        <f>TRUNC(SUMIF(N1236:N1239, N1235, F1236:F1239),0)</f>
        <v>0</v>
      </c>
      <c r="G1240" s="21"/>
      <c r="H1240" s="22">
        <f>TRUNC(SUMIF(N1236:N1239, N1235, H1236:H1239),0)</f>
        <v>0</v>
      </c>
      <c r="I1240" s="21"/>
      <c r="J1240" s="22">
        <f>TRUNC(SUMIF(N1236:N1239, N1235, J1236:J1239),0)</f>
        <v>0</v>
      </c>
      <c r="K1240" s="21"/>
      <c r="L1240" s="22">
        <f>F1240+H1240+J1240</f>
        <v>0</v>
      </c>
      <c r="M1240" s="19" t="s">
        <v>51</v>
      </c>
      <c r="N1240" s="4" t="s">
        <v>81</v>
      </c>
      <c r="O1240" s="4" t="s">
        <v>81</v>
      </c>
      <c r="P1240" s="4" t="s">
        <v>51</v>
      </c>
      <c r="Q1240" s="4" t="s">
        <v>51</v>
      </c>
      <c r="R1240" s="4" t="s">
        <v>51</v>
      </c>
      <c r="AV1240" s="4" t="s">
        <v>51</v>
      </c>
      <c r="AW1240" s="4" t="s">
        <v>51</v>
      </c>
      <c r="AX1240" s="4" t="s">
        <v>51</v>
      </c>
      <c r="AY1240" s="4" t="s">
        <v>51</v>
      </c>
      <c r="AZ1240" s="4" t="s">
        <v>51</v>
      </c>
    </row>
    <row r="1241" spans="1:52" ht="30" customHeight="1" x14ac:dyDescent="0.3">
      <c r="A1241" s="20"/>
      <c r="B1241" s="20"/>
      <c r="C1241" s="20"/>
      <c r="D1241" s="20"/>
      <c r="E1241" s="21"/>
      <c r="F1241" s="22"/>
      <c r="G1241" s="21"/>
      <c r="H1241" s="22"/>
      <c r="I1241" s="21"/>
      <c r="J1241" s="22"/>
      <c r="K1241" s="21"/>
      <c r="L1241" s="22"/>
      <c r="M1241" s="20"/>
    </row>
    <row r="1242" spans="1:52" ht="30" customHeight="1" x14ac:dyDescent="0.3">
      <c r="A1242" s="14" t="s">
        <v>2393</v>
      </c>
      <c r="B1242" s="15"/>
      <c r="C1242" s="15"/>
      <c r="D1242" s="15"/>
      <c r="E1242" s="16"/>
      <c r="F1242" s="17"/>
      <c r="G1242" s="16"/>
      <c r="H1242" s="17"/>
      <c r="I1242" s="16"/>
      <c r="J1242" s="17"/>
      <c r="K1242" s="16"/>
      <c r="L1242" s="17"/>
      <c r="M1242" s="18"/>
      <c r="N1242" s="4" t="s">
        <v>1622</v>
      </c>
    </row>
    <row r="1243" spans="1:52" ht="30" customHeight="1" x14ac:dyDescent="0.3">
      <c r="A1243" s="19" t="s">
        <v>859</v>
      </c>
      <c r="B1243" s="19" t="s">
        <v>2394</v>
      </c>
      <c r="C1243" s="19" t="s">
        <v>71</v>
      </c>
      <c r="D1243" s="20">
        <v>2.1</v>
      </c>
      <c r="E1243" s="21">
        <f>단가대비표!O42</f>
        <v>0</v>
      </c>
      <c r="F1243" s="22">
        <f>TRUNC(E1243*D1243,1)</f>
        <v>0</v>
      </c>
      <c r="G1243" s="21">
        <f>단가대비표!P42</f>
        <v>0</v>
      </c>
      <c r="H1243" s="22">
        <f>TRUNC(G1243*D1243,1)</f>
        <v>0</v>
      </c>
      <c r="I1243" s="21">
        <f>단가대비표!V42</f>
        <v>0</v>
      </c>
      <c r="J1243" s="22">
        <f>TRUNC(I1243*D1243,1)</f>
        <v>0</v>
      </c>
      <c r="K1243" s="21">
        <f t="shared" ref="K1243:L1245" si="210">TRUNC(E1243+G1243+I1243,1)</f>
        <v>0</v>
      </c>
      <c r="L1243" s="22">
        <f t="shared" si="210"/>
        <v>0</v>
      </c>
      <c r="M1243" s="19" t="s">
        <v>51</v>
      </c>
      <c r="N1243" s="4" t="s">
        <v>1622</v>
      </c>
      <c r="O1243" s="4" t="s">
        <v>2395</v>
      </c>
      <c r="P1243" s="4" t="s">
        <v>63</v>
      </c>
      <c r="Q1243" s="4" t="s">
        <v>63</v>
      </c>
      <c r="R1243" s="4" t="s">
        <v>62</v>
      </c>
      <c r="AV1243" s="4" t="s">
        <v>51</v>
      </c>
      <c r="AW1243" s="4" t="s">
        <v>2396</v>
      </c>
      <c r="AX1243" s="4" t="s">
        <v>51</v>
      </c>
      <c r="AY1243" s="4" t="s">
        <v>51</v>
      </c>
      <c r="AZ1243" s="4" t="s">
        <v>51</v>
      </c>
    </row>
    <row r="1244" spans="1:52" ht="30" customHeight="1" x14ac:dyDescent="0.3">
      <c r="A1244" s="19" t="s">
        <v>2371</v>
      </c>
      <c r="B1244" s="19" t="s">
        <v>2372</v>
      </c>
      <c r="C1244" s="19" t="s">
        <v>942</v>
      </c>
      <c r="D1244" s="20">
        <v>28</v>
      </c>
      <c r="E1244" s="21">
        <f>단가대비표!O138</f>
        <v>0</v>
      </c>
      <c r="F1244" s="22">
        <f>TRUNC(E1244*D1244,1)</f>
        <v>0</v>
      </c>
      <c r="G1244" s="21">
        <f>단가대비표!P138</f>
        <v>0</v>
      </c>
      <c r="H1244" s="22">
        <f>TRUNC(G1244*D1244,1)</f>
        <v>0</v>
      </c>
      <c r="I1244" s="21">
        <f>단가대비표!V138</f>
        <v>0</v>
      </c>
      <c r="J1244" s="22">
        <f>TRUNC(I1244*D1244,1)</f>
        <v>0</v>
      </c>
      <c r="K1244" s="21">
        <f t="shared" si="210"/>
        <v>0</v>
      </c>
      <c r="L1244" s="22">
        <f t="shared" si="210"/>
        <v>0</v>
      </c>
      <c r="M1244" s="19" t="s">
        <v>51</v>
      </c>
      <c r="N1244" s="4" t="s">
        <v>1622</v>
      </c>
      <c r="O1244" s="4" t="s">
        <v>2373</v>
      </c>
      <c r="P1244" s="4" t="s">
        <v>63</v>
      </c>
      <c r="Q1244" s="4" t="s">
        <v>63</v>
      </c>
      <c r="R1244" s="4" t="s">
        <v>62</v>
      </c>
      <c r="AV1244" s="4" t="s">
        <v>51</v>
      </c>
      <c r="AW1244" s="4" t="s">
        <v>2397</v>
      </c>
      <c r="AX1244" s="4" t="s">
        <v>51</v>
      </c>
      <c r="AY1244" s="4" t="s">
        <v>51</v>
      </c>
      <c r="AZ1244" s="4" t="s">
        <v>51</v>
      </c>
    </row>
    <row r="1245" spans="1:52" ht="30" customHeight="1" x14ac:dyDescent="0.3">
      <c r="A1245" s="19" t="s">
        <v>2375</v>
      </c>
      <c r="B1245" s="19" t="s">
        <v>2376</v>
      </c>
      <c r="C1245" s="19" t="s">
        <v>2377</v>
      </c>
      <c r="D1245" s="20">
        <v>1</v>
      </c>
      <c r="E1245" s="21">
        <f>단가대비표!O155</f>
        <v>0</v>
      </c>
      <c r="F1245" s="22">
        <f>TRUNC(E1245*D1245,1)</f>
        <v>0</v>
      </c>
      <c r="G1245" s="21">
        <f>단가대비표!P155</f>
        <v>0</v>
      </c>
      <c r="H1245" s="22">
        <f>TRUNC(G1245*D1245,1)</f>
        <v>0</v>
      </c>
      <c r="I1245" s="21">
        <f>단가대비표!V155</f>
        <v>0</v>
      </c>
      <c r="J1245" s="22">
        <f>TRUNC(I1245*D1245,1)</f>
        <v>0</v>
      </c>
      <c r="K1245" s="21">
        <f t="shared" si="210"/>
        <v>0</v>
      </c>
      <c r="L1245" s="22">
        <f t="shared" si="210"/>
        <v>0</v>
      </c>
      <c r="M1245" s="19" t="s">
        <v>51</v>
      </c>
      <c r="N1245" s="4" t="s">
        <v>1622</v>
      </c>
      <c r="O1245" s="4" t="s">
        <v>2378</v>
      </c>
      <c r="P1245" s="4" t="s">
        <v>63</v>
      </c>
      <c r="Q1245" s="4" t="s">
        <v>63</v>
      </c>
      <c r="R1245" s="4" t="s">
        <v>62</v>
      </c>
      <c r="AV1245" s="4" t="s">
        <v>51</v>
      </c>
      <c r="AW1245" s="4" t="s">
        <v>2398</v>
      </c>
      <c r="AX1245" s="4" t="s">
        <v>51</v>
      </c>
      <c r="AY1245" s="4" t="s">
        <v>51</v>
      </c>
      <c r="AZ1245" s="4" t="s">
        <v>51</v>
      </c>
    </row>
    <row r="1246" spans="1:52" ht="30" customHeight="1" x14ac:dyDescent="0.3">
      <c r="A1246" s="19" t="s">
        <v>974</v>
      </c>
      <c r="B1246" s="19" t="s">
        <v>51</v>
      </c>
      <c r="C1246" s="19" t="s">
        <v>51</v>
      </c>
      <c r="D1246" s="20"/>
      <c r="E1246" s="21"/>
      <c r="F1246" s="22">
        <f>TRUNC(SUMIF(N1243:N1245, N1242, F1243:F1245),0)</f>
        <v>0</v>
      </c>
      <c r="G1246" s="21"/>
      <c r="H1246" s="22">
        <f>TRUNC(SUMIF(N1243:N1245, N1242, H1243:H1245),0)</f>
        <v>0</v>
      </c>
      <c r="I1246" s="21"/>
      <c r="J1246" s="22">
        <f>TRUNC(SUMIF(N1243:N1245, N1242, J1243:J1245),0)</f>
        <v>0</v>
      </c>
      <c r="K1246" s="21"/>
      <c r="L1246" s="22">
        <f>F1246+H1246+J1246</f>
        <v>0</v>
      </c>
      <c r="M1246" s="19" t="s">
        <v>51</v>
      </c>
      <c r="N1246" s="4" t="s">
        <v>81</v>
      </c>
      <c r="O1246" s="4" t="s">
        <v>81</v>
      </c>
      <c r="P1246" s="4" t="s">
        <v>51</v>
      </c>
      <c r="Q1246" s="4" t="s">
        <v>51</v>
      </c>
      <c r="R1246" s="4" t="s">
        <v>51</v>
      </c>
      <c r="AV1246" s="4" t="s">
        <v>51</v>
      </c>
      <c r="AW1246" s="4" t="s">
        <v>51</v>
      </c>
      <c r="AX1246" s="4" t="s">
        <v>51</v>
      </c>
      <c r="AY1246" s="4" t="s">
        <v>51</v>
      </c>
      <c r="AZ1246" s="4" t="s">
        <v>51</v>
      </c>
    </row>
    <row r="1247" spans="1:52" ht="30" customHeight="1" x14ac:dyDescent="0.3">
      <c r="A1247" s="20"/>
      <c r="B1247" s="20"/>
      <c r="C1247" s="20"/>
      <c r="D1247" s="20"/>
      <c r="E1247" s="21"/>
      <c r="F1247" s="22"/>
      <c r="G1247" s="21"/>
      <c r="H1247" s="22"/>
      <c r="I1247" s="21"/>
      <c r="J1247" s="22"/>
      <c r="K1247" s="21"/>
      <c r="L1247" s="22"/>
      <c r="M1247" s="20"/>
    </row>
    <row r="1248" spans="1:52" ht="30" customHeight="1" x14ac:dyDescent="0.3">
      <c r="A1248" s="14" t="s">
        <v>2399</v>
      </c>
      <c r="B1248" s="15"/>
      <c r="C1248" s="15"/>
      <c r="D1248" s="15"/>
      <c r="E1248" s="16"/>
      <c r="F1248" s="17"/>
      <c r="G1248" s="16"/>
      <c r="H1248" s="17"/>
      <c r="I1248" s="16"/>
      <c r="J1248" s="17"/>
      <c r="K1248" s="16"/>
      <c r="L1248" s="17"/>
      <c r="M1248" s="18"/>
      <c r="N1248" s="4" t="s">
        <v>1636</v>
      </c>
    </row>
    <row r="1249" spans="1:52" ht="30" customHeight="1" x14ac:dyDescent="0.3">
      <c r="A1249" s="19" t="s">
        <v>2292</v>
      </c>
      <c r="B1249" s="19" t="s">
        <v>1003</v>
      </c>
      <c r="C1249" s="19" t="s">
        <v>1004</v>
      </c>
      <c r="D1249" s="20">
        <v>2.1999999999999999E-2</v>
      </c>
      <c r="E1249" s="21">
        <f>단가대비표!O175</f>
        <v>0</v>
      </c>
      <c r="F1249" s="22">
        <f>TRUNC(E1249*D1249,1)</f>
        <v>0</v>
      </c>
      <c r="G1249" s="21">
        <f>단가대비표!P175</f>
        <v>0</v>
      </c>
      <c r="H1249" s="22">
        <f>TRUNC(G1249*D1249,1)</f>
        <v>0</v>
      </c>
      <c r="I1249" s="21">
        <f>단가대비표!V175</f>
        <v>0</v>
      </c>
      <c r="J1249" s="22">
        <f>TRUNC(I1249*D1249,1)</f>
        <v>0</v>
      </c>
      <c r="K1249" s="21">
        <f>TRUNC(E1249+G1249+I1249,1)</f>
        <v>0</v>
      </c>
      <c r="L1249" s="22">
        <f>TRUNC(F1249+H1249+J1249,1)</f>
        <v>0</v>
      </c>
      <c r="M1249" s="19" t="s">
        <v>51</v>
      </c>
      <c r="N1249" s="4" t="s">
        <v>1636</v>
      </c>
      <c r="O1249" s="4" t="s">
        <v>2293</v>
      </c>
      <c r="P1249" s="4" t="s">
        <v>63</v>
      </c>
      <c r="Q1249" s="4" t="s">
        <v>63</v>
      </c>
      <c r="R1249" s="4" t="s">
        <v>62</v>
      </c>
      <c r="AV1249" s="4" t="s">
        <v>51</v>
      </c>
      <c r="AW1249" s="4" t="s">
        <v>2400</v>
      </c>
      <c r="AX1249" s="4" t="s">
        <v>51</v>
      </c>
      <c r="AY1249" s="4" t="s">
        <v>51</v>
      </c>
      <c r="AZ1249" s="4" t="s">
        <v>51</v>
      </c>
    </row>
    <row r="1250" spans="1:52" ht="30" customHeight="1" x14ac:dyDescent="0.3">
      <c r="A1250" s="19" t="s">
        <v>1002</v>
      </c>
      <c r="B1250" s="19" t="s">
        <v>1003</v>
      </c>
      <c r="C1250" s="19" t="s">
        <v>1004</v>
      </c>
      <c r="D1250" s="20">
        <v>1.0999999999999999E-2</v>
      </c>
      <c r="E1250" s="21">
        <f>단가대비표!O158</f>
        <v>0</v>
      </c>
      <c r="F1250" s="22">
        <f>TRUNC(E1250*D1250,1)</f>
        <v>0</v>
      </c>
      <c r="G1250" s="21">
        <f>단가대비표!P158</f>
        <v>0</v>
      </c>
      <c r="H1250" s="22">
        <f>TRUNC(G1250*D1250,1)</f>
        <v>0</v>
      </c>
      <c r="I1250" s="21">
        <f>단가대비표!V158</f>
        <v>0</v>
      </c>
      <c r="J1250" s="22">
        <f>TRUNC(I1250*D1250,1)</f>
        <v>0</v>
      </c>
      <c r="K1250" s="21">
        <f>TRUNC(E1250+G1250+I1250,1)</f>
        <v>0</v>
      </c>
      <c r="L1250" s="22">
        <f>TRUNC(F1250+H1250+J1250,1)</f>
        <v>0</v>
      </c>
      <c r="M1250" s="19" t="s">
        <v>51</v>
      </c>
      <c r="N1250" s="4" t="s">
        <v>1636</v>
      </c>
      <c r="O1250" s="4" t="s">
        <v>1005</v>
      </c>
      <c r="P1250" s="4" t="s">
        <v>63</v>
      </c>
      <c r="Q1250" s="4" t="s">
        <v>63</v>
      </c>
      <c r="R1250" s="4" t="s">
        <v>62</v>
      </c>
      <c r="AV1250" s="4" t="s">
        <v>51</v>
      </c>
      <c r="AW1250" s="4" t="s">
        <v>2401</v>
      </c>
      <c r="AX1250" s="4" t="s">
        <v>51</v>
      </c>
      <c r="AY1250" s="4" t="s">
        <v>51</v>
      </c>
      <c r="AZ1250" s="4" t="s">
        <v>51</v>
      </c>
    </row>
    <row r="1251" spans="1:52" ht="30" customHeight="1" x14ac:dyDescent="0.3">
      <c r="A1251" s="19" t="s">
        <v>974</v>
      </c>
      <c r="B1251" s="19" t="s">
        <v>51</v>
      </c>
      <c r="C1251" s="19" t="s">
        <v>51</v>
      </c>
      <c r="D1251" s="20"/>
      <c r="E1251" s="21"/>
      <c r="F1251" s="22">
        <f>TRUNC(SUMIF(N1249:N1250, N1248, F1249:F1250),0)</f>
        <v>0</v>
      </c>
      <c r="G1251" s="21"/>
      <c r="H1251" s="22">
        <f>TRUNC(SUMIF(N1249:N1250, N1248, H1249:H1250),0)</f>
        <v>0</v>
      </c>
      <c r="I1251" s="21"/>
      <c r="J1251" s="22">
        <f>TRUNC(SUMIF(N1249:N1250, N1248, J1249:J1250),0)</f>
        <v>0</v>
      </c>
      <c r="K1251" s="21"/>
      <c r="L1251" s="22">
        <f>F1251+H1251+J1251</f>
        <v>0</v>
      </c>
      <c r="M1251" s="19" t="s">
        <v>51</v>
      </c>
      <c r="N1251" s="4" t="s">
        <v>81</v>
      </c>
      <c r="O1251" s="4" t="s">
        <v>81</v>
      </c>
      <c r="P1251" s="4" t="s">
        <v>51</v>
      </c>
      <c r="Q1251" s="4" t="s">
        <v>51</v>
      </c>
      <c r="R1251" s="4" t="s">
        <v>51</v>
      </c>
      <c r="AV1251" s="4" t="s">
        <v>51</v>
      </c>
      <c r="AW1251" s="4" t="s">
        <v>51</v>
      </c>
      <c r="AX1251" s="4" t="s">
        <v>51</v>
      </c>
      <c r="AY1251" s="4" t="s">
        <v>51</v>
      </c>
      <c r="AZ1251" s="4" t="s">
        <v>51</v>
      </c>
    </row>
    <row r="1252" spans="1:52" ht="30" customHeight="1" x14ac:dyDescent="0.3">
      <c r="A1252" s="20"/>
      <c r="B1252" s="20"/>
      <c r="C1252" s="20"/>
      <c r="D1252" s="20"/>
      <c r="E1252" s="21"/>
      <c r="F1252" s="22"/>
      <c r="G1252" s="21"/>
      <c r="H1252" s="22"/>
      <c r="I1252" s="21"/>
      <c r="J1252" s="22"/>
      <c r="K1252" s="21"/>
      <c r="L1252" s="22"/>
      <c r="M1252" s="20"/>
    </row>
    <row r="1253" spans="1:52" ht="30" customHeight="1" x14ac:dyDescent="0.3">
      <c r="A1253" s="14" t="s">
        <v>2402</v>
      </c>
      <c r="B1253" s="15"/>
      <c r="C1253" s="15"/>
      <c r="D1253" s="15"/>
      <c r="E1253" s="16"/>
      <c r="F1253" s="17"/>
      <c r="G1253" s="16"/>
      <c r="H1253" s="17"/>
      <c r="I1253" s="16"/>
      <c r="J1253" s="17"/>
      <c r="K1253" s="16"/>
      <c r="L1253" s="17"/>
      <c r="M1253" s="18"/>
      <c r="N1253" s="4" t="s">
        <v>1642</v>
      </c>
    </row>
    <row r="1254" spans="1:52" ht="30" customHeight="1" x14ac:dyDescent="0.3">
      <c r="A1254" s="19" t="s">
        <v>2403</v>
      </c>
      <c r="B1254" s="19" t="s">
        <v>2404</v>
      </c>
      <c r="C1254" s="19" t="s">
        <v>207</v>
      </c>
      <c r="D1254" s="20">
        <v>2.7</v>
      </c>
      <c r="E1254" s="21">
        <f>단가대비표!O136</f>
        <v>0</v>
      </c>
      <c r="F1254" s="22">
        <f t="shared" ref="F1254:F1259" si="211">TRUNC(E1254*D1254,1)</f>
        <v>0</v>
      </c>
      <c r="G1254" s="21">
        <f>단가대비표!P136</f>
        <v>0</v>
      </c>
      <c r="H1254" s="22">
        <f t="shared" ref="H1254:H1259" si="212">TRUNC(G1254*D1254,1)</f>
        <v>0</v>
      </c>
      <c r="I1254" s="21">
        <f>단가대비표!V136</f>
        <v>0</v>
      </c>
      <c r="J1254" s="22">
        <f t="shared" ref="J1254:J1259" si="213">TRUNC(I1254*D1254,1)</f>
        <v>0</v>
      </c>
      <c r="K1254" s="21">
        <f t="shared" ref="K1254:L1259" si="214">TRUNC(E1254+G1254+I1254,1)</f>
        <v>0</v>
      </c>
      <c r="L1254" s="22">
        <f t="shared" si="214"/>
        <v>0</v>
      </c>
      <c r="M1254" s="19" t="s">
        <v>51</v>
      </c>
      <c r="N1254" s="4" t="s">
        <v>1642</v>
      </c>
      <c r="O1254" s="4" t="s">
        <v>2405</v>
      </c>
      <c r="P1254" s="4" t="s">
        <v>63</v>
      </c>
      <c r="Q1254" s="4" t="s">
        <v>63</v>
      </c>
      <c r="R1254" s="4" t="s">
        <v>62</v>
      </c>
      <c r="AV1254" s="4" t="s">
        <v>51</v>
      </c>
      <c r="AW1254" s="4" t="s">
        <v>2406</v>
      </c>
      <c r="AX1254" s="4" t="s">
        <v>51</v>
      </c>
      <c r="AY1254" s="4" t="s">
        <v>51</v>
      </c>
      <c r="AZ1254" s="4" t="s">
        <v>51</v>
      </c>
    </row>
    <row r="1255" spans="1:52" ht="30" customHeight="1" x14ac:dyDescent="0.3">
      <c r="A1255" s="19" t="s">
        <v>2407</v>
      </c>
      <c r="B1255" s="19" t="s">
        <v>2408</v>
      </c>
      <c r="C1255" s="19" t="s">
        <v>207</v>
      </c>
      <c r="D1255" s="20">
        <v>1.1000000000000001</v>
      </c>
      <c r="E1255" s="21">
        <f>단가대비표!O137</f>
        <v>0</v>
      </c>
      <c r="F1255" s="22">
        <f t="shared" si="211"/>
        <v>0</v>
      </c>
      <c r="G1255" s="21">
        <f>단가대비표!P137</f>
        <v>0</v>
      </c>
      <c r="H1255" s="22">
        <f t="shared" si="212"/>
        <v>0</v>
      </c>
      <c r="I1255" s="21">
        <f>단가대비표!V137</f>
        <v>0</v>
      </c>
      <c r="J1255" s="22">
        <f t="shared" si="213"/>
        <v>0</v>
      </c>
      <c r="K1255" s="21">
        <f t="shared" si="214"/>
        <v>0</v>
      </c>
      <c r="L1255" s="22">
        <f t="shared" si="214"/>
        <v>0</v>
      </c>
      <c r="M1255" s="19" t="s">
        <v>51</v>
      </c>
      <c r="N1255" s="4" t="s">
        <v>1642</v>
      </c>
      <c r="O1255" s="4" t="s">
        <v>2409</v>
      </c>
      <c r="P1255" s="4" t="s">
        <v>63</v>
      </c>
      <c r="Q1255" s="4" t="s">
        <v>63</v>
      </c>
      <c r="R1255" s="4" t="s">
        <v>62</v>
      </c>
      <c r="V1255" s="2">
        <v>1</v>
      </c>
      <c r="AV1255" s="4" t="s">
        <v>51</v>
      </c>
      <c r="AW1255" s="4" t="s">
        <v>2410</v>
      </c>
      <c r="AX1255" s="4" t="s">
        <v>51</v>
      </c>
      <c r="AY1255" s="4" t="s">
        <v>51</v>
      </c>
      <c r="AZ1255" s="4" t="s">
        <v>51</v>
      </c>
    </row>
    <row r="1256" spans="1:52" ht="30" customHeight="1" x14ac:dyDescent="0.3">
      <c r="A1256" s="19" t="s">
        <v>2411</v>
      </c>
      <c r="B1256" s="19" t="s">
        <v>2412</v>
      </c>
      <c r="C1256" s="19" t="s">
        <v>207</v>
      </c>
      <c r="D1256" s="20">
        <v>0.7</v>
      </c>
      <c r="E1256" s="21">
        <f>단가대비표!O46</f>
        <v>0</v>
      </c>
      <c r="F1256" s="22">
        <f t="shared" si="211"/>
        <v>0</v>
      </c>
      <c r="G1256" s="21">
        <f>단가대비표!P46</f>
        <v>0</v>
      </c>
      <c r="H1256" s="22">
        <f t="shared" si="212"/>
        <v>0</v>
      </c>
      <c r="I1256" s="21">
        <f>단가대비표!V46</f>
        <v>0</v>
      </c>
      <c r="J1256" s="22">
        <f t="shared" si="213"/>
        <v>0</v>
      </c>
      <c r="K1256" s="21">
        <f t="shared" si="214"/>
        <v>0</v>
      </c>
      <c r="L1256" s="22">
        <f t="shared" si="214"/>
        <v>0</v>
      </c>
      <c r="M1256" s="19" t="s">
        <v>51</v>
      </c>
      <c r="N1256" s="4" t="s">
        <v>1642</v>
      </c>
      <c r="O1256" s="4" t="s">
        <v>2413</v>
      </c>
      <c r="P1256" s="4" t="s">
        <v>63</v>
      </c>
      <c r="Q1256" s="4" t="s">
        <v>63</v>
      </c>
      <c r="R1256" s="4" t="s">
        <v>62</v>
      </c>
      <c r="V1256" s="2">
        <v>1</v>
      </c>
      <c r="AV1256" s="4" t="s">
        <v>51</v>
      </c>
      <c r="AW1256" s="4" t="s">
        <v>2414</v>
      </c>
      <c r="AX1256" s="4" t="s">
        <v>51</v>
      </c>
      <c r="AY1256" s="4" t="s">
        <v>51</v>
      </c>
      <c r="AZ1256" s="4" t="s">
        <v>51</v>
      </c>
    </row>
    <row r="1257" spans="1:52" ht="30" customHeight="1" x14ac:dyDescent="0.3">
      <c r="A1257" s="19" t="s">
        <v>2415</v>
      </c>
      <c r="B1257" s="19" t="s">
        <v>2416</v>
      </c>
      <c r="C1257" s="19" t="s">
        <v>942</v>
      </c>
      <c r="D1257" s="20">
        <v>5.5</v>
      </c>
      <c r="E1257" s="21">
        <f>단가대비표!O139</f>
        <v>0</v>
      </c>
      <c r="F1257" s="22">
        <f t="shared" si="211"/>
        <v>0</v>
      </c>
      <c r="G1257" s="21">
        <f>단가대비표!P139</f>
        <v>0</v>
      </c>
      <c r="H1257" s="22">
        <f t="shared" si="212"/>
        <v>0</v>
      </c>
      <c r="I1257" s="21">
        <f>단가대비표!V139</f>
        <v>0</v>
      </c>
      <c r="J1257" s="22">
        <f t="shared" si="213"/>
        <v>0</v>
      </c>
      <c r="K1257" s="21">
        <f t="shared" si="214"/>
        <v>0</v>
      </c>
      <c r="L1257" s="22">
        <f t="shared" si="214"/>
        <v>0</v>
      </c>
      <c r="M1257" s="19" t="s">
        <v>51</v>
      </c>
      <c r="N1257" s="4" t="s">
        <v>1642</v>
      </c>
      <c r="O1257" s="4" t="s">
        <v>2417</v>
      </c>
      <c r="P1257" s="4" t="s">
        <v>63</v>
      </c>
      <c r="Q1257" s="4" t="s">
        <v>63</v>
      </c>
      <c r="R1257" s="4" t="s">
        <v>62</v>
      </c>
      <c r="V1257" s="2">
        <v>1</v>
      </c>
      <c r="AV1257" s="4" t="s">
        <v>51</v>
      </c>
      <c r="AW1257" s="4" t="s">
        <v>2418</v>
      </c>
      <c r="AX1257" s="4" t="s">
        <v>51</v>
      </c>
      <c r="AY1257" s="4" t="s">
        <v>51</v>
      </c>
      <c r="AZ1257" s="4" t="s">
        <v>51</v>
      </c>
    </row>
    <row r="1258" spans="1:52" ht="30" customHeight="1" x14ac:dyDescent="0.3">
      <c r="A1258" s="19" t="s">
        <v>1376</v>
      </c>
      <c r="B1258" s="19" t="s">
        <v>2419</v>
      </c>
      <c r="C1258" s="19" t="s">
        <v>168</v>
      </c>
      <c r="D1258" s="20">
        <v>1</v>
      </c>
      <c r="E1258" s="21">
        <f>TRUNC(SUMIF(V1254:V1259, RIGHTB(O1258, 1), F1254:F1259)*U1258, 2)</f>
        <v>0</v>
      </c>
      <c r="F1258" s="22">
        <f t="shared" si="211"/>
        <v>0</v>
      </c>
      <c r="G1258" s="21">
        <v>0</v>
      </c>
      <c r="H1258" s="22">
        <f t="shared" si="212"/>
        <v>0</v>
      </c>
      <c r="I1258" s="21">
        <v>0</v>
      </c>
      <c r="J1258" s="22">
        <f t="shared" si="213"/>
        <v>0</v>
      </c>
      <c r="K1258" s="21">
        <f t="shared" si="214"/>
        <v>0</v>
      </c>
      <c r="L1258" s="22">
        <f t="shared" si="214"/>
        <v>0</v>
      </c>
      <c r="M1258" s="19" t="s">
        <v>51</v>
      </c>
      <c r="N1258" s="4" t="s">
        <v>1642</v>
      </c>
      <c r="O1258" s="4" t="s">
        <v>571</v>
      </c>
      <c r="P1258" s="4" t="s">
        <v>63</v>
      </c>
      <c r="Q1258" s="4" t="s">
        <v>63</v>
      </c>
      <c r="R1258" s="4" t="s">
        <v>63</v>
      </c>
      <c r="S1258" s="2">
        <v>0</v>
      </c>
      <c r="T1258" s="2">
        <v>0</v>
      </c>
      <c r="U1258" s="2">
        <v>0.05</v>
      </c>
      <c r="AV1258" s="4" t="s">
        <v>51</v>
      </c>
      <c r="AW1258" s="4" t="s">
        <v>2420</v>
      </c>
      <c r="AX1258" s="4" t="s">
        <v>51</v>
      </c>
      <c r="AY1258" s="4" t="s">
        <v>51</v>
      </c>
      <c r="AZ1258" s="4" t="s">
        <v>51</v>
      </c>
    </row>
    <row r="1259" spans="1:52" ht="30" customHeight="1" x14ac:dyDescent="0.3">
      <c r="A1259" s="19" t="s">
        <v>2421</v>
      </c>
      <c r="B1259" s="19" t="s">
        <v>2422</v>
      </c>
      <c r="C1259" s="19" t="s">
        <v>2377</v>
      </c>
      <c r="D1259" s="20">
        <v>1</v>
      </c>
      <c r="E1259" s="21">
        <f>단가대비표!O153</f>
        <v>0</v>
      </c>
      <c r="F1259" s="22">
        <f t="shared" si="211"/>
        <v>0</v>
      </c>
      <c r="G1259" s="21">
        <f>단가대비표!P153</f>
        <v>0</v>
      </c>
      <c r="H1259" s="22">
        <f t="shared" si="212"/>
        <v>0</v>
      </c>
      <c r="I1259" s="21">
        <f>단가대비표!V153</f>
        <v>0</v>
      </c>
      <c r="J1259" s="22">
        <f t="shared" si="213"/>
        <v>0</v>
      </c>
      <c r="K1259" s="21">
        <f t="shared" si="214"/>
        <v>0</v>
      </c>
      <c r="L1259" s="22">
        <f t="shared" si="214"/>
        <v>0</v>
      </c>
      <c r="M1259" s="19" t="s">
        <v>51</v>
      </c>
      <c r="N1259" s="4" t="s">
        <v>1642</v>
      </c>
      <c r="O1259" s="4" t="s">
        <v>2423</v>
      </c>
      <c r="P1259" s="4" t="s">
        <v>63</v>
      </c>
      <c r="Q1259" s="4" t="s">
        <v>63</v>
      </c>
      <c r="R1259" s="4" t="s">
        <v>62</v>
      </c>
      <c r="AV1259" s="4" t="s">
        <v>51</v>
      </c>
      <c r="AW1259" s="4" t="s">
        <v>2424</v>
      </c>
      <c r="AX1259" s="4" t="s">
        <v>51</v>
      </c>
      <c r="AY1259" s="4" t="s">
        <v>51</v>
      </c>
      <c r="AZ1259" s="4" t="s">
        <v>51</v>
      </c>
    </row>
    <row r="1260" spans="1:52" ht="30" customHeight="1" x14ac:dyDescent="0.3">
      <c r="A1260" s="19" t="s">
        <v>974</v>
      </c>
      <c r="B1260" s="19" t="s">
        <v>51</v>
      </c>
      <c r="C1260" s="19" t="s">
        <v>51</v>
      </c>
      <c r="D1260" s="20"/>
      <c r="E1260" s="21"/>
      <c r="F1260" s="22">
        <f>TRUNC(SUMIF(N1254:N1259, N1253, F1254:F1259),0)</f>
        <v>0</v>
      </c>
      <c r="G1260" s="21"/>
      <c r="H1260" s="22">
        <f>TRUNC(SUMIF(N1254:N1259, N1253, H1254:H1259),0)</f>
        <v>0</v>
      </c>
      <c r="I1260" s="21"/>
      <c r="J1260" s="22">
        <f>TRUNC(SUMIF(N1254:N1259, N1253, J1254:J1259),0)</f>
        <v>0</v>
      </c>
      <c r="K1260" s="21"/>
      <c r="L1260" s="22">
        <f>F1260+H1260+J1260</f>
        <v>0</v>
      </c>
      <c r="M1260" s="19" t="s">
        <v>51</v>
      </c>
      <c r="N1260" s="4" t="s">
        <v>81</v>
      </c>
      <c r="O1260" s="4" t="s">
        <v>81</v>
      </c>
      <c r="P1260" s="4" t="s">
        <v>51</v>
      </c>
      <c r="Q1260" s="4" t="s">
        <v>51</v>
      </c>
      <c r="R1260" s="4" t="s">
        <v>51</v>
      </c>
      <c r="AV1260" s="4" t="s">
        <v>51</v>
      </c>
      <c r="AW1260" s="4" t="s">
        <v>51</v>
      </c>
      <c r="AX1260" s="4" t="s">
        <v>51</v>
      </c>
      <c r="AY1260" s="4" t="s">
        <v>51</v>
      </c>
      <c r="AZ1260" s="4" t="s">
        <v>51</v>
      </c>
    </row>
    <row r="1261" spans="1:52" ht="30" customHeight="1" x14ac:dyDescent="0.3">
      <c r="A1261" s="20"/>
      <c r="B1261" s="20"/>
      <c r="C1261" s="20"/>
      <c r="D1261" s="20"/>
      <c r="E1261" s="21"/>
      <c r="F1261" s="22"/>
      <c r="G1261" s="21"/>
      <c r="H1261" s="22"/>
      <c r="I1261" s="21"/>
      <c r="J1261" s="22"/>
      <c r="K1261" s="21"/>
      <c r="L1261" s="22"/>
      <c r="M1261" s="20"/>
    </row>
    <row r="1262" spans="1:52" ht="30" customHeight="1" x14ac:dyDescent="0.3">
      <c r="A1262" s="14" t="s">
        <v>2425</v>
      </c>
      <c r="B1262" s="15"/>
      <c r="C1262" s="15"/>
      <c r="D1262" s="15"/>
      <c r="E1262" s="16"/>
      <c r="F1262" s="17"/>
      <c r="G1262" s="16"/>
      <c r="H1262" s="17"/>
      <c r="I1262" s="16"/>
      <c r="J1262" s="17"/>
      <c r="K1262" s="16"/>
      <c r="L1262" s="17"/>
      <c r="M1262" s="18"/>
      <c r="N1262" s="4" t="s">
        <v>1647</v>
      </c>
    </row>
    <row r="1263" spans="1:52" ht="30" customHeight="1" x14ac:dyDescent="0.3">
      <c r="A1263" s="19" t="s">
        <v>2426</v>
      </c>
      <c r="B1263" s="19" t="s">
        <v>2427</v>
      </c>
      <c r="C1263" s="19" t="s">
        <v>71</v>
      </c>
      <c r="D1263" s="20">
        <v>1.1000000000000001</v>
      </c>
      <c r="E1263" s="21">
        <f>단가대비표!O37</f>
        <v>0</v>
      </c>
      <c r="F1263" s="22">
        <f>TRUNC(E1263*D1263,1)</f>
        <v>0</v>
      </c>
      <c r="G1263" s="21">
        <f>단가대비표!P37</f>
        <v>0</v>
      </c>
      <c r="H1263" s="22">
        <f>TRUNC(G1263*D1263,1)</f>
        <v>0</v>
      </c>
      <c r="I1263" s="21">
        <f>단가대비표!V37</f>
        <v>0</v>
      </c>
      <c r="J1263" s="22">
        <f>TRUNC(I1263*D1263,1)</f>
        <v>0</v>
      </c>
      <c r="K1263" s="21">
        <f t="shared" ref="K1263:L1266" si="215">TRUNC(E1263+G1263+I1263,1)</f>
        <v>0</v>
      </c>
      <c r="L1263" s="22">
        <f t="shared" si="215"/>
        <v>0</v>
      </c>
      <c r="M1263" s="19" t="s">
        <v>51</v>
      </c>
      <c r="N1263" s="4" t="s">
        <v>1647</v>
      </c>
      <c r="O1263" s="4" t="s">
        <v>2428</v>
      </c>
      <c r="P1263" s="4" t="s">
        <v>63</v>
      </c>
      <c r="Q1263" s="4" t="s">
        <v>63</v>
      </c>
      <c r="R1263" s="4" t="s">
        <v>62</v>
      </c>
      <c r="AV1263" s="4" t="s">
        <v>51</v>
      </c>
      <c r="AW1263" s="4" t="s">
        <v>2429</v>
      </c>
      <c r="AX1263" s="4" t="s">
        <v>51</v>
      </c>
      <c r="AY1263" s="4" t="s">
        <v>51</v>
      </c>
      <c r="AZ1263" s="4" t="s">
        <v>51</v>
      </c>
    </row>
    <row r="1264" spans="1:52" ht="30" customHeight="1" x14ac:dyDescent="0.3">
      <c r="A1264" s="19" t="s">
        <v>2430</v>
      </c>
      <c r="B1264" s="19" t="s">
        <v>2431</v>
      </c>
      <c r="C1264" s="19" t="s">
        <v>942</v>
      </c>
      <c r="D1264" s="20">
        <v>6.3</v>
      </c>
      <c r="E1264" s="21">
        <f>단가대비표!O64</f>
        <v>0</v>
      </c>
      <c r="F1264" s="22">
        <f>TRUNC(E1264*D1264,1)</f>
        <v>0</v>
      </c>
      <c r="G1264" s="21">
        <f>단가대비표!P64</f>
        <v>0</v>
      </c>
      <c r="H1264" s="22">
        <f>TRUNC(G1264*D1264,1)</f>
        <v>0</v>
      </c>
      <c r="I1264" s="21">
        <f>단가대비표!V64</f>
        <v>0</v>
      </c>
      <c r="J1264" s="22">
        <f>TRUNC(I1264*D1264,1)</f>
        <v>0</v>
      </c>
      <c r="K1264" s="21">
        <f t="shared" si="215"/>
        <v>0</v>
      </c>
      <c r="L1264" s="22">
        <f t="shared" si="215"/>
        <v>0</v>
      </c>
      <c r="M1264" s="19" t="s">
        <v>51</v>
      </c>
      <c r="N1264" s="4" t="s">
        <v>1647</v>
      </c>
      <c r="O1264" s="4" t="s">
        <v>2432</v>
      </c>
      <c r="P1264" s="4" t="s">
        <v>63</v>
      </c>
      <c r="Q1264" s="4" t="s">
        <v>63</v>
      </c>
      <c r="R1264" s="4" t="s">
        <v>62</v>
      </c>
      <c r="AV1264" s="4" t="s">
        <v>51</v>
      </c>
      <c r="AW1264" s="4" t="s">
        <v>2433</v>
      </c>
      <c r="AX1264" s="4" t="s">
        <v>51</v>
      </c>
      <c r="AY1264" s="4" t="s">
        <v>51</v>
      </c>
      <c r="AZ1264" s="4" t="s">
        <v>51</v>
      </c>
    </row>
    <row r="1265" spans="1:52" ht="30" customHeight="1" x14ac:dyDescent="0.3">
      <c r="A1265" s="19" t="s">
        <v>1629</v>
      </c>
      <c r="B1265" s="19" t="s">
        <v>1630</v>
      </c>
      <c r="C1265" s="19" t="s">
        <v>999</v>
      </c>
      <c r="D1265" s="20">
        <v>0.03</v>
      </c>
      <c r="E1265" s="21">
        <f>단가대비표!O67</f>
        <v>0</v>
      </c>
      <c r="F1265" s="22">
        <f>TRUNC(E1265*D1265,1)</f>
        <v>0</v>
      </c>
      <c r="G1265" s="21">
        <f>단가대비표!P67</f>
        <v>0</v>
      </c>
      <c r="H1265" s="22">
        <f>TRUNC(G1265*D1265,1)</f>
        <v>0</v>
      </c>
      <c r="I1265" s="21">
        <f>단가대비표!V67</f>
        <v>0</v>
      </c>
      <c r="J1265" s="22">
        <f>TRUNC(I1265*D1265,1)</f>
        <v>0</v>
      </c>
      <c r="K1265" s="21">
        <f t="shared" si="215"/>
        <v>0</v>
      </c>
      <c r="L1265" s="22">
        <f t="shared" si="215"/>
        <v>0</v>
      </c>
      <c r="M1265" s="19" t="s">
        <v>51</v>
      </c>
      <c r="N1265" s="4" t="s">
        <v>1647</v>
      </c>
      <c r="O1265" s="4" t="s">
        <v>1631</v>
      </c>
      <c r="P1265" s="4" t="s">
        <v>63</v>
      </c>
      <c r="Q1265" s="4" t="s">
        <v>63</v>
      </c>
      <c r="R1265" s="4" t="s">
        <v>62</v>
      </c>
      <c r="AV1265" s="4" t="s">
        <v>51</v>
      </c>
      <c r="AW1265" s="4" t="s">
        <v>2434</v>
      </c>
      <c r="AX1265" s="4" t="s">
        <v>51</v>
      </c>
      <c r="AY1265" s="4" t="s">
        <v>51</v>
      </c>
      <c r="AZ1265" s="4" t="s">
        <v>51</v>
      </c>
    </row>
    <row r="1266" spans="1:52" ht="30" customHeight="1" x14ac:dyDescent="0.3">
      <c r="A1266" s="19" t="s">
        <v>2435</v>
      </c>
      <c r="B1266" s="19" t="s">
        <v>2436</v>
      </c>
      <c r="C1266" s="19" t="s">
        <v>71</v>
      </c>
      <c r="D1266" s="20">
        <v>1</v>
      </c>
      <c r="E1266" s="21">
        <f>일위대가목록!E198</f>
        <v>0</v>
      </c>
      <c r="F1266" s="22">
        <f>TRUNC(E1266*D1266,1)</f>
        <v>0</v>
      </c>
      <c r="G1266" s="21">
        <f>일위대가목록!F198</f>
        <v>0</v>
      </c>
      <c r="H1266" s="22">
        <f>TRUNC(G1266*D1266,1)</f>
        <v>0</v>
      </c>
      <c r="I1266" s="21">
        <f>일위대가목록!G198</f>
        <v>0</v>
      </c>
      <c r="J1266" s="22">
        <f>TRUNC(I1266*D1266,1)</f>
        <v>0</v>
      </c>
      <c r="K1266" s="21">
        <f t="shared" si="215"/>
        <v>0</v>
      </c>
      <c r="L1266" s="22">
        <f t="shared" si="215"/>
        <v>0</v>
      </c>
      <c r="M1266" s="19" t="s">
        <v>2437</v>
      </c>
      <c r="N1266" s="4" t="s">
        <v>1647</v>
      </c>
      <c r="O1266" s="4" t="s">
        <v>2438</v>
      </c>
      <c r="P1266" s="4" t="s">
        <v>62</v>
      </c>
      <c r="Q1266" s="4" t="s">
        <v>63</v>
      </c>
      <c r="R1266" s="4" t="s">
        <v>63</v>
      </c>
      <c r="AV1266" s="4" t="s">
        <v>51</v>
      </c>
      <c r="AW1266" s="4" t="s">
        <v>2439</v>
      </c>
      <c r="AX1266" s="4" t="s">
        <v>51</v>
      </c>
      <c r="AY1266" s="4" t="s">
        <v>51</v>
      </c>
      <c r="AZ1266" s="4" t="s">
        <v>51</v>
      </c>
    </row>
    <row r="1267" spans="1:52" ht="30" customHeight="1" x14ac:dyDescent="0.3">
      <c r="A1267" s="19" t="s">
        <v>974</v>
      </c>
      <c r="B1267" s="19" t="s">
        <v>51</v>
      </c>
      <c r="C1267" s="19" t="s">
        <v>51</v>
      </c>
      <c r="D1267" s="20"/>
      <c r="E1267" s="21"/>
      <c r="F1267" s="22">
        <f>TRUNC(SUMIF(N1263:N1266, N1262, F1263:F1266),0)</f>
        <v>0</v>
      </c>
      <c r="G1267" s="21"/>
      <c r="H1267" s="22">
        <f>TRUNC(SUMIF(N1263:N1266, N1262, H1263:H1266),0)</f>
        <v>0</v>
      </c>
      <c r="I1267" s="21"/>
      <c r="J1267" s="22">
        <f>TRUNC(SUMIF(N1263:N1266, N1262, J1263:J1266),0)</f>
        <v>0</v>
      </c>
      <c r="K1267" s="21"/>
      <c r="L1267" s="22">
        <f>F1267+H1267+J1267</f>
        <v>0</v>
      </c>
      <c r="M1267" s="19" t="s">
        <v>51</v>
      </c>
      <c r="N1267" s="4" t="s">
        <v>81</v>
      </c>
      <c r="O1267" s="4" t="s">
        <v>81</v>
      </c>
      <c r="P1267" s="4" t="s">
        <v>51</v>
      </c>
      <c r="Q1267" s="4" t="s">
        <v>51</v>
      </c>
      <c r="R1267" s="4" t="s">
        <v>51</v>
      </c>
      <c r="AV1267" s="4" t="s">
        <v>51</v>
      </c>
      <c r="AW1267" s="4" t="s">
        <v>51</v>
      </c>
      <c r="AX1267" s="4" t="s">
        <v>51</v>
      </c>
      <c r="AY1267" s="4" t="s">
        <v>51</v>
      </c>
      <c r="AZ1267" s="4" t="s">
        <v>51</v>
      </c>
    </row>
    <row r="1268" spans="1:52" ht="30" customHeight="1" x14ac:dyDescent="0.3">
      <c r="A1268" s="20"/>
      <c r="B1268" s="20"/>
      <c r="C1268" s="20"/>
      <c r="D1268" s="20"/>
      <c r="E1268" s="21"/>
      <c r="F1268" s="22"/>
      <c r="G1268" s="21"/>
      <c r="H1268" s="22"/>
      <c r="I1268" s="21"/>
      <c r="J1268" s="22"/>
      <c r="K1268" s="21"/>
      <c r="L1268" s="22"/>
      <c r="M1268" s="20"/>
    </row>
    <row r="1269" spans="1:52" ht="30" customHeight="1" x14ac:dyDescent="0.3">
      <c r="A1269" s="14" t="s">
        <v>2440</v>
      </c>
      <c r="B1269" s="15"/>
      <c r="C1269" s="15"/>
      <c r="D1269" s="15"/>
      <c r="E1269" s="16"/>
      <c r="F1269" s="17"/>
      <c r="G1269" s="16"/>
      <c r="H1269" s="17"/>
      <c r="I1269" s="16"/>
      <c r="J1269" s="17"/>
      <c r="K1269" s="16"/>
      <c r="L1269" s="17"/>
      <c r="M1269" s="18"/>
      <c r="N1269" s="4" t="s">
        <v>1653</v>
      </c>
    </row>
    <row r="1270" spans="1:52" ht="30" customHeight="1" x14ac:dyDescent="0.3">
      <c r="A1270" s="19" t="s">
        <v>1357</v>
      </c>
      <c r="B1270" s="19" t="s">
        <v>2441</v>
      </c>
      <c r="C1270" s="19" t="s">
        <v>1359</v>
      </c>
      <c r="D1270" s="20">
        <v>0.1152</v>
      </c>
      <c r="E1270" s="21">
        <f>단가대비표!O112</f>
        <v>0</v>
      </c>
      <c r="F1270" s="22">
        <f>TRUNC(E1270*D1270,1)</f>
        <v>0</v>
      </c>
      <c r="G1270" s="21">
        <f>단가대비표!P112</f>
        <v>0</v>
      </c>
      <c r="H1270" s="22">
        <f>TRUNC(G1270*D1270,1)</f>
        <v>0</v>
      </c>
      <c r="I1270" s="21">
        <f>단가대비표!V112</f>
        <v>0</v>
      </c>
      <c r="J1270" s="22">
        <f>TRUNC(I1270*D1270,1)</f>
        <v>0</v>
      </c>
      <c r="K1270" s="21">
        <f>TRUNC(E1270+G1270+I1270,1)</f>
        <v>0</v>
      </c>
      <c r="L1270" s="22">
        <f>TRUNC(F1270+H1270+J1270,1)</f>
        <v>0</v>
      </c>
      <c r="M1270" s="19" t="s">
        <v>51</v>
      </c>
      <c r="N1270" s="4" t="s">
        <v>1653</v>
      </c>
      <c r="O1270" s="4" t="s">
        <v>2442</v>
      </c>
      <c r="P1270" s="4" t="s">
        <v>63</v>
      </c>
      <c r="Q1270" s="4" t="s">
        <v>63</v>
      </c>
      <c r="R1270" s="4" t="s">
        <v>62</v>
      </c>
      <c r="AV1270" s="4" t="s">
        <v>51</v>
      </c>
      <c r="AW1270" s="4" t="s">
        <v>2443</v>
      </c>
      <c r="AX1270" s="4" t="s">
        <v>51</v>
      </c>
      <c r="AY1270" s="4" t="s">
        <v>51</v>
      </c>
      <c r="AZ1270" s="4" t="s">
        <v>51</v>
      </c>
    </row>
    <row r="1271" spans="1:52" ht="30" customHeight="1" x14ac:dyDescent="0.3">
      <c r="A1271" s="19" t="s">
        <v>1362</v>
      </c>
      <c r="B1271" s="19" t="s">
        <v>400</v>
      </c>
      <c r="C1271" s="19" t="s">
        <v>207</v>
      </c>
      <c r="D1271" s="20">
        <v>0.66659999999999997</v>
      </c>
      <c r="E1271" s="21">
        <f>일위대가목록!E174</f>
        <v>0</v>
      </c>
      <c r="F1271" s="22">
        <f>TRUNC(E1271*D1271,1)</f>
        <v>0</v>
      </c>
      <c r="G1271" s="21">
        <f>일위대가목록!F174</f>
        <v>0</v>
      </c>
      <c r="H1271" s="22">
        <f>TRUNC(G1271*D1271,1)</f>
        <v>0</v>
      </c>
      <c r="I1271" s="21">
        <f>일위대가목록!G174</f>
        <v>0</v>
      </c>
      <c r="J1271" s="22">
        <f>TRUNC(I1271*D1271,1)</f>
        <v>0</v>
      </c>
      <c r="K1271" s="21">
        <f>TRUNC(E1271+G1271+I1271,1)</f>
        <v>0</v>
      </c>
      <c r="L1271" s="22">
        <f>TRUNC(F1271+H1271+J1271,1)</f>
        <v>0</v>
      </c>
      <c r="M1271" s="19" t="s">
        <v>1363</v>
      </c>
      <c r="N1271" s="4" t="s">
        <v>1653</v>
      </c>
      <c r="O1271" s="4" t="s">
        <v>1364</v>
      </c>
      <c r="P1271" s="4" t="s">
        <v>62</v>
      </c>
      <c r="Q1271" s="4" t="s">
        <v>63</v>
      </c>
      <c r="R1271" s="4" t="s">
        <v>63</v>
      </c>
      <c r="AV1271" s="4" t="s">
        <v>51</v>
      </c>
      <c r="AW1271" s="4" t="s">
        <v>2444</v>
      </c>
      <c r="AX1271" s="4" t="s">
        <v>51</v>
      </c>
      <c r="AY1271" s="4" t="s">
        <v>51</v>
      </c>
      <c r="AZ1271" s="4" t="s">
        <v>51</v>
      </c>
    </row>
    <row r="1272" spans="1:52" ht="30" customHeight="1" x14ac:dyDescent="0.3">
      <c r="A1272" s="19" t="s">
        <v>974</v>
      </c>
      <c r="B1272" s="19" t="s">
        <v>51</v>
      </c>
      <c r="C1272" s="19" t="s">
        <v>51</v>
      </c>
      <c r="D1272" s="20"/>
      <c r="E1272" s="21"/>
      <c r="F1272" s="22">
        <f>TRUNC(SUMIF(N1270:N1271, N1269, F1270:F1271),0)</f>
        <v>0</v>
      </c>
      <c r="G1272" s="21"/>
      <c r="H1272" s="22">
        <f>TRUNC(SUMIF(N1270:N1271, N1269, H1270:H1271),0)</f>
        <v>0</v>
      </c>
      <c r="I1272" s="21"/>
      <c r="J1272" s="22">
        <f>TRUNC(SUMIF(N1270:N1271, N1269, J1270:J1271),0)</f>
        <v>0</v>
      </c>
      <c r="K1272" s="21"/>
      <c r="L1272" s="22">
        <f>F1272+H1272+J1272</f>
        <v>0</v>
      </c>
      <c r="M1272" s="19" t="s">
        <v>51</v>
      </c>
      <c r="N1272" s="4" t="s">
        <v>81</v>
      </c>
      <c r="O1272" s="4" t="s">
        <v>81</v>
      </c>
      <c r="P1272" s="4" t="s">
        <v>51</v>
      </c>
      <c r="Q1272" s="4" t="s">
        <v>51</v>
      </c>
      <c r="R1272" s="4" t="s">
        <v>51</v>
      </c>
      <c r="AV1272" s="4" t="s">
        <v>51</v>
      </c>
      <c r="AW1272" s="4" t="s">
        <v>51</v>
      </c>
      <c r="AX1272" s="4" t="s">
        <v>51</v>
      </c>
      <c r="AY1272" s="4" t="s">
        <v>51</v>
      </c>
      <c r="AZ1272" s="4" t="s">
        <v>51</v>
      </c>
    </row>
    <row r="1273" spans="1:52" ht="30" customHeight="1" x14ac:dyDescent="0.3">
      <c r="A1273" s="20"/>
      <c r="B1273" s="20"/>
      <c r="C1273" s="20"/>
      <c r="D1273" s="20"/>
      <c r="E1273" s="21"/>
      <c r="F1273" s="22"/>
      <c r="G1273" s="21"/>
      <c r="H1273" s="22"/>
      <c r="I1273" s="21"/>
      <c r="J1273" s="22"/>
      <c r="K1273" s="21"/>
      <c r="L1273" s="22"/>
      <c r="M1273" s="20"/>
    </row>
    <row r="1274" spans="1:52" ht="30" customHeight="1" x14ac:dyDescent="0.3">
      <c r="A1274" s="14" t="s">
        <v>2445</v>
      </c>
      <c r="B1274" s="15"/>
      <c r="C1274" s="15"/>
      <c r="D1274" s="15"/>
      <c r="E1274" s="16"/>
      <c r="F1274" s="17"/>
      <c r="G1274" s="16"/>
      <c r="H1274" s="17"/>
      <c r="I1274" s="16"/>
      <c r="J1274" s="17"/>
      <c r="K1274" s="16"/>
      <c r="L1274" s="17"/>
      <c r="M1274" s="18"/>
      <c r="N1274" s="4" t="s">
        <v>2438</v>
      </c>
    </row>
    <row r="1275" spans="1:52" ht="30" customHeight="1" x14ac:dyDescent="0.3">
      <c r="A1275" s="19" t="s">
        <v>2292</v>
      </c>
      <c r="B1275" s="19" t="s">
        <v>1003</v>
      </c>
      <c r="C1275" s="19" t="s">
        <v>1004</v>
      </c>
      <c r="D1275" s="20">
        <v>4.3999999999999997E-2</v>
      </c>
      <c r="E1275" s="21">
        <f>단가대비표!O175</f>
        <v>0</v>
      </c>
      <c r="F1275" s="22">
        <f>TRUNC(E1275*D1275,1)</f>
        <v>0</v>
      </c>
      <c r="G1275" s="21">
        <f>단가대비표!P175</f>
        <v>0</v>
      </c>
      <c r="H1275" s="22">
        <f>TRUNC(G1275*D1275,1)</f>
        <v>0</v>
      </c>
      <c r="I1275" s="21">
        <f>단가대비표!V175</f>
        <v>0</v>
      </c>
      <c r="J1275" s="22">
        <f>TRUNC(I1275*D1275,1)</f>
        <v>0</v>
      </c>
      <c r="K1275" s="21">
        <f>TRUNC(E1275+G1275+I1275,1)</f>
        <v>0</v>
      </c>
      <c r="L1275" s="22">
        <f>TRUNC(F1275+H1275+J1275,1)</f>
        <v>0</v>
      </c>
      <c r="M1275" s="19" t="s">
        <v>51</v>
      </c>
      <c r="N1275" s="4" t="s">
        <v>2438</v>
      </c>
      <c r="O1275" s="4" t="s">
        <v>2293</v>
      </c>
      <c r="P1275" s="4" t="s">
        <v>63</v>
      </c>
      <c r="Q1275" s="4" t="s">
        <v>63</v>
      </c>
      <c r="R1275" s="4" t="s">
        <v>62</v>
      </c>
      <c r="AV1275" s="4" t="s">
        <v>51</v>
      </c>
      <c r="AW1275" s="4" t="s">
        <v>2446</v>
      </c>
      <c r="AX1275" s="4" t="s">
        <v>51</v>
      </c>
      <c r="AY1275" s="4" t="s">
        <v>51</v>
      </c>
      <c r="AZ1275" s="4" t="s">
        <v>51</v>
      </c>
    </row>
    <row r="1276" spans="1:52" ht="30" customHeight="1" x14ac:dyDescent="0.3">
      <c r="A1276" s="19" t="s">
        <v>1002</v>
      </c>
      <c r="B1276" s="19" t="s">
        <v>1003</v>
      </c>
      <c r="C1276" s="19" t="s">
        <v>1004</v>
      </c>
      <c r="D1276" s="20">
        <v>2.1999999999999999E-2</v>
      </c>
      <c r="E1276" s="21">
        <f>단가대비표!O158</f>
        <v>0</v>
      </c>
      <c r="F1276" s="22">
        <f>TRUNC(E1276*D1276,1)</f>
        <v>0</v>
      </c>
      <c r="G1276" s="21">
        <f>단가대비표!P158</f>
        <v>0</v>
      </c>
      <c r="H1276" s="22">
        <f>TRUNC(G1276*D1276,1)</f>
        <v>0</v>
      </c>
      <c r="I1276" s="21">
        <f>단가대비표!V158</f>
        <v>0</v>
      </c>
      <c r="J1276" s="22">
        <f>TRUNC(I1276*D1276,1)</f>
        <v>0</v>
      </c>
      <c r="K1276" s="21">
        <f>TRUNC(E1276+G1276+I1276,1)</f>
        <v>0</v>
      </c>
      <c r="L1276" s="22">
        <f>TRUNC(F1276+H1276+J1276,1)</f>
        <v>0</v>
      </c>
      <c r="M1276" s="19" t="s">
        <v>51</v>
      </c>
      <c r="N1276" s="4" t="s">
        <v>2438</v>
      </c>
      <c r="O1276" s="4" t="s">
        <v>1005</v>
      </c>
      <c r="P1276" s="4" t="s">
        <v>63</v>
      </c>
      <c r="Q1276" s="4" t="s">
        <v>63</v>
      </c>
      <c r="R1276" s="4" t="s">
        <v>62</v>
      </c>
      <c r="AV1276" s="4" t="s">
        <v>51</v>
      </c>
      <c r="AW1276" s="4" t="s">
        <v>2447</v>
      </c>
      <c r="AX1276" s="4" t="s">
        <v>51</v>
      </c>
      <c r="AY1276" s="4" t="s">
        <v>51</v>
      </c>
      <c r="AZ1276" s="4" t="s">
        <v>51</v>
      </c>
    </row>
    <row r="1277" spans="1:52" ht="30" customHeight="1" x14ac:dyDescent="0.3">
      <c r="A1277" s="19" t="s">
        <v>974</v>
      </c>
      <c r="B1277" s="19" t="s">
        <v>51</v>
      </c>
      <c r="C1277" s="19" t="s">
        <v>51</v>
      </c>
      <c r="D1277" s="20"/>
      <c r="E1277" s="21"/>
      <c r="F1277" s="22">
        <f>TRUNC(SUMIF(N1275:N1276, N1274, F1275:F1276),0)</f>
        <v>0</v>
      </c>
      <c r="G1277" s="21"/>
      <c r="H1277" s="22">
        <f>TRUNC(SUMIF(N1275:N1276, N1274, H1275:H1276),0)</f>
        <v>0</v>
      </c>
      <c r="I1277" s="21"/>
      <c r="J1277" s="22">
        <f>TRUNC(SUMIF(N1275:N1276, N1274, J1275:J1276),0)</f>
        <v>0</v>
      </c>
      <c r="K1277" s="21"/>
      <c r="L1277" s="22">
        <f>F1277+H1277+J1277</f>
        <v>0</v>
      </c>
      <c r="M1277" s="19" t="s">
        <v>51</v>
      </c>
      <c r="N1277" s="4" t="s">
        <v>81</v>
      </c>
      <c r="O1277" s="4" t="s">
        <v>81</v>
      </c>
      <c r="P1277" s="4" t="s">
        <v>51</v>
      </c>
      <c r="Q1277" s="4" t="s">
        <v>51</v>
      </c>
      <c r="R1277" s="4" t="s">
        <v>51</v>
      </c>
      <c r="AV1277" s="4" t="s">
        <v>51</v>
      </c>
      <c r="AW1277" s="4" t="s">
        <v>51</v>
      </c>
      <c r="AX1277" s="4" t="s">
        <v>51</v>
      </c>
      <c r="AY1277" s="4" t="s">
        <v>51</v>
      </c>
      <c r="AZ1277" s="4" t="s">
        <v>51</v>
      </c>
    </row>
    <row r="1278" spans="1:52" ht="30" customHeight="1" x14ac:dyDescent="0.3">
      <c r="A1278" s="20"/>
      <c r="B1278" s="20"/>
      <c r="C1278" s="20"/>
      <c r="D1278" s="20"/>
      <c r="E1278" s="21"/>
      <c r="F1278" s="22"/>
      <c r="G1278" s="21"/>
      <c r="H1278" s="22"/>
      <c r="I1278" s="21"/>
      <c r="J1278" s="22"/>
      <c r="K1278" s="21"/>
      <c r="L1278" s="22"/>
      <c r="M1278" s="20"/>
    </row>
    <row r="1279" spans="1:52" ht="30" customHeight="1" x14ac:dyDescent="0.3">
      <c r="A1279" s="14" t="s">
        <v>2448</v>
      </c>
      <c r="B1279" s="15"/>
      <c r="C1279" s="15"/>
      <c r="D1279" s="15"/>
      <c r="E1279" s="16"/>
      <c r="F1279" s="17"/>
      <c r="G1279" s="16"/>
      <c r="H1279" s="17"/>
      <c r="I1279" s="16"/>
      <c r="J1279" s="17"/>
      <c r="K1279" s="16"/>
      <c r="L1279" s="17"/>
      <c r="M1279" s="18"/>
      <c r="N1279" s="4" t="s">
        <v>1659</v>
      </c>
    </row>
    <row r="1280" spans="1:52" ht="30" customHeight="1" x14ac:dyDescent="0.3">
      <c r="A1280" s="19" t="s">
        <v>1041</v>
      </c>
      <c r="B1280" s="19" t="s">
        <v>1003</v>
      </c>
      <c r="C1280" s="19" t="s">
        <v>1004</v>
      </c>
      <c r="D1280" s="20">
        <v>0.74</v>
      </c>
      <c r="E1280" s="21">
        <f>단가대비표!O167</f>
        <v>0</v>
      </c>
      <c r="F1280" s="22">
        <f>TRUNC(E1280*D1280,1)</f>
        <v>0</v>
      </c>
      <c r="G1280" s="21">
        <f>단가대비표!P167</f>
        <v>0</v>
      </c>
      <c r="H1280" s="22">
        <f>TRUNC(G1280*D1280,1)</f>
        <v>0</v>
      </c>
      <c r="I1280" s="21">
        <f>단가대비표!V167</f>
        <v>0</v>
      </c>
      <c r="J1280" s="22">
        <f>TRUNC(I1280*D1280,1)</f>
        <v>0</v>
      </c>
      <c r="K1280" s="21">
        <f t="shared" ref="K1280:L1283" si="216">TRUNC(E1280+G1280+I1280,1)</f>
        <v>0</v>
      </c>
      <c r="L1280" s="22">
        <f t="shared" si="216"/>
        <v>0</v>
      </c>
      <c r="M1280" s="19" t="s">
        <v>51</v>
      </c>
      <c r="N1280" s="4" t="s">
        <v>1659</v>
      </c>
      <c r="O1280" s="4" t="s">
        <v>1042</v>
      </c>
      <c r="P1280" s="4" t="s">
        <v>63</v>
      </c>
      <c r="Q1280" s="4" t="s">
        <v>63</v>
      </c>
      <c r="R1280" s="4" t="s">
        <v>62</v>
      </c>
      <c r="V1280" s="2">
        <v>1</v>
      </c>
      <c r="AV1280" s="4" t="s">
        <v>51</v>
      </c>
      <c r="AW1280" s="4" t="s">
        <v>2449</v>
      </c>
      <c r="AX1280" s="4" t="s">
        <v>51</v>
      </c>
      <c r="AY1280" s="4" t="s">
        <v>51</v>
      </c>
      <c r="AZ1280" s="4" t="s">
        <v>51</v>
      </c>
    </row>
    <row r="1281" spans="1:52" ht="30" customHeight="1" x14ac:dyDescent="0.3">
      <c r="A1281" s="19" t="s">
        <v>1002</v>
      </c>
      <c r="B1281" s="19" t="s">
        <v>1003</v>
      </c>
      <c r="C1281" s="19" t="s">
        <v>1004</v>
      </c>
      <c r="D1281" s="20">
        <v>0.37</v>
      </c>
      <c r="E1281" s="21">
        <f>단가대비표!O158</f>
        <v>0</v>
      </c>
      <c r="F1281" s="22">
        <f>TRUNC(E1281*D1281,1)</f>
        <v>0</v>
      </c>
      <c r="G1281" s="21">
        <f>단가대비표!P158</f>
        <v>0</v>
      </c>
      <c r="H1281" s="22">
        <f>TRUNC(G1281*D1281,1)</f>
        <v>0</v>
      </c>
      <c r="I1281" s="21">
        <f>단가대비표!V158</f>
        <v>0</v>
      </c>
      <c r="J1281" s="22">
        <f>TRUNC(I1281*D1281,1)</f>
        <v>0</v>
      </c>
      <c r="K1281" s="21">
        <f t="shared" si="216"/>
        <v>0</v>
      </c>
      <c r="L1281" s="22">
        <f t="shared" si="216"/>
        <v>0</v>
      </c>
      <c r="M1281" s="19" t="s">
        <v>51</v>
      </c>
      <c r="N1281" s="4" t="s">
        <v>1659</v>
      </c>
      <c r="O1281" s="4" t="s">
        <v>1005</v>
      </c>
      <c r="P1281" s="4" t="s">
        <v>63</v>
      </c>
      <c r="Q1281" s="4" t="s">
        <v>63</v>
      </c>
      <c r="R1281" s="4" t="s">
        <v>62</v>
      </c>
      <c r="V1281" s="2">
        <v>1</v>
      </c>
      <c r="AV1281" s="4" t="s">
        <v>51</v>
      </c>
      <c r="AW1281" s="4" t="s">
        <v>2450</v>
      </c>
      <c r="AX1281" s="4" t="s">
        <v>51</v>
      </c>
      <c r="AY1281" s="4" t="s">
        <v>51</v>
      </c>
      <c r="AZ1281" s="4" t="s">
        <v>51</v>
      </c>
    </row>
    <row r="1282" spans="1:52" ht="30" customHeight="1" x14ac:dyDescent="0.3">
      <c r="A1282" s="19" t="s">
        <v>2451</v>
      </c>
      <c r="B1282" s="19" t="s">
        <v>2452</v>
      </c>
      <c r="C1282" s="19" t="s">
        <v>1107</v>
      </c>
      <c r="D1282" s="20">
        <v>5.93</v>
      </c>
      <c r="E1282" s="21">
        <f>일위대가목록!E200</f>
        <v>0</v>
      </c>
      <c r="F1282" s="22">
        <f>TRUNC(E1282*D1282,1)</f>
        <v>0</v>
      </c>
      <c r="G1282" s="21">
        <f>일위대가목록!F200</f>
        <v>0</v>
      </c>
      <c r="H1282" s="22">
        <f>TRUNC(G1282*D1282,1)</f>
        <v>0</v>
      </c>
      <c r="I1282" s="21">
        <f>일위대가목록!G200</f>
        <v>0</v>
      </c>
      <c r="J1282" s="22">
        <f>TRUNC(I1282*D1282,1)</f>
        <v>0</v>
      </c>
      <c r="K1282" s="21">
        <f t="shared" si="216"/>
        <v>0</v>
      </c>
      <c r="L1282" s="22">
        <f t="shared" si="216"/>
        <v>0</v>
      </c>
      <c r="M1282" s="19" t="s">
        <v>2453</v>
      </c>
      <c r="N1282" s="4" t="s">
        <v>1659</v>
      </c>
      <c r="O1282" s="4" t="s">
        <v>2454</v>
      </c>
      <c r="P1282" s="4" t="s">
        <v>62</v>
      </c>
      <c r="Q1282" s="4" t="s">
        <v>63</v>
      </c>
      <c r="R1282" s="4" t="s">
        <v>63</v>
      </c>
      <c r="AV1282" s="4" t="s">
        <v>51</v>
      </c>
      <c r="AW1282" s="4" t="s">
        <v>2455</v>
      </c>
      <c r="AX1282" s="4" t="s">
        <v>51</v>
      </c>
      <c r="AY1282" s="4" t="s">
        <v>51</v>
      </c>
      <c r="AZ1282" s="4" t="s">
        <v>51</v>
      </c>
    </row>
    <row r="1283" spans="1:52" ht="30" customHeight="1" x14ac:dyDescent="0.3">
      <c r="A1283" s="19" t="s">
        <v>1376</v>
      </c>
      <c r="B1283" s="19" t="s">
        <v>2020</v>
      </c>
      <c r="C1283" s="19" t="s">
        <v>168</v>
      </c>
      <c r="D1283" s="20">
        <v>1</v>
      </c>
      <c r="E1283" s="21">
        <f>TRUNC(SUMIF(V1280:V1283, RIGHTB(O1283, 1), H1280:H1283)*U1283, 2)</f>
        <v>0</v>
      </c>
      <c r="F1283" s="22">
        <f>TRUNC(E1283*D1283,1)</f>
        <v>0</v>
      </c>
      <c r="G1283" s="21">
        <v>0</v>
      </c>
      <c r="H1283" s="22">
        <f>TRUNC(G1283*D1283,1)</f>
        <v>0</v>
      </c>
      <c r="I1283" s="21">
        <v>0</v>
      </c>
      <c r="J1283" s="22">
        <f>TRUNC(I1283*D1283,1)</f>
        <v>0</v>
      </c>
      <c r="K1283" s="21">
        <f t="shared" si="216"/>
        <v>0</v>
      </c>
      <c r="L1283" s="22">
        <f t="shared" si="216"/>
        <v>0</v>
      </c>
      <c r="M1283" s="19" t="s">
        <v>51</v>
      </c>
      <c r="N1283" s="4" t="s">
        <v>1659</v>
      </c>
      <c r="O1283" s="4" t="s">
        <v>571</v>
      </c>
      <c r="P1283" s="4" t="s">
        <v>63</v>
      </c>
      <c r="Q1283" s="4" t="s">
        <v>63</v>
      </c>
      <c r="R1283" s="4" t="s">
        <v>63</v>
      </c>
      <c r="S1283" s="2">
        <v>1</v>
      </c>
      <c r="T1283" s="2">
        <v>0</v>
      </c>
      <c r="U1283" s="2">
        <v>0.01</v>
      </c>
      <c r="AV1283" s="4" t="s">
        <v>51</v>
      </c>
      <c r="AW1283" s="4" t="s">
        <v>2456</v>
      </c>
      <c r="AX1283" s="4" t="s">
        <v>51</v>
      </c>
      <c r="AY1283" s="4" t="s">
        <v>51</v>
      </c>
      <c r="AZ1283" s="4" t="s">
        <v>51</v>
      </c>
    </row>
    <row r="1284" spans="1:52" ht="30" customHeight="1" x14ac:dyDescent="0.3">
      <c r="A1284" s="19" t="s">
        <v>974</v>
      </c>
      <c r="B1284" s="19" t="s">
        <v>51</v>
      </c>
      <c r="C1284" s="19" t="s">
        <v>51</v>
      </c>
      <c r="D1284" s="20"/>
      <c r="E1284" s="21"/>
      <c r="F1284" s="22">
        <f>TRUNC(SUMIF(N1280:N1283, N1279, F1280:F1283),0)</f>
        <v>0</v>
      </c>
      <c r="G1284" s="21"/>
      <c r="H1284" s="22">
        <f>TRUNC(SUMIF(N1280:N1283, N1279, H1280:H1283),0)</f>
        <v>0</v>
      </c>
      <c r="I1284" s="21"/>
      <c r="J1284" s="22">
        <f>TRUNC(SUMIF(N1280:N1283, N1279, J1280:J1283),0)</f>
        <v>0</v>
      </c>
      <c r="K1284" s="21"/>
      <c r="L1284" s="22">
        <f>F1284+H1284+J1284</f>
        <v>0</v>
      </c>
      <c r="M1284" s="19" t="s">
        <v>51</v>
      </c>
      <c r="N1284" s="4" t="s">
        <v>81</v>
      </c>
      <c r="O1284" s="4" t="s">
        <v>81</v>
      </c>
      <c r="P1284" s="4" t="s">
        <v>51</v>
      </c>
      <c r="Q1284" s="4" t="s">
        <v>51</v>
      </c>
      <c r="R1284" s="4" t="s">
        <v>51</v>
      </c>
      <c r="AV1284" s="4" t="s">
        <v>51</v>
      </c>
      <c r="AW1284" s="4" t="s">
        <v>51</v>
      </c>
      <c r="AX1284" s="4" t="s">
        <v>51</v>
      </c>
      <c r="AY1284" s="4" t="s">
        <v>51</v>
      </c>
      <c r="AZ1284" s="4" t="s">
        <v>51</v>
      </c>
    </row>
    <row r="1285" spans="1:52" ht="30" customHeight="1" x14ac:dyDescent="0.3">
      <c r="A1285" s="20"/>
      <c r="B1285" s="20"/>
      <c r="C1285" s="20"/>
      <c r="D1285" s="20"/>
      <c r="E1285" s="21"/>
      <c r="F1285" s="22"/>
      <c r="G1285" s="21"/>
      <c r="H1285" s="22"/>
      <c r="I1285" s="21"/>
      <c r="J1285" s="22"/>
      <c r="K1285" s="21"/>
      <c r="L1285" s="22"/>
      <c r="M1285" s="20"/>
    </row>
    <row r="1286" spans="1:52" ht="30" customHeight="1" x14ac:dyDescent="0.3">
      <c r="A1286" s="14" t="s">
        <v>2457</v>
      </c>
      <c r="B1286" s="15"/>
      <c r="C1286" s="15"/>
      <c r="D1286" s="15"/>
      <c r="E1286" s="16"/>
      <c r="F1286" s="17"/>
      <c r="G1286" s="16"/>
      <c r="H1286" s="17"/>
      <c r="I1286" s="16"/>
      <c r="J1286" s="17"/>
      <c r="K1286" s="16"/>
      <c r="L1286" s="17"/>
      <c r="M1286" s="18"/>
      <c r="N1286" s="4" t="s">
        <v>2454</v>
      </c>
    </row>
    <row r="1287" spans="1:52" ht="30" customHeight="1" x14ac:dyDescent="0.3">
      <c r="A1287" s="19" t="s">
        <v>2451</v>
      </c>
      <c r="B1287" s="19" t="s">
        <v>2452</v>
      </c>
      <c r="C1287" s="19" t="s">
        <v>59</v>
      </c>
      <c r="D1287" s="20">
        <v>0.25</v>
      </c>
      <c r="E1287" s="21">
        <f>단가대비표!O6</f>
        <v>0</v>
      </c>
      <c r="F1287" s="22">
        <f>TRUNC(E1287*D1287,1)</f>
        <v>0</v>
      </c>
      <c r="G1287" s="21">
        <f>단가대비표!P6</f>
        <v>0</v>
      </c>
      <c r="H1287" s="22">
        <f>TRUNC(G1287*D1287,1)</f>
        <v>0</v>
      </c>
      <c r="I1287" s="21">
        <f>단가대비표!V6</f>
        <v>0</v>
      </c>
      <c r="J1287" s="22">
        <f>TRUNC(I1287*D1287,1)</f>
        <v>0</v>
      </c>
      <c r="K1287" s="21">
        <f>TRUNC(E1287+G1287+I1287,1)</f>
        <v>0</v>
      </c>
      <c r="L1287" s="22">
        <f>TRUNC(F1287+H1287+J1287,1)</f>
        <v>0</v>
      </c>
      <c r="M1287" s="19" t="s">
        <v>2095</v>
      </c>
      <c r="N1287" s="4" t="s">
        <v>2454</v>
      </c>
      <c r="O1287" s="4" t="s">
        <v>2458</v>
      </c>
      <c r="P1287" s="4" t="s">
        <v>63</v>
      </c>
      <c r="Q1287" s="4" t="s">
        <v>63</v>
      </c>
      <c r="R1287" s="4" t="s">
        <v>62</v>
      </c>
      <c r="AV1287" s="4" t="s">
        <v>51</v>
      </c>
      <c r="AW1287" s="4" t="s">
        <v>2459</v>
      </c>
      <c r="AX1287" s="4" t="s">
        <v>51</v>
      </c>
      <c r="AY1287" s="4" t="s">
        <v>51</v>
      </c>
      <c r="AZ1287" s="4" t="s">
        <v>51</v>
      </c>
    </row>
    <row r="1288" spans="1:52" ht="30" customHeight="1" x14ac:dyDescent="0.3">
      <c r="A1288" s="19" t="s">
        <v>974</v>
      </c>
      <c r="B1288" s="19" t="s">
        <v>51</v>
      </c>
      <c r="C1288" s="19" t="s">
        <v>51</v>
      </c>
      <c r="D1288" s="20"/>
      <c r="E1288" s="21"/>
      <c r="F1288" s="22">
        <f>TRUNC(SUMIF(N1287:N1287, N1286, F1287:F1287),0)</f>
        <v>0</v>
      </c>
      <c r="G1288" s="21"/>
      <c r="H1288" s="22">
        <f>TRUNC(SUMIF(N1287:N1287, N1286, H1287:H1287),0)</f>
        <v>0</v>
      </c>
      <c r="I1288" s="21"/>
      <c r="J1288" s="22">
        <f>TRUNC(SUMIF(N1287:N1287, N1286, J1287:J1287),0)</f>
        <v>0</v>
      </c>
      <c r="K1288" s="21"/>
      <c r="L1288" s="22">
        <f>F1288+H1288+J1288</f>
        <v>0</v>
      </c>
      <c r="M1288" s="19" t="s">
        <v>51</v>
      </c>
      <c r="N1288" s="4" t="s">
        <v>81</v>
      </c>
      <c r="O1288" s="4" t="s">
        <v>81</v>
      </c>
      <c r="P1288" s="4" t="s">
        <v>51</v>
      </c>
      <c r="Q1288" s="4" t="s">
        <v>51</v>
      </c>
      <c r="R1288" s="4" t="s">
        <v>51</v>
      </c>
      <c r="AV1288" s="4" t="s">
        <v>51</v>
      </c>
      <c r="AW1288" s="4" t="s">
        <v>51</v>
      </c>
      <c r="AX1288" s="4" t="s">
        <v>62</v>
      </c>
      <c r="AY1288" s="4" t="s">
        <v>51</v>
      </c>
      <c r="AZ1288" s="4" t="s">
        <v>51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84"/>
  <sheetViews>
    <sheetView showZeros="0" topLeftCell="B176" zoomScale="85" zoomScaleNormal="85" workbookViewId="0">
      <selection activeCell="V140" sqref="V140:V157"/>
    </sheetView>
  </sheetViews>
  <sheetFormatPr defaultRowHeight="13.5" x14ac:dyDescent="0.3"/>
  <cols>
    <col min="1" max="1" width="12.625" style="2" hidden="1" customWidth="1"/>
    <col min="2" max="3" width="30.625" style="2" customWidth="1"/>
    <col min="4" max="4" width="4.625" style="2" customWidth="1"/>
    <col min="5" max="5" width="13.625" style="2" customWidth="1"/>
    <col min="6" max="6" width="4.625" style="2" customWidth="1"/>
    <col min="7" max="7" width="13.625" style="2" customWidth="1"/>
    <col min="8" max="8" width="4.625" style="2" customWidth="1"/>
    <col min="9" max="9" width="13.625" style="2" customWidth="1"/>
    <col min="10" max="10" width="4.625" style="2" customWidth="1"/>
    <col min="11" max="11" width="13.625" style="2" customWidth="1"/>
    <col min="12" max="12" width="4.625" style="2" customWidth="1"/>
    <col min="13" max="13" width="13.625" style="2" customWidth="1"/>
    <col min="14" max="14" width="4.625" style="2" customWidth="1"/>
    <col min="15" max="22" width="13.625" style="2" customWidth="1"/>
    <col min="23" max="23" width="8.625" style="2" customWidth="1"/>
    <col min="24" max="24" width="12.625" style="2" customWidth="1"/>
    <col min="25" max="27" width="1.625" style="2" hidden="1" customWidth="1"/>
    <col min="28" max="28" width="10.625" style="2" hidden="1" customWidth="1"/>
    <col min="29" max="16384" width="9" style="2"/>
  </cols>
  <sheetData>
    <row r="1" spans="1:28" ht="30" customHeight="1" x14ac:dyDescent="0.3">
      <c r="A1" s="40" t="s">
        <v>2460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8" ht="30" customHeight="1" x14ac:dyDescent="0.3">
      <c r="A2" s="33" t="s">
        <v>2886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8" ht="30" customHeight="1" x14ac:dyDescent="0.3">
      <c r="A3" s="38" t="s">
        <v>919</v>
      </c>
      <c r="B3" s="38" t="s">
        <v>1</v>
      </c>
      <c r="C3" s="38" t="s">
        <v>2461</v>
      </c>
      <c r="D3" s="38" t="s">
        <v>3</v>
      </c>
      <c r="E3" s="38" t="s">
        <v>5</v>
      </c>
      <c r="F3" s="38"/>
      <c r="G3" s="38"/>
      <c r="H3" s="38"/>
      <c r="I3" s="38"/>
      <c r="J3" s="38"/>
      <c r="K3" s="38"/>
      <c r="L3" s="38"/>
      <c r="M3" s="38"/>
      <c r="N3" s="38"/>
      <c r="O3" s="38"/>
      <c r="P3" s="38" t="s">
        <v>921</v>
      </c>
      <c r="Q3" s="38" t="s">
        <v>922</v>
      </c>
      <c r="R3" s="38"/>
      <c r="S3" s="38"/>
      <c r="T3" s="38"/>
      <c r="U3" s="38"/>
      <c r="V3" s="38"/>
      <c r="W3" s="38" t="s">
        <v>924</v>
      </c>
      <c r="X3" s="38" t="s">
        <v>11</v>
      </c>
      <c r="Y3" s="33" t="s">
        <v>2469</v>
      </c>
      <c r="Z3" s="33" t="s">
        <v>2470</v>
      </c>
      <c r="AA3" s="33" t="s">
        <v>2471</v>
      </c>
      <c r="AB3" s="33" t="s">
        <v>47</v>
      </c>
    </row>
    <row r="4" spans="1:28" ht="30" customHeight="1" x14ac:dyDescent="0.3">
      <c r="A4" s="38"/>
      <c r="B4" s="38"/>
      <c r="C4" s="38"/>
      <c r="D4" s="38"/>
      <c r="E4" s="7" t="s">
        <v>2462</v>
      </c>
      <c r="F4" s="7" t="s">
        <v>2463</v>
      </c>
      <c r="G4" s="7" t="s">
        <v>2464</v>
      </c>
      <c r="H4" s="7" t="s">
        <v>2463</v>
      </c>
      <c r="I4" s="7" t="s">
        <v>2465</v>
      </c>
      <c r="J4" s="7" t="s">
        <v>2463</v>
      </c>
      <c r="K4" s="7" t="s">
        <v>2466</v>
      </c>
      <c r="L4" s="7" t="s">
        <v>2463</v>
      </c>
      <c r="M4" s="7" t="s">
        <v>2467</v>
      </c>
      <c r="N4" s="7" t="s">
        <v>2463</v>
      </c>
      <c r="O4" s="7" t="s">
        <v>2468</v>
      </c>
      <c r="P4" s="38"/>
      <c r="Q4" s="7" t="s">
        <v>2462</v>
      </c>
      <c r="R4" s="7" t="s">
        <v>2464</v>
      </c>
      <c r="S4" s="7" t="s">
        <v>2465</v>
      </c>
      <c r="T4" s="7" t="s">
        <v>2466</v>
      </c>
      <c r="U4" s="7" t="s">
        <v>2467</v>
      </c>
      <c r="V4" s="7" t="s">
        <v>2468</v>
      </c>
      <c r="W4" s="38"/>
      <c r="X4" s="38"/>
      <c r="Y4" s="33"/>
      <c r="Z4" s="33"/>
      <c r="AA4" s="33"/>
      <c r="AB4" s="33"/>
    </row>
    <row r="5" spans="1:28" ht="30" customHeight="1" x14ac:dyDescent="0.3">
      <c r="A5" s="6" t="s">
        <v>2096</v>
      </c>
      <c r="B5" s="6" t="s">
        <v>1106</v>
      </c>
      <c r="C5" s="6" t="s">
        <v>147</v>
      </c>
      <c r="D5" s="8" t="s">
        <v>59</v>
      </c>
      <c r="E5" s="9">
        <v>0</v>
      </c>
      <c r="F5" s="6" t="s">
        <v>51</v>
      </c>
      <c r="G5" s="9">
        <v>0</v>
      </c>
      <c r="H5" s="6" t="s">
        <v>51</v>
      </c>
      <c r="I5" s="9">
        <v>0</v>
      </c>
      <c r="J5" s="6" t="s">
        <v>51</v>
      </c>
      <c r="K5" s="9">
        <v>0</v>
      </c>
      <c r="L5" s="6" t="s">
        <v>51</v>
      </c>
      <c r="M5" s="9">
        <v>0</v>
      </c>
      <c r="N5" s="6" t="s">
        <v>51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91593</v>
      </c>
      <c r="V5" s="9"/>
      <c r="W5" s="6" t="s">
        <v>2472</v>
      </c>
      <c r="X5" s="6" t="s">
        <v>2095</v>
      </c>
      <c r="Y5" s="4" t="s">
        <v>51</v>
      </c>
      <c r="Z5" s="4" t="s">
        <v>51</v>
      </c>
      <c r="AA5" s="10"/>
      <c r="AB5" s="4" t="s">
        <v>51</v>
      </c>
    </row>
    <row r="6" spans="1:28" ht="30" customHeight="1" x14ac:dyDescent="0.3">
      <c r="A6" s="6" t="s">
        <v>2458</v>
      </c>
      <c r="B6" s="6" t="s">
        <v>2451</v>
      </c>
      <c r="C6" s="6" t="s">
        <v>2452</v>
      </c>
      <c r="D6" s="8" t="s">
        <v>59</v>
      </c>
      <c r="E6" s="9">
        <v>0</v>
      </c>
      <c r="F6" s="6" t="s">
        <v>51</v>
      </c>
      <c r="G6" s="9">
        <v>0</v>
      </c>
      <c r="H6" s="6" t="s">
        <v>51</v>
      </c>
      <c r="I6" s="9">
        <v>0</v>
      </c>
      <c r="J6" s="6" t="s">
        <v>51</v>
      </c>
      <c r="K6" s="9">
        <v>0</v>
      </c>
      <c r="L6" s="6" t="s">
        <v>51</v>
      </c>
      <c r="M6" s="9">
        <v>0</v>
      </c>
      <c r="N6" s="6" t="s">
        <v>51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1375</v>
      </c>
      <c r="V6" s="9"/>
      <c r="W6" s="6" t="s">
        <v>2473</v>
      </c>
      <c r="X6" s="6" t="s">
        <v>2095</v>
      </c>
      <c r="Y6" s="4" t="s">
        <v>51</v>
      </c>
      <c r="Z6" s="4" t="s">
        <v>51</v>
      </c>
      <c r="AA6" s="10"/>
      <c r="AB6" s="4" t="s">
        <v>51</v>
      </c>
    </row>
    <row r="7" spans="1:28" ht="30" customHeight="1" x14ac:dyDescent="0.3">
      <c r="A7" s="6" t="s">
        <v>2043</v>
      </c>
      <c r="B7" s="6" t="s">
        <v>531</v>
      </c>
      <c r="C7" s="6" t="s">
        <v>2042</v>
      </c>
      <c r="D7" s="8" t="s">
        <v>86</v>
      </c>
      <c r="E7" s="9">
        <v>0</v>
      </c>
      <c r="F7" s="6" t="s">
        <v>51</v>
      </c>
      <c r="G7" s="9">
        <v>0</v>
      </c>
      <c r="H7" s="6" t="s">
        <v>51</v>
      </c>
      <c r="I7" s="9">
        <v>0</v>
      </c>
      <c r="J7" s="6" t="s">
        <v>51</v>
      </c>
      <c r="K7" s="9">
        <v>0</v>
      </c>
      <c r="L7" s="6" t="s">
        <v>51</v>
      </c>
      <c r="M7" s="9">
        <v>0</v>
      </c>
      <c r="N7" s="6" t="s">
        <v>51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6" t="s">
        <v>2474</v>
      </c>
      <c r="X7" s="6" t="s">
        <v>1204</v>
      </c>
      <c r="Y7" s="4" t="s">
        <v>51</v>
      </c>
      <c r="Z7" s="4" t="s">
        <v>51</v>
      </c>
      <c r="AA7" s="10"/>
      <c r="AB7" s="4" t="s">
        <v>51</v>
      </c>
    </row>
    <row r="8" spans="1:28" ht="30" customHeight="1" x14ac:dyDescent="0.3">
      <c r="A8" s="6" t="s">
        <v>533</v>
      </c>
      <c r="B8" s="6" t="s">
        <v>531</v>
      </c>
      <c r="C8" s="6" t="s">
        <v>532</v>
      </c>
      <c r="D8" s="8" t="s">
        <v>86</v>
      </c>
      <c r="E8" s="9">
        <v>0</v>
      </c>
      <c r="F8" s="6" t="s">
        <v>51</v>
      </c>
      <c r="G8" s="9">
        <v>0</v>
      </c>
      <c r="H8" s="6" t="s">
        <v>51</v>
      </c>
      <c r="I8" s="9">
        <v>0</v>
      </c>
      <c r="J8" s="6" t="s">
        <v>51</v>
      </c>
      <c r="K8" s="9">
        <v>0</v>
      </c>
      <c r="L8" s="6" t="s">
        <v>51</v>
      </c>
      <c r="M8" s="9">
        <v>32000</v>
      </c>
      <c r="N8" s="6" t="s">
        <v>51</v>
      </c>
      <c r="O8" s="9"/>
      <c r="P8" s="9"/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6" t="s">
        <v>2475</v>
      </c>
      <c r="X8" s="6" t="s">
        <v>524</v>
      </c>
      <c r="Y8" s="4" t="s">
        <v>51</v>
      </c>
      <c r="Z8" s="4" t="s">
        <v>51</v>
      </c>
      <c r="AA8" s="10"/>
      <c r="AB8" s="4" t="s">
        <v>51</v>
      </c>
    </row>
    <row r="9" spans="1:28" ht="30" customHeight="1" x14ac:dyDescent="0.3">
      <c r="A9" s="6" t="s">
        <v>2040</v>
      </c>
      <c r="B9" s="6" t="s">
        <v>527</v>
      </c>
      <c r="C9" s="6" t="s">
        <v>2039</v>
      </c>
      <c r="D9" s="8" t="s">
        <v>86</v>
      </c>
      <c r="E9" s="9">
        <v>0</v>
      </c>
      <c r="F9" s="6" t="s">
        <v>51</v>
      </c>
      <c r="G9" s="9">
        <v>0</v>
      </c>
      <c r="H9" s="6" t="s">
        <v>51</v>
      </c>
      <c r="I9" s="9">
        <v>0</v>
      </c>
      <c r="J9" s="6" t="s">
        <v>51</v>
      </c>
      <c r="K9" s="9">
        <v>0</v>
      </c>
      <c r="L9" s="6" t="s">
        <v>51</v>
      </c>
      <c r="M9" s="9">
        <v>0</v>
      </c>
      <c r="N9" s="6" t="s">
        <v>51</v>
      </c>
      <c r="O9" s="9"/>
      <c r="P9" s="9"/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6" t="s">
        <v>2476</v>
      </c>
      <c r="X9" s="6" t="s">
        <v>1204</v>
      </c>
      <c r="Y9" s="4" t="s">
        <v>51</v>
      </c>
      <c r="Z9" s="4" t="s">
        <v>51</v>
      </c>
      <c r="AA9" s="10"/>
      <c r="AB9" s="4" t="s">
        <v>51</v>
      </c>
    </row>
    <row r="10" spans="1:28" ht="30" customHeight="1" x14ac:dyDescent="0.3">
      <c r="A10" s="6" t="s">
        <v>529</v>
      </c>
      <c r="B10" s="6" t="s">
        <v>527</v>
      </c>
      <c r="C10" s="6" t="s">
        <v>528</v>
      </c>
      <c r="D10" s="8" t="s">
        <v>86</v>
      </c>
      <c r="E10" s="9">
        <v>0</v>
      </c>
      <c r="F10" s="6" t="s">
        <v>51</v>
      </c>
      <c r="G10" s="9">
        <v>0</v>
      </c>
      <c r="H10" s="6" t="s">
        <v>51</v>
      </c>
      <c r="I10" s="9">
        <v>0</v>
      </c>
      <c r="J10" s="6" t="s">
        <v>51</v>
      </c>
      <c r="K10" s="9">
        <v>0</v>
      </c>
      <c r="L10" s="6" t="s">
        <v>51</v>
      </c>
      <c r="M10" s="9">
        <v>37000</v>
      </c>
      <c r="N10" s="6" t="s">
        <v>51</v>
      </c>
      <c r="O10" s="9"/>
      <c r="P10" s="9"/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6" t="s">
        <v>2477</v>
      </c>
      <c r="X10" s="6" t="s">
        <v>524</v>
      </c>
      <c r="Y10" s="4" t="s">
        <v>51</v>
      </c>
      <c r="Z10" s="4" t="s">
        <v>51</v>
      </c>
      <c r="AA10" s="10"/>
      <c r="AB10" s="4" t="s">
        <v>51</v>
      </c>
    </row>
    <row r="11" spans="1:28" ht="30" customHeight="1" x14ac:dyDescent="0.3">
      <c r="A11" s="6" t="s">
        <v>1572</v>
      </c>
      <c r="B11" s="6" t="s">
        <v>1570</v>
      </c>
      <c r="C11" s="6" t="s">
        <v>1571</v>
      </c>
      <c r="D11" s="8" t="s">
        <v>71</v>
      </c>
      <c r="E11" s="9">
        <v>4232</v>
      </c>
      <c r="F11" s="6" t="s">
        <v>51</v>
      </c>
      <c r="G11" s="9">
        <v>5811.6</v>
      </c>
      <c r="H11" s="6" t="s">
        <v>2478</v>
      </c>
      <c r="I11" s="9">
        <v>4837.3999999999996</v>
      </c>
      <c r="J11" s="6" t="s">
        <v>2479</v>
      </c>
      <c r="K11" s="9">
        <v>4736.62</v>
      </c>
      <c r="L11" s="6" t="s">
        <v>2480</v>
      </c>
      <c r="M11" s="9">
        <v>0</v>
      </c>
      <c r="N11" s="6" t="s">
        <v>51</v>
      </c>
      <c r="O11" s="9"/>
      <c r="P11" s="9"/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6" t="s">
        <v>2481</v>
      </c>
      <c r="X11" s="6" t="s">
        <v>51</v>
      </c>
      <c r="Y11" s="4" t="s">
        <v>51</v>
      </c>
      <c r="Z11" s="4" t="s">
        <v>51</v>
      </c>
      <c r="AA11" s="10"/>
      <c r="AB11" s="4" t="s">
        <v>51</v>
      </c>
    </row>
    <row r="12" spans="1:28" ht="30" customHeight="1" x14ac:dyDescent="0.3">
      <c r="A12" s="6" t="s">
        <v>107</v>
      </c>
      <c r="B12" s="6" t="s">
        <v>105</v>
      </c>
      <c r="C12" s="6" t="s">
        <v>106</v>
      </c>
      <c r="D12" s="8" t="s">
        <v>97</v>
      </c>
      <c r="E12" s="9">
        <v>0</v>
      </c>
      <c r="F12" s="6" t="s">
        <v>51</v>
      </c>
      <c r="G12" s="9">
        <v>0</v>
      </c>
      <c r="H12" s="6" t="s">
        <v>51</v>
      </c>
      <c r="I12" s="9">
        <v>0</v>
      </c>
      <c r="J12" s="6" t="s">
        <v>51</v>
      </c>
      <c r="K12" s="9">
        <v>0</v>
      </c>
      <c r="L12" s="6" t="s">
        <v>51</v>
      </c>
      <c r="M12" s="9">
        <v>363000</v>
      </c>
      <c r="N12" s="6" t="s">
        <v>524</v>
      </c>
      <c r="O12" s="9"/>
      <c r="P12" s="9"/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6" t="s">
        <v>2482</v>
      </c>
      <c r="X12" s="6" t="s">
        <v>51</v>
      </c>
      <c r="Y12" s="4" t="s">
        <v>51</v>
      </c>
      <c r="Z12" s="4" t="s">
        <v>51</v>
      </c>
      <c r="AA12" s="10"/>
      <c r="AB12" s="4" t="s">
        <v>51</v>
      </c>
    </row>
    <row r="13" spans="1:28" ht="30" customHeight="1" x14ac:dyDescent="0.3">
      <c r="A13" s="6" t="s">
        <v>2165</v>
      </c>
      <c r="B13" s="6" t="s">
        <v>105</v>
      </c>
      <c r="C13" s="6" t="s">
        <v>106</v>
      </c>
      <c r="D13" s="8" t="s">
        <v>999</v>
      </c>
      <c r="E13" s="9">
        <v>0</v>
      </c>
      <c r="F13" s="6" t="s">
        <v>51</v>
      </c>
      <c r="G13" s="9">
        <v>0</v>
      </c>
      <c r="H13" s="6" t="s">
        <v>51</v>
      </c>
      <c r="I13" s="9">
        <v>0</v>
      </c>
      <c r="J13" s="6" t="s">
        <v>51</v>
      </c>
      <c r="K13" s="9">
        <v>0</v>
      </c>
      <c r="L13" s="6" t="s">
        <v>51</v>
      </c>
      <c r="M13" s="9">
        <v>363</v>
      </c>
      <c r="N13" s="6" t="s">
        <v>524</v>
      </c>
      <c r="O13" s="9"/>
      <c r="P13" s="9"/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6" t="s">
        <v>2483</v>
      </c>
      <c r="X13" s="6" t="s">
        <v>51</v>
      </c>
      <c r="Y13" s="4" t="s">
        <v>51</v>
      </c>
      <c r="Z13" s="4" t="s">
        <v>51</v>
      </c>
      <c r="AA13" s="10"/>
      <c r="AB13" s="4" t="s">
        <v>51</v>
      </c>
    </row>
    <row r="14" spans="1:28" ht="30" customHeight="1" x14ac:dyDescent="0.3">
      <c r="A14" s="6" t="s">
        <v>2311</v>
      </c>
      <c r="B14" s="6" t="s">
        <v>105</v>
      </c>
      <c r="C14" s="6" t="s">
        <v>2310</v>
      </c>
      <c r="D14" s="8" t="s">
        <v>999</v>
      </c>
      <c r="E14" s="9">
        <v>0</v>
      </c>
      <c r="F14" s="6" t="s">
        <v>51</v>
      </c>
      <c r="G14" s="9">
        <v>0</v>
      </c>
      <c r="H14" s="6" t="s">
        <v>51</v>
      </c>
      <c r="I14" s="9">
        <v>0</v>
      </c>
      <c r="J14" s="6" t="s">
        <v>51</v>
      </c>
      <c r="K14" s="9">
        <v>0</v>
      </c>
      <c r="L14" s="6" t="s">
        <v>51</v>
      </c>
      <c r="M14" s="9">
        <v>1888</v>
      </c>
      <c r="N14" s="6" t="s">
        <v>524</v>
      </c>
      <c r="O14" s="9"/>
      <c r="P14" s="9"/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6" t="s">
        <v>2484</v>
      </c>
      <c r="X14" s="6" t="s">
        <v>51</v>
      </c>
      <c r="Y14" s="4" t="s">
        <v>51</v>
      </c>
      <c r="Z14" s="4" t="s">
        <v>51</v>
      </c>
      <c r="AA14" s="10"/>
      <c r="AB14" s="4" t="s">
        <v>51</v>
      </c>
    </row>
    <row r="15" spans="1:28" ht="30" customHeight="1" x14ac:dyDescent="0.3">
      <c r="A15" s="6" t="s">
        <v>2078</v>
      </c>
      <c r="B15" s="6" t="s">
        <v>2075</v>
      </c>
      <c r="C15" s="6" t="s">
        <v>2076</v>
      </c>
      <c r="D15" s="8" t="s">
        <v>86</v>
      </c>
      <c r="E15" s="9">
        <v>2500</v>
      </c>
      <c r="F15" s="6" t="s">
        <v>51</v>
      </c>
      <c r="G15" s="9">
        <v>4375</v>
      </c>
      <c r="H15" s="6" t="s">
        <v>2485</v>
      </c>
      <c r="I15" s="9">
        <v>3333.33</v>
      </c>
      <c r="J15" s="6" t="s">
        <v>2486</v>
      </c>
      <c r="K15" s="9">
        <v>2316.66</v>
      </c>
      <c r="L15" s="6" t="s">
        <v>2487</v>
      </c>
      <c r="M15" s="9">
        <v>0</v>
      </c>
      <c r="N15" s="6" t="s">
        <v>51</v>
      </c>
      <c r="O15" s="9"/>
      <c r="P15" s="9"/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6" t="s">
        <v>2488</v>
      </c>
      <c r="X15" s="6" t="s">
        <v>2077</v>
      </c>
      <c r="Y15" s="4" t="s">
        <v>51</v>
      </c>
      <c r="Z15" s="4" t="s">
        <v>51</v>
      </c>
      <c r="AA15" s="10"/>
      <c r="AB15" s="4" t="s">
        <v>51</v>
      </c>
    </row>
    <row r="16" spans="1:28" ht="30" customHeight="1" x14ac:dyDescent="0.3">
      <c r="A16" s="6" t="s">
        <v>2275</v>
      </c>
      <c r="B16" s="6" t="s">
        <v>2273</v>
      </c>
      <c r="C16" s="6" t="s">
        <v>2274</v>
      </c>
      <c r="D16" s="8" t="s">
        <v>1359</v>
      </c>
      <c r="E16" s="9">
        <v>0</v>
      </c>
      <c r="F16" s="6" t="s">
        <v>51</v>
      </c>
      <c r="G16" s="9">
        <v>0</v>
      </c>
      <c r="H16" s="6" t="s">
        <v>51</v>
      </c>
      <c r="I16" s="9">
        <v>0</v>
      </c>
      <c r="J16" s="6" t="s">
        <v>51</v>
      </c>
      <c r="K16" s="9">
        <v>3752</v>
      </c>
      <c r="L16" s="6" t="s">
        <v>2489</v>
      </c>
      <c r="M16" s="9">
        <v>0</v>
      </c>
      <c r="N16" s="6" t="s">
        <v>51</v>
      </c>
      <c r="O16" s="9"/>
      <c r="P16" s="9"/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6" t="s">
        <v>2490</v>
      </c>
      <c r="X16" s="6" t="s">
        <v>51</v>
      </c>
      <c r="Y16" s="4" t="s">
        <v>51</v>
      </c>
      <c r="Z16" s="4" t="s">
        <v>51</v>
      </c>
      <c r="AA16" s="10"/>
      <c r="AB16" s="4" t="s">
        <v>51</v>
      </c>
    </row>
    <row r="17" spans="1:28" ht="30" customHeight="1" x14ac:dyDescent="0.3">
      <c r="A17" s="6" t="s">
        <v>2100</v>
      </c>
      <c r="B17" s="6" t="s">
        <v>2098</v>
      </c>
      <c r="C17" s="6" t="s">
        <v>2099</v>
      </c>
      <c r="D17" s="8" t="s">
        <v>1359</v>
      </c>
      <c r="E17" s="9">
        <v>1590</v>
      </c>
      <c r="F17" s="6" t="s">
        <v>2491</v>
      </c>
      <c r="G17" s="9">
        <v>1839.09</v>
      </c>
      <c r="H17" s="6" t="s">
        <v>2485</v>
      </c>
      <c r="I17" s="9">
        <v>1822.72</v>
      </c>
      <c r="J17" s="6" t="s">
        <v>2492</v>
      </c>
      <c r="K17" s="9">
        <v>0</v>
      </c>
      <c r="L17" s="6" t="s">
        <v>51</v>
      </c>
      <c r="M17" s="9">
        <v>0</v>
      </c>
      <c r="N17" s="6" t="s">
        <v>51</v>
      </c>
      <c r="O17" s="9"/>
      <c r="P17" s="9"/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6" t="s">
        <v>2493</v>
      </c>
      <c r="X17" s="6" t="s">
        <v>51</v>
      </c>
      <c r="Y17" s="4" t="s">
        <v>51</v>
      </c>
      <c r="Z17" s="4" t="s">
        <v>51</v>
      </c>
      <c r="AA17" s="10"/>
      <c r="AB17" s="4" t="s">
        <v>51</v>
      </c>
    </row>
    <row r="18" spans="1:28" ht="30" customHeight="1" x14ac:dyDescent="0.3">
      <c r="A18" s="6" t="s">
        <v>2082</v>
      </c>
      <c r="B18" s="6" t="s">
        <v>2080</v>
      </c>
      <c r="C18" s="6" t="s">
        <v>2081</v>
      </c>
      <c r="D18" s="8" t="s">
        <v>999</v>
      </c>
      <c r="E18" s="9">
        <v>2076</v>
      </c>
      <c r="F18" s="6" t="s">
        <v>51</v>
      </c>
      <c r="G18" s="9">
        <v>0</v>
      </c>
      <c r="H18" s="6" t="s">
        <v>51</v>
      </c>
      <c r="I18" s="9">
        <v>0</v>
      </c>
      <c r="J18" s="6" t="s">
        <v>51</v>
      </c>
      <c r="K18" s="9">
        <v>0</v>
      </c>
      <c r="L18" s="6" t="s">
        <v>51</v>
      </c>
      <c r="M18" s="9">
        <v>0</v>
      </c>
      <c r="N18" s="6" t="s">
        <v>51</v>
      </c>
      <c r="O18" s="9"/>
      <c r="P18" s="9"/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6" t="s">
        <v>2494</v>
      </c>
      <c r="X18" s="6" t="s">
        <v>51</v>
      </c>
      <c r="Y18" s="4" t="s">
        <v>51</v>
      </c>
      <c r="Z18" s="4" t="s">
        <v>51</v>
      </c>
      <c r="AA18" s="10"/>
      <c r="AB18" s="4" t="s">
        <v>51</v>
      </c>
    </row>
    <row r="19" spans="1:28" ht="30" customHeight="1" x14ac:dyDescent="0.3">
      <c r="A19" s="6" t="s">
        <v>1099</v>
      </c>
      <c r="B19" s="6" t="s">
        <v>1097</v>
      </c>
      <c r="C19" s="6" t="s">
        <v>1098</v>
      </c>
      <c r="D19" s="8" t="s">
        <v>999</v>
      </c>
      <c r="E19" s="9">
        <v>3397</v>
      </c>
      <c r="F19" s="6" t="s">
        <v>51</v>
      </c>
      <c r="G19" s="9">
        <v>3297</v>
      </c>
      <c r="H19" s="6" t="s">
        <v>2495</v>
      </c>
      <c r="I19" s="9">
        <v>4500</v>
      </c>
      <c r="J19" s="6" t="s">
        <v>2496</v>
      </c>
      <c r="K19" s="9">
        <v>3950</v>
      </c>
      <c r="L19" s="6" t="s">
        <v>2497</v>
      </c>
      <c r="M19" s="9">
        <v>0</v>
      </c>
      <c r="N19" s="6" t="s">
        <v>51</v>
      </c>
      <c r="O19" s="9"/>
      <c r="P19" s="9"/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6" t="s">
        <v>2498</v>
      </c>
      <c r="X19" s="6" t="s">
        <v>51</v>
      </c>
      <c r="Y19" s="4" t="s">
        <v>51</v>
      </c>
      <c r="Z19" s="4" t="s">
        <v>51</v>
      </c>
      <c r="AA19" s="10"/>
      <c r="AB19" s="4" t="s">
        <v>51</v>
      </c>
    </row>
    <row r="20" spans="1:28" ht="30" customHeight="1" x14ac:dyDescent="0.3">
      <c r="A20" s="6" t="s">
        <v>995</v>
      </c>
      <c r="B20" s="6" t="s">
        <v>993</v>
      </c>
      <c r="C20" s="6" t="s">
        <v>994</v>
      </c>
      <c r="D20" s="8" t="s">
        <v>71</v>
      </c>
      <c r="E20" s="9">
        <v>479</v>
      </c>
      <c r="F20" s="6" t="s">
        <v>51</v>
      </c>
      <c r="G20" s="9">
        <v>0</v>
      </c>
      <c r="H20" s="6" t="s">
        <v>51</v>
      </c>
      <c r="I20" s="9">
        <v>0</v>
      </c>
      <c r="J20" s="6" t="s">
        <v>51</v>
      </c>
      <c r="K20" s="9">
        <v>0</v>
      </c>
      <c r="L20" s="6" t="s">
        <v>51</v>
      </c>
      <c r="M20" s="9">
        <v>0</v>
      </c>
      <c r="N20" s="6" t="s">
        <v>51</v>
      </c>
      <c r="O20" s="9"/>
      <c r="P20" s="9"/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6" t="s">
        <v>2499</v>
      </c>
      <c r="X20" s="6" t="s">
        <v>51</v>
      </c>
      <c r="Y20" s="4" t="s">
        <v>51</v>
      </c>
      <c r="Z20" s="4" t="s">
        <v>51</v>
      </c>
      <c r="AA20" s="10"/>
      <c r="AB20" s="4" t="s">
        <v>51</v>
      </c>
    </row>
    <row r="21" spans="1:28" ht="30" customHeight="1" x14ac:dyDescent="0.3">
      <c r="A21" s="6" t="s">
        <v>98</v>
      </c>
      <c r="B21" s="6" t="s">
        <v>95</v>
      </c>
      <c r="C21" s="6" t="s">
        <v>96</v>
      </c>
      <c r="D21" s="8" t="s">
        <v>97</v>
      </c>
      <c r="E21" s="9">
        <v>0</v>
      </c>
      <c r="F21" s="6" t="s">
        <v>51</v>
      </c>
      <c r="G21" s="9">
        <v>990000</v>
      </c>
      <c r="H21" s="6" t="s">
        <v>2500</v>
      </c>
      <c r="I21" s="9">
        <v>1032000</v>
      </c>
      <c r="J21" s="6" t="s">
        <v>2501</v>
      </c>
      <c r="K21" s="9">
        <v>1005000</v>
      </c>
      <c r="L21" s="6" t="s">
        <v>2502</v>
      </c>
      <c r="M21" s="9">
        <v>0</v>
      </c>
      <c r="N21" s="6" t="s">
        <v>51</v>
      </c>
      <c r="O21" s="9"/>
      <c r="P21" s="9"/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6" t="s">
        <v>2503</v>
      </c>
      <c r="X21" s="6" t="s">
        <v>51</v>
      </c>
      <c r="Y21" s="4" t="s">
        <v>51</v>
      </c>
      <c r="Z21" s="4" t="s">
        <v>51</v>
      </c>
      <c r="AA21" s="10"/>
      <c r="AB21" s="4" t="s">
        <v>51</v>
      </c>
    </row>
    <row r="22" spans="1:28" ht="30" customHeight="1" x14ac:dyDescent="0.3">
      <c r="A22" s="6" t="s">
        <v>2087</v>
      </c>
      <c r="B22" s="6" t="s">
        <v>2085</v>
      </c>
      <c r="C22" s="6" t="s">
        <v>2086</v>
      </c>
      <c r="D22" s="8" t="s">
        <v>999</v>
      </c>
      <c r="E22" s="9">
        <v>0</v>
      </c>
      <c r="F22" s="6" t="s">
        <v>51</v>
      </c>
      <c r="G22" s="9">
        <v>1440</v>
      </c>
      <c r="H22" s="6" t="s">
        <v>2504</v>
      </c>
      <c r="I22" s="9">
        <v>1827.22</v>
      </c>
      <c r="J22" s="6" t="s">
        <v>2505</v>
      </c>
      <c r="K22" s="9">
        <v>1480</v>
      </c>
      <c r="L22" s="6" t="s">
        <v>575</v>
      </c>
      <c r="M22" s="9">
        <v>0</v>
      </c>
      <c r="N22" s="6" t="s">
        <v>51</v>
      </c>
      <c r="O22" s="9"/>
      <c r="P22" s="9"/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6" t="s">
        <v>2506</v>
      </c>
      <c r="X22" s="6" t="s">
        <v>51</v>
      </c>
      <c r="Y22" s="4" t="s">
        <v>51</v>
      </c>
      <c r="Z22" s="4" t="s">
        <v>51</v>
      </c>
      <c r="AA22" s="10"/>
      <c r="AB22" s="4" t="s">
        <v>51</v>
      </c>
    </row>
    <row r="23" spans="1:28" ht="30" customHeight="1" x14ac:dyDescent="0.3">
      <c r="A23" s="6" t="s">
        <v>125</v>
      </c>
      <c r="B23" s="6" t="s">
        <v>122</v>
      </c>
      <c r="C23" s="6" t="s">
        <v>123</v>
      </c>
      <c r="D23" s="8" t="s">
        <v>97</v>
      </c>
      <c r="E23" s="9">
        <v>0</v>
      </c>
      <c r="F23" s="6" t="s">
        <v>2507</v>
      </c>
      <c r="G23" s="9">
        <v>1320000</v>
      </c>
      <c r="H23" s="6" t="s">
        <v>2504</v>
      </c>
      <c r="I23" s="9">
        <v>1310000</v>
      </c>
      <c r="J23" s="6" t="s">
        <v>2505</v>
      </c>
      <c r="K23" s="9">
        <v>1300000</v>
      </c>
      <c r="L23" s="6" t="s">
        <v>575</v>
      </c>
      <c r="M23" s="9">
        <v>0</v>
      </c>
      <c r="N23" s="6" t="s">
        <v>2508</v>
      </c>
      <c r="O23" s="9"/>
      <c r="P23" s="9"/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6" t="s">
        <v>2509</v>
      </c>
      <c r="X23" s="6" t="s">
        <v>124</v>
      </c>
      <c r="Y23" s="4" t="s">
        <v>51</v>
      </c>
      <c r="Z23" s="4" t="s">
        <v>51</v>
      </c>
      <c r="AA23" s="10"/>
      <c r="AB23" s="4" t="s">
        <v>51</v>
      </c>
    </row>
    <row r="24" spans="1:28" ht="30" customHeight="1" x14ac:dyDescent="0.3">
      <c r="A24" s="6" t="s">
        <v>129</v>
      </c>
      <c r="B24" s="6" t="s">
        <v>127</v>
      </c>
      <c r="C24" s="6" t="s">
        <v>128</v>
      </c>
      <c r="D24" s="8" t="s">
        <v>97</v>
      </c>
      <c r="E24" s="9">
        <v>1126741</v>
      </c>
      <c r="F24" s="6" t="s">
        <v>2510</v>
      </c>
      <c r="G24" s="9">
        <v>1150000</v>
      </c>
      <c r="H24" s="6" t="s">
        <v>2511</v>
      </c>
      <c r="I24" s="9">
        <v>1164600</v>
      </c>
      <c r="J24" s="6" t="s">
        <v>2512</v>
      </c>
      <c r="K24" s="9">
        <v>1150000</v>
      </c>
      <c r="L24" s="6" t="s">
        <v>2513</v>
      </c>
      <c r="M24" s="9">
        <v>0</v>
      </c>
      <c r="N24" s="6" t="s">
        <v>2508</v>
      </c>
      <c r="O24" s="9"/>
      <c r="P24" s="9"/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6" t="s">
        <v>2514</v>
      </c>
      <c r="X24" s="6" t="s">
        <v>51</v>
      </c>
      <c r="Y24" s="4" t="s">
        <v>51</v>
      </c>
      <c r="Z24" s="4" t="s">
        <v>51</v>
      </c>
      <c r="AA24" s="10"/>
      <c r="AB24" s="4" t="s">
        <v>51</v>
      </c>
    </row>
    <row r="25" spans="1:28" ht="30" customHeight="1" x14ac:dyDescent="0.3">
      <c r="A25" s="6" t="s">
        <v>1130</v>
      </c>
      <c r="B25" s="6" t="s">
        <v>1128</v>
      </c>
      <c r="C25" s="6" t="s">
        <v>1129</v>
      </c>
      <c r="D25" s="8" t="s">
        <v>999</v>
      </c>
      <c r="E25" s="9">
        <v>0</v>
      </c>
      <c r="F25" s="6" t="s">
        <v>51</v>
      </c>
      <c r="G25" s="9">
        <v>660</v>
      </c>
      <c r="H25" s="6" t="s">
        <v>2515</v>
      </c>
      <c r="I25" s="9">
        <v>660</v>
      </c>
      <c r="J25" s="6" t="s">
        <v>2516</v>
      </c>
      <c r="K25" s="9">
        <v>660</v>
      </c>
      <c r="L25" s="6" t="s">
        <v>2517</v>
      </c>
      <c r="M25" s="9">
        <v>0</v>
      </c>
      <c r="N25" s="6" t="s">
        <v>51</v>
      </c>
      <c r="O25" s="9"/>
      <c r="P25" s="9"/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6" t="s">
        <v>2518</v>
      </c>
      <c r="X25" s="6" t="s">
        <v>51</v>
      </c>
      <c r="Y25" s="4" t="s">
        <v>51</v>
      </c>
      <c r="Z25" s="4" t="s">
        <v>51</v>
      </c>
      <c r="AA25" s="10"/>
      <c r="AB25" s="4" t="s">
        <v>51</v>
      </c>
    </row>
    <row r="26" spans="1:28" ht="30" customHeight="1" x14ac:dyDescent="0.3">
      <c r="A26" s="6" t="s">
        <v>2037</v>
      </c>
      <c r="B26" s="6" t="s">
        <v>521</v>
      </c>
      <c r="C26" s="6" t="s">
        <v>2036</v>
      </c>
      <c r="D26" s="8" t="s">
        <v>999</v>
      </c>
      <c r="E26" s="9">
        <v>0</v>
      </c>
      <c r="F26" s="6" t="s">
        <v>51</v>
      </c>
      <c r="G26" s="9">
        <v>0</v>
      </c>
      <c r="H26" s="6" t="s">
        <v>51</v>
      </c>
      <c r="I26" s="9">
        <v>0</v>
      </c>
      <c r="J26" s="6" t="s">
        <v>51</v>
      </c>
      <c r="K26" s="9">
        <v>0</v>
      </c>
      <c r="L26" s="6" t="s">
        <v>51</v>
      </c>
      <c r="M26" s="9">
        <v>0</v>
      </c>
      <c r="N26" s="6" t="s">
        <v>51</v>
      </c>
      <c r="O26" s="9"/>
      <c r="P26" s="9"/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6" t="s">
        <v>2519</v>
      </c>
      <c r="X26" s="6" t="s">
        <v>1204</v>
      </c>
      <c r="Y26" s="4" t="s">
        <v>51</v>
      </c>
      <c r="Z26" s="4" t="s">
        <v>51</v>
      </c>
      <c r="AA26" s="10"/>
      <c r="AB26" s="4" t="s">
        <v>51</v>
      </c>
    </row>
    <row r="27" spans="1:28" ht="30" customHeight="1" x14ac:dyDescent="0.3">
      <c r="A27" s="6" t="s">
        <v>525</v>
      </c>
      <c r="B27" s="6" t="s">
        <v>521</v>
      </c>
      <c r="C27" s="6" t="s">
        <v>522</v>
      </c>
      <c r="D27" s="8" t="s">
        <v>523</v>
      </c>
      <c r="E27" s="9">
        <v>0</v>
      </c>
      <c r="F27" s="6" t="s">
        <v>51</v>
      </c>
      <c r="G27" s="9">
        <v>0</v>
      </c>
      <c r="H27" s="6" t="s">
        <v>51</v>
      </c>
      <c r="I27" s="9">
        <v>0</v>
      </c>
      <c r="J27" s="6" t="s">
        <v>51</v>
      </c>
      <c r="K27" s="9">
        <v>0</v>
      </c>
      <c r="L27" s="6" t="s">
        <v>51</v>
      </c>
      <c r="M27" s="9">
        <v>7545</v>
      </c>
      <c r="N27" s="6" t="s">
        <v>51</v>
      </c>
      <c r="O27" s="9"/>
      <c r="P27" s="9"/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6" t="s">
        <v>2520</v>
      </c>
      <c r="X27" s="6" t="s">
        <v>524</v>
      </c>
      <c r="Y27" s="4" t="s">
        <v>51</v>
      </c>
      <c r="Z27" s="4" t="s">
        <v>51</v>
      </c>
      <c r="AA27" s="10"/>
      <c r="AB27" s="4" t="s">
        <v>51</v>
      </c>
    </row>
    <row r="28" spans="1:28" ht="30" customHeight="1" x14ac:dyDescent="0.3">
      <c r="A28" s="6" t="s">
        <v>2234</v>
      </c>
      <c r="B28" s="6" t="s">
        <v>2232</v>
      </c>
      <c r="C28" s="6" t="s">
        <v>2233</v>
      </c>
      <c r="D28" s="8" t="s">
        <v>999</v>
      </c>
      <c r="E28" s="9">
        <v>0</v>
      </c>
      <c r="F28" s="6" t="s">
        <v>51</v>
      </c>
      <c r="G28" s="9">
        <v>280</v>
      </c>
      <c r="H28" s="6" t="s">
        <v>2515</v>
      </c>
      <c r="I28" s="9">
        <v>240</v>
      </c>
      <c r="J28" s="6" t="s">
        <v>2521</v>
      </c>
      <c r="K28" s="9">
        <v>240</v>
      </c>
      <c r="L28" s="6" t="s">
        <v>2522</v>
      </c>
      <c r="M28" s="9">
        <v>0</v>
      </c>
      <c r="N28" s="6" t="s">
        <v>51</v>
      </c>
      <c r="O28" s="9"/>
      <c r="P28" s="9"/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6" t="s">
        <v>2523</v>
      </c>
      <c r="X28" s="6" t="s">
        <v>51</v>
      </c>
      <c r="Y28" s="4" t="s">
        <v>51</v>
      </c>
      <c r="Z28" s="4" t="s">
        <v>51</v>
      </c>
      <c r="AA28" s="10"/>
      <c r="AB28" s="4" t="s">
        <v>51</v>
      </c>
    </row>
    <row r="29" spans="1:28" ht="30" customHeight="1" x14ac:dyDescent="0.3">
      <c r="A29" s="6" t="s">
        <v>2237</v>
      </c>
      <c r="B29" s="6" t="s">
        <v>2232</v>
      </c>
      <c r="C29" s="6" t="s">
        <v>2236</v>
      </c>
      <c r="D29" s="8" t="s">
        <v>999</v>
      </c>
      <c r="E29" s="9">
        <v>0</v>
      </c>
      <c r="F29" s="6" t="s">
        <v>51</v>
      </c>
      <c r="G29" s="9">
        <v>292</v>
      </c>
      <c r="H29" s="6" t="s">
        <v>2515</v>
      </c>
      <c r="I29" s="9">
        <v>228</v>
      </c>
      <c r="J29" s="6" t="s">
        <v>2516</v>
      </c>
      <c r="K29" s="9">
        <v>228</v>
      </c>
      <c r="L29" s="6" t="s">
        <v>2522</v>
      </c>
      <c r="M29" s="9">
        <v>0</v>
      </c>
      <c r="N29" s="6" t="s">
        <v>51</v>
      </c>
      <c r="O29" s="9"/>
      <c r="P29" s="9"/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6" t="s">
        <v>2524</v>
      </c>
      <c r="X29" s="6" t="s">
        <v>51</v>
      </c>
      <c r="Y29" s="4" t="s">
        <v>51</v>
      </c>
      <c r="Z29" s="4" t="s">
        <v>51</v>
      </c>
      <c r="AA29" s="10"/>
      <c r="AB29" s="4" t="s">
        <v>51</v>
      </c>
    </row>
    <row r="30" spans="1:28" ht="30" customHeight="1" x14ac:dyDescent="0.3">
      <c r="A30" s="6" t="s">
        <v>1386</v>
      </c>
      <c r="B30" s="6" t="s">
        <v>1384</v>
      </c>
      <c r="C30" s="6" t="s">
        <v>1385</v>
      </c>
      <c r="D30" s="8" t="s">
        <v>71</v>
      </c>
      <c r="E30" s="9">
        <v>0</v>
      </c>
      <c r="F30" s="6" t="s">
        <v>51</v>
      </c>
      <c r="G30" s="9">
        <v>2170</v>
      </c>
      <c r="H30" s="6" t="s">
        <v>2525</v>
      </c>
      <c r="I30" s="9">
        <v>2101</v>
      </c>
      <c r="J30" s="6" t="s">
        <v>2526</v>
      </c>
      <c r="K30" s="9">
        <v>2280</v>
      </c>
      <c r="L30" s="6" t="s">
        <v>2504</v>
      </c>
      <c r="M30" s="9">
        <v>0</v>
      </c>
      <c r="N30" s="6" t="s">
        <v>51</v>
      </c>
      <c r="O30" s="9"/>
      <c r="P30" s="9"/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6" t="s">
        <v>2527</v>
      </c>
      <c r="X30" s="6" t="s">
        <v>51</v>
      </c>
      <c r="Y30" s="4" t="s">
        <v>51</v>
      </c>
      <c r="Z30" s="4" t="s">
        <v>51</v>
      </c>
      <c r="AA30" s="10"/>
      <c r="AB30" s="4" t="s">
        <v>51</v>
      </c>
    </row>
    <row r="31" spans="1:28" ht="30" customHeight="1" x14ac:dyDescent="0.3">
      <c r="A31" s="6" t="s">
        <v>1412</v>
      </c>
      <c r="B31" s="6" t="s">
        <v>1410</v>
      </c>
      <c r="C31" s="6" t="s">
        <v>1411</v>
      </c>
      <c r="D31" s="8" t="s">
        <v>942</v>
      </c>
      <c r="E31" s="9">
        <v>0</v>
      </c>
      <c r="F31" s="6" t="s">
        <v>51</v>
      </c>
      <c r="G31" s="9">
        <v>4300</v>
      </c>
      <c r="H31" s="6" t="s">
        <v>2528</v>
      </c>
      <c r="I31" s="9">
        <v>0</v>
      </c>
      <c r="J31" s="6" t="s">
        <v>51</v>
      </c>
      <c r="K31" s="9">
        <v>0</v>
      </c>
      <c r="L31" s="6" t="s">
        <v>51</v>
      </c>
      <c r="M31" s="9">
        <v>0</v>
      </c>
      <c r="N31" s="6" t="s">
        <v>51</v>
      </c>
      <c r="O31" s="9"/>
      <c r="P31" s="9"/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6" t="s">
        <v>2529</v>
      </c>
      <c r="X31" s="6" t="s">
        <v>51</v>
      </c>
      <c r="Y31" s="4" t="s">
        <v>51</v>
      </c>
      <c r="Z31" s="4" t="s">
        <v>51</v>
      </c>
      <c r="AA31" s="10"/>
      <c r="AB31" s="4" t="s">
        <v>51</v>
      </c>
    </row>
    <row r="32" spans="1:28" ht="30" customHeight="1" x14ac:dyDescent="0.3">
      <c r="A32" s="6" t="s">
        <v>181</v>
      </c>
      <c r="B32" s="6" t="s">
        <v>178</v>
      </c>
      <c r="C32" s="6" t="s">
        <v>179</v>
      </c>
      <c r="D32" s="8" t="s">
        <v>180</v>
      </c>
      <c r="E32" s="9">
        <v>0</v>
      </c>
      <c r="F32" s="6" t="s">
        <v>51</v>
      </c>
      <c r="G32" s="9">
        <v>85</v>
      </c>
      <c r="H32" s="6" t="s">
        <v>2530</v>
      </c>
      <c r="I32" s="9">
        <v>85</v>
      </c>
      <c r="J32" s="6" t="s">
        <v>2531</v>
      </c>
      <c r="K32" s="9">
        <v>0</v>
      </c>
      <c r="L32" s="6" t="s">
        <v>51</v>
      </c>
      <c r="M32" s="9">
        <v>0</v>
      </c>
      <c r="N32" s="6" t="s">
        <v>51</v>
      </c>
      <c r="O32" s="9"/>
      <c r="P32" s="9"/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6" t="s">
        <v>2532</v>
      </c>
      <c r="X32" s="6" t="s">
        <v>51</v>
      </c>
      <c r="Y32" s="4" t="s">
        <v>51</v>
      </c>
      <c r="Z32" s="4" t="s">
        <v>51</v>
      </c>
      <c r="AA32" s="10"/>
      <c r="AB32" s="4" t="s">
        <v>51</v>
      </c>
    </row>
    <row r="33" spans="1:28" ht="30" customHeight="1" x14ac:dyDescent="0.3">
      <c r="A33" s="6" t="s">
        <v>1205</v>
      </c>
      <c r="B33" s="6" t="s">
        <v>178</v>
      </c>
      <c r="C33" s="6" t="s">
        <v>1203</v>
      </c>
      <c r="D33" s="8" t="s">
        <v>180</v>
      </c>
      <c r="E33" s="9">
        <v>0</v>
      </c>
      <c r="F33" s="6" t="s">
        <v>51</v>
      </c>
      <c r="G33" s="9">
        <v>0</v>
      </c>
      <c r="H33" s="6" t="s">
        <v>51</v>
      </c>
      <c r="I33" s="9">
        <v>0</v>
      </c>
      <c r="J33" s="6" t="s">
        <v>51</v>
      </c>
      <c r="K33" s="9">
        <v>0</v>
      </c>
      <c r="L33" s="6" t="s">
        <v>51</v>
      </c>
      <c r="M33" s="9">
        <v>0</v>
      </c>
      <c r="N33" s="6" t="s">
        <v>51</v>
      </c>
      <c r="O33" s="9"/>
      <c r="P33" s="9"/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6" t="s">
        <v>2533</v>
      </c>
      <c r="X33" s="6" t="s">
        <v>1204</v>
      </c>
      <c r="Y33" s="4" t="s">
        <v>51</v>
      </c>
      <c r="Z33" s="4" t="s">
        <v>51</v>
      </c>
      <c r="AA33" s="10"/>
      <c r="AB33" s="4" t="s">
        <v>51</v>
      </c>
    </row>
    <row r="34" spans="1:28" ht="30" customHeight="1" x14ac:dyDescent="0.3">
      <c r="A34" s="6" t="s">
        <v>1219</v>
      </c>
      <c r="B34" s="6" t="s">
        <v>1217</v>
      </c>
      <c r="C34" s="6" t="s">
        <v>1218</v>
      </c>
      <c r="D34" s="8" t="s">
        <v>71</v>
      </c>
      <c r="E34" s="9">
        <v>0</v>
      </c>
      <c r="F34" s="6" t="s">
        <v>51</v>
      </c>
      <c r="G34" s="9">
        <v>57000</v>
      </c>
      <c r="H34" s="6" t="s">
        <v>2534</v>
      </c>
      <c r="I34" s="9">
        <v>57000</v>
      </c>
      <c r="J34" s="6" t="s">
        <v>2535</v>
      </c>
      <c r="K34" s="9">
        <v>37000</v>
      </c>
      <c r="L34" s="6" t="s">
        <v>2536</v>
      </c>
      <c r="M34" s="9">
        <v>0</v>
      </c>
      <c r="N34" s="6" t="s">
        <v>51</v>
      </c>
      <c r="O34" s="9"/>
      <c r="P34" s="9"/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6" t="s">
        <v>2537</v>
      </c>
      <c r="X34" s="6" t="s">
        <v>51</v>
      </c>
      <c r="Y34" s="4" t="s">
        <v>51</v>
      </c>
      <c r="Z34" s="4" t="s">
        <v>51</v>
      </c>
      <c r="AA34" s="10"/>
      <c r="AB34" s="4" t="s">
        <v>51</v>
      </c>
    </row>
    <row r="35" spans="1:28" ht="30" customHeight="1" x14ac:dyDescent="0.3">
      <c r="A35" s="6" t="s">
        <v>1264</v>
      </c>
      <c r="B35" s="6" t="s">
        <v>1217</v>
      </c>
      <c r="C35" s="6" t="s">
        <v>1263</v>
      </c>
      <c r="D35" s="8" t="s">
        <v>71</v>
      </c>
      <c r="E35" s="9">
        <v>0</v>
      </c>
      <c r="F35" s="6" t="s">
        <v>51</v>
      </c>
      <c r="G35" s="9">
        <v>151500</v>
      </c>
      <c r="H35" s="6" t="s">
        <v>2534</v>
      </c>
      <c r="I35" s="9">
        <v>151500</v>
      </c>
      <c r="J35" s="6" t="s">
        <v>2535</v>
      </c>
      <c r="K35" s="9">
        <v>108000</v>
      </c>
      <c r="L35" s="6" t="s">
        <v>2536</v>
      </c>
      <c r="M35" s="9">
        <v>0</v>
      </c>
      <c r="N35" s="6" t="s">
        <v>51</v>
      </c>
      <c r="O35" s="9"/>
      <c r="P35" s="9"/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6" t="s">
        <v>2538</v>
      </c>
      <c r="X35" s="6" t="s">
        <v>51</v>
      </c>
      <c r="Y35" s="4" t="s">
        <v>51</v>
      </c>
      <c r="Z35" s="4" t="s">
        <v>51</v>
      </c>
      <c r="AA35" s="10"/>
      <c r="AB35" s="4" t="s">
        <v>51</v>
      </c>
    </row>
    <row r="36" spans="1:28" ht="30" customHeight="1" x14ac:dyDescent="0.3">
      <c r="A36" s="6" t="s">
        <v>1258</v>
      </c>
      <c r="B36" s="6" t="s">
        <v>1217</v>
      </c>
      <c r="C36" s="6" t="s">
        <v>1257</v>
      </c>
      <c r="D36" s="8" t="s">
        <v>71</v>
      </c>
      <c r="E36" s="9">
        <v>0</v>
      </c>
      <c r="F36" s="6" t="s">
        <v>51</v>
      </c>
      <c r="G36" s="9">
        <v>88500</v>
      </c>
      <c r="H36" s="6" t="s">
        <v>2534</v>
      </c>
      <c r="I36" s="9">
        <v>88500</v>
      </c>
      <c r="J36" s="6" t="s">
        <v>2535</v>
      </c>
      <c r="K36" s="9">
        <v>0</v>
      </c>
      <c r="L36" s="6" t="s">
        <v>51</v>
      </c>
      <c r="M36" s="9">
        <v>0</v>
      </c>
      <c r="N36" s="6" t="s">
        <v>51</v>
      </c>
      <c r="O36" s="9"/>
      <c r="P36" s="9"/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6" t="s">
        <v>2539</v>
      </c>
      <c r="X36" s="6" t="s">
        <v>51</v>
      </c>
      <c r="Y36" s="4" t="s">
        <v>51</v>
      </c>
      <c r="Z36" s="4" t="s">
        <v>51</v>
      </c>
      <c r="AA36" s="10"/>
      <c r="AB36" s="4" t="s">
        <v>51</v>
      </c>
    </row>
    <row r="37" spans="1:28" ht="30" customHeight="1" x14ac:dyDescent="0.3">
      <c r="A37" s="6" t="s">
        <v>2428</v>
      </c>
      <c r="B37" s="6" t="s">
        <v>2426</v>
      </c>
      <c r="C37" s="6" t="s">
        <v>2427</v>
      </c>
      <c r="D37" s="8" t="s">
        <v>71</v>
      </c>
      <c r="E37" s="9">
        <v>0</v>
      </c>
      <c r="F37" s="6" t="s">
        <v>51</v>
      </c>
      <c r="G37" s="9">
        <v>4280</v>
      </c>
      <c r="H37" s="6" t="s">
        <v>2540</v>
      </c>
      <c r="I37" s="9">
        <v>4320</v>
      </c>
      <c r="J37" s="6" t="s">
        <v>2541</v>
      </c>
      <c r="K37" s="9">
        <v>0</v>
      </c>
      <c r="L37" s="6" t="s">
        <v>51</v>
      </c>
      <c r="M37" s="9">
        <v>0</v>
      </c>
      <c r="N37" s="6" t="s">
        <v>51</v>
      </c>
      <c r="O37" s="9"/>
      <c r="P37" s="9"/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6" t="s">
        <v>2542</v>
      </c>
      <c r="X37" s="6" t="s">
        <v>51</v>
      </c>
      <c r="Y37" s="4" t="s">
        <v>51</v>
      </c>
      <c r="Z37" s="4" t="s">
        <v>51</v>
      </c>
      <c r="AA37" s="10"/>
      <c r="AB37" s="4" t="s">
        <v>51</v>
      </c>
    </row>
    <row r="38" spans="1:28" ht="30" customHeight="1" x14ac:dyDescent="0.3">
      <c r="A38" s="6" t="s">
        <v>1467</v>
      </c>
      <c r="B38" s="6" t="s">
        <v>1465</v>
      </c>
      <c r="C38" s="6" t="s">
        <v>1466</v>
      </c>
      <c r="D38" s="8" t="s">
        <v>71</v>
      </c>
      <c r="E38" s="9">
        <v>0</v>
      </c>
      <c r="F38" s="6" t="s">
        <v>51</v>
      </c>
      <c r="G38" s="9">
        <v>25000</v>
      </c>
      <c r="H38" s="6" t="s">
        <v>2543</v>
      </c>
      <c r="I38" s="9">
        <v>0</v>
      </c>
      <c r="J38" s="6" t="s">
        <v>51</v>
      </c>
      <c r="K38" s="9">
        <v>0</v>
      </c>
      <c r="L38" s="6" t="s">
        <v>51</v>
      </c>
      <c r="M38" s="9">
        <v>0</v>
      </c>
      <c r="N38" s="6" t="s">
        <v>51</v>
      </c>
      <c r="O38" s="9"/>
      <c r="P38" s="9"/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6" t="s">
        <v>2544</v>
      </c>
      <c r="X38" s="6" t="s">
        <v>51</v>
      </c>
      <c r="Y38" s="4" t="s">
        <v>51</v>
      </c>
      <c r="Z38" s="4" t="s">
        <v>51</v>
      </c>
      <c r="AA38" s="10"/>
      <c r="AB38" s="4" t="s">
        <v>51</v>
      </c>
    </row>
    <row r="39" spans="1:28" ht="30" customHeight="1" x14ac:dyDescent="0.3">
      <c r="A39" s="6" t="s">
        <v>1397</v>
      </c>
      <c r="B39" s="6" t="s">
        <v>1395</v>
      </c>
      <c r="C39" s="6" t="s">
        <v>1396</v>
      </c>
      <c r="D39" s="8" t="s">
        <v>207</v>
      </c>
      <c r="E39" s="9">
        <v>0</v>
      </c>
      <c r="F39" s="6" t="s">
        <v>51</v>
      </c>
      <c r="G39" s="9">
        <v>2708</v>
      </c>
      <c r="H39" s="6" t="s">
        <v>2545</v>
      </c>
      <c r="I39" s="9">
        <v>2708</v>
      </c>
      <c r="J39" s="6" t="s">
        <v>2536</v>
      </c>
      <c r="K39" s="9">
        <v>0</v>
      </c>
      <c r="L39" s="6" t="s">
        <v>51</v>
      </c>
      <c r="M39" s="9">
        <v>0</v>
      </c>
      <c r="N39" s="6" t="s">
        <v>2546</v>
      </c>
      <c r="O39" s="9"/>
      <c r="P39" s="9"/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6" t="s">
        <v>2547</v>
      </c>
      <c r="X39" s="6" t="s">
        <v>51</v>
      </c>
      <c r="Y39" s="4" t="s">
        <v>51</v>
      </c>
      <c r="Z39" s="4" t="s">
        <v>51</v>
      </c>
      <c r="AA39" s="10"/>
      <c r="AB39" s="4" t="s">
        <v>51</v>
      </c>
    </row>
    <row r="40" spans="1:28" ht="30" customHeight="1" x14ac:dyDescent="0.3">
      <c r="A40" s="6" t="s">
        <v>435</v>
      </c>
      <c r="B40" s="6" t="s">
        <v>433</v>
      </c>
      <c r="C40" s="6" t="s">
        <v>434</v>
      </c>
      <c r="D40" s="8" t="s">
        <v>337</v>
      </c>
      <c r="E40" s="9">
        <v>30000</v>
      </c>
      <c r="F40" s="6" t="s">
        <v>51</v>
      </c>
      <c r="G40" s="9">
        <v>0</v>
      </c>
      <c r="H40" s="6" t="s">
        <v>51</v>
      </c>
      <c r="I40" s="9">
        <v>0</v>
      </c>
      <c r="J40" s="6" t="s">
        <v>51</v>
      </c>
      <c r="K40" s="9">
        <v>0</v>
      </c>
      <c r="L40" s="6" t="s">
        <v>51</v>
      </c>
      <c r="M40" s="9">
        <v>0</v>
      </c>
      <c r="N40" s="6" t="s">
        <v>51</v>
      </c>
      <c r="O40" s="9"/>
      <c r="P40" s="9"/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6" t="s">
        <v>2548</v>
      </c>
      <c r="X40" s="6" t="s">
        <v>51</v>
      </c>
      <c r="Y40" s="4" t="s">
        <v>51</v>
      </c>
      <c r="Z40" s="4" t="s">
        <v>51</v>
      </c>
      <c r="AA40" s="10"/>
      <c r="AB40" s="4" t="s">
        <v>51</v>
      </c>
    </row>
    <row r="41" spans="1:28" ht="30" customHeight="1" x14ac:dyDescent="0.3">
      <c r="A41" s="6" t="s">
        <v>2369</v>
      </c>
      <c r="B41" s="6" t="s">
        <v>859</v>
      </c>
      <c r="C41" s="6" t="s">
        <v>2368</v>
      </c>
      <c r="D41" s="8" t="s">
        <v>71</v>
      </c>
      <c r="E41" s="9">
        <v>3101</v>
      </c>
      <c r="F41" s="6" t="s">
        <v>51</v>
      </c>
      <c r="G41" s="9">
        <v>3101.85</v>
      </c>
      <c r="H41" s="6" t="s">
        <v>2549</v>
      </c>
      <c r="I41" s="9">
        <v>3238.88</v>
      </c>
      <c r="J41" s="6" t="s">
        <v>2550</v>
      </c>
      <c r="K41" s="9">
        <v>3425.92</v>
      </c>
      <c r="L41" s="6" t="s">
        <v>2551</v>
      </c>
      <c r="M41" s="9">
        <v>0</v>
      </c>
      <c r="N41" s="6" t="s">
        <v>51</v>
      </c>
      <c r="O41" s="9"/>
      <c r="P41" s="9"/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6" t="s">
        <v>2552</v>
      </c>
      <c r="X41" s="6" t="s">
        <v>51</v>
      </c>
      <c r="Y41" s="4" t="s">
        <v>51</v>
      </c>
      <c r="Z41" s="4" t="s">
        <v>51</v>
      </c>
      <c r="AA41" s="10"/>
      <c r="AB41" s="4" t="s">
        <v>51</v>
      </c>
    </row>
    <row r="42" spans="1:28" ht="30" customHeight="1" x14ac:dyDescent="0.3">
      <c r="A42" s="6" t="s">
        <v>2395</v>
      </c>
      <c r="B42" s="6" t="s">
        <v>859</v>
      </c>
      <c r="C42" s="6" t="s">
        <v>2394</v>
      </c>
      <c r="D42" s="8" t="s">
        <v>71</v>
      </c>
      <c r="E42" s="9">
        <v>6944</v>
      </c>
      <c r="F42" s="6" t="s">
        <v>51</v>
      </c>
      <c r="G42" s="9">
        <v>6944.44</v>
      </c>
      <c r="H42" s="6" t="s">
        <v>2549</v>
      </c>
      <c r="I42" s="9">
        <v>7824.07</v>
      </c>
      <c r="J42" s="6" t="s">
        <v>2550</v>
      </c>
      <c r="K42" s="9">
        <v>7824.07</v>
      </c>
      <c r="L42" s="6" t="s">
        <v>2551</v>
      </c>
      <c r="M42" s="9">
        <v>0</v>
      </c>
      <c r="N42" s="6" t="s">
        <v>51</v>
      </c>
      <c r="O42" s="9"/>
      <c r="P42" s="9"/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6" t="s">
        <v>2553</v>
      </c>
      <c r="X42" s="6" t="s">
        <v>51</v>
      </c>
      <c r="Y42" s="4" t="s">
        <v>51</v>
      </c>
      <c r="Z42" s="4" t="s">
        <v>51</v>
      </c>
      <c r="AA42" s="10"/>
      <c r="AB42" s="4" t="s">
        <v>51</v>
      </c>
    </row>
    <row r="43" spans="1:28" ht="30" customHeight="1" x14ac:dyDescent="0.3">
      <c r="A43" s="6" t="s">
        <v>1508</v>
      </c>
      <c r="B43" s="6" t="s">
        <v>1506</v>
      </c>
      <c r="C43" s="6" t="s">
        <v>1507</v>
      </c>
      <c r="D43" s="8" t="s">
        <v>71</v>
      </c>
      <c r="E43" s="9">
        <v>9736</v>
      </c>
      <c r="F43" s="6" t="s">
        <v>51</v>
      </c>
      <c r="G43" s="9">
        <v>10400</v>
      </c>
      <c r="H43" s="6" t="s">
        <v>2554</v>
      </c>
      <c r="I43" s="9">
        <v>0</v>
      </c>
      <c r="J43" s="6" t="s">
        <v>51</v>
      </c>
      <c r="K43" s="9">
        <v>0</v>
      </c>
      <c r="L43" s="6" t="s">
        <v>51</v>
      </c>
      <c r="M43" s="9">
        <v>0</v>
      </c>
      <c r="N43" s="6" t="s">
        <v>51</v>
      </c>
      <c r="O43" s="9"/>
      <c r="P43" s="9"/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6" t="s">
        <v>2555</v>
      </c>
      <c r="X43" s="6" t="s">
        <v>51</v>
      </c>
      <c r="Y43" s="4" t="s">
        <v>51</v>
      </c>
      <c r="Z43" s="4" t="s">
        <v>51</v>
      </c>
      <c r="AA43" s="10"/>
      <c r="AB43" s="4" t="s">
        <v>51</v>
      </c>
    </row>
    <row r="44" spans="1:28" ht="30" customHeight="1" x14ac:dyDescent="0.3">
      <c r="A44" s="6" t="s">
        <v>318</v>
      </c>
      <c r="B44" s="6" t="s">
        <v>316</v>
      </c>
      <c r="C44" s="6" t="s">
        <v>317</v>
      </c>
      <c r="D44" s="8" t="s">
        <v>71</v>
      </c>
      <c r="E44" s="9">
        <v>0</v>
      </c>
      <c r="F44" s="6" t="s">
        <v>51</v>
      </c>
      <c r="G44" s="9">
        <v>110000</v>
      </c>
      <c r="H44" s="6" t="s">
        <v>2556</v>
      </c>
      <c r="I44" s="9">
        <v>59800</v>
      </c>
      <c r="J44" s="6" t="s">
        <v>2557</v>
      </c>
      <c r="K44" s="9">
        <v>0</v>
      </c>
      <c r="L44" s="6" t="s">
        <v>51</v>
      </c>
      <c r="M44" s="9">
        <v>0</v>
      </c>
      <c r="N44" s="6" t="s">
        <v>51</v>
      </c>
      <c r="O44" s="9"/>
      <c r="P44" s="9"/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6" t="s">
        <v>2558</v>
      </c>
      <c r="X44" s="6" t="s">
        <v>302</v>
      </c>
      <c r="Y44" s="4" t="s">
        <v>51</v>
      </c>
      <c r="Z44" s="4" t="s">
        <v>51</v>
      </c>
      <c r="AA44" s="10"/>
      <c r="AB44" s="4" t="s">
        <v>51</v>
      </c>
    </row>
    <row r="45" spans="1:28" ht="30" customHeight="1" x14ac:dyDescent="0.3">
      <c r="A45" s="6" t="s">
        <v>1374</v>
      </c>
      <c r="B45" s="6" t="s">
        <v>1372</v>
      </c>
      <c r="C45" s="6" t="s">
        <v>1373</v>
      </c>
      <c r="D45" s="8" t="s">
        <v>207</v>
      </c>
      <c r="E45" s="9">
        <v>0</v>
      </c>
      <c r="F45" s="6" t="s">
        <v>51</v>
      </c>
      <c r="G45" s="9">
        <v>2480</v>
      </c>
      <c r="H45" s="6" t="s">
        <v>2559</v>
      </c>
      <c r="I45" s="9">
        <v>0</v>
      </c>
      <c r="J45" s="6" t="s">
        <v>51</v>
      </c>
      <c r="K45" s="9">
        <v>0</v>
      </c>
      <c r="L45" s="6" t="s">
        <v>51</v>
      </c>
      <c r="M45" s="9">
        <v>0</v>
      </c>
      <c r="N45" s="6" t="s">
        <v>2560</v>
      </c>
      <c r="O45" s="9"/>
      <c r="P45" s="9"/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6" t="s">
        <v>2561</v>
      </c>
      <c r="X45" s="6" t="s">
        <v>51</v>
      </c>
      <c r="Y45" s="4" t="s">
        <v>51</v>
      </c>
      <c r="Z45" s="4" t="s">
        <v>51</v>
      </c>
      <c r="AA45" s="10"/>
      <c r="AB45" s="4" t="s">
        <v>51</v>
      </c>
    </row>
    <row r="46" spans="1:28" ht="30" customHeight="1" x14ac:dyDescent="0.3">
      <c r="A46" s="6" t="s">
        <v>2413</v>
      </c>
      <c r="B46" s="6" t="s">
        <v>2411</v>
      </c>
      <c r="C46" s="6" t="s">
        <v>2412</v>
      </c>
      <c r="D46" s="8" t="s">
        <v>207</v>
      </c>
      <c r="E46" s="9">
        <v>0</v>
      </c>
      <c r="F46" s="6" t="s">
        <v>51</v>
      </c>
      <c r="G46" s="9">
        <v>1760</v>
      </c>
      <c r="H46" s="6" t="s">
        <v>2559</v>
      </c>
      <c r="I46" s="9">
        <v>0</v>
      </c>
      <c r="J46" s="6" t="s">
        <v>51</v>
      </c>
      <c r="K46" s="9">
        <v>0</v>
      </c>
      <c r="L46" s="6" t="s">
        <v>51</v>
      </c>
      <c r="M46" s="9">
        <v>0</v>
      </c>
      <c r="N46" s="6" t="s">
        <v>51</v>
      </c>
      <c r="O46" s="9"/>
      <c r="P46" s="9"/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6" t="s">
        <v>2562</v>
      </c>
      <c r="X46" s="6" t="s">
        <v>51</v>
      </c>
      <c r="Y46" s="4" t="s">
        <v>51</v>
      </c>
      <c r="Z46" s="4" t="s">
        <v>51</v>
      </c>
      <c r="AA46" s="10"/>
      <c r="AB46" s="4" t="s">
        <v>51</v>
      </c>
    </row>
    <row r="47" spans="1:28" ht="30" customHeight="1" x14ac:dyDescent="0.3">
      <c r="A47" s="6" t="s">
        <v>1434</v>
      </c>
      <c r="B47" s="6" t="s">
        <v>1432</v>
      </c>
      <c r="C47" s="6" t="s">
        <v>1433</v>
      </c>
      <c r="D47" s="8" t="s">
        <v>71</v>
      </c>
      <c r="E47" s="9">
        <v>0</v>
      </c>
      <c r="F47" s="6" t="s">
        <v>51</v>
      </c>
      <c r="G47" s="9">
        <v>0</v>
      </c>
      <c r="H47" s="6" t="s">
        <v>51</v>
      </c>
      <c r="I47" s="9">
        <v>0</v>
      </c>
      <c r="J47" s="6" t="s">
        <v>51</v>
      </c>
      <c r="K47" s="9">
        <v>135978</v>
      </c>
      <c r="L47" s="6" t="s">
        <v>2563</v>
      </c>
      <c r="M47" s="9">
        <v>0</v>
      </c>
      <c r="N47" s="6" t="s">
        <v>51</v>
      </c>
      <c r="O47" s="9"/>
      <c r="P47" s="9"/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6" t="s">
        <v>2564</v>
      </c>
      <c r="X47" s="6" t="s">
        <v>51</v>
      </c>
      <c r="Y47" s="4" t="s">
        <v>51</v>
      </c>
      <c r="Z47" s="4" t="s">
        <v>51</v>
      </c>
      <c r="AA47" s="10"/>
      <c r="AB47" s="4" t="s">
        <v>51</v>
      </c>
    </row>
    <row r="48" spans="1:28" ht="30" customHeight="1" x14ac:dyDescent="0.3">
      <c r="A48" s="6" t="s">
        <v>417</v>
      </c>
      <c r="B48" s="6" t="s">
        <v>414</v>
      </c>
      <c r="C48" s="6" t="s">
        <v>415</v>
      </c>
      <c r="D48" s="8" t="s">
        <v>71</v>
      </c>
      <c r="E48" s="9">
        <v>0</v>
      </c>
      <c r="F48" s="6" t="s">
        <v>51</v>
      </c>
      <c r="G48" s="9">
        <v>0</v>
      </c>
      <c r="H48" s="6" t="s">
        <v>51</v>
      </c>
      <c r="I48" s="9">
        <v>0</v>
      </c>
      <c r="J48" s="6" t="s">
        <v>51</v>
      </c>
      <c r="K48" s="9">
        <v>0</v>
      </c>
      <c r="L48" s="6" t="s">
        <v>51</v>
      </c>
      <c r="M48" s="9">
        <v>56000</v>
      </c>
      <c r="N48" s="6" t="s">
        <v>51</v>
      </c>
      <c r="O48" s="9"/>
      <c r="P48" s="9"/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6" t="s">
        <v>2565</v>
      </c>
      <c r="X48" s="6" t="s">
        <v>416</v>
      </c>
      <c r="Y48" s="4" t="s">
        <v>51</v>
      </c>
      <c r="Z48" s="4" t="s">
        <v>51</v>
      </c>
      <c r="AA48" s="10"/>
      <c r="AB48" s="4" t="s">
        <v>51</v>
      </c>
    </row>
    <row r="49" spans="1:28" ht="30" customHeight="1" x14ac:dyDescent="0.3">
      <c r="A49" s="6" t="s">
        <v>505</v>
      </c>
      <c r="B49" s="6" t="s">
        <v>503</v>
      </c>
      <c r="C49" s="6" t="s">
        <v>504</v>
      </c>
      <c r="D49" s="8" t="s">
        <v>71</v>
      </c>
      <c r="E49" s="9">
        <v>0</v>
      </c>
      <c r="F49" s="6" t="s">
        <v>51</v>
      </c>
      <c r="G49" s="9">
        <v>0</v>
      </c>
      <c r="H49" s="6" t="s">
        <v>51</v>
      </c>
      <c r="I49" s="9">
        <v>0</v>
      </c>
      <c r="J49" s="6" t="s">
        <v>51</v>
      </c>
      <c r="K49" s="9">
        <v>140000</v>
      </c>
      <c r="L49" s="6" t="s">
        <v>2566</v>
      </c>
      <c r="M49" s="9">
        <v>0</v>
      </c>
      <c r="N49" s="6" t="s">
        <v>51</v>
      </c>
      <c r="O49" s="9"/>
      <c r="P49" s="9"/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6" t="s">
        <v>2567</v>
      </c>
      <c r="X49" s="6" t="s">
        <v>51</v>
      </c>
      <c r="Y49" s="4" t="s">
        <v>51</v>
      </c>
      <c r="Z49" s="4" t="s">
        <v>51</v>
      </c>
      <c r="AA49" s="10"/>
      <c r="AB49" s="4" t="s">
        <v>51</v>
      </c>
    </row>
    <row r="50" spans="1:28" ht="30" customHeight="1" x14ac:dyDescent="0.3">
      <c r="A50" s="6" t="s">
        <v>983</v>
      </c>
      <c r="B50" s="6" t="s">
        <v>940</v>
      </c>
      <c r="C50" s="6" t="s">
        <v>982</v>
      </c>
      <c r="D50" s="8" t="s">
        <v>942</v>
      </c>
      <c r="E50" s="9">
        <v>1330</v>
      </c>
      <c r="F50" s="6" t="s">
        <v>51</v>
      </c>
      <c r="G50" s="9">
        <v>1400</v>
      </c>
      <c r="H50" s="6" t="s">
        <v>2568</v>
      </c>
      <c r="I50" s="9">
        <v>2300</v>
      </c>
      <c r="J50" s="6" t="s">
        <v>2569</v>
      </c>
      <c r="K50" s="9">
        <v>2000</v>
      </c>
      <c r="L50" s="6" t="s">
        <v>2515</v>
      </c>
      <c r="M50" s="9">
        <v>0</v>
      </c>
      <c r="N50" s="6" t="s">
        <v>51</v>
      </c>
      <c r="O50" s="9"/>
      <c r="P50" s="9"/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6" t="s">
        <v>2570</v>
      </c>
      <c r="X50" s="6" t="s">
        <v>51</v>
      </c>
      <c r="Y50" s="4" t="s">
        <v>51</v>
      </c>
      <c r="Z50" s="4" t="s">
        <v>51</v>
      </c>
      <c r="AA50" s="10"/>
      <c r="AB50" s="4" t="s">
        <v>51</v>
      </c>
    </row>
    <row r="51" spans="1:28" ht="30" customHeight="1" x14ac:dyDescent="0.3">
      <c r="A51" s="6" t="s">
        <v>943</v>
      </c>
      <c r="B51" s="6" t="s">
        <v>940</v>
      </c>
      <c r="C51" s="6" t="s">
        <v>941</v>
      </c>
      <c r="D51" s="8" t="s">
        <v>942</v>
      </c>
      <c r="E51" s="9">
        <v>27739</v>
      </c>
      <c r="F51" s="6" t="s">
        <v>51</v>
      </c>
      <c r="G51" s="9">
        <v>30000</v>
      </c>
      <c r="H51" s="6" t="s">
        <v>2568</v>
      </c>
      <c r="I51" s="9">
        <v>30300</v>
      </c>
      <c r="J51" s="6" t="s">
        <v>2569</v>
      </c>
      <c r="K51" s="9">
        <v>30000</v>
      </c>
      <c r="L51" s="6" t="s">
        <v>2571</v>
      </c>
      <c r="M51" s="9">
        <v>0</v>
      </c>
      <c r="N51" s="6" t="s">
        <v>51</v>
      </c>
      <c r="O51" s="9"/>
      <c r="P51" s="9"/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6" t="s">
        <v>2572</v>
      </c>
      <c r="X51" s="6" t="s">
        <v>51</v>
      </c>
      <c r="Y51" s="4" t="s">
        <v>51</v>
      </c>
      <c r="Z51" s="4" t="s">
        <v>51</v>
      </c>
      <c r="AA51" s="10"/>
      <c r="AB51" s="4" t="s">
        <v>51</v>
      </c>
    </row>
    <row r="52" spans="1:28" ht="30" customHeight="1" x14ac:dyDescent="0.3">
      <c r="A52" s="6" t="s">
        <v>946</v>
      </c>
      <c r="B52" s="6" t="s">
        <v>940</v>
      </c>
      <c r="C52" s="6" t="s">
        <v>945</v>
      </c>
      <c r="D52" s="8" t="s">
        <v>942</v>
      </c>
      <c r="E52" s="9">
        <v>9246</v>
      </c>
      <c r="F52" s="6" t="s">
        <v>51</v>
      </c>
      <c r="G52" s="9">
        <v>10000</v>
      </c>
      <c r="H52" s="6" t="s">
        <v>2568</v>
      </c>
      <c r="I52" s="9">
        <v>9090</v>
      </c>
      <c r="J52" s="6" t="s">
        <v>2569</v>
      </c>
      <c r="K52" s="9">
        <v>9000</v>
      </c>
      <c r="L52" s="6" t="s">
        <v>2571</v>
      </c>
      <c r="M52" s="9">
        <v>0</v>
      </c>
      <c r="N52" s="6" t="s">
        <v>51</v>
      </c>
      <c r="O52" s="9"/>
      <c r="P52" s="9"/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6" t="s">
        <v>2573</v>
      </c>
      <c r="X52" s="6" t="s">
        <v>51</v>
      </c>
      <c r="Y52" s="4" t="s">
        <v>51</v>
      </c>
      <c r="Z52" s="4" t="s">
        <v>51</v>
      </c>
      <c r="AA52" s="10"/>
      <c r="AB52" s="4" t="s">
        <v>51</v>
      </c>
    </row>
    <row r="53" spans="1:28" ht="30" customHeight="1" x14ac:dyDescent="0.3">
      <c r="A53" s="6" t="s">
        <v>949</v>
      </c>
      <c r="B53" s="6" t="s">
        <v>940</v>
      </c>
      <c r="C53" s="6" t="s">
        <v>948</v>
      </c>
      <c r="D53" s="8" t="s">
        <v>942</v>
      </c>
      <c r="E53" s="9">
        <v>0</v>
      </c>
      <c r="F53" s="6" t="s">
        <v>51</v>
      </c>
      <c r="G53" s="9">
        <v>25000</v>
      </c>
      <c r="H53" s="6" t="s">
        <v>2568</v>
      </c>
      <c r="I53" s="9">
        <v>0</v>
      </c>
      <c r="J53" s="6" t="s">
        <v>51</v>
      </c>
      <c r="K53" s="9">
        <v>26500</v>
      </c>
      <c r="L53" s="6" t="s">
        <v>2571</v>
      </c>
      <c r="M53" s="9">
        <v>0</v>
      </c>
      <c r="N53" s="6" t="s">
        <v>51</v>
      </c>
      <c r="O53" s="9"/>
      <c r="P53" s="9"/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6" t="s">
        <v>2574</v>
      </c>
      <c r="X53" s="6" t="s">
        <v>51</v>
      </c>
      <c r="Y53" s="4" t="s">
        <v>51</v>
      </c>
      <c r="Z53" s="4" t="s">
        <v>51</v>
      </c>
      <c r="AA53" s="10"/>
      <c r="AB53" s="4" t="s">
        <v>51</v>
      </c>
    </row>
    <row r="54" spans="1:28" ht="30" customHeight="1" x14ac:dyDescent="0.3">
      <c r="A54" s="6" t="s">
        <v>955</v>
      </c>
      <c r="B54" s="6" t="s">
        <v>940</v>
      </c>
      <c r="C54" s="6" t="s">
        <v>954</v>
      </c>
      <c r="D54" s="8" t="s">
        <v>942</v>
      </c>
      <c r="E54" s="9">
        <v>0</v>
      </c>
      <c r="F54" s="6" t="s">
        <v>51</v>
      </c>
      <c r="G54" s="9">
        <v>6000</v>
      </c>
      <c r="H54" s="6" t="s">
        <v>2568</v>
      </c>
      <c r="I54" s="9">
        <v>0</v>
      </c>
      <c r="J54" s="6" t="s">
        <v>51</v>
      </c>
      <c r="K54" s="9">
        <v>0</v>
      </c>
      <c r="L54" s="6" t="s">
        <v>51</v>
      </c>
      <c r="M54" s="9">
        <v>0</v>
      </c>
      <c r="N54" s="6" t="s">
        <v>51</v>
      </c>
      <c r="O54" s="9"/>
      <c r="P54" s="9"/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6" t="s">
        <v>2575</v>
      </c>
      <c r="X54" s="6" t="s">
        <v>51</v>
      </c>
      <c r="Y54" s="4" t="s">
        <v>51</v>
      </c>
      <c r="Z54" s="4" t="s">
        <v>51</v>
      </c>
      <c r="AA54" s="10"/>
      <c r="AB54" s="4" t="s">
        <v>51</v>
      </c>
    </row>
    <row r="55" spans="1:28" ht="30" customHeight="1" x14ac:dyDescent="0.3">
      <c r="A55" s="6" t="s">
        <v>958</v>
      </c>
      <c r="B55" s="6" t="s">
        <v>940</v>
      </c>
      <c r="C55" s="6" t="s">
        <v>957</v>
      </c>
      <c r="D55" s="8" t="s">
        <v>942</v>
      </c>
      <c r="E55" s="9">
        <v>0</v>
      </c>
      <c r="F55" s="6" t="s">
        <v>51</v>
      </c>
      <c r="G55" s="9">
        <v>8000</v>
      </c>
      <c r="H55" s="6" t="s">
        <v>2568</v>
      </c>
      <c r="I55" s="9">
        <v>0</v>
      </c>
      <c r="J55" s="6" t="s">
        <v>51</v>
      </c>
      <c r="K55" s="9">
        <v>0</v>
      </c>
      <c r="L55" s="6" t="s">
        <v>51</v>
      </c>
      <c r="M55" s="9">
        <v>0</v>
      </c>
      <c r="N55" s="6" t="s">
        <v>51</v>
      </c>
      <c r="O55" s="9"/>
      <c r="P55" s="9"/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6" t="s">
        <v>2576</v>
      </c>
      <c r="X55" s="6" t="s">
        <v>51</v>
      </c>
      <c r="Y55" s="4" t="s">
        <v>51</v>
      </c>
      <c r="Z55" s="4" t="s">
        <v>51</v>
      </c>
      <c r="AA55" s="10"/>
      <c r="AB55" s="4" t="s">
        <v>51</v>
      </c>
    </row>
    <row r="56" spans="1:28" ht="30" customHeight="1" x14ac:dyDescent="0.3">
      <c r="A56" s="6" t="s">
        <v>952</v>
      </c>
      <c r="B56" s="6" t="s">
        <v>940</v>
      </c>
      <c r="C56" s="6" t="s">
        <v>951</v>
      </c>
      <c r="D56" s="8" t="s">
        <v>942</v>
      </c>
      <c r="E56" s="9">
        <v>0</v>
      </c>
      <c r="F56" s="6" t="s">
        <v>51</v>
      </c>
      <c r="G56" s="9">
        <v>0</v>
      </c>
      <c r="H56" s="6" t="s">
        <v>51</v>
      </c>
      <c r="I56" s="9">
        <v>0</v>
      </c>
      <c r="J56" s="6" t="s">
        <v>51</v>
      </c>
      <c r="K56" s="9">
        <v>0</v>
      </c>
      <c r="L56" s="6" t="s">
        <v>51</v>
      </c>
      <c r="M56" s="9">
        <v>2200</v>
      </c>
      <c r="N56" s="6" t="s">
        <v>2577</v>
      </c>
      <c r="O56" s="9"/>
      <c r="P56" s="9"/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6" t="s">
        <v>2578</v>
      </c>
      <c r="X56" s="6" t="s">
        <v>51</v>
      </c>
      <c r="Y56" s="4" t="s">
        <v>51</v>
      </c>
      <c r="Z56" s="4" t="s">
        <v>51</v>
      </c>
      <c r="AA56" s="10"/>
      <c r="AB56" s="4" t="s">
        <v>51</v>
      </c>
    </row>
    <row r="57" spans="1:28" ht="30" customHeight="1" x14ac:dyDescent="0.3">
      <c r="A57" s="6" t="s">
        <v>961</v>
      </c>
      <c r="B57" s="6" t="s">
        <v>940</v>
      </c>
      <c r="C57" s="6" t="s">
        <v>960</v>
      </c>
      <c r="D57" s="8" t="s">
        <v>942</v>
      </c>
      <c r="E57" s="9">
        <v>0</v>
      </c>
      <c r="F57" s="6" t="s">
        <v>51</v>
      </c>
      <c r="G57" s="9">
        <v>9500</v>
      </c>
      <c r="H57" s="6" t="s">
        <v>2568</v>
      </c>
      <c r="I57" s="9">
        <v>0</v>
      </c>
      <c r="J57" s="6" t="s">
        <v>51</v>
      </c>
      <c r="K57" s="9">
        <v>0</v>
      </c>
      <c r="L57" s="6" t="s">
        <v>51</v>
      </c>
      <c r="M57" s="9">
        <v>0</v>
      </c>
      <c r="N57" s="6" t="s">
        <v>51</v>
      </c>
      <c r="O57" s="9"/>
      <c r="P57" s="9"/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6" t="s">
        <v>2579</v>
      </c>
      <c r="X57" s="6" t="s">
        <v>51</v>
      </c>
      <c r="Y57" s="4" t="s">
        <v>51</v>
      </c>
      <c r="Z57" s="4" t="s">
        <v>51</v>
      </c>
      <c r="AA57" s="10"/>
      <c r="AB57" s="4" t="s">
        <v>51</v>
      </c>
    </row>
    <row r="58" spans="1:28" ht="30" customHeight="1" x14ac:dyDescent="0.3">
      <c r="A58" s="6" t="s">
        <v>964</v>
      </c>
      <c r="B58" s="6" t="s">
        <v>940</v>
      </c>
      <c r="C58" s="6" t="s">
        <v>963</v>
      </c>
      <c r="D58" s="8" t="s">
        <v>942</v>
      </c>
      <c r="E58" s="9">
        <v>0</v>
      </c>
      <c r="F58" s="6" t="s">
        <v>51</v>
      </c>
      <c r="G58" s="9">
        <v>11000</v>
      </c>
      <c r="H58" s="6" t="s">
        <v>2568</v>
      </c>
      <c r="I58" s="9">
        <v>11110</v>
      </c>
      <c r="J58" s="6" t="s">
        <v>2569</v>
      </c>
      <c r="K58" s="9">
        <v>12500</v>
      </c>
      <c r="L58" s="6" t="s">
        <v>2571</v>
      </c>
      <c r="M58" s="9">
        <v>0</v>
      </c>
      <c r="N58" s="6" t="s">
        <v>51</v>
      </c>
      <c r="O58" s="9"/>
      <c r="P58" s="9"/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6" t="s">
        <v>2580</v>
      </c>
      <c r="X58" s="6" t="s">
        <v>51</v>
      </c>
      <c r="Y58" s="4" t="s">
        <v>51</v>
      </c>
      <c r="Z58" s="4" t="s">
        <v>51</v>
      </c>
      <c r="AA58" s="10"/>
      <c r="AB58" s="4" t="s">
        <v>51</v>
      </c>
    </row>
    <row r="59" spans="1:28" ht="30" customHeight="1" x14ac:dyDescent="0.3">
      <c r="A59" s="6" t="s">
        <v>968</v>
      </c>
      <c r="B59" s="6" t="s">
        <v>940</v>
      </c>
      <c r="C59" s="6" t="s">
        <v>966</v>
      </c>
      <c r="D59" s="8" t="s">
        <v>967</v>
      </c>
      <c r="E59" s="9">
        <v>0</v>
      </c>
      <c r="F59" s="6" t="s">
        <v>51</v>
      </c>
      <c r="G59" s="9">
        <v>18500</v>
      </c>
      <c r="H59" s="6" t="s">
        <v>2581</v>
      </c>
      <c r="I59" s="9">
        <v>0</v>
      </c>
      <c r="J59" s="6" t="s">
        <v>51</v>
      </c>
      <c r="K59" s="9">
        <v>22500</v>
      </c>
      <c r="L59" s="6" t="s">
        <v>2582</v>
      </c>
      <c r="M59" s="9">
        <v>0</v>
      </c>
      <c r="N59" s="6" t="s">
        <v>51</v>
      </c>
      <c r="O59" s="9"/>
      <c r="P59" s="9"/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6" t="s">
        <v>2583</v>
      </c>
      <c r="X59" s="6" t="s">
        <v>51</v>
      </c>
      <c r="Y59" s="4" t="s">
        <v>51</v>
      </c>
      <c r="Z59" s="4" t="s">
        <v>51</v>
      </c>
      <c r="AA59" s="10"/>
      <c r="AB59" s="4" t="s">
        <v>51</v>
      </c>
    </row>
    <row r="60" spans="1:28" ht="30" customHeight="1" x14ac:dyDescent="0.3">
      <c r="A60" s="6" t="s">
        <v>2048</v>
      </c>
      <c r="B60" s="6" t="s">
        <v>2046</v>
      </c>
      <c r="C60" s="6" t="s">
        <v>2047</v>
      </c>
      <c r="D60" s="8" t="s">
        <v>180</v>
      </c>
      <c r="E60" s="9">
        <v>26885</v>
      </c>
      <c r="F60" s="6" t="s">
        <v>51</v>
      </c>
      <c r="G60" s="9">
        <v>29000</v>
      </c>
      <c r="H60" s="6" t="s">
        <v>2568</v>
      </c>
      <c r="I60" s="9">
        <v>0</v>
      </c>
      <c r="J60" s="6" t="s">
        <v>51</v>
      </c>
      <c r="K60" s="9">
        <v>0</v>
      </c>
      <c r="L60" s="6" t="s">
        <v>51</v>
      </c>
      <c r="M60" s="9">
        <v>0</v>
      </c>
      <c r="N60" s="6" t="s">
        <v>51</v>
      </c>
      <c r="O60" s="9"/>
      <c r="P60" s="9"/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6" t="s">
        <v>2584</v>
      </c>
      <c r="X60" s="6" t="s">
        <v>51</v>
      </c>
      <c r="Y60" s="4" t="s">
        <v>51</v>
      </c>
      <c r="Z60" s="4" t="s">
        <v>51</v>
      </c>
      <c r="AA60" s="10"/>
      <c r="AB60" s="4" t="s">
        <v>51</v>
      </c>
    </row>
    <row r="61" spans="1:28" ht="30" customHeight="1" x14ac:dyDescent="0.3">
      <c r="A61" s="6" t="s">
        <v>343</v>
      </c>
      <c r="B61" s="6" t="s">
        <v>341</v>
      </c>
      <c r="C61" s="6" t="s">
        <v>342</v>
      </c>
      <c r="D61" s="8" t="s">
        <v>71</v>
      </c>
      <c r="E61" s="9">
        <v>0</v>
      </c>
      <c r="F61" s="6" t="s">
        <v>51</v>
      </c>
      <c r="G61" s="9">
        <v>0</v>
      </c>
      <c r="H61" s="6" t="s">
        <v>51</v>
      </c>
      <c r="I61" s="9">
        <v>0</v>
      </c>
      <c r="J61" s="6" t="s">
        <v>51</v>
      </c>
      <c r="K61" s="9">
        <v>228000</v>
      </c>
      <c r="L61" s="6" t="s">
        <v>2585</v>
      </c>
      <c r="M61" s="9">
        <v>0</v>
      </c>
      <c r="N61" s="6" t="s">
        <v>51</v>
      </c>
      <c r="O61" s="9"/>
      <c r="P61" s="9"/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6" t="s">
        <v>2586</v>
      </c>
      <c r="X61" s="6" t="s">
        <v>302</v>
      </c>
      <c r="Y61" s="4" t="s">
        <v>51</v>
      </c>
      <c r="Z61" s="4" t="s">
        <v>51</v>
      </c>
      <c r="AA61" s="10"/>
      <c r="AB61" s="4" t="s">
        <v>51</v>
      </c>
    </row>
    <row r="62" spans="1:28" ht="30" customHeight="1" x14ac:dyDescent="0.3">
      <c r="A62" s="6" t="s">
        <v>2072</v>
      </c>
      <c r="B62" s="6" t="s">
        <v>2070</v>
      </c>
      <c r="C62" s="6" t="s">
        <v>2071</v>
      </c>
      <c r="D62" s="8" t="s">
        <v>999</v>
      </c>
      <c r="E62" s="9">
        <v>1554</v>
      </c>
      <c r="F62" s="6" t="s">
        <v>51</v>
      </c>
      <c r="G62" s="9">
        <v>1780</v>
      </c>
      <c r="H62" s="6" t="s">
        <v>2587</v>
      </c>
      <c r="I62" s="9">
        <v>1830</v>
      </c>
      <c r="J62" s="6" t="s">
        <v>2588</v>
      </c>
      <c r="K62" s="9">
        <v>0</v>
      </c>
      <c r="L62" s="6" t="s">
        <v>51</v>
      </c>
      <c r="M62" s="9">
        <v>0</v>
      </c>
      <c r="N62" s="6" t="s">
        <v>51</v>
      </c>
      <c r="O62" s="9"/>
      <c r="P62" s="9"/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6" t="s">
        <v>2589</v>
      </c>
      <c r="X62" s="6" t="s">
        <v>51</v>
      </c>
      <c r="Y62" s="4" t="s">
        <v>51</v>
      </c>
      <c r="Z62" s="4" t="s">
        <v>51</v>
      </c>
      <c r="AA62" s="10"/>
      <c r="AB62" s="4" t="s">
        <v>51</v>
      </c>
    </row>
    <row r="63" spans="1:28" ht="30" customHeight="1" x14ac:dyDescent="0.3">
      <c r="A63" s="6" t="s">
        <v>1089</v>
      </c>
      <c r="B63" s="6" t="s">
        <v>1087</v>
      </c>
      <c r="C63" s="6" t="s">
        <v>1088</v>
      </c>
      <c r="D63" s="8" t="s">
        <v>942</v>
      </c>
      <c r="E63" s="9">
        <v>755</v>
      </c>
      <c r="F63" s="6" t="s">
        <v>51</v>
      </c>
      <c r="G63" s="9">
        <v>948</v>
      </c>
      <c r="H63" s="6" t="s">
        <v>2590</v>
      </c>
      <c r="I63" s="9">
        <v>943</v>
      </c>
      <c r="J63" s="6" t="s">
        <v>2500</v>
      </c>
      <c r="K63" s="9">
        <v>963</v>
      </c>
      <c r="L63" s="6" t="s">
        <v>2591</v>
      </c>
      <c r="M63" s="9">
        <v>0</v>
      </c>
      <c r="N63" s="6" t="s">
        <v>51</v>
      </c>
      <c r="O63" s="9"/>
      <c r="P63" s="9"/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6" t="s">
        <v>2592</v>
      </c>
      <c r="X63" s="6" t="s">
        <v>51</v>
      </c>
      <c r="Y63" s="4" t="s">
        <v>51</v>
      </c>
      <c r="Z63" s="4" t="s">
        <v>51</v>
      </c>
      <c r="AA63" s="10"/>
      <c r="AB63" s="4" t="s">
        <v>51</v>
      </c>
    </row>
    <row r="64" spans="1:28" ht="30" customHeight="1" x14ac:dyDescent="0.3">
      <c r="A64" s="6" t="s">
        <v>2432</v>
      </c>
      <c r="B64" s="6" t="s">
        <v>2430</v>
      </c>
      <c r="C64" s="6" t="s">
        <v>2431</v>
      </c>
      <c r="D64" s="8" t="s">
        <v>942</v>
      </c>
      <c r="E64" s="9">
        <v>0</v>
      </c>
      <c r="F64" s="6" t="s">
        <v>51</v>
      </c>
      <c r="G64" s="9">
        <v>0</v>
      </c>
      <c r="H64" s="6" t="s">
        <v>51</v>
      </c>
      <c r="I64" s="9">
        <v>95</v>
      </c>
      <c r="J64" s="6" t="s">
        <v>2593</v>
      </c>
      <c r="K64" s="9">
        <v>0</v>
      </c>
      <c r="L64" s="6" t="s">
        <v>51</v>
      </c>
      <c r="M64" s="9">
        <v>0</v>
      </c>
      <c r="N64" s="6" t="s">
        <v>51</v>
      </c>
      <c r="O64" s="9"/>
      <c r="P64" s="9"/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6" t="s">
        <v>2594</v>
      </c>
      <c r="X64" s="6" t="s">
        <v>51</v>
      </c>
      <c r="Y64" s="4" t="s">
        <v>51</v>
      </c>
      <c r="Z64" s="4" t="s">
        <v>51</v>
      </c>
      <c r="AA64" s="10"/>
      <c r="AB64" s="4" t="s">
        <v>51</v>
      </c>
    </row>
    <row r="65" spans="1:28" ht="30" customHeight="1" x14ac:dyDescent="0.3">
      <c r="A65" s="6" t="s">
        <v>406</v>
      </c>
      <c r="B65" s="6" t="s">
        <v>404</v>
      </c>
      <c r="C65" s="6" t="s">
        <v>405</v>
      </c>
      <c r="D65" s="8" t="s">
        <v>337</v>
      </c>
      <c r="E65" s="9">
        <v>0</v>
      </c>
      <c r="F65" s="6" t="s">
        <v>51</v>
      </c>
      <c r="G65" s="9">
        <v>0</v>
      </c>
      <c r="H65" s="6" t="s">
        <v>51</v>
      </c>
      <c r="I65" s="9">
        <v>8400</v>
      </c>
      <c r="J65" s="6" t="s">
        <v>2585</v>
      </c>
      <c r="K65" s="9">
        <v>8400</v>
      </c>
      <c r="L65" s="6" t="s">
        <v>2595</v>
      </c>
      <c r="M65" s="9">
        <v>0</v>
      </c>
      <c r="N65" s="6" t="s">
        <v>51</v>
      </c>
      <c r="O65" s="9"/>
      <c r="P65" s="9"/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6" t="s">
        <v>2596</v>
      </c>
      <c r="X65" s="6" t="s">
        <v>51</v>
      </c>
      <c r="Y65" s="4" t="s">
        <v>51</v>
      </c>
      <c r="Z65" s="4" t="s">
        <v>51</v>
      </c>
      <c r="AA65" s="10"/>
      <c r="AB65" s="4" t="s">
        <v>51</v>
      </c>
    </row>
    <row r="66" spans="1:28" ht="30" customHeight="1" x14ac:dyDescent="0.3">
      <c r="A66" s="6" t="s">
        <v>397</v>
      </c>
      <c r="B66" s="6" t="s">
        <v>395</v>
      </c>
      <c r="C66" s="6" t="s">
        <v>396</v>
      </c>
      <c r="D66" s="8" t="s">
        <v>337</v>
      </c>
      <c r="E66" s="9">
        <v>0</v>
      </c>
      <c r="F66" s="6" t="s">
        <v>51</v>
      </c>
      <c r="G66" s="9">
        <v>15000</v>
      </c>
      <c r="H66" s="6" t="s">
        <v>2597</v>
      </c>
      <c r="I66" s="9">
        <v>0</v>
      </c>
      <c r="J66" s="6" t="s">
        <v>51</v>
      </c>
      <c r="K66" s="9">
        <v>15000</v>
      </c>
      <c r="L66" s="6" t="s">
        <v>2595</v>
      </c>
      <c r="M66" s="9">
        <v>0</v>
      </c>
      <c r="N66" s="6" t="s">
        <v>51</v>
      </c>
      <c r="O66" s="9"/>
      <c r="P66" s="9"/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6" t="s">
        <v>2598</v>
      </c>
      <c r="X66" s="6" t="s">
        <v>51</v>
      </c>
      <c r="Y66" s="4" t="s">
        <v>51</v>
      </c>
      <c r="Z66" s="4" t="s">
        <v>51</v>
      </c>
      <c r="AA66" s="10"/>
      <c r="AB66" s="4" t="s">
        <v>51</v>
      </c>
    </row>
    <row r="67" spans="1:28" ht="30" customHeight="1" x14ac:dyDescent="0.3">
      <c r="A67" s="6" t="s">
        <v>1631</v>
      </c>
      <c r="B67" s="6" t="s">
        <v>1629</v>
      </c>
      <c r="C67" s="6" t="s">
        <v>1630</v>
      </c>
      <c r="D67" s="8" t="s">
        <v>999</v>
      </c>
      <c r="E67" s="9">
        <v>2700</v>
      </c>
      <c r="F67" s="6" t="s">
        <v>51</v>
      </c>
      <c r="G67" s="9">
        <v>2800</v>
      </c>
      <c r="H67" s="6" t="s">
        <v>2599</v>
      </c>
      <c r="I67" s="9">
        <v>0</v>
      </c>
      <c r="J67" s="6" t="s">
        <v>51</v>
      </c>
      <c r="K67" s="9">
        <v>0</v>
      </c>
      <c r="L67" s="6" t="s">
        <v>51</v>
      </c>
      <c r="M67" s="9">
        <v>0</v>
      </c>
      <c r="N67" s="6" t="s">
        <v>51</v>
      </c>
      <c r="O67" s="9"/>
      <c r="P67" s="9"/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6" t="s">
        <v>2600</v>
      </c>
      <c r="X67" s="6" t="s">
        <v>51</v>
      </c>
      <c r="Y67" s="4" t="s">
        <v>51</v>
      </c>
      <c r="Z67" s="4" t="s">
        <v>51</v>
      </c>
      <c r="AA67" s="10"/>
      <c r="AB67" s="4" t="s">
        <v>51</v>
      </c>
    </row>
    <row r="68" spans="1:28" ht="30" customHeight="1" x14ac:dyDescent="0.3">
      <c r="A68" s="6" t="s">
        <v>1000</v>
      </c>
      <c r="B68" s="6" t="s">
        <v>997</v>
      </c>
      <c r="C68" s="6" t="s">
        <v>998</v>
      </c>
      <c r="D68" s="8" t="s">
        <v>999</v>
      </c>
      <c r="E68" s="9">
        <v>9376</v>
      </c>
      <c r="F68" s="6" t="s">
        <v>2601</v>
      </c>
      <c r="G68" s="9">
        <v>0</v>
      </c>
      <c r="H68" s="6" t="s">
        <v>51</v>
      </c>
      <c r="I68" s="9">
        <v>0</v>
      </c>
      <c r="J68" s="6" t="s">
        <v>51</v>
      </c>
      <c r="K68" s="9">
        <v>0</v>
      </c>
      <c r="L68" s="6" t="s">
        <v>51</v>
      </c>
      <c r="M68" s="9">
        <v>0</v>
      </c>
      <c r="N68" s="6" t="s">
        <v>51</v>
      </c>
      <c r="O68" s="9"/>
      <c r="P68" s="9"/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6" t="s">
        <v>2602</v>
      </c>
      <c r="X68" s="6" t="s">
        <v>51</v>
      </c>
      <c r="Y68" s="4" t="s">
        <v>51</v>
      </c>
      <c r="Z68" s="4" t="s">
        <v>51</v>
      </c>
      <c r="AA68" s="10"/>
      <c r="AB68" s="4" t="s">
        <v>51</v>
      </c>
    </row>
    <row r="69" spans="1:28" ht="30" customHeight="1" x14ac:dyDescent="0.3">
      <c r="A69" s="6" t="s">
        <v>1576</v>
      </c>
      <c r="B69" s="6" t="s">
        <v>1574</v>
      </c>
      <c r="C69" s="6" t="s">
        <v>1575</v>
      </c>
      <c r="D69" s="8" t="s">
        <v>999</v>
      </c>
      <c r="E69" s="9">
        <v>0</v>
      </c>
      <c r="F69" s="6" t="s">
        <v>51</v>
      </c>
      <c r="G69" s="9">
        <v>11000</v>
      </c>
      <c r="H69" s="6" t="s">
        <v>2599</v>
      </c>
      <c r="I69" s="9">
        <v>11000</v>
      </c>
      <c r="J69" s="6" t="s">
        <v>2603</v>
      </c>
      <c r="K69" s="9">
        <v>0</v>
      </c>
      <c r="L69" s="6" t="s">
        <v>51</v>
      </c>
      <c r="M69" s="9">
        <v>0</v>
      </c>
      <c r="N69" s="6" t="s">
        <v>51</v>
      </c>
      <c r="O69" s="9"/>
      <c r="P69" s="9"/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6" t="s">
        <v>2604</v>
      </c>
      <c r="X69" s="6" t="s">
        <v>51</v>
      </c>
      <c r="Y69" s="4" t="s">
        <v>51</v>
      </c>
      <c r="Z69" s="4" t="s">
        <v>51</v>
      </c>
      <c r="AA69" s="10"/>
      <c r="AB69" s="4" t="s">
        <v>51</v>
      </c>
    </row>
    <row r="70" spans="1:28" ht="30" customHeight="1" x14ac:dyDescent="0.3">
      <c r="A70" s="6" t="s">
        <v>1317</v>
      </c>
      <c r="B70" s="6" t="s">
        <v>1315</v>
      </c>
      <c r="C70" s="6" t="s">
        <v>1316</v>
      </c>
      <c r="D70" s="8" t="s">
        <v>999</v>
      </c>
      <c r="E70" s="9">
        <v>0</v>
      </c>
      <c r="F70" s="6" t="s">
        <v>51</v>
      </c>
      <c r="G70" s="9">
        <v>1150</v>
      </c>
      <c r="H70" s="6" t="s">
        <v>2599</v>
      </c>
      <c r="I70" s="9">
        <v>0</v>
      </c>
      <c r="J70" s="6" t="s">
        <v>51</v>
      </c>
      <c r="K70" s="9">
        <v>0</v>
      </c>
      <c r="L70" s="6" t="s">
        <v>51</v>
      </c>
      <c r="M70" s="9">
        <v>0</v>
      </c>
      <c r="N70" s="6" t="s">
        <v>51</v>
      </c>
      <c r="O70" s="9"/>
      <c r="P70" s="9"/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6" t="s">
        <v>2605</v>
      </c>
      <c r="X70" s="6" t="s">
        <v>51</v>
      </c>
      <c r="Y70" s="4" t="s">
        <v>51</v>
      </c>
      <c r="Z70" s="4" t="s">
        <v>51</v>
      </c>
      <c r="AA70" s="10"/>
      <c r="AB70" s="4" t="s">
        <v>51</v>
      </c>
    </row>
    <row r="71" spans="1:28" ht="30" customHeight="1" x14ac:dyDescent="0.3">
      <c r="A71" s="6" t="s">
        <v>561</v>
      </c>
      <c r="B71" s="6" t="s">
        <v>558</v>
      </c>
      <c r="C71" s="6" t="s">
        <v>559</v>
      </c>
      <c r="D71" s="8" t="s">
        <v>71</v>
      </c>
      <c r="E71" s="9">
        <v>105200</v>
      </c>
      <c r="F71" s="6" t="s">
        <v>51</v>
      </c>
      <c r="G71" s="9">
        <v>0</v>
      </c>
      <c r="H71" s="6" t="s">
        <v>51</v>
      </c>
      <c r="I71" s="9">
        <v>0</v>
      </c>
      <c r="J71" s="6" t="s">
        <v>51</v>
      </c>
      <c r="K71" s="9">
        <v>0</v>
      </c>
      <c r="L71" s="6" t="s">
        <v>51</v>
      </c>
      <c r="M71" s="9">
        <v>0</v>
      </c>
      <c r="N71" s="6" t="s">
        <v>51</v>
      </c>
      <c r="O71" s="9"/>
      <c r="P71" s="9"/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6" t="s">
        <v>2606</v>
      </c>
      <c r="X71" s="6" t="s">
        <v>560</v>
      </c>
      <c r="Y71" s="4" t="s">
        <v>51</v>
      </c>
      <c r="Z71" s="4" t="s">
        <v>51</v>
      </c>
      <c r="AA71" s="10"/>
      <c r="AB71" s="4" t="s">
        <v>51</v>
      </c>
    </row>
    <row r="72" spans="1:28" ht="30" customHeight="1" x14ac:dyDescent="0.3">
      <c r="A72" s="6" t="s">
        <v>567</v>
      </c>
      <c r="B72" s="6" t="s">
        <v>563</v>
      </c>
      <c r="C72" s="6" t="s">
        <v>564</v>
      </c>
      <c r="D72" s="8" t="s">
        <v>565</v>
      </c>
      <c r="E72" s="9">
        <v>285000</v>
      </c>
      <c r="F72" s="6" t="s">
        <v>51</v>
      </c>
      <c r="G72" s="9">
        <v>0</v>
      </c>
      <c r="H72" s="6" t="s">
        <v>51</v>
      </c>
      <c r="I72" s="9">
        <v>0</v>
      </c>
      <c r="J72" s="6" t="s">
        <v>51</v>
      </c>
      <c r="K72" s="9">
        <v>0</v>
      </c>
      <c r="L72" s="6" t="s">
        <v>51</v>
      </c>
      <c r="M72" s="9">
        <v>0</v>
      </c>
      <c r="N72" s="6" t="s">
        <v>51</v>
      </c>
      <c r="O72" s="9"/>
      <c r="P72" s="9"/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6" t="s">
        <v>2607</v>
      </c>
      <c r="X72" s="6" t="s">
        <v>566</v>
      </c>
      <c r="Y72" s="4" t="s">
        <v>51</v>
      </c>
      <c r="Z72" s="4" t="s">
        <v>51</v>
      </c>
      <c r="AA72" s="10"/>
      <c r="AB72" s="4" t="s">
        <v>51</v>
      </c>
    </row>
    <row r="73" spans="1:28" ht="30" customHeight="1" x14ac:dyDescent="0.3">
      <c r="A73" s="6" t="s">
        <v>582</v>
      </c>
      <c r="B73" s="6" t="s">
        <v>578</v>
      </c>
      <c r="C73" s="6" t="s">
        <v>579</v>
      </c>
      <c r="D73" s="8" t="s">
        <v>580</v>
      </c>
      <c r="E73" s="9">
        <v>16800</v>
      </c>
      <c r="F73" s="6" t="s">
        <v>51</v>
      </c>
      <c r="G73" s="9">
        <v>0</v>
      </c>
      <c r="H73" s="6" t="s">
        <v>51</v>
      </c>
      <c r="I73" s="9">
        <v>0</v>
      </c>
      <c r="J73" s="6" t="s">
        <v>51</v>
      </c>
      <c r="K73" s="9">
        <v>0</v>
      </c>
      <c r="L73" s="6" t="s">
        <v>51</v>
      </c>
      <c r="M73" s="9">
        <v>0</v>
      </c>
      <c r="N73" s="6" t="s">
        <v>51</v>
      </c>
      <c r="O73" s="9"/>
      <c r="P73" s="9"/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6" t="s">
        <v>2608</v>
      </c>
      <c r="X73" s="6" t="s">
        <v>581</v>
      </c>
      <c r="Y73" s="4" t="s">
        <v>51</v>
      </c>
      <c r="Z73" s="4" t="s">
        <v>51</v>
      </c>
      <c r="AA73" s="10"/>
      <c r="AB73" s="4" t="s">
        <v>51</v>
      </c>
    </row>
    <row r="74" spans="1:28" ht="30" customHeight="1" x14ac:dyDescent="0.3">
      <c r="A74" s="6" t="s">
        <v>587</v>
      </c>
      <c r="B74" s="6" t="s">
        <v>584</v>
      </c>
      <c r="C74" s="6" t="s">
        <v>585</v>
      </c>
      <c r="D74" s="8" t="s">
        <v>580</v>
      </c>
      <c r="E74" s="9">
        <v>17300</v>
      </c>
      <c r="F74" s="6" t="s">
        <v>51</v>
      </c>
      <c r="G74" s="9">
        <v>0</v>
      </c>
      <c r="H74" s="6" t="s">
        <v>51</v>
      </c>
      <c r="I74" s="9">
        <v>0</v>
      </c>
      <c r="J74" s="6" t="s">
        <v>51</v>
      </c>
      <c r="K74" s="9">
        <v>0</v>
      </c>
      <c r="L74" s="6" t="s">
        <v>51</v>
      </c>
      <c r="M74" s="9">
        <v>0</v>
      </c>
      <c r="N74" s="6" t="s">
        <v>51</v>
      </c>
      <c r="O74" s="9"/>
      <c r="P74" s="9"/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6" t="s">
        <v>2609</v>
      </c>
      <c r="X74" s="6" t="s">
        <v>586</v>
      </c>
      <c r="Y74" s="4" t="s">
        <v>51</v>
      </c>
      <c r="Z74" s="4" t="s">
        <v>51</v>
      </c>
      <c r="AA74" s="10"/>
      <c r="AB74" s="4" t="s">
        <v>51</v>
      </c>
    </row>
    <row r="75" spans="1:28" ht="30" customHeight="1" x14ac:dyDescent="0.3">
      <c r="A75" s="6" t="s">
        <v>592</v>
      </c>
      <c r="B75" s="6" t="s">
        <v>589</v>
      </c>
      <c r="C75" s="6" t="s">
        <v>590</v>
      </c>
      <c r="D75" s="8" t="s">
        <v>580</v>
      </c>
      <c r="E75" s="9">
        <v>14500</v>
      </c>
      <c r="F75" s="6" t="s">
        <v>51</v>
      </c>
      <c r="G75" s="9">
        <v>0</v>
      </c>
      <c r="H75" s="6" t="s">
        <v>51</v>
      </c>
      <c r="I75" s="9">
        <v>0</v>
      </c>
      <c r="J75" s="6" t="s">
        <v>51</v>
      </c>
      <c r="K75" s="9">
        <v>0</v>
      </c>
      <c r="L75" s="6" t="s">
        <v>51</v>
      </c>
      <c r="M75" s="9">
        <v>0</v>
      </c>
      <c r="N75" s="6" t="s">
        <v>51</v>
      </c>
      <c r="O75" s="9"/>
      <c r="P75" s="9"/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6" t="s">
        <v>2610</v>
      </c>
      <c r="X75" s="6" t="s">
        <v>591</v>
      </c>
      <c r="Y75" s="4" t="s">
        <v>51</v>
      </c>
      <c r="Z75" s="4" t="s">
        <v>51</v>
      </c>
      <c r="AA75" s="10"/>
      <c r="AB75" s="4" t="s">
        <v>51</v>
      </c>
    </row>
    <row r="76" spans="1:28" ht="30" customHeight="1" x14ac:dyDescent="0.3">
      <c r="A76" s="6" t="s">
        <v>597</v>
      </c>
      <c r="B76" s="6" t="s">
        <v>594</v>
      </c>
      <c r="C76" s="6" t="s">
        <v>595</v>
      </c>
      <c r="D76" s="8" t="s">
        <v>580</v>
      </c>
      <c r="E76" s="9">
        <v>29000</v>
      </c>
      <c r="F76" s="6" t="s">
        <v>51</v>
      </c>
      <c r="G76" s="9">
        <v>0</v>
      </c>
      <c r="H76" s="6" t="s">
        <v>51</v>
      </c>
      <c r="I76" s="9">
        <v>0</v>
      </c>
      <c r="J76" s="6" t="s">
        <v>51</v>
      </c>
      <c r="K76" s="9">
        <v>0</v>
      </c>
      <c r="L76" s="6" t="s">
        <v>51</v>
      </c>
      <c r="M76" s="9">
        <v>0</v>
      </c>
      <c r="N76" s="6" t="s">
        <v>51</v>
      </c>
      <c r="O76" s="9"/>
      <c r="P76" s="9"/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6" t="s">
        <v>2611</v>
      </c>
      <c r="X76" s="6" t="s">
        <v>596</v>
      </c>
      <c r="Y76" s="4" t="s">
        <v>51</v>
      </c>
      <c r="Z76" s="4" t="s">
        <v>51</v>
      </c>
      <c r="AA76" s="10"/>
      <c r="AB76" s="4" t="s">
        <v>51</v>
      </c>
    </row>
    <row r="77" spans="1:28" ht="30" customHeight="1" x14ac:dyDescent="0.3">
      <c r="A77" s="6" t="s">
        <v>602</v>
      </c>
      <c r="B77" s="6" t="s">
        <v>599</v>
      </c>
      <c r="C77" s="6" t="s">
        <v>600</v>
      </c>
      <c r="D77" s="8" t="s">
        <v>580</v>
      </c>
      <c r="E77" s="9">
        <v>13000</v>
      </c>
      <c r="F77" s="6" t="s">
        <v>51</v>
      </c>
      <c r="G77" s="9">
        <v>0</v>
      </c>
      <c r="H77" s="6" t="s">
        <v>51</v>
      </c>
      <c r="I77" s="9">
        <v>0</v>
      </c>
      <c r="J77" s="6" t="s">
        <v>51</v>
      </c>
      <c r="K77" s="9">
        <v>0</v>
      </c>
      <c r="L77" s="6" t="s">
        <v>51</v>
      </c>
      <c r="M77" s="9">
        <v>0</v>
      </c>
      <c r="N77" s="6" t="s">
        <v>51</v>
      </c>
      <c r="O77" s="9"/>
      <c r="P77" s="9"/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6" t="s">
        <v>2612</v>
      </c>
      <c r="X77" s="6" t="s">
        <v>601</v>
      </c>
      <c r="Y77" s="4" t="s">
        <v>51</v>
      </c>
      <c r="Z77" s="4" t="s">
        <v>51</v>
      </c>
      <c r="AA77" s="10"/>
      <c r="AB77" s="4" t="s">
        <v>51</v>
      </c>
    </row>
    <row r="78" spans="1:28" ht="30" customHeight="1" x14ac:dyDescent="0.3">
      <c r="A78" s="6" t="s">
        <v>607</v>
      </c>
      <c r="B78" s="6" t="s">
        <v>604</v>
      </c>
      <c r="C78" s="6" t="s">
        <v>605</v>
      </c>
      <c r="D78" s="8" t="s">
        <v>580</v>
      </c>
      <c r="E78" s="9">
        <v>9100</v>
      </c>
      <c r="F78" s="6" t="s">
        <v>51</v>
      </c>
      <c r="G78" s="9">
        <v>0</v>
      </c>
      <c r="H78" s="6" t="s">
        <v>51</v>
      </c>
      <c r="I78" s="9">
        <v>0</v>
      </c>
      <c r="J78" s="6" t="s">
        <v>51</v>
      </c>
      <c r="K78" s="9">
        <v>0</v>
      </c>
      <c r="L78" s="6" t="s">
        <v>51</v>
      </c>
      <c r="M78" s="9">
        <v>0</v>
      </c>
      <c r="N78" s="6" t="s">
        <v>51</v>
      </c>
      <c r="O78" s="9"/>
      <c r="P78" s="9"/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6" t="s">
        <v>2613</v>
      </c>
      <c r="X78" s="6" t="s">
        <v>606</v>
      </c>
      <c r="Y78" s="4" t="s">
        <v>51</v>
      </c>
      <c r="Z78" s="4" t="s">
        <v>51</v>
      </c>
      <c r="AA78" s="10"/>
      <c r="AB78" s="4" t="s">
        <v>51</v>
      </c>
    </row>
    <row r="79" spans="1:28" ht="30" customHeight="1" x14ac:dyDescent="0.3">
      <c r="A79" s="6" t="s">
        <v>1429</v>
      </c>
      <c r="B79" s="6" t="s">
        <v>1427</v>
      </c>
      <c r="C79" s="6" t="s">
        <v>1428</v>
      </c>
      <c r="D79" s="8" t="s">
        <v>111</v>
      </c>
      <c r="E79" s="9">
        <v>0</v>
      </c>
      <c r="F79" s="6" t="s">
        <v>51</v>
      </c>
      <c r="G79" s="9">
        <v>0</v>
      </c>
      <c r="H79" s="6" t="s">
        <v>51</v>
      </c>
      <c r="I79" s="9">
        <v>0</v>
      </c>
      <c r="J79" s="6" t="s">
        <v>51</v>
      </c>
      <c r="K79" s="9">
        <v>0</v>
      </c>
      <c r="L79" s="6" t="s">
        <v>51</v>
      </c>
      <c r="M79" s="9">
        <v>229290</v>
      </c>
      <c r="N79" s="6" t="s">
        <v>51</v>
      </c>
      <c r="O79" s="9"/>
      <c r="P79" s="9"/>
      <c r="Q79" s="9">
        <v>0</v>
      </c>
      <c r="R79" s="9">
        <v>0</v>
      </c>
      <c r="S79" s="9">
        <v>0</v>
      </c>
      <c r="T79" s="9">
        <v>0</v>
      </c>
      <c r="U79" s="9">
        <v>14300</v>
      </c>
      <c r="V79" s="9"/>
      <c r="W79" s="6" t="s">
        <v>2614</v>
      </c>
      <c r="X79" s="6" t="s">
        <v>416</v>
      </c>
      <c r="Y79" s="4" t="s">
        <v>51</v>
      </c>
      <c r="Z79" s="4" t="s">
        <v>51</v>
      </c>
      <c r="AA79" s="10"/>
      <c r="AB79" s="4" t="s">
        <v>51</v>
      </c>
    </row>
    <row r="80" spans="1:28" ht="30" customHeight="1" x14ac:dyDescent="0.3">
      <c r="A80" s="6" t="s">
        <v>1515</v>
      </c>
      <c r="B80" s="6" t="s">
        <v>1513</v>
      </c>
      <c r="C80" s="6" t="s">
        <v>1514</v>
      </c>
      <c r="D80" s="8" t="s">
        <v>337</v>
      </c>
      <c r="E80" s="9">
        <v>0</v>
      </c>
      <c r="F80" s="6" t="s">
        <v>51</v>
      </c>
      <c r="G80" s="9">
        <v>0</v>
      </c>
      <c r="H80" s="6" t="s">
        <v>51</v>
      </c>
      <c r="I80" s="9">
        <v>0</v>
      </c>
      <c r="J80" s="6" t="s">
        <v>51</v>
      </c>
      <c r="K80" s="9">
        <v>0</v>
      </c>
      <c r="L80" s="6" t="s">
        <v>51</v>
      </c>
      <c r="M80" s="9">
        <v>250</v>
      </c>
      <c r="N80" s="6" t="s">
        <v>51</v>
      </c>
      <c r="O80" s="9"/>
      <c r="P80" s="9"/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6" t="s">
        <v>2615</v>
      </c>
      <c r="X80" s="6" t="s">
        <v>51</v>
      </c>
      <c r="Y80" s="4" t="s">
        <v>51</v>
      </c>
      <c r="Z80" s="4" t="s">
        <v>51</v>
      </c>
      <c r="AA80" s="10"/>
      <c r="AB80" s="4" t="s">
        <v>51</v>
      </c>
    </row>
    <row r="81" spans="1:28" ht="30" customHeight="1" x14ac:dyDescent="0.3">
      <c r="A81" s="6" t="s">
        <v>1519</v>
      </c>
      <c r="B81" s="6" t="s">
        <v>1517</v>
      </c>
      <c r="C81" s="6" t="s">
        <v>1518</v>
      </c>
      <c r="D81" s="8" t="s">
        <v>337</v>
      </c>
      <c r="E81" s="9">
        <v>0</v>
      </c>
      <c r="F81" s="6" t="s">
        <v>51</v>
      </c>
      <c r="G81" s="9">
        <v>0</v>
      </c>
      <c r="H81" s="6" t="s">
        <v>51</v>
      </c>
      <c r="I81" s="9">
        <v>0</v>
      </c>
      <c r="J81" s="6" t="s">
        <v>51</v>
      </c>
      <c r="K81" s="9">
        <v>0</v>
      </c>
      <c r="L81" s="6" t="s">
        <v>51</v>
      </c>
      <c r="M81" s="9">
        <v>700</v>
      </c>
      <c r="N81" s="6" t="s">
        <v>51</v>
      </c>
      <c r="O81" s="9"/>
      <c r="P81" s="9"/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6" t="s">
        <v>2616</v>
      </c>
      <c r="X81" s="6" t="s">
        <v>51</v>
      </c>
      <c r="Y81" s="4" t="s">
        <v>51</v>
      </c>
      <c r="Z81" s="4" t="s">
        <v>51</v>
      </c>
      <c r="AA81" s="10"/>
      <c r="AB81" s="4" t="s">
        <v>51</v>
      </c>
    </row>
    <row r="82" spans="1:28" ht="30" customHeight="1" x14ac:dyDescent="0.3">
      <c r="A82" s="6" t="s">
        <v>1523</v>
      </c>
      <c r="B82" s="6" t="s">
        <v>1521</v>
      </c>
      <c r="C82" s="6" t="s">
        <v>1522</v>
      </c>
      <c r="D82" s="8" t="s">
        <v>337</v>
      </c>
      <c r="E82" s="9">
        <v>0</v>
      </c>
      <c r="F82" s="6" t="s">
        <v>51</v>
      </c>
      <c r="G82" s="9">
        <v>0</v>
      </c>
      <c r="H82" s="6" t="s">
        <v>51</v>
      </c>
      <c r="I82" s="9">
        <v>0</v>
      </c>
      <c r="J82" s="6" t="s">
        <v>51</v>
      </c>
      <c r="K82" s="9">
        <v>0</v>
      </c>
      <c r="L82" s="6" t="s">
        <v>51</v>
      </c>
      <c r="M82" s="9">
        <v>38.9</v>
      </c>
      <c r="N82" s="6" t="s">
        <v>51</v>
      </c>
      <c r="O82" s="9"/>
      <c r="P82" s="9"/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6" t="s">
        <v>2617</v>
      </c>
      <c r="X82" s="6" t="s">
        <v>51</v>
      </c>
      <c r="Y82" s="4" t="s">
        <v>51</v>
      </c>
      <c r="Z82" s="4" t="s">
        <v>51</v>
      </c>
      <c r="AA82" s="10"/>
      <c r="AB82" s="4" t="s">
        <v>51</v>
      </c>
    </row>
    <row r="83" spans="1:28" ht="30" customHeight="1" x14ac:dyDescent="0.3">
      <c r="A83" s="6" t="s">
        <v>1527</v>
      </c>
      <c r="B83" s="6" t="s">
        <v>1525</v>
      </c>
      <c r="C83" s="6" t="s">
        <v>1526</v>
      </c>
      <c r="D83" s="8" t="s">
        <v>337</v>
      </c>
      <c r="E83" s="9">
        <v>0</v>
      </c>
      <c r="F83" s="6" t="s">
        <v>51</v>
      </c>
      <c r="G83" s="9">
        <v>0</v>
      </c>
      <c r="H83" s="6" t="s">
        <v>51</v>
      </c>
      <c r="I83" s="9">
        <v>0</v>
      </c>
      <c r="J83" s="6" t="s">
        <v>51</v>
      </c>
      <c r="K83" s="9">
        <v>0</v>
      </c>
      <c r="L83" s="6" t="s">
        <v>51</v>
      </c>
      <c r="M83" s="9">
        <v>45.8</v>
      </c>
      <c r="N83" s="6" t="s">
        <v>51</v>
      </c>
      <c r="O83" s="9"/>
      <c r="P83" s="9"/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6" t="s">
        <v>2618</v>
      </c>
      <c r="X83" s="6" t="s">
        <v>51</v>
      </c>
      <c r="Y83" s="4" t="s">
        <v>51</v>
      </c>
      <c r="Z83" s="4" t="s">
        <v>51</v>
      </c>
      <c r="AA83" s="10"/>
      <c r="AB83" s="4" t="s">
        <v>51</v>
      </c>
    </row>
    <row r="84" spans="1:28" ht="30" customHeight="1" x14ac:dyDescent="0.3">
      <c r="A84" s="6" t="s">
        <v>1531</v>
      </c>
      <c r="B84" s="6" t="s">
        <v>1529</v>
      </c>
      <c r="C84" s="6" t="s">
        <v>1530</v>
      </c>
      <c r="D84" s="8" t="s">
        <v>207</v>
      </c>
      <c r="E84" s="9">
        <v>0</v>
      </c>
      <c r="F84" s="6" t="s">
        <v>51</v>
      </c>
      <c r="G84" s="9">
        <v>0</v>
      </c>
      <c r="H84" s="6" t="s">
        <v>51</v>
      </c>
      <c r="I84" s="9">
        <v>0</v>
      </c>
      <c r="J84" s="6" t="s">
        <v>51</v>
      </c>
      <c r="K84" s="9">
        <v>0</v>
      </c>
      <c r="L84" s="6" t="s">
        <v>51</v>
      </c>
      <c r="M84" s="9">
        <v>6740</v>
      </c>
      <c r="N84" s="6" t="s">
        <v>51</v>
      </c>
      <c r="O84" s="9"/>
      <c r="P84" s="9"/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6" t="s">
        <v>2619</v>
      </c>
      <c r="X84" s="6" t="s">
        <v>51</v>
      </c>
      <c r="Y84" s="4" t="s">
        <v>51</v>
      </c>
      <c r="Z84" s="4" t="s">
        <v>51</v>
      </c>
      <c r="AA84" s="10"/>
      <c r="AB84" s="4" t="s">
        <v>51</v>
      </c>
    </row>
    <row r="85" spans="1:28" ht="30" customHeight="1" x14ac:dyDescent="0.3">
      <c r="A85" s="6" t="s">
        <v>1534</v>
      </c>
      <c r="B85" s="6" t="s">
        <v>1529</v>
      </c>
      <c r="C85" s="6" t="s">
        <v>1533</v>
      </c>
      <c r="D85" s="8" t="s">
        <v>207</v>
      </c>
      <c r="E85" s="9">
        <v>0</v>
      </c>
      <c r="F85" s="6" t="s">
        <v>51</v>
      </c>
      <c r="G85" s="9">
        <v>0</v>
      </c>
      <c r="H85" s="6" t="s">
        <v>51</v>
      </c>
      <c r="I85" s="9">
        <v>0</v>
      </c>
      <c r="J85" s="6" t="s">
        <v>51</v>
      </c>
      <c r="K85" s="9">
        <v>0</v>
      </c>
      <c r="L85" s="6" t="s">
        <v>51</v>
      </c>
      <c r="M85" s="9">
        <v>4390</v>
      </c>
      <c r="N85" s="6" t="s">
        <v>51</v>
      </c>
      <c r="O85" s="9"/>
      <c r="P85" s="9"/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6" t="s">
        <v>2620</v>
      </c>
      <c r="X85" s="6" t="s">
        <v>51</v>
      </c>
      <c r="Y85" s="4" t="s">
        <v>51</v>
      </c>
      <c r="Z85" s="4" t="s">
        <v>51</v>
      </c>
      <c r="AA85" s="10"/>
      <c r="AB85" s="4" t="s">
        <v>51</v>
      </c>
    </row>
    <row r="86" spans="1:28" ht="30" customHeight="1" x14ac:dyDescent="0.3">
      <c r="A86" s="6" t="s">
        <v>1536</v>
      </c>
      <c r="B86" s="6" t="s">
        <v>1529</v>
      </c>
      <c r="C86" s="6" t="s">
        <v>1533</v>
      </c>
      <c r="D86" s="8" t="s">
        <v>207</v>
      </c>
      <c r="E86" s="9">
        <v>0</v>
      </c>
      <c r="F86" s="6" t="s">
        <v>51</v>
      </c>
      <c r="G86" s="9">
        <v>0</v>
      </c>
      <c r="H86" s="6" t="s">
        <v>51</v>
      </c>
      <c r="I86" s="9">
        <v>0</v>
      </c>
      <c r="J86" s="6" t="s">
        <v>51</v>
      </c>
      <c r="K86" s="9">
        <v>0</v>
      </c>
      <c r="L86" s="6" t="s">
        <v>51</v>
      </c>
      <c r="M86" s="9">
        <v>4390</v>
      </c>
      <c r="N86" s="6" t="s">
        <v>51</v>
      </c>
      <c r="O86" s="9"/>
      <c r="P86" s="9"/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6" t="s">
        <v>2621</v>
      </c>
      <c r="X86" s="6" t="s">
        <v>51</v>
      </c>
      <c r="Y86" s="4" t="s">
        <v>51</v>
      </c>
      <c r="Z86" s="4" t="s">
        <v>51</v>
      </c>
      <c r="AA86" s="10"/>
      <c r="AB86" s="4" t="s">
        <v>51</v>
      </c>
    </row>
    <row r="87" spans="1:28" ht="30" customHeight="1" x14ac:dyDescent="0.3">
      <c r="A87" s="6" t="s">
        <v>1540</v>
      </c>
      <c r="B87" s="6" t="s">
        <v>1538</v>
      </c>
      <c r="C87" s="6" t="s">
        <v>1539</v>
      </c>
      <c r="D87" s="8" t="s">
        <v>337</v>
      </c>
      <c r="E87" s="9">
        <v>0</v>
      </c>
      <c r="F87" s="6" t="s">
        <v>51</v>
      </c>
      <c r="G87" s="9">
        <v>0</v>
      </c>
      <c r="H87" s="6" t="s">
        <v>51</v>
      </c>
      <c r="I87" s="9">
        <v>0</v>
      </c>
      <c r="J87" s="6" t="s">
        <v>51</v>
      </c>
      <c r="K87" s="9">
        <v>0</v>
      </c>
      <c r="L87" s="6" t="s">
        <v>51</v>
      </c>
      <c r="M87" s="9">
        <v>12000</v>
      </c>
      <c r="N87" s="6" t="s">
        <v>51</v>
      </c>
      <c r="O87" s="9"/>
      <c r="P87" s="9"/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6" t="s">
        <v>2622</v>
      </c>
      <c r="X87" s="6" t="s">
        <v>51</v>
      </c>
      <c r="Y87" s="4" t="s">
        <v>51</v>
      </c>
      <c r="Z87" s="4" t="s">
        <v>51</v>
      </c>
      <c r="AA87" s="10"/>
      <c r="AB87" s="4" t="s">
        <v>51</v>
      </c>
    </row>
    <row r="88" spans="1:28" ht="30" customHeight="1" x14ac:dyDescent="0.3">
      <c r="A88" s="6" t="s">
        <v>1544</v>
      </c>
      <c r="B88" s="6" t="s">
        <v>1542</v>
      </c>
      <c r="C88" s="6" t="s">
        <v>1543</v>
      </c>
      <c r="D88" s="8" t="s">
        <v>337</v>
      </c>
      <c r="E88" s="9">
        <v>0</v>
      </c>
      <c r="F88" s="6" t="s">
        <v>51</v>
      </c>
      <c r="G88" s="9">
        <v>0</v>
      </c>
      <c r="H88" s="6" t="s">
        <v>51</v>
      </c>
      <c r="I88" s="9">
        <v>0</v>
      </c>
      <c r="J88" s="6" t="s">
        <v>51</v>
      </c>
      <c r="K88" s="9">
        <v>0</v>
      </c>
      <c r="L88" s="6" t="s">
        <v>51</v>
      </c>
      <c r="M88" s="9">
        <v>1200</v>
      </c>
      <c r="N88" s="6" t="s">
        <v>51</v>
      </c>
      <c r="O88" s="9"/>
      <c r="P88" s="9"/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6" t="s">
        <v>2623</v>
      </c>
      <c r="X88" s="6" t="s">
        <v>51</v>
      </c>
      <c r="Y88" s="4" t="s">
        <v>51</v>
      </c>
      <c r="Z88" s="4" t="s">
        <v>51</v>
      </c>
      <c r="AA88" s="10"/>
      <c r="AB88" s="4" t="s">
        <v>51</v>
      </c>
    </row>
    <row r="89" spans="1:28" ht="30" customHeight="1" x14ac:dyDescent="0.3">
      <c r="A89" s="6" t="s">
        <v>1548</v>
      </c>
      <c r="B89" s="6" t="s">
        <v>1546</v>
      </c>
      <c r="C89" s="6" t="s">
        <v>1547</v>
      </c>
      <c r="D89" s="8" t="s">
        <v>337</v>
      </c>
      <c r="E89" s="9">
        <v>0</v>
      </c>
      <c r="F89" s="6" t="s">
        <v>51</v>
      </c>
      <c r="G89" s="9">
        <v>0</v>
      </c>
      <c r="H89" s="6" t="s">
        <v>51</v>
      </c>
      <c r="I89" s="9">
        <v>0</v>
      </c>
      <c r="J89" s="6" t="s">
        <v>51</v>
      </c>
      <c r="K89" s="9">
        <v>0</v>
      </c>
      <c r="L89" s="6" t="s">
        <v>51</v>
      </c>
      <c r="M89" s="9">
        <v>1080</v>
      </c>
      <c r="N89" s="6" t="s">
        <v>51</v>
      </c>
      <c r="O89" s="9"/>
      <c r="P89" s="9"/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6" t="s">
        <v>2624</v>
      </c>
      <c r="X89" s="6" t="s">
        <v>51</v>
      </c>
      <c r="Y89" s="4" t="s">
        <v>51</v>
      </c>
      <c r="Z89" s="4" t="s">
        <v>51</v>
      </c>
      <c r="AA89" s="10"/>
      <c r="AB89" s="4" t="s">
        <v>51</v>
      </c>
    </row>
    <row r="90" spans="1:28" ht="30" customHeight="1" x14ac:dyDescent="0.3">
      <c r="A90" s="6" t="s">
        <v>1551</v>
      </c>
      <c r="B90" s="6" t="s">
        <v>1550</v>
      </c>
      <c r="C90" s="6" t="s">
        <v>51</v>
      </c>
      <c r="D90" s="8" t="s">
        <v>71</v>
      </c>
      <c r="E90" s="9">
        <v>0</v>
      </c>
      <c r="F90" s="6" t="s">
        <v>51</v>
      </c>
      <c r="G90" s="9">
        <v>0</v>
      </c>
      <c r="H90" s="6" t="s">
        <v>51</v>
      </c>
      <c r="I90" s="9">
        <v>0</v>
      </c>
      <c r="J90" s="6" t="s">
        <v>51</v>
      </c>
      <c r="K90" s="9">
        <v>0</v>
      </c>
      <c r="L90" s="6" t="s">
        <v>51</v>
      </c>
      <c r="M90" s="9">
        <v>11646</v>
      </c>
      <c r="N90" s="6" t="s">
        <v>51</v>
      </c>
      <c r="O90" s="9"/>
      <c r="P90" s="9"/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6" t="s">
        <v>2625</v>
      </c>
      <c r="X90" s="6" t="s">
        <v>51</v>
      </c>
      <c r="Y90" s="4" t="s">
        <v>51</v>
      </c>
      <c r="Z90" s="4" t="s">
        <v>51</v>
      </c>
      <c r="AA90" s="10"/>
      <c r="AB90" s="4" t="s">
        <v>51</v>
      </c>
    </row>
    <row r="91" spans="1:28" ht="30" customHeight="1" x14ac:dyDescent="0.3">
      <c r="A91" s="6" t="s">
        <v>1554</v>
      </c>
      <c r="B91" s="6" t="s">
        <v>1553</v>
      </c>
      <c r="C91" s="6" t="s">
        <v>1547</v>
      </c>
      <c r="D91" s="8" t="s">
        <v>337</v>
      </c>
      <c r="E91" s="9">
        <v>0</v>
      </c>
      <c r="F91" s="6" t="s">
        <v>51</v>
      </c>
      <c r="G91" s="9">
        <v>0</v>
      </c>
      <c r="H91" s="6" t="s">
        <v>51</v>
      </c>
      <c r="I91" s="9">
        <v>0</v>
      </c>
      <c r="J91" s="6" t="s">
        <v>51</v>
      </c>
      <c r="K91" s="9">
        <v>0</v>
      </c>
      <c r="L91" s="6" t="s">
        <v>51</v>
      </c>
      <c r="M91" s="9">
        <v>17497</v>
      </c>
      <c r="N91" s="6" t="s">
        <v>51</v>
      </c>
      <c r="O91" s="9"/>
      <c r="P91" s="9"/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6" t="s">
        <v>2626</v>
      </c>
      <c r="X91" s="6" t="s">
        <v>51</v>
      </c>
      <c r="Y91" s="4" t="s">
        <v>51</v>
      </c>
      <c r="Z91" s="4" t="s">
        <v>51</v>
      </c>
      <c r="AA91" s="10"/>
      <c r="AB91" s="4" t="s">
        <v>51</v>
      </c>
    </row>
    <row r="92" spans="1:28" ht="30" customHeight="1" x14ac:dyDescent="0.3">
      <c r="A92" s="6" t="s">
        <v>1557</v>
      </c>
      <c r="B92" s="6" t="s">
        <v>1556</v>
      </c>
      <c r="C92" s="6" t="s">
        <v>51</v>
      </c>
      <c r="D92" s="8" t="s">
        <v>97</v>
      </c>
      <c r="E92" s="9">
        <v>0</v>
      </c>
      <c r="F92" s="6" t="s">
        <v>51</v>
      </c>
      <c r="G92" s="9">
        <v>0</v>
      </c>
      <c r="H92" s="6" t="s">
        <v>51</v>
      </c>
      <c r="I92" s="9">
        <v>0</v>
      </c>
      <c r="J92" s="6" t="s">
        <v>51</v>
      </c>
      <c r="K92" s="9">
        <v>0</v>
      </c>
      <c r="L92" s="6" t="s">
        <v>51</v>
      </c>
      <c r="M92" s="9">
        <v>1342591</v>
      </c>
      <c r="N92" s="6" t="s">
        <v>51</v>
      </c>
      <c r="O92" s="9"/>
      <c r="P92" s="9"/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6" t="s">
        <v>2627</v>
      </c>
      <c r="X92" s="6" t="s">
        <v>51</v>
      </c>
      <c r="Y92" s="4" t="s">
        <v>51</v>
      </c>
      <c r="Z92" s="4" t="s">
        <v>51</v>
      </c>
      <c r="AA92" s="10"/>
      <c r="AB92" s="4" t="s">
        <v>51</v>
      </c>
    </row>
    <row r="93" spans="1:28" ht="30" customHeight="1" x14ac:dyDescent="0.3">
      <c r="A93" s="6" t="s">
        <v>1561</v>
      </c>
      <c r="B93" s="6" t="s">
        <v>1559</v>
      </c>
      <c r="C93" s="6" t="s">
        <v>51</v>
      </c>
      <c r="D93" s="8" t="s">
        <v>1560</v>
      </c>
      <c r="E93" s="9">
        <v>0</v>
      </c>
      <c r="F93" s="6" t="s">
        <v>51</v>
      </c>
      <c r="G93" s="9">
        <v>0</v>
      </c>
      <c r="H93" s="6" t="s">
        <v>51</v>
      </c>
      <c r="I93" s="9">
        <v>0</v>
      </c>
      <c r="J93" s="6" t="s">
        <v>51</v>
      </c>
      <c r="K93" s="9">
        <v>0</v>
      </c>
      <c r="L93" s="6" t="s">
        <v>51</v>
      </c>
      <c r="M93" s="9">
        <v>1220989</v>
      </c>
      <c r="N93" s="6" t="s">
        <v>51</v>
      </c>
      <c r="O93" s="9"/>
      <c r="P93" s="9"/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6" t="s">
        <v>2628</v>
      </c>
      <c r="X93" s="6" t="s">
        <v>51</v>
      </c>
      <c r="Y93" s="4" t="s">
        <v>51</v>
      </c>
      <c r="Z93" s="4" t="s">
        <v>51</v>
      </c>
      <c r="AA93" s="10"/>
      <c r="AB93" s="4" t="s">
        <v>51</v>
      </c>
    </row>
    <row r="94" spans="1:28" ht="30" customHeight="1" x14ac:dyDescent="0.3">
      <c r="A94" s="6" t="s">
        <v>1564</v>
      </c>
      <c r="B94" s="6" t="s">
        <v>1563</v>
      </c>
      <c r="C94" s="6" t="s">
        <v>51</v>
      </c>
      <c r="D94" s="8" t="s">
        <v>1560</v>
      </c>
      <c r="E94" s="9">
        <v>0</v>
      </c>
      <c r="F94" s="6" t="s">
        <v>51</v>
      </c>
      <c r="G94" s="9">
        <v>0</v>
      </c>
      <c r="H94" s="6" t="s">
        <v>51</v>
      </c>
      <c r="I94" s="9">
        <v>0</v>
      </c>
      <c r="J94" s="6" t="s">
        <v>51</v>
      </c>
      <c r="K94" s="9">
        <v>0</v>
      </c>
      <c r="L94" s="6" t="s">
        <v>51</v>
      </c>
      <c r="M94" s="9">
        <v>1025093</v>
      </c>
      <c r="N94" s="6" t="s">
        <v>51</v>
      </c>
      <c r="O94" s="9"/>
      <c r="P94" s="9"/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6" t="s">
        <v>2629</v>
      </c>
      <c r="X94" s="6" t="s">
        <v>51</v>
      </c>
      <c r="Y94" s="4" t="s">
        <v>51</v>
      </c>
      <c r="Z94" s="4" t="s">
        <v>51</v>
      </c>
      <c r="AA94" s="10"/>
      <c r="AB94" s="4" t="s">
        <v>51</v>
      </c>
    </row>
    <row r="95" spans="1:28" ht="30" customHeight="1" x14ac:dyDescent="0.3">
      <c r="A95" s="6" t="s">
        <v>1567</v>
      </c>
      <c r="B95" s="6" t="s">
        <v>1566</v>
      </c>
      <c r="C95" s="6" t="s">
        <v>51</v>
      </c>
      <c r="D95" s="8" t="s">
        <v>565</v>
      </c>
      <c r="E95" s="9">
        <v>0</v>
      </c>
      <c r="F95" s="6" t="s">
        <v>51</v>
      </c>
      <c r="G95" s="9">
        <v>0</v>
      </c>
      <c r="H95" s="6" t="s">
        <v>51</v>
      </c>
      <c r="I95" s="9">
        <v>0</v>
      </c>
      <c r="J95" s="6" t="s">
        <v>51</v>
      </c>
      <c r="K95" s="9">
        <v>0</v>
      </c>
      <c r="L95" s="6" t="s">
        <v>51</v>
      </c>
      <c r="M95" s="9">
        <v>69546</v>
      </c>
      <c r="N95" s="6" t="s">
        <v>51</v>
      </c>
      <c r="O95" s="9"/>
      <c r="P95" s="9"/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6" t="s">
        <v>2630</v>
      </c>
      <c r="X95" s="6" t="s">
        <v>51</v>
      </c>
      <c r="Y95" s="4" t="s">
        <v>51</v>
      </c>
      <c r="Z95" s="4" t="s">
        <v>51</v>
      </c>
      <c r="AA95" s="10"/>
      <c r="AB95" s="4" t="s">
        <v>51</v>
      </c>
    </row>
    <row r="96" spans="1:28" ht="30" customHeight="1" x14ac:dyDescent="0.3">
      <c r="A96" s="6" t="s">
        <v>1154</v>
      </c>
      <c r="B96" s="6" t="s">
        <v>1153</v>
      </c>
      <c r="C96" s="6" t="s">
        <v>51</v>
      </c>
      <c r="D96" s="8" t="s">
        <v>580</v>
      </c>
      <c r="E96" s="9">
        <v>0</v>
      </c>
      <c r="F96" s="6" t="s">
        <v>51</v>
      </c>
      <c r="G96" s="9">
        <v>0</v>
      </c>
      <c r="H96" s="6" t="s">
        <v>51</v>
      </c>
      <c r="I96" s="9">
        <v>0</v>
      </c>
      <c r="J96" s="6" t="s">
        <v>51</v>
      </c>
      <c r="K96" s="9">
        <v>0</v>
      </c>
      <c r="L96" s="6" t="s">
        <v>51</v>
      </c>
      <c r="M96" s="9">
        <v>1250</v>
      </c>
      <c r="N96" s="6" t="s">
        <v>51</v>
      </c>
      <c r="O96" s="9"/>
      <c r="P96" s="9"/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6" t="s">
        <v>2631</v>
      </c>
      <c r="X96" s="6" t="s">
        <v>416</v>
      </c>
      <c r="Y96" s="4" t="s">
        <v>51</v>
      </c>
      <c r="Z96" s="4" t="s">
        <v>51</v>
      </c>
      <c r="AA96" s="10"/>
      <c r="AB96" s="4" t="s">
        <v>51</v>
      </c>
    </row>
    <row r="97" spans="1:28" ht="30" customHeight="1" x14ac:dyDescent="0.3">
      <c r="A97" s="6" t="s">
        <v>1156</v>
      </c>
      <c r="B97" s="6" t="s">
        <v>1153</v>
      </c>
      <c r="C97" s="6" t="s">
        <v>51</v>
      </c>
      <c r="D97" s="8" t="s">
        <v>580</v>
      </c>
      <c r="E97" s="9">
        <v>0</v>
      </c>
      <c r="F97" s="6" t="s">
        <v>51</v>
      </c>
      <c r="G97" s="9">
        <v>0</v>
      </c>
      <c r="H97" s="6" t="s">
        <v>51</v>
      </c>
      <c r="I97" s="9">
        <v>0</v>
      </c>
      <c r="J97" s="6" t="s">
        <v>51</v>
      </c>
      <c r="K97" s="9">
        <v>0</v>
      </c>
      <c r="L97" s="6" t="s">
        <v>51</v>
      </c>
      <c r="M97" s="9">
        <v>1250</v>
      </c>
      <c r="N97" s="6" t="s">
        <v>51</v>
      </c>
      <c r="O97" s="9"/>
      <c r="P97" s="9"/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6" t="s">
        <v>2632</v>
      </c>
      <c r="X97" s="6" t="s">
        <v>416</v>
      </c>
      <c r="Y97" s="4" t="s">
        <v>51</v>
      </c>
      <c r="Z97" s="4" t="s">
        <v>51</v>
      </c>
      <c r="AA97" s="10"/>
      <c r="AB97" s="4" t="s">
        <v>51</v>
      </c>
    </row>
    <row r="98" spans="1:28" ht="30" customHeight="1" x14ac:dyDescent="0.3">
      <c r="A98" s="6" t="s">
        <v>1158</v>
      </c>
      <c r="B98" s="6" t="s">
        <v>1153</v>
      </c>
      <c r="C98" s="6" t="s">
        <v>51</v>
      </c>
      <c r="D98" s="8" t="s">
        <v>580</v>
      </c>
      <c r="E98" s="9">
        <v>0</v>
      </c>
      <c r="F98" s="6" t="s">
        <v>51</v>
      </c>
      <c r="G98" s="9">
        <v>0</v>
      </c>
      <c r="H98" s="6" t="s">
        <v>51</v>
      </c>
      <c r="I98" s="9">
        <v>0</v>
      </c>
      <c r="J98" s="6" t="s">
        <v>51</v>
      </c>
      <c r="K98" s="9">
        <v>0</v>
      </c>
      <c r="L98" s="6" t="s">
        <v>51</v>
      </c>
      <c r="M98" s="9">
        <v>1250</v>
      </c>
      <c r="N98" s="6" t="s">
        <v>51</v>
      </c>
      <c r="O98" s="9"/>
      <c r="P98" s="9"/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6" t="s">
        <v>2633</v>
      </c>
      <c r="X98" s="6" t="s">
        <v>416</v>
      </c>
      <c r="Y98" s="4" t="s">
        <v>51</v>
      </c>
      <c r="Z98" s="4" t="s">
        <v>51</v>
      </c>
      <c r="AA98" s="10"/>
      <c r="AB98" s="4" t="s">
        <v>51</v>
      </c>
    </row>
    <row r="99" spans="1:28" ht="30" customHeight="1" x14ac:dyDescent="0.3">
      <c r="A99" s="6" t="s">
        <v>1160</v>
      </c>
      <c r="B99" s="6" t="s">
        <v>1153</v>
      </c>
      <c r="C99" s="6" t="s">
        <v>51</v>
      </c>
      <c r="D99" s="8" t="s">
        <v>580</v>
      </c>
      <c r="E99" s="9">
        <v>0</v>
      </c>
      <c r="F99" s="6" t="s">
        <v>51</v>
      </c>
      <c r="G99" s="9">
        <v>0</v>
      </c>
      <c r="H99" s="6" t="s">
        <v>51</v>
      </c>
      <c r="I99" s="9">
        <v>0</v>
      </c>
      <c r="J99" s="6" t="s">
        <v>51</v>
      </c>
      <c r="K99" s="9">
        <v>0</v>
      </c>
      <c r="L99" s="6" t="s">
        <v>51</v>
      </c>
      <c r="M99" s="9">
        <v>1250</v>
      </c>
      <c r="N99" s="6" t="s">
        <v>51</v>
      </c>
      <c r="O99" s="9"/>
      <c r="P99" s="9"/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6" t="s">
        <v>2634</v>
      </c>
      <c r="X99" s="6" t="s">
        <v>416</v>
      </c>
      <c r="Y99" s="4" t="s">
        <v>51</v>
      </c>
      <c r="Z99" s="4" t="s">
        <v>51</v>
      </c>
      <c r="AA99" s="10"/>
      <c r="AB99" s="4" t="s">
        <v>51</v>
      </c>
    </row>
    <row r="100" spans="1:28" ht="30" customHeight="1" x14ac:dyDescent="0.3">
      <c r="A100" s="6" t="s">
        <v>1163</v>
      </c>
      <c r="B100" s="6" t="s">
        <v>1162</v>
      </c>
      <c r="C100" s="6" t="s">
        <v>51</v>
      </c>
      <c r="D100" s="8" t="s">
        <v>337</v>
      </c>
      <c r="E100" s="9">
        <v>0</v>
      </c>
      <c r="F100" s="6" t="s">
        <v>51</v>
      </c>
      <c r="G100" s="9">
        <v>0</v>
      </c>
      <c r="H100" s="6" t="s">
        <v>51</v>
      </c>
      <c r="I100" s="9">
        <v>0</v>
      </c>
      <c r="J100" s="6" t="s">
        <v>51</v>
      </c>
      <c r="K100" s="9">
        <v>0</v>
      </c>
      <c r="L100" s="6" t="s">
        <v>51</v>
      </c>
      <c r="M100" s="9">
        <v>450</v>
      </c>
      <c r="N100" s="6" t="s">
        <v>51</v>
      </c>
      <c r="O100" s="9"/>
      <c r="P100" s="9"/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6" t="s">
        <v>2635</v>
      </c>
      <c r="X100" s="6" t="s">
        <v>416</v>
      </c>
      <c r="Y100" s="4" t="s">
        <v>51</v>
      </c>
      <c r="Z100" s="4" t="s">
        <v>51</v>
      </c>
      <c r="AA100" s="10"/>
      <c r="AB100" s="4" t="s">
        <v>51</v>
      </c>
    </row>
    <row r="101" spans="1:28" ht="30" customHeight="1" x14ac:dyDescent="0.3">
      <c r="A101" s="6" t="s">
        <v>1166</v>
      </c>
      <c r="B101" s="6" t="s">
        <v>1165</v>
      </c>
      <c r="C101" s="6" t="s">
        <v>51</v>
      </c>
      <c r="D101" s="8" t="s">
        <v>71</v>
      </c>
      <c r="E101" s="9">
        <v>0</v>
      </c>
      <c r="F101" s="6" t="s">
        <v>51</v>
      </c>
      <c r="G101" s="9">
        <v>0</v>
      </c>
      <c r="H101" s="6" t="s">
        <v>51</v>
      </c>
      <c r="I101" s="9">
        <v>0</v>
      </c>
      <c r="J101" s="6" t="s">
        <v>51</v>
      </c>
      <c r="K101" s="9">
        <v>0</v>
      </c>
      <c r="L101" s="6" t="s">
        <v>51</v>
      </c>
      <c r="M101" s="9">
        <v>3000</v>
      </c>
      <c r="N101" s="6" t="s">
        <v>51</v>
      </c>
      <c r="O101" s="9"/>
      <c r="P101" s="9"/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6" t="s">
        <v>2636</v>
      </c>
      <c r="X101" s="6" t="s">
        <v>416</v>
      </c>
      <c r="Y101" s="4" t="s">
        <v>51</v>
      </c>
      <c r="Z101" s="4" t="s">
        <v>51</v>
      </c>
      <c r="AA101" s="10"/>
      <c r="AB101" s="4" t="s">
        <v>51</v>
      </c>
    </row>
    <row r="102" spans="1:28" ht="30" customHeight="1" x14ac:dyDescent="0.3">
      <c r="A102" s="6" t="s">
        <v>1169</v>
      </c>
      <c r="B102" s="6" t="s">
        <v>1168</v>
      </c>
      <c r="C102" s="6" t="s">
        <v>51</v>
      </c>
      <c r="D102" s="8" t="s">
        <v>71</v>
      </c>
      <c r="E102" s="9">
        <v>0</v>
      </c>
      <c r="F102" s="6" t="s">
        <v>51</v>
      </c>
      <c r="G102" s="9">
        <v>0</v>
      </c>
      <c r="H102" s="6" t="s">
        <v>51</v>
      </c>
      <c r="I102" s="9">
        <v>0</v>
      </c>
      <c r="J102" s="6" t="s">
        <v>51</v>
      </c>
      <c r="K102" s="9">
        <v>0</v>
      </c>
      <c r="L102" s="6" t="s">
        <v>51</v>
      </c>
      <c r="M102" s="9">
        <v>78000</v>
      </c>
      <c r="N102" s="6" t="s">
        <v>51</v>
      </c>
      <c r="O102" s="9"/>
      <c r="P102" s="9"/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6" t="s">
        <v>2637</v>
      </c>
      <c r="X102" s="6" t="s">
        <v>416</v>
      </c>
      <c r="Y102" s="4" t="s">
        <v>51</v>
      </c>
      <c r="Z102" s="4" t="s">
        <v>51</v>
      </c>
      <c r="AA102" s="10"/>
      <c r="AB102" s="4" t="s">
        <v>51</v>
      </c>
    </row>
    <row r="103" spans="1:28" ht="30" customHeight="1" x14ac:dyDescent="0.3">
      <c r="A103" s="6" t="s">
        <v>1172</v>
      </c>
      <c r="B103" s="6" t="s">
        <v>1171</v>
      </c>
      <c r="C103" s="6" t="s">
        <v>51</v>
      </c>
      <c r="D103" s="8" t="s">
        <v>580</v>
      </c>
      <c r="E103" s="9">
        <v>0</v>
      </c>
      <c r="F103" s="6" t="s">
        <v>51</v>
      </c>
      <c r="G103" s="9">
        <v>0</v>
      </c>
      <c r="H103" s="6" t="s">
        <v>51</v>
      </c>
      <c r="I103" s="9">
        <v>0</v>
      </c>
      <c r="J103" s="6" t="s">
        <v>51</v>
      </c>
      <c r="K103" s="9">
        <v>0</v>
      </c>
      <c r="L103" s="6" t="s">
        <v>51</v>
      </c>
      <c r="M103" s="9">
        <v>150</v>
      </c>
      <c r="N103" s="6" t="s">
        <v>51</v>
      </c>
      <c r="O103" s="9"/>
      <c r="P103" s="9"/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6" t="s">
        <v>2638</v>
      </c>
      <c r="X103" s="6" t="s">
        <v>416</v>
      </c>
      <c r="Y103" s="4" t="s">
        <v>51</v>
      </c>
      <c r="Z103" s="4" t="s">
        <v>51</v>
      </c>
      <c r="AA103" s="10"/>
      <c r="AB103" s="4" t="s">
        <v>51</v>
      </c>
    </row>
    <row r="104" spans="1:28" ht="30" customHeight="1" x14ac:dyDescent="0.3">
      <c r="A104" s="6" t="s">
        <v>1175</v>
      </c>
      <c r="B104" s="6" t="s">
        <v>1174</v>
      </c>
      <c r="C104" s="6" t="s">
        <v>51</v>
      </c>
      <c r="D104" s="8" t="s">
        <v>580</v>
      </c>
      <c r="E104" s="9">
        <v>0</v>
      </c>
      <c r="F104" s="6" t="s">
        <v>51</v>
      </c>
      <c r="G104" s="9">
        <v>0</v>
      </c>
      <c r="H104" s="6" t="s">
        <v>51</v>
      </c>
      <c r="I104" s="9">
        <v>0</v>
      </c>
      <c r="J104" s="6" t="s">
        <v>51</v>
      </c>
      <c r="K104" s="9">
        <v>0</v>
      </c>
      <c r="L104" s="6" t="s">
        <v>51</v>
      </c>
      <c r="M104" s="9">
        <v>220</v>
      </c>
      <c r="N104" s="6" t="s">
        <v>51</v>
      </c>
      <c r="O104" s="9"/>
      <c r="P104" s="9"/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6" t="s">
        <v>2639</v>
      </c>
      <c r="X104" s="6" t="s">
        <v>416</v>
      </c>
      <c r="Y104" s="4" t="s">
        <v>51</v>
      </c>
      <c r="Z104" s="4" t="s">
        <v>51</v>
      </c>
      <c r="AA104" s="10"/>
      <c r="AB104" s="4" t="s">
        <v>51</v>
      </c>
    </row>
    <row r="105" spans="1:28" ht="30" customHeight="1" x14ac:dyDescent="0.3">
      <c r="A105" s="6" t="s">
        <v>1178</v>
      </c>
      <c r="B105" s="6" t="s">
        <v>1177</v>
      </c>
      <c r="C105" s="6" t="s">
        <v>51</v>
      </c>
      <c r="D105" s="8" t="s">
        <v>71</v>
      </c>
      <c r="E105" s="9">
        <v>0</v>
      </c>
      <c r="F105" s="6" t="s">
        <v>51</v>
      </c>
      <c r="G105" s="9">
        <v>0</v>
      </c>
      <c r="H105" s="6" t="s">
        <v>51</v>
      </c>
      <c r="I105" s="9">
        <v>0</v>
      </c>
      <c r="J105" s="6" t="s">
        <v>51</v>
      </c>
      <c r="K105" s="9">
        <v>0</v>
      </c>
      <c r="L105" s="6" t="s">
        <v>51</v>
      </c>
      <c r="M105" s="9">
        <v>2000</v>
      </c>
      <c r="N105" s="6" t="s">
        <v>51</v>
      </c>
      <c r="O105" s="9"/>
      <c r="P105" s="9"/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6" t="s">
        <v>2640</v>
      </c>
      <c r="X105" s="6" t="s">
        <v>416</v>
      </c>
      <c r="Y105" s="4" t="s">
        <v>51</v>
      </c>
      <c r="Z105" s="4" t="s">
        <v>51</v>
      </c>
      <c r="AA105" s="10"/>
      <c r="AB105" s="4" t="s">
        <v>51</v>
      </c>
    </row>
    <row r="106" spans="1:28" ht="30" customHeight="1" x14ac:dyDescent="0.3">
      <c r="A106" s="6" t="s">
        <v>1181</v>
      </c>
      <c r="B106" s="6" t="s">
        <v>1180</v>
      </c>
      <c r="C106" s="6" t="s">
        <v>51</v>
      </c>
      <c r="D106" s="8" t="s">
        <v>580</v>
      </c>
      <c r="E106" s="9">
        <v>0</v>
      </c>
      <c r="F106" s="6" t="s">
        <v>51</v>
      </c>
      <c r="G106" s="9">
        <v>0</v>
      </c>
      <c r="H106" s="6" t="s">
        <v>51</v>
      </c>
      <c r="I106" s="9">
        <v>0</v>
      </c>
      <c r="J106" s="6" t="s">
        <v>51</v>
      </c>
      <c r="K106" s="9">
        <v>0</v>
      </c>
      <c r="L106" s="6" t="s">
        <v>51</v>
      </c>
      <c r="M106" s="9">
        <v>0</v>
      </c>
      <c r="N106" s="6" t="s">
        <v>51</v>
      </c>
      <c r="O106" s="9"/>
      <c r="P106" s="9"/>
      <c r="Q106" s="9">
        <v>0</v>
      </c>
      <c r="R106" s="9">
        <v>0</v>
      </c>
      <c r="S106" s="9">
        <v>0</v>
      </c>
      <c r="T106" s="9">
        <v>0</v>
      </c>
      <c r="U106" s="9">
        <v>100</v>
      </c>
      <c r="V106" s="9"/>
      <c r="W106" s="6" t="s">
        <v>2641</v>
      </c>
      <c r="X106" s="6" t="s">
        <v>416</v>
      </c>
      <c r="Y106" s="4" t="s">
        <v>51</v>
      </c>
      <c r="Z106" s="4" t="s">
        <v>51</v>
      </c>
      <c r="AA106" s="10"/>
      <c r="AB106" s="4" t="s">
        <v>51</v>
      </c>
    </row>
    <row r="107" spans="1:28" ht="30" customHeight="1" x14ac:dyDescent="0.3">
      <c r="A107" s="6" t="s">
        <v>1444</v>
      </c>
      <c r="B107" s="6" t="s">
        <v>1442</v>
      </c>
      <c r="C107" s="6" t="s">
        <v>1443</v>
      </c>
      <c r="D107" s="8" t="s">
        <v>337</v>
      </c>
      <c r="E107" s="9">
        <v>0</v>
      </c>
      <c r="F107" s="6" t="s">
        <v>51</v>
      </c>
      <c r="G107" s="9">
        <v>0</v>
      </c>
      <c r="H107" s="6" t="s">
        <v>51</v>
      </c>
      <c r="I107" s="9">
        <v>0</v>
      </c>
      <c r="J107" s="6" t="s">
        <v>51</v>
      </c>
      <c r="K107" s="9">
        <v>0</v>
      </c>
      <c r="L107" s="6" t="s">
        <v>51</v>
      </c>
      <c r="M107" s="9">
        <v>600000</v>
      </c>
      <c r="N107" s="6" t="s">
        <v>51</v>
      </c>
      <c r="O107" s="9"/>
      <c r="P107" s="9"/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6" t="s">
        <v>2642</v>
      </c>
      <c r="X107" s="6" t="s">
        <v>416</v>
      </c>
      <c r="Y107" s="4" t="s">
        <v>51</v>
      </c>
      <c r="Z107" s="4" t="s">
        <v>51</v>
      </c>
      <c r="AA107" s="10"/>
      <c r="AB107" s="4" t="s">
        <v>51</v>
      </c>
    </row>
    <row r="108" spans="1:28" ht="30" customHeight="1" x14ac:dyDescent="0.3">
      <c r="A108" s="6" t="s">
        <v>2331</v>
      </c>
      <c r="B108" s="6" t="s">
        <v>2329</v>
      </c>
      <c r="C108" s="6" t="s">
        <v>2330</v>
      </c>
      <c r="D108" s="8" t="s">
        <v>1359</v>
      </c>
      <c r="E108" s="9">
        <v>0</v>
      </c>
      <c r="F108" s="6" t="s">
        <v>51</v>
      </c>
      <c r="G108" s="9">
        <v>7533.33</v>
      </c>
      <c r="H108" s="6" t="s">
        <v>2643</v>
      </c>
      <c r="I108" s="9">
        <v>7533.33</v>
      </c>
      <c r="J108" s="6" t="s">
        <v>2644</v>
      </c>
      <c r="K108" s="9">
        <v>0</v>
      </c>
      <c r="L108" s="6" t="s">
        <v>51</v>
      </c>
      <c r="M108" s="9">
        <v>0</v>
      </c>
      <c r="N108" s="6" t="s">
        <v>51</v>
      </c>
      <c r="O108" s="9"/>
      <c r="P108" s="9"/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6" t="s">
        <v>2645</v>
      </c>
      <c r="X108" s="6" t="s">
        <v>51</v>
      </c>
      <c r="Y108" s="4" t="s">
        <v>51</v>
      </c>
      <c r="Z108" s="4" t="s">
        <v>51</v>
      </c>
      <c r="AA108" s="10"/>
      <c r="AB108" s="4" t="s">
        <v>51</v>
      </c>
    </row>
    <row r="109" spans="1:28" ht="30" customHeight="1" x14ac:dyDescent="0.3">
      <c r="A109" s="6" t="s">
        <v>2343</v>
      </c>
      <c r="B109" s="6" t="s">
        <v>2329</v>
      </c>
      <c r="C109" s="6" t="s">
        <v>2342</v>
      </c>
      <c r="D109" s="8" t="s">
        <v>1359</v>
      </c>
      <c r="E109" s="9">
        <v>0</v>
      </c>
      <c r="F109" s="6" t="s">
        <v>51</v>
      </c>
      <c r="G109" s="9">
        <v>5583</v>
      </c>
      <c r="H109" s="6" t="s">
        <v>2643</v>
      </c>
      <c r="I109" s="9">
        <v>5583</v>
      </c>
      <c r="J109" s="6" t="s">
        <v>2644</v>
      </c>
      <c r="K109" s="9">
        <v>0</v>
      </c>
      <c r="L109" s="6" t="s">
        <v>51</v>
      </c>
      <c r="M109" s="9">
        <v>0</v>
      </c>
      <c r="N109" s="6" t="s">
        <v>51</v>
      </c>
      <c r="O109" s="9"/>
      <c r="P109" s="9"/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6" t="s">
        <v>2646</v>
      </c>
      <c r="X109" s="6" t="s">
        <v>51</v>
      </c>
      <c r="Y109" s="4" t="s">
        <v>51</v>
      </c>
      <c r="Z109" s="4" t="s">
        <v>51</v>
      </c>
      <c r="AA109" s="10"/>
      <c r="AB109" s="4" t="s">
        <v>51</v>
      </c>
    </row>
    <row r="110" spans="1:28" ht="30" customHeight="1" x14ac:dyDescent="0.3">
      <c r="A110" s="6" t="s">
        <v>2117</v>
      </c>
      <c r="B110" s="6" t="s">
        <v>2115</v>
      </c>
      <c r="C110" s="6" t="s">
        <v>2116</v>
      </c>
      <c r="D110" s="8" t="s">
        <v>1359</v>
      </c>
      <c r="E110" s="9">
        <v>11211</v>
      </c>
      <c r="F110" s="6" t="s">
        <v>51</v>
      </c>
      <c r="G110" s="9">
        <v>10000</v>
      </c>
      <c r="H110" s="6" t="s">
        <v>2647</v>
      </c>
      <c r="I110" s="9">
        <v>0</v>
      </c>
      <c r="J110" s="6" t="s">
        <v>51</v>
      </c>
      <c r="K110" s="9">
        <v>19761.11</v>
      </c>
      <c r="L110" s="6" t="s">
        <v>2648</v>
      </c>
      <c r="M110" s="9">
        <v>0</v>
      </c>
      <c r="N110" s="6" t="s">
        <v>51</v>
      </c>
      <c r="O110" s="9"/>
      <c r="P110" s="9"/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6" t="s">
        <v>2649</v>
      </c>
      <c r="X110" s="6" t="s">
        <v>51</v>
      </c>
      <c r="Y110" s="4" t="s">
        <v>51</v>
      </c>
      <c r="Z110" s="4" t="s">
        <v>51</v>
      </c>
      <c r="AA110" s="10"/>
      <c r="AB110" s="4" t="s">
        <v>51</v>
      </c>
    </row>
    <row r="111" spans="1:28" ht="30" customHeight="1" x14ac:dyDescent="0.3">
      <c r="A111" s="6" t="s">
        <v>1368</v>
      </c>
      <c r="B111" s="6" t="s">
        <v>1357</v>
      </c>
      <c r="C111" s="6" t="s">
        <v>1367</v>
      </c>
      <c r="D111" s="8" t="s">
        <v>1359</v>
      </c>
      <c r="E111" s="9">
        <v>10371</v>
      </c>
      <c r="F111" s="6" t="s">
        <v>51</v>
      </c>
      <c r="G111" s="9">
        <v>16666</v>
      </c>
      <c r="H111" s="6" t="s">
        <v>2650</v>
      </c>
      <c r="I111" s="9">
        <v>16666</v>
      </c>
      <c r="J111" s="6" t="s">
        <v>2651</v>
      </c>
      <c r="K111" s="9">
        <v>0</v>
      </c>
      <c r="L111" s="6" t="s">
        <v>51</v>
      </c>
      <c r="M111" s="9">
        <v>0</v>
      </c>
      <c r="N111" s="6" t="s">
        <v>51</v>
      </c>
      <c r="O111" s="9"/>
      <c r="P111" s="9"/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6" t="s">
        <v>2652</v>
      </c>
      <c r="X111" s="6" t="s">
        <v>51</v>
      </c>
      <c r="Y111" s="4" t="s">
        <v>51</v>
      </c>
      <c r="Z111" s="4" t="s">
        <v>51</v>
      </c>
      <c r="AA111" s="10"/>
      <c r="AB111" s="4" t="s">
        <v>51</v>
      </c>
    </row>
    <row r="112" spans="1:28" ht="30" customHeight="1" x14ac:dyDescent="0.3">
      <c r="A112" s="6" t="s">
        <v>2442</v>
      </c>
      <c r="B112" s="6" t="s">
        <v>1357</v>
      </c>
      <c r="C112" s="6" t="s">
        <v>2441</v>
      </c>
      <c r="D112" s="8" t="s">
        <v>1359</v>
      </c>
      <c r="E112" s="9">
        <v>14960</v>
      </c>
      <c r="F112" s="6" t="s">
        <v>51</v>
      </c>
      <c r="G112" s="9">
        <v>15000</v>
      </c>
      <c r="H112" s="6" t="s">
        <v>2650</v>
      </c>
      <c r="I112" s="9">
        <v>15000</v>
      </c>
      <c r="J112" s="6" t="s">
        <v>2651</v>
      </c>
      <c r="K112" s="9">
        <v>0</v>
      </c>
      <c r="L112" s="6" t="s">
        <v>51</v>
      </c>
      <c r="M112" s="9">
        <v>0</v>
      </c>
      <c r="N112" s="6" t="s">
        <v>51</v>
      </c>
      <c r="O112" s="9"/>
      <c r="P112" s="9"/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6" t="s">
        <v>2653</v>
      </c>
      <c r="X112" s="6" t="s">
        <v>51</v>
      </c>
      <c r="Y112" s="4" t="s">
        <v>51</v>
      </c>
      <c r="Z112" s="4" t="s">
        <v>51</v>
      </c>
      <c r="AA112" s="10"/>
      <c r="AB112" s="4" t="s">
        <v>51</v>
      </c>
    </row>
    <row r="113" spans="1:28" ht="30" customHeight="1" x14ac:dyDescent="0.3">
      <c r="A113" s="6" t="s">
        <v>1360</v>
      </c>
      <c r="B113" s="6" t="s">
        <v>1357</v>
      </c>
      <c r="C113" s="6" t="s">
        <v>1358</v>
      </c>
      <c r="D113" s="8" t="s">
        <v>1359</v>
      </c>
      <c r="E113" s="9">
        <v>13962</v>
      </c>
      <c r="F113" s="6" t="s">
        <v>51</v>
      </c>
      <c r="G113" s="9">
        <v>20000</v>
      </c>
      <c r="H113" s="6" t="s">
        <v>2650</v>
      </c>
      <c r="I113" s="9">
        <v>20000</v>
      </c>
      <c r="J113" s="6" t="s">
        <v>2651</v>
      </c>
      <c r="K113" s="9">
        <v>0</v>
      </c>
      <c r="L113" s="6" t="s">
        <v>51</v>
      </c>
      <c r="M113" s="9">
        <v>0</v>
      </c>
      <c r="N113" s="6" t="s">
        <v>51</v>
      </c>
      <c r="O113" s="9"/>
      <c r="P113" s="9"/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6" t="s">
        <v>2654</v>
      </c>
      <c r="X113" s="6" t="s">
        <v>51</v>
      </c>
      <c r="Y113" s="4" t="s">
        <v>51</v>
      </c>
      <c r="Z113" s="4" t="s">
        <v>51</v>
      </c>
      <c r="AA113" s="10"/>
      <c r="AB113" s="4" t="s">
        <v>51</v>
      </c>
    </row>
    <row r="114" spans="1:28" ht="30" customHeight="1" x14ac:dyDescent="0.3">
      <c r="A114" s="6" t="s">
        <v>2121</v>
      </c>
      <c r="B114" s="6" t="s">
        <v>2119</v>
      </c>
      <c r="C114" s="6" t="s">
        <v>2120</v>
      </c>
      <c r="D114" s="8" t="s">
        <v>1359</v>
      </c>
      <c r="E114" s="9">
        <v>2708</v>
      </c>
      <c r="F114" s="6" t="s">
        <v>51</v>
      </c>
      <c r="G114" s="9">
        <v>3494.44</v>
      </c>
      <c r="H114" s="6" t="s">
        <v>2647</v>
      </c>
      <c r="I114" s="9">
        <v>3722.22</v>
      </c>
      <c r="J114" s="6" t="s">
        <v>2655</v>
      </c>
      <c r="K114" s="9">
        <v>3722.22</v>
      </c>
      <c r="L114" s="6" t="s">
        <v>2656</v>
      </c>
      <c r="M114" s="9">
        <v>0</v>
      </c>
      <c r="N114" s="6" t="s">
        <v>51</v>
      </c>
      <c r="O114" s="9"/>
      <c r="P114" s="9"/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6" t="s">
        <v>2657</v>
      </c>
      <c r="X114" s="6" t="s">
        <v>51</v>
      </c>
      <c r="Y114" s="4" t="s">
        <v>51</v>
      </c>
      <c r="Z114" s="4" t="s">
        <v>51</v>
      </c>
      <c r="AA114" s="10"/>
      <c r="AB114" s="4" t="s">
        <v>51</v>
      </c>
    </row>
    <row r="115" spans="1:28" ht="30" customHeight="1" x14ac:dyDescent="0.3">
      <c r="A115" s="6" t="s">
        <v>2360</v>
      </c>
      <c r="B115" s="6" t="s">
        <v>2157</v>
      </c>
      <c r="C115" s="6" t="s">
        <v>2359</v>
      </c>
      <c r="D115" s="8" t="s">
        <v>207</v>
      </c>
      <c r="E115" s="9">
        <v>0</v>
      </c>
      <c r="F115" s="6" t="s">
        <v>51</v>
      </c>
      <c r="G115" s="9">
        <v>2280</v>
      </c>
      <c r="H115" s="6" t="s">
        <v>2517</v>
      </c>
      <c r="I115" s="9">
        <v>0</v>
      </c>
      <c r="J115" s="6" t="s">
        <v>51</v>
      </c>
      <c r="K115" s="9">
        <v>2090</v>
      </c>
      <c r="L115" s="6" t="s">
        <v>2512</v>
      </c>
      <c r="M115" s="9">
        <v>0</v>
      </c>
      <c r="N115" s="6" t="s">
        <v>51</v>
      </c>
      <c r="O115" s="9"/>
      <c r="P115" s="9"/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6" t="s">
        <v>2658</v>
      </c>
      <c r="X115" s="6" t="s">
        <v>51</v>
      </c>
      <c r="Y115" s="4" t="s">
        <v>51</v>
      </c>
      <c r="Z115" s="4" t="s">
        <v>51</v>
      </c>
      <c r="AA115" s="10"/>
      <c r="AB115" s="4" t="s">
        <v>51</v>
      </c>
    </row>
    <row r="116" spans="1:28" ht="30" customHeight="1" x14ac:dyDescent="0.3">
      <c r="A116" s="6" t="s">
        <v>2159</v>
      </c>
      <c r="B116" s="6" t="s">
        <v>2157</v>
      </c>
      <c r="C116" s="6" t="s">
        <v>2158</v>
      </c>
      <c r="D116" s="8" t="s">
        <v>207</v>
      </c>
      <c r="E116" s="9">
        <v>0</v>
      </c>
      <c r="F116" s="6" t="s">
        <v>51</v>
      </c>
      <c r="G116" s="9">
        <v>5000</v>
      </c>
      <c r="H116" s="6" t="s">
        <v>2517</v>
      </c>
      <c r="I116" s="9">
        <v>0</v>
      </c>
      <c r="J116" s="6" t="s">
        <v>51</v>
      </c>
      <c r="K116" s="9">
        <v>4580</v>
      </c>
      <c r="L116" s="6" t="s">
        <v>2512</v>
      </c>
      <c r="M116" s="9">
        <v>0</v>
      </c>
      <c r="N116" s="6" t="s">
        <v>51</v>
      </c>
      <c r="O116" s="9"/>
      <c r="P116" s="9"/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6" t="s">
        <v>2659</v>
      </c>
      <c r="X116" s="6" t="s">
        <v>51</v>
      </c>
      <c r="Y116" s="4" t="s">
        <v>51</v>
      </c>
      <c r="Z116" s="4" t="s">
        <v>51</v>
      </c>
      <c r="AA116" s="10"/>
      <c r="AB116" s="4" t="s">
        <v>51</v>
      </c>
    </row>
    <row r="117" spans="1:28" ht="30" customHeight="1" x14ac:dyDescent="0.3">
      <c r="A117" s="6" t="s">
        <v>2303</v>
      </c>
      <c r="B117" s="6" t="s">
        <v>2301</v>
      </c>
      <c r="C117" s="6" t="s">
        <v>2302</v>
      </c>
      <c r="D117" s="8" t="s">
        <v>207</v>
      </c>
      <c r="E117" s="9">
        <v>41480</v>
      </c>
      <c r="F117" s="6" t="s">
        <v>51</v>
      </c>
      <c r="G117" s="9">
        <v>43130</v>
      </c>
      <c r="H117" s="6" t="s">
        <v>2660</v>
      </c>
      <c r="I117" s="9">
        <v>61160</v>
      </c>
      <c r="J117" s="6" t="s">
        <v>2661</v>
      </c>
      <c r="K117" s="9">
        <v>60370</v>
      </c>
      <c r="L117" s="6" t="s">
        <v>2662</v>
      </c>
      <c r="M117" s="9">
        <v>0</v>
      </c>
      <c r="N117" s="6" t="s">
        <v>51</v>
      </c>
      <c r="O117" s="9"/>
      <c r="P117" s="9"/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6" t="s">
        <v>2663</v>
      </c>
      <c r="X117" s="6" t="s">
        <v>51</v>
      </c>
      <c r="Y117" s="4" t="s">
        <v>51</v>
      </c>
      <c r="Z117" s="4" t="s">
        <v>51</v>
      </c>
      <c r="AA117" s="10"/>
      <c r="AB117" s="4" t="s">
        <v>51</v>
      </c>
    </row>
    <row r="118" spans="1:28" ht="30" customHeight="1" x14ac:dyDescent="0.3">
      <c r="A118" s="6" t="s">
        <v>255</v>
      </c>
      <c r="B118" s="6" t="s">
        <v>253</v>
      </c>
      <c r="C118" s="6" t="s">
        <v>254</v>
      </c>
      <c r="D118" s="8" t="s">
        <v>71</v>
      </c>
      <c r="E118" s="9">
        <v>0</v>
      </c>
      <c r="F118" s="6" t="s">
        <v>51</v>
      </c>
      <c r="G118" s="9">
        <v>26000</v>
      </c>
      <c r="H118" s="6" t="s">
        <v>2664</v>
      </c>
      <c r="I118" s="9">
        <v>0</v>
      </c>
      <c r="J118" s="6" t="s">
        <v>51</v>
      </c>
      <c r="K118" s="9">
        <v>0</v>
      </c>
      <c r="L118" s="6" t="s">
        <v>51</v>
      </c>
      <c r="M118" s="9">
        <v>0</v>
      </c>
      <c r="N118" s="6" t="s">
        <v>2546</v>
      </c>
      <c r="O118" s="9"/>
      <c r="P118" s="9"/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6" t="s">
        <v>2665</v>
      </c>
      <c r="X118" s="6" t="s">
        <v>51</v>
      </c>
      <c r="Y118" s="4" t="s">
        <v>51</v>
      </c>
      <c r="Z118" s="4" t="s">
        <v>51</v>
      </c>
      <c r="AA118" s="10"/>
      <c r="AB118" s="4" t="s">
        <v>51</v>
      </c>
    </row>
    <row r="119" spans="1:28" ht="30" customHeight="1" x14ac:dyDescent="0.3">
      <c r="A119" s="6" t="s">
        <v>2176</v>
      </c>
      <c r="B119" s="6" t="s">
        <v>2174</v>
      </c>
      <c r="C119" s="6" t="s">
        <v>2175</v>
      </c>
      <c r="D119" s="8" t="s">
        <v>337</v>
      </c>
      <c r="E119" s="9">
        <v>0</v>
      </c>
      <c r="F119" s="6" t="s">
        <v>51</v>
      </c>
      <c r="G119" s="9">
        <v>0</v>
      </c>
      <c r="H119" s="6" t="s">
        <v>51</v>
      </c>
      <c r="I119" s="9">
        <v>0</v>
      </c>
      <c r="J119" s="6" t="s">
        <v>51</v>
      </c>
      <c r="K119" s="9">
        <v>760</v>
      </c>
      <c r="L119" s="6" t="s">
        <v>2666</v>
      </c>
      <c r="M119" s="9">
        <v>0</v>
      </c>
      <c r="N119" s="6" t="s">
        <v>2560</v>
      </c>
      <c r="O119" s="9"/>
      <c r="P119" s="9"/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6" t="s">
        <v>2667</v>
      </c>
      <c r="X119" s="6" t="s">
        <v>51</v>
      </c>
      <c r="Y119" s="4" t="s">
        <v>51</v>
      </c>
      <c r="Z119" s="4" t="s">
        <v>51</v>
      </c>
      <c r="AA119" s="10"/>
      <c r="AB119" s="4" t="s">
        <v>51</v>
      </c>
    </row>
    <row r="120" spans="1:28" ht="30" customHeight="1" x14ac:dyDescent="0.3">
      <c r="A120" s="6" t="s">
        <v>2180</v>
      </c>
      <c r="B120" s="6" t="s">
        <v>2178</v>
      </c>
      <c r="C120" s="6" t="s">
        <v>2179</v>
      </c>
      <c r="D120" s="8" t="s">
        <v>337</v>
      </c>
      <c r="E120" s="9">
        <v>0</v>
      </c>
      <c r="F120" s="6" t="s">
        <v>51</v>
      </c>
      <c r="G120" s="9">
        <v>0</v>
      </c>
      <c r="H120" s="6" t="s">
        <v>51</v>
      </c>
      <c r="I120" s="9">
        <v>0</v>
      </c>
      <c r="J120" s="6" t="s">
        <v>51</v>
      </c>
      <c r="K120" s="9">
        <v>585</v>
      </c>
      <c r="L120" s="6" t="s">
        <v>2666</v>
      </c>
      <c r="M120" s="9">
        <v>0</v>
      </c>
      <c r="N120" s="6" t="s">
        <v>2560</v>
      </c>
      <c r="O120" s="9"/>
      <c r="P120" s="9"/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6" t="s">
        <v>2668</v>
      </c>
      <c r="X120" s="6" t="s">
        <v>51</v>
      </c>
      <c r="Y120" s="4" t="s">
        <v>51</v>
      </c>
      <c r="Z120" s="4" t="s">
        <v>51</v>
      </c>
      <c r="AA120" s="10"/>
      <c r="AB120" s="4" t="s">
        <v>51</v>
      </c>
    </row>
    <row r="121" spans="1:28" ht="30" customHeight="1" x14ac:dyDescent="0.3">
      <c r="A121" s="6" t="s">
        <v>2184</v>
      </c>
      <c r="B121" s="6" t="s">
        <v>2182</v>
      </c>
      <c r="C121" s="6" t="s">
        <v>2183</v>
      </c>
      <c r="D121" s="8" t="s">
        <v>337</v>
      </c>
      <c r="E121" s="9">
        <v>0</v>
      </c>
      <c r="F121" s="6" t="s">
        <v>51</v>
      </c>
      <c r="G121" s="9">
        <v>0</v>
      </c>
      <c r="H121" s="6" t="s">
        <v>51</v>
      </c>
      <c r="I121" s="9">
        <v>0</v>
      </c>
      <c r="J121" s="6" t="s">
        <v>51</v>
      </c>
      <c r="K121" s="9">
        <v>136</v>
      </c>
      <c r="L121" s="6" t="s">
        <v>2666</v>
      </c>
      <c r="M121" s="9">
        <v>0</v>
      </c>
      <c r="N121" s="6" t="s">
        <v>2560</v>
      </c>
      <c r="O121" s="9"/>
      <c r="P121" s="9"/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6" t="s">
        <v>2669</v>
      </c>
      <c r="X121" s="6" t="s">
        <v>51</v>
      </c>
      <c r="Y121" s="4" t="s">
        <v>51</v>
      </c>
      <c r="Z121" s="4" t="s">
        <v>51</v>
      </c>
      <c r="AA121" s="10"/>
      <c r="AB121" s="4" t="s">
        <v>51</v>
      </c>
    </row>
    <row r="122" spans="1:28" ht="30" customHeight="1" x14ac:dyDescent="0.3">
      <c r="A122" s="6" t="s">
        <v>2187</v>
      </c>
      <c r="B122" s="6" t="s">
        <v>2186</v>
      </c>
      <c r="C122" s="6" t="s">
        <v>2183</v>
      </c>
      <c r="D122" s="8" t="s">
        <v>337</v>
      </c>
      <c r="E122" s="9">
        <v>0</v>
      </c>
      <c r="F122" s="6" t="s">
        <v>51</v>
      </c>
      <c r="G122" s="9">
        <v>0</v>
      </c>
      <c r="H122" s="6" t="s">
        <v>51</v>
      </c>
      <c r="I122" s="9">
        <v>0</v>
      </c>
      <c r="J122" s="6" t="s">
        <v>51</v>
      </c>
      <c r="K122" s="9">
        <v>58</v>
      </c>
      <c r="L122" s="6" t="s">
        <v>2666</v>
      </c>
      <c r="M122" s="9">
        <v>0</v>
      </c>
      <c r="N122" s="6" t="s">
        <v>2560</v>
      </c>
      <c r="O122" s="9"/>
      <c r="P122" s="9"/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6" t="s">
        <v>2670</v>
      </c>
      <c r="X122" s="6" t="s">
        <v>51</v>
      </c>
      <c r="Y122" s="4" t="s">
        <v>51</v>
      </c>
      <c r="Z122" s="4" t="s">
        <v>51</v>
      </c>
      <c r="AA122" s="10"/>
      <c r="AB122" s="4" t="s">
        <v>51</v>
      </c>
    </row>
    <row r="123" spans="1:28" ht="30" customHeight="1" x14ac:dyDescent="0.3">
      <c r="A123" s="6" t="s">
        <v>2190</v>
      </c>
      <c r="B123" s="6" t="s">
        <v>2189</v>
      </c>
      <c r="C123" s="6" t="s">
        <v>2183</v>
      </c>
      <c r="D123" s="8" t="s">
        <v>337</v>
      </c>
      <c r="E123" s="9">
        <v>0</v>
      </c>
      <c r="F123" s="6" t="s">
        <v>51</v>
      </c>
      <c r="G123" s="9">
        <v>0</v>
      </c>
      <c r="H123" s="6" t="s">
        <v>51</v>
      </c>
      <c r="I123" s="9">
        <v>0</v>
      </c>
      <c r="J123" s="6" t="s">
        <v>51</v>
      </c>
      <c r="K123" s="9">
        <v>39</v>
      </c>
      <c r="L123" s="6" t="s">
        <v>2666</v>
      </c>
      <c r="M123" s="9">
        <v>0</v>
      </c>
      <c r="N123" s="6" t="s">
        <v>2560</v>
      </c>
      <c r="O123" s="9"/>
      <c r="P123" s="9"/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6" t="s">
        <v>2671</v>
      </c>
      <c r="X123" s="6" t="s">
        <v>51</v>
      </c>
      <c r="Y123" s="4" t="s">
        <v>51</v>
      </c>
      <c r="Z123" s="4" t="s">
        <v>51</v>
      </c>
      <c r="AA123" s="10"/>
      <c r="AB123" s="4" t="s">
        <v>51</v>
      </c>
    </row>
    <row r="124" spans="1:28" ht="30" customHeight="1" x14ac:dyDescent="0.3">
      <c r="A124" s="6" t="s">
        <v>2193</v>
      </c>
      <c r="B124" s="6" t="s">
        <v>2192</v>
      </c>
      <c r="C124" s="6" t="s">
        <v>2183</v>
      </c>
      <c r="D124" s="8" t="s">
        <v>337</v>
      </c>
      <c r="E124" s="9">
        <v>0</v>
      </c>
      <c r="F124" s="6" t="s">
        <v>51</v>
      </c>
      <c r="G124" s="9">
        <v>0</v>
      </c>
      <c r="H124" s="6" t="s">
        <v>51</v>
      </c>
      <c r="I124" s="9">
        <v>0</v>
      </c>
      <c r="J124" s="6" t="s">
        <v>51</v>
      </c>
      <c r="K124" s="9">
        <v>13</v>
      </c>
      <c r="L124" s="6" t="s">
        <v>2666</v>
      </c>
      <c r="M124" s="9">
        <v>0</v>
      </c>
      <c r="N124" s="6" t="s">
        <v>2560</v>
      </c>
      <c r="O124" s="9"/>
      <c r="P124" s="9"/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6" t="s">
        <v>2672</v>
      </c>
      <c r="X124" s="6" t="s">
        <v>51</v>
      </c>
      <c r="Y124" s="4" t="s">
        <v>51</v>
      </c>
      <c r="Z124" s="4" t="s">
        <v>51</v>
      </c>
      <c r="AA124" s="10"/>
      <c r="AB124" s="4" t="s">
        <v>51</v>
      </c>
    </row>
    <row r="125" spans="1:28" ht="30" customHeight="1" x14ac:dyDescent="0.3">
      <c r="A125" s="6" t="s">
        <v>2197</v>
      </c>
      <c r="B125" s="6" t="s">
        <v>2195</v>
      </c>
      <c r="C125" s="6" t="s">
        <v>2196</v>
      </c>
      <c r="D125" s="8" t="s">
        <v>337</v>
      </c>
      <c r="E125" s="9">
        <v>0</v>
      </c>
      <c r="F125" s="6" t="s">
        <v>51</v>
      </c>
      <c r="G125" s="9">
        <v>0</v>
      </c>
      <c r="H125" s="6" t="s">
        <v>51</v>
      </c>
      <c r="I125" s="9">
        <v>0</v>
      </c>
      <c r="J125" s="6" t="s">
        <v>51</v>
      </c>
      <c r="K125" s="9">
        <v>97</v>
      </c>
      <c r="L125" s="6" t="s">
        <v>2666</v>
      </c>
      <c r="M125" s="9">
        <v>0</v>
      </c>
      <c r="N125" s="6" t="s">
        <v>2560</v>
      </c>
      <c r="O125" s="9"/>
      <c r="P125" s="9"/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6" t="s">
        <v>2673</v>
      </c>
      <c r="X125" s="6" t="s">
        <v>51</v>
      </c>
      <c r="Y125" s="4" t="s">
        <v>51</v>
      </c>
      <c r="Z125" s="4" t="s">
        <v>51</v>
      </c>
      <c r="AA125" s="10"/>
      <c r="AB125" s="4" t="s">
        <v>51</v>
      </c>
    </row>
    <row r="126" spans="1:28" ht="30" customHeight="1" x14ac:dyDescent="0.3">
      <c r="A126" s="6" t="s">
        <v>2201</v>
      </c>
      <c r="B126" s="6" t="s">
        <v>2199</v>
      </c>
      <c r="C126" s="6" t="s">
        <v>2200</v>
      </c>
      <c r="D126" s="8" t="s">
        <v>337</v>
      </c>
      <c r="E126" s="9">
        <v>0</v>
      </c>
      <c r="F126" s="6" t="s">
        <v>51</v>
      </c>
      <c r="G126" s="9">
        <v>0</v>
      </c>
      <c r="H126" s="6" t="s">
        <v>51</v>
      </c>
      <c r="I126" s="9">
        <v>0</v>
      </c>
      <c r="J126" s="6" t="s">
        <v>51</v>
      </c>
      <c r="K126" s="9">
        <v>26</v>
      </c>
      <c r="L126" s="6" t="s">
        <v>2666</v>
      </c>
      <c r="M126" s="9">
        <v>0</v>
      </c>
      <c r="N126" s="6" t="s">
        <v>2560</v>
      </c>
      <c r="O126" s="9"/>
      <c r="P126" s="9"/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6" t="s">
        <v>2674</v>
      </c>
      <c r="X126" s="6" t="s">
        <v>51</v>
      </c>
      <c r="Y126" s="4" t="s">
        <v>51</v>
      </c>
      <c r="Z126" s="4" t="s">
        <v>51</v>
      </c>
      <c r="AA126" s="10"/>
      <c r="AB126" s="4" t="s">
        <v>51</v>
      </c>
    </row>
    <row r="127" spans="1:28" ht="30" customHeight="1" x14ac:dyDescent="0.3">
      <c r="A127" s="6" t="s">
        <v>2205</v>
      </c>
      <c r="B127" s="6" t="s">
        <v>2203</v>
      </c>
      <c r="C127" s="6" t="s">
        <v>2204</v>
      </c>
      <c r="D127" s="8" t="s">
        <v>337</v>
      </c>
      <c r="E127" s="9">
        <v>0</v>
      </c>
      <c r="F127" s="6" t="s">
        <v>51</v>
      </c>
      <c r="G127" s="9">
        <v>0</v>
      </c>
      <c r="H127" s="6" t="s">
        <v>51</v>
      </c>
      <c r="I127" s="9">
        <v>0</v>
      </c>
      <c r="J127" s="6" t="s">
        <v>51</v>
      </c>
      <c r="K127" s="9">
        <v>32</v>
      </c>
      <c r="L127" s="6" t="s">
        <v>2666</v>
      </c>
      <c r="M127" s="9">
        <v>0</v>
      </c>
      <c r="N127" s="6" t="s">
        <v>2560</v>
      </c>
      <c r="O127" s="9"/>
      <c r="P127" s="9"/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6" t="s">
        <v>2675</v>
      </c>
      <c r="X127" s="6" t="s">
        <v>51</v>
      </c>
      <c r="Y127" s="4" t="s">
        <v>51</v>
      </c>
      <c r="Z127" s="4" t="s">
        <v>51</v>
      </c>
      <c r="AA127" s="10"/>
      <c r="AB127" s="4" t="s">
        <v>51</v>
      </c>
    </row>
    <row r="128" spans="1:28" ht="30" customHeight="1" x14ac:dyDescent="0.3">
      <c r="A128" s="6" t="s">
        <v>1273</v>
      </c>
      <c r="B128" s="6" t="s">
        <v>1271</v>
      </c>
      <c r="C128" s="6" t="s">
        <v>1272</v>
      </c>
      <c r="D128" s="8" t="s">
        <v>207</v>
      </c>
      <c r="E128" s="9">
        <v>0</v>
      </c>
      <c r="F128" s="6" t="s">
        <v>51</v>
      </c>
      <c r="G128" s="9">
        <v>7000</v>
      </c>
      <c r="H128" s="6" t="s">
        <v>2676</v>
      </c>
      <c r="I128" s="9">
        <v>6000</v>
      </c>
      <c r="J128" s="6" t="s">
        <v>2677</v>
      </c>
      <c r="K128" s="9">
        <v>0</v>
      </c>
      <c r="L128" s="6" t="s">
        <v>51</v>
      </c>
      <c r="M128" s="9">
        <v>0</v>
      </c>
      <c r="N128" s="6" t="s">
        <v>51</v>
      </c>
      <c r="O128" s="9"/>
      <c r="P128" s="9"/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6" t="s">
        <v>2678</v>
      </c>
      <c r="X128" s="6" t="s">
        <v>51</v>
      </c>
      <c r="Y128" s="4" t="s">
        <v>51</v>
      </c>
      <c r="Z128" s="4" t="s">
        <v>51</v>
      </c>
      <c r="AA128" s="10"/>
      <c r="AB128" s="4" t="s">
        <v>51</v>
      </c>
    </row>
    <row r="129" spans="1:28" ht="30" customHeight="1" x14ac:dyDescent="0.3">
      <c r="A129" s="6" t="s">
        <v>310</v>
      </c>
      <c r="B129" s="6" t="s">
        <v>308</v>
      </c>
      <c r="C129" s="6" t="s">
        <v>309</v>
      </c>
      <c r="D129" s="8" t="s">
        <v>71</v>
      </c>
      <c r="E129" s="9">
        <v>0</v>
      </c>
      <c r="F129" s="6" t="s">
        <v>51</v>
      </c>
      <c r="G129" s="9">
        <v>0</v>
      </c>
      <c r="H129" s="6" t="s">
        <v>51</v>
      </c>
      <c r="I129" s="9">
        <v>0</v>
      </c>
      <c r="J129" s="6" t="s">
        <v>51</v>
      </c>
      <c r="K129" s="9">
        <v>33000</v>
      </c>
      <c r="L129" s="6" t="s">
        <v>2679</v>
      </c>
      <c r="M129" s="9">
        <v>0</v>
      </c>
      <c r="N129" s="6" t="s">
        <v>2680</v>
      </c>
      <c r="O129" s="9"/>
      <c r="P129" s="9"/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6" t="s">
        <v>2681</v>
      </c>
      <c r="X129" s="6" t="s">
        <v>51</v>
      </c>
      <c r="Y129" s="4" t="s">
        <v>51</v>
      </c>
      <c r="Z129" s="4" t="s">
        <v>51</v>
      </c>
      <c r="AA129" s="10"/>
      <c r="AB129" s="4" t="s">
        <v>51</v>
      </c>
    </row>
    <row r="130" spans="1:28" ht="30" customHeight="1" x14ac:dyDescent="0.3">
      <c r="A130" s="6" t="s">
        <v>303</v>
      </c>
      <c r="B130" s="6" t="s">
        <v>300</v>
      </c>
      <c r="C130" s="6" t="s">
        <v>301</v>
      </c>
      <c r="D130" s="8" t="s">
        <v>71</v>
      </c>
      <c r="E130" s="9">
        <v>0</v>
      </c>
      <c r="F130" s="6" t="s">
        <v>51</v>
      </c>
      <c r="G130" s="9">
        <v>0</v>
      </c>
      <c r="H130" s="6" t="s">
        <v>51</v>
      </c>
      <c r="I130" s="9">
        <v>0</v>
      </c>
      <c r="J130" s="6" t="s">
        <v>51</v>
      </c>
      <c r="K130" s="9">
        <v>28000</v>
      </c>
      <c r="L130" s="6" t="s">
        <v>2679</v>
      </c>
      <c r="M130" s="9">
        <v>0</v>
      </c>
      <c r="N130" s="6" t="s">
        <v>51</v>
      </c>
      <c r="O130" s="9"/>
      <c r="P130" s="9"/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6" t="s">
        <v>2682</v>
      </c>
      <c r="X130" s="6" t="s">
        <v>302</v>
      </c>
      <c r="Y130" s="4" t="s">
        <v>51</v>
      </c>
      <c r="Z130" s="4" t="s">
        <v>51</v>
      </c>
      <c r="AA130" s="10"/>
      <c r="AB130" s="4" t="s">
        <v>51</v>
      </c>
    </row>
    <row r="131" spans="1:28" ht="30" customHeight="1" x14ac:dyDescent="0.3">
      <c r="A131" s="6" t="s">
        <v>306</v>
      </c>
      <c r="B131" s="6" t="s">
        <v>300</v>
      </c>
      <c r="C131" s="6" t="s">
        <v>305</v>
      </c>
      <c r="D131" s="8" t="s">
        <v>71</v>
      </c>
      <c r="E131" s="9">
        <v>0</v>
      </c>
      <c r="F131" s="6" t="s">
        <v>51</v>
      </c>
      <c r="G131" s="9">
        <v>0</v>
      </c>
      <c r="H131" s="6" t="s">
        <v>51</v>
      </c>
      <c r="I131" s="9">
        <v>0</v>
      </c>
      <c r="J131" s="6" t="s">
        <v>51</v>
      </c>
      <c r="K131" s="9">
        <v>30000</v>
      </c>
      <c r="L131" s="6" t="s">
        <v>2679</v>
      </c>
      <c r="M131" s="9">
        <v>0</v>
      </c>
      <c r="N131" s="6" t="s">
        <v>51</v>
      </c>
      <c r="O131" s="9"/>
      <c r="P131" s="9"/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6" t="s">
        <v>2683</v>
      </c>
      <c r="X131" s="6" t="s">
        <v>302</v>
      </c>
      <c r="Y131" s="4" t="s">
        <v>51</v>
      </c>
      <c r="Z131" s="4" t="s">
        <v>51</v>
      </c>
      <c r="AA131" s="10"/>
      <c r="AB131" s="4" t="s">
        <v>51</v>
      </c>
    </row>
    <row r="132" spans="1:28" ht="30" customHeight="1" x14ac:dyDescent="0.3">
      <c r="A132" s="6" t="s">
        <v>314</v>
      </c>
      <c r="B132" s="6" t="s">
        <v>312</v>
      </c>
      <c r="C132" s="6" t="s">
        <v>313</v>
      </c>
      <c r="D132" s="8" t="s">
        <v>207</v>
      </c>
      <c r="E132" s="9">
        <v>0</v>
      </c>
      <c r="F132" s="6" t="s">
        <v>51</v>
      </c>
      <c r="G132" s="9">
        <v>0</v>
      </c>
      <c r="H132" s="6" t="s">
        <v>51</v>
      </c>
      <c r="I132" s="9">
        <v>0</v>
      </c>
      <c r="J132" s="6" t="s">
        <v>51</v>
      </c>
      <c r="K132" s="9">
        <v>6000</v>
      </c>
      <c r="L132" s="6" t="s">
        <v>2679</v>
      </c>
      <c r="M132" s="9">
        <v>0</v>
      </c>
      <c r="N132" s="6" t="s">
        <v>51</v>
      </c>
      <c r="O132" s="9"/>
      <c r="P132" s="9"/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6" t="s">
        <v>2684</v>
      </c>
      <c r="X132" s="6" t="s">
        <v>302</v>
      </c>
      <c r="Y132" s="4" t="s">
        <v>51</v>
      </c>
      <c r="Z132" s="4" t="s">
        <v>51</v>
      </c>
      <c r="AA132" s="10"/>
      <c r="AB132" s="4" t="s">
        <v>51</v>
      </c>
    </row>
    <row r="133" spans="1:28" ht="30" customHeight="1" x14ac:dyDescent="0.3">
      <c r="A133" s="6" t="s">
        <v>1457</v>
      </c>
      <c r="B133" s="6" t="s">
        <v>1455</v>
      </c>
      <c r="C133" s="6" t="s">
        <v>1456</v>
      </c>
      <c r="D133" s="8" t="s">
        <v>86</v>
      </c>
      <c r="E133" s="9">
        <v>0</v>
      </c>
      <c r="F133" s="6" t="s">
        <v>51</v>
      </c>
      <c r="G133" s="9">
        <v>0</v>
      </c>
      <c r="H133" s="6" t="s">
        <v>51</v>
      </c>
      <c r="I133" s="9">
        <v>0</v>
      </c>
      <c r="J133" s="6" t="s">
        <v>51</v>
      </c>
      <c r="K133" s="9">
        <v>330000</v>
      </c>
      <c r="L133" s="6" t="s">
        <v>2685</v>
      </c>
      <c r="M133" s="9">
        <v>0</v>
      </c>
      <c r="N133" s="6" t="s">
        <v>2686</v>
      </c>
      <c r="O133" s="9"/>
      <c r="P133" s="9"/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6" t="s">
        <v>2687</v>
      </c>
      <c r="X133" s="6" t="s">
        <v>51</v>
      </c>
      <c r="Y133" s="4" t="s">
        <v>51</v>
      </c>
      <c r="Z133" s="4" t="s">
        <v>51</v>
      </c>
      <c r="AA133" s="10"/>
      <c r="AB133" s="4" t="s">
        <v>51</v>
      </c>
    </row>
    <row r="134" spans="1:28" ht="30" customHeight="1" x14ac:dyDescent="0.3">
      <c r="A134" s="6" t="s">
        <v>1585</v>
      </c>
      <c r="B134" s="6" t="s">
        <v>1583</v>
      </c>
      <c r="C134" s="6" t="s">
        <v>1584</v>
      </c>
      <c r="D134" s="8" t="s">
        <v>71</v>
      </c>
      <c r="E134" s="9">
        <v>0</v>
      </c>
      <c r="F134" s="6" t="s">
        <v>51</v>
      </c>
      <c r="G134" s="9">
        <v>0</v>
      </c>
      <c r="H134" s="6" t="s">
        <v>51</v>
      </c>
      <c r="I134" s="9">
        <v>0</v>
      </c>
      <c r="J134" s="6" t="s">
        <v>51</v>
      </c>
      <c r="K134" s="9">
        <v>29500</v>
      </c>
      <c r="L134" s="6" t="s">
        <v>2688</v>
      </c>
      <c r="M134" s="9">
        <v>0</v>
      </c>
      <c r="N134" s="6" t="s">
        <v>51</v>
      </c>
      <c r="O134" s="9"/>
      <c r="P134" s="9"/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6" t="s">
        <v>2689</v>
      </c>
      <c r="X134" s="6" t="s">
        <v>302</v>
      </c>
      <c r="Y134" s="4" t="s">
        <v>51</v>
      </c>
      <c r="Z134" s="4" t="s">
        <v>51</v>
      </c>
      <c r="AA134" s="10"/>
      <c r="AB134" s="4" t="s">
        <v>51</v>
      </c>
    </row>
    <row r="135" spans="1:28" ht="30" customHeight="1" x14ac:dyDescent="0.3">
      <c r="A135" s="6" t="s">
        <v>1627</v>
      </c>
      <c r="B135" s="6" t="s">
        <v>1625</v>
      </c>
      <c r="C135" s="6" t="s">
        <v>1626</v>
      </c>
      <c r="D135" s="8" t="s">
        <v>71</v>
      </c>
      <c r="E135" s="9">
        <v>0</v>
      </c>
      <c r="F135" s="6" t="s">
        <v>51</v>
      </c>
      <c r="G135" s="9">
        <v>35100</v>
      </c>
      <c r="H135" s="6" t="s">
        <v>2690</v>
      </c>
      <c r="I135" s="9">
        <v>0</v>
      </c>
      <c r="J135" s="6" t="s">
        <v>51</v>
      </c>
      <c r="K135" s="9">
        <v>35100</v>
      </c>
      <c r="L135" s="6" t="s">
        <v>2691</v>
      </c>
      <c r="M135" s="9">
        <v>0</v>
      </c>
      <c r="N135" s="6" t="s">
        <v>51</v>
      </c>
      <c r="O135" s="9"/>
      <c r="P135" s="9"/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6" t="s">
        <v>2692</v>
      </c>
      <c r="X135" s="6" t="s">
        <v>51</v>
      </c>
      <c r="Y135" s="4" t="s">
        <v>51</v>
      </c>
      <c r="Z135" s="4" t="s">
        <v>51</v>
      </c>
      <c r="AA135" s="10"/>
      <c r="AB135" s="4" t="s">
        <v>51</v>
      </c>
    </row>
    <row r="136" spans="1:28" ht="30" customHeight="1" x14ac:dyDescent="0.3">
      <c r="A136" s="6" t="s">
        <v>2405</v>
      </c>
      <c r="B136" s="6" t="s">
        <v>2403</v>
      </c>
      <c r="C136" s="6" t="s">
        <v>2404</v>
      </c>
      <c r="D136" s="8" t="s">
        <v>207</v>
      </c>
      <c r="E136" s="9">
        <v>0</v>
      </c>
      <c r="F136" s="6" t="s">
        <v>51</v>
      </c>
      <c r="G136" s="9">
        <v>3230</v>
      </c>
      <c r="H136" s="6" t="s">
        <v>2559</v>
      </c>
      <c r="I136" s="9">
        <v>0</v>
      </c>
      <c r="J136" s="6" t="s">
        <v>51</v>
      </c>
      <c r="K136" s="9">
        <v>0</v>
      </c>
      <c r="L136" s="6" t="s">
        <v>51</v>
      </c>
      <c r="M136" s="9">
        <v>0</v>
      </c>
      <c r="N136" s="6" t="s">
        <v>2693</v>
      </c>
      <c r="O136" s="9"/>
      <c r="P136" s="9"/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6" t="s">
        <v>2694</v>
      </c>
      <c r="X136" s="6" t="s">
        <v>51</v>
      </c>
      <c r="Y136" s="4" t="s">
        <v>51</v>
      </c>
      <c r="Z136" s="4" t="s">
        <v>51</v>
      </c>
      <c r="AA136" s="10"/>
      <c r="AB136" s="4" t="s">
        <v>51</v>
      </c>
    </row>
    <row r="137" spans="1:28" ht="30" customHeight="1" x14ac:dyDescent="0.3">
      <c r="A137" s="6" t="s">
        <v>2409</v>
      </c>
      <c r="B137" s="6" t="s">
        <v>2407</v>
      </c>
      <c r="C137" s="6" t="s">
        <v>2408</v>
      </c>
      <c r="D137" s="8" t="s">
        <v>207</v>
      </c>
      <c r="E137" s="9">
        <v>0</v>
      </c>
      <c r="F137" s="6" t="s">
        <v>51</v>
      </c>
      <c r="G137" s="9">
        <v>2680</v>
      </c>
      <c r="H137" s="6" t="s">
        <v>2559</v>
      </c>
      <c r="I137" s="9">
        <v>0</v>
      </c>
      <c r="J137" s="6" t="s">
        <v>51</v>
      </c>
      <c r="K137" s="9">
        <v>0</v>
      </c>
      <c r="L137" s="6" t="s">
        <v>51</v>
      </c>
      <c r="M137" s="9">
        <v>0</v>
      </c>
      <c r="N137" s="6" t="s">
        <v>2693</v>
      </c>
      <c r="O137" s="9"/>
      <c r="P137" s="9"/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6" t="s">
        <v>2695</v>
      </c>
      <c r="X137" s="6" t="s">
        <v>51</v>
      </c>
      <c r="Y137" s="4" t="s">
        <v>51</v>
      </c>
      <c r="Z137" s="4" t="s">
        <v>51</v>
      </c>
      <c r="AA137" s="10"/>
      <c r="AB137" s="4" t="s">
        <v>51</v>
      </c>
    </row>
    <row r="138" spans="1:28" ht="30" customHeight="1" x14ac:dyDescent="0.3">
      <c r="A138" s="6" t="s">
        <v>2373</v>
      </c>
      <c r="B138" s="6" t="s">
        <v>2371</v>
      </c>
      <c r="C138" s="6" t="s">
        <v>2372</v>
      </c>
      <c r="D138" s="8" t="s">
        <v>942</v>
      </c>
      <c r="E138" s="9">
        <v>0</v>
      </c>
      <c r="F138" s="6" t="s">
        <v>51</v>
      </c>
      <c r="G138" s="9">
        <v>0</v>
      </c>
      <c r="H138" s="6" t="s">
        <v>51</v>
      </c>
      <c r="I138" s="9">
        <v>10.1</v>
      </c>
      <c r="J138" s="6" t="s">
        <v>2696</v>
      </c>
      <c r="K138" s="9">
        <v>0</v>
      </c>
      <c r="L138" s="6" t="s">
        <v>51</v>
      </c>
      <c r="M138" s="9">
        <v>0</v>
      </c>
      <c r="N138" s="6" t="s">
        <v>2546</v>
      </c>
      <c r="O138" s="9"/>
      <c r="P138" s="9"/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6" t="s">
        <v>2697</v>
      </c>
      <c r="X138" s="6" t="s">
        <v>51</v>
      </c>
      <c r="Y138" s="4" t="s">
        <v>51</v>
      </c>
      <c r="Z138" s="4" t="s">
        <v>51</v>
      </c>
      <c r="AA138" s="10"/>
      <c r="AB138" s="4" t="s">
        <v>51</v>
      </c>
    </row>
    <row r="139" spans="1:28" ht="30" customHeight="1" x14ac:dyDescent="0.3">
      <c r="A139" s="6" t="s">
        <v>2417</v>
      </c>
      <c r="B139" s="6" t="s">
        <v>2415</v>
      </c>
      <c r="C139" s="6" t="s">
        <v>2416</v>
      </c>
      <c r="D139" s="8" t="s">
        <v>942</v>
      </c>
      <c r="E139" s="9">
        <v>0</v>
      </c>
      <c r="F139" s="6" t="s">
        <v>51</v>
      </c>
      <c r="G139" s="9">
        <v>0</v>
      </c>
      <c r="H139" s="6" t="s">
        <v>51</v>
      </c>
      <c r="I139" s="9">
        <v>200</v>
      </c>
      <c r="J139" s="6" t="s">
        <v>2698</v>
      </c>
      <c r="K139" s="9">
        <v>0</v>
      </c>
      <c r="L139" s="6" t="s">
        <v>51</v>
      </c>
      <c r="M139" s="9">
        <v>0</v>
      </c>
      <c r="N139" s="6" t="s">
        <v>2698</v>
      </c>
      <c r="O139" s="9"/>
      <c r="P139" s="9"/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6" t="s">
        <v>2699</v>
      </c>
      <c r="X139" s="6" t="s">
        <v>51</v>
      </c>
      <c r="Y139" s="4" t="s">
        <v>51</v>
      </c>
      <c r="Z139" s="4" t="s">
        <v>51</v>
      </c>
      <c r="AA139" s="10"/>
      <c r="AB139" s="4" t="s">
        <v>51</v>
      </c>
    </row>
    <row r="140" spans="1:28" ht="30" customHeight="1" x14ac:dyDescent="0.3">
      <c r="A140" s="6" t="s">
        <v>551</v>
      </c>
      <c r="B140" s="6" t="s">
        <v>549</v>
      </c>
      <c r="C140" s="6" t="s">
        <v>550</v>
      </c>
      <c r="D140" s="8" t="s">
        <v>97</v>
      </c>
      <c r="E140" s="9">
        <v>0</v>
      </c>
      <c r="F140" s="6" t="s">
        <v>51</v>
      </c>
      <c r="G140" s="9">
        <v>0</v>
      </c>
      <c r="H140" s="6" t="s">
        <v>51</v>
      </c>
      <c r="I140" s="9">
        <v>0</v>
      </c>
      <c r="J140" s="6" t="s">
        <v>51</v>
      </c>
      <c r="K140" s="9">
        <v>0</v>
      </c>
      <c r="L140" s="6" t="s">
        <v>2700</v>
      </c>
      <c r="M140" s="9">
        <v>0</v>
      </c>
      <c r="N140" s="6" t="s">
        <v>2701</v>
      </c>
      <c r="O140" s="9"/>
      <c r="P140" s="9"/>
      <c r="Q140" s="9">
        <v>0</v>
      </c>
      <c r="R140" s="9">
        <v>0</v>
      </c>
      <c r="S140" s="9">
        <v>0</v>
      </c>
      <c r="T140" s="9">
        <v>6420</v>
      </c>
      <c r="U140" s="9">
        <v>0</v>
      </c>
      <c r="V140" s="9"/>
      <c r="W140" s="6" t="s">
        <v>2702</v>
      </c>
      <c r="X140" s="6" t="s">
        <v>51</v>
      </c>
      <c r="Y140" s="4" t="s">
        <v>2703</v>
      </c>
      <c r="Z140" s="4" t="s">
        <v>51</v>
      </c>
      <c r="AA140" s="10"/>
      <c r="AB140" s="4" t="s">
        <v>51</v>
      </c>
    </row>
    <row r="141" spans="1:28" ht="30" customHeight="1" x14ac:dyDescent="0.3">
      <c r="A141" s="6" t="s">
        <v>540</v>
      </c>
      <c r="B141" s="6" t="s">
        <v>538</v>
      </c>
      <c r="C141" s="6" t="s">
        <v>539</v>
      </c>
      <c r="D141" s="8" t="s">
        <v>97</v>
      </c>
      <c r="E141" s="9">
        <v>0</v>
      </c>
      <c r="F141" s="6" t="s">
        <v>51</v>
      </c>
      <c r="G141" s="9">
        <v>0</v>
      </c>
      <c r="H141" s="6" t="s">
        <v>51</v>
      </c>
      <c r="I141" s="9">
        <v>0</v>
      </c>
      <c r="J141" s="6" t="s">
        <v>51</v>
      </c>
      <c r="K141" s="9">
        <v>0</v>
      </c>
      <c r="L141" s="6" t="s">
        <v>2704</v>
      </c>
      <c r="M141" s="9">
        <v>0</v>
      </c>
      <c r="N141" s="6" t="s">
        <v>2701</v>
      </c>
      <c r="O141" s="9"/>
      <c r="P141" s="9"/>
      <c r="Q141" s="9">
        <v>0</v>
      </c>
      <c r="R141" s="9">
        <v>0</v>
      </c>
      <c r="S141" s="9">
        <v>0</v>
      </c>
      <c r="T141" s="9">
        <v>192887</v>
      </c>
      <c r="U141" s="9">
        <v>0</v>
      </c>
      <c r="V141" s="9"/>
      <c r="W141" s="6" t="s">
        <v>2705</v>
      </c>
      <c r="X141" s="6" t="s">
        <v>51</v>
      </c>
      <c r="Y141" s="4" t="s">
        <v>2703</v>
      </c>
      <c r="Z141" s="4" t="s">
        <v>51</v>
      </c>
      <c r="AA141" s="10"/>
      <c r="AB141" s="4" t="s">
        <v>51</v>
      </c>
    </row>
    <row r="142" spans="1:28" ht="30" customHeight="1" x14ac:dyDescent="0.3">
      <c r="A142" s="6" t="s">
        <v>544</v>
      </c>
      <c r="B142" s="6" t="s">
        <v>542</v>
      </c>
      <c r="C142" s="6" t="s">
        <v>543</v>
      </c>
      <c r="D142" s="8" t="s">
        <v>97</v>
      </c>
      <c r="E142" s="9">
        <v>0</v>
      </c>
      <c r="F142" s="6" t="s">
        <v>51</v>
      </c>
      <c r="G142" s="9">
        <v>0</v>
      </c>
      <c r="H142" s="6" t="s">
        <v>51</v>
      </c>
      <c r="I142" s="9">
        <v>0</v>
      </c>
      <c r="J142" s="6" t="s">
        <v>51</v>
      </c>
      <c r="K142" s="9">
        <v>0</v>
      </c>
      <c r="L142" s="6" t="s">
        <v>2700</v>
      </c>
      <c r="M142" s="9">
        <v>0</v>
      </c>
      <c r="N142" s="6" t="s">
        <v>2701</v>
      </c>
      <c r="O142" s="9"/>
      <c r="P142" s="9"/>
      <c r="Q142" s="9">
        <v>0</v>
      </c>
      <c r="R142" s="9">
        <v>0</v>
      </c>
      <c r="S142" s="9">
        <v>0</v>
      </c>
      <c r="T142" s="9">
        <v>61880</v>
      </c>
      <c r="U142" s="9">
        <v>0</v>
      </c>
      <c r="V142" s="9"/>
      <c r="W142" s="6" t="s">
        <v>2706</v>
      </c>
      <c r="X142" s="6" t="s">
        <v>51</v>
      </c>
      <c r="Y142" s="4" t="s">
        <v>2703</v>
      </c>
      <c r="Z142" s="4" t="s">
        <v>51</v>
      </c>
      <c r="AA142" s="10"/>
      <c r="AB142" s="4" t="s">
        <v>51</v>
      </c>
    </row>
    <row r="143" spans="1:28" ht="30" customHeight="1" x14ac:dyDescent="0.3">
      <c r="A143" s="6" t="s">
        <v>1116</v>
      </c>
      <c r="B143" s="6" t="s">
        <v>1048</v>
      </c>
      <c r="C143" s="6" t="s">
        <v>1115</v>
      </c>
      <c r="D143" s="8" t="s">
        <v>59</v>
      </c>
      <c r="E143" s="9">
        <v>0</v>
      </c>
      <c r="F143" s="6" t="s">
        <v>51</v>
      </c>
      <c r="G143" s="9">
        <v>0</v>
      </c>
      <c r="H143" s="6" t="s">
        <v>51</v>
      </c>
      <c r="I143" s="9">
        <v>0</v>
      </c>
      <c r="J143" s="6" t="s">
        <v>51</v>
      </c>
      <c r="K143" s="9">
        <v>0</v>
      </c>
      <c r="L143" s="6" t="s">
        <v>51</v>
      </c>
      <c r="M143" s="9">
        <v>0</v>
      </c>
      <c r="N143" s="6" t="s">
        <v>2707</v>
      </c>
      <c r="O143" s="9"/>
      <c r="P143" s="9"/>
      <c r="Q143" s="9">
        <v>0</v>
      </c>
      <c r="R143" s="9">
        <v>0</v>
      </c>
      <c r="S143" s="9">
        <v>0</v>
      </c>
      <c r="T143" s="9">
        <v>0</v>
      </c>
      <c r="U143" s="9">
        <v>836000</v>
      </c>
      <c r="V143" s="9"/>
      <c r="W143" s="6" t="s">
        <v>2708</v>
      </c>
      <c r="X143" s="6" t="s">
        <v>1050</v>
      </c>
      <c r="Y143" s="4" t="s">
        <v>51</v>
      </c>
      <c r="Z143" s="4" t="s">
        <v>51</v>
      </c>
      <c r="AA143" s="10"/>
      <c r="AB143" s="4" t="s">
        <v>51</v>
      </c>
    </row>
    <row r="144" spans="1:28" ht="30" customHeight="1" x14ac:dyDescent="0.3">
      <c r="A144" s="6" t="s">
        <v>1051</v>
      </c>
      <c r="B144" s="6" t="s">
        <v>1048</v>
      </c>
      <c r="C144" s="6" t="s">
        <v>1049</v>
      </c>
      <c r="D144" s="8" t="s">
        <v>59</v>
      </c>
      <c r="E144" s="9">
        <v>0</v>
      </c>
      <c r="F144" s="6" t="s">
        <v>51</v>
      </c>
      <c r="G144" s="9">
        <v>0</v>
      </c>
      <c r="H144" s="6" t="s">
        <v>51</v>
      </c>
      <c r="I144" s="9">
        <v>0</v>
      </c>
      <c r="J144" s="6" t="s">
        <v>51</v>
      </c>
      <c r="K144" s="9">
        <v>0</v>
      </c>
      <c r="L144" s="6" t="s">
        <v>51</v>
      </c>
      <c r="M144" s="9">
        <v>0</v>
      </c>
      <c r="N144" s="6" t="s">
        <v>2709</v>
      </c>
      <c r="O144" s="9"/>
      <c r="P144" s="9"/>
      <c r="Q144" s="9">
        <v>0</v>
      </c>
      <c r="R144" s="9">
        <v>0</v>
      </c>
      <c r="S144" s="9">
        <v>0</v>
      </c>
      <c r="T144" s="9">
        <v>0</v>
      </c>
      <c r="U144" s="9">
        <v>1177000</v>
      </c>
      <c r="V144" s="9"/>
      <c r="W144" s="6" t="s">
        <v>2710</v>
      </c>
      <c r="X144" s="6" t="s">
        <v>1050</v>
      </c>
      <c r="Y144" s="4" t="s">
        <v>51</v>
      </c>
      <c r="Z144" s="4" t="s">
        <v>51</v>
      </c>
      <c r="AA144" s="10"/>
      <c r="AB144" s="4" t="s">
        <v>51</v>
      </c>
    </row>
    <row r="145" spans="1:28" ht="30" customHeight="1" x14ac:dyDescent="0.3">
      <c r="A145" s="6" t="s">
        <v>1119</v>
      </c>
      <c r="B145" s="6" t="s">
        <v>1053</v>
      </c>
      <c r="C145" s="6" t="s">
        <v>1118</v>
      </c>
      <c r="D145" s="8" t="s">
        <v>942</v>
      </c>
      <c r="E145" s="9">
        <v>0</v>
      </c>
      <c r="F145" s="6" t="s">
        <v>51</v>
      </c>
      <c r="G145" s="9">
        <v>32400</v>
      </c>
      <c r="H145" s="6" t="s">
        <v>2711</v>
      </c>
      <c r="I145" s="9">
        <v>0</v>
      </c>
      <c r="J145" s="6" t="s">
        <v>51</v>
      </c>
      <c r="K145" s="9">
        <v>32400</v>
      </c>
      <c r="L145" s="6" t="s">
        <v>2712</v>
      </c>
      <c r="M145" s="9">
        <v>0</v>
      </c>
      <c r="N145" s="6" t="s">
        <v>51</v>
      </c>
      <c r="O145" s="9"/>
      <c r="P145" s="9"/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/>
      <c r="W145" s="6" t="s">
        <v>2713</v>
      </c>
      <c r="X145" s="6" t="s">
        <v>51</v>
      </c>
      <c r="Y145" s="4" t="s">
        <v>51</v>
      </c>
      <c r="Z145" s="4" t="s">
        <v>51</v>
      </c>
      <c r="AA145" s="10"/>
      <c r="AB145" s="4" t="s">
        <v>51</v>
      </c>
    </row>
    <row r="146" spans="1:28" ht="30" customHeight="1" x14ac:dyDescent="0.3">
      <c r="A146" s="6" t="s">
        <v>1055</v>
      </c>
      <c r="B146" s="6" t="s">
        <v>1053</v>
      </c>
      <c r="C146" s="6" t="s">
        <v>1054</v>
      </c>
      <c r="D146" s="8" t="s">
        <v>942</v>
      </c>
      <c r="E146" s="9">
        <v>0</v>
      </c>
      <c r="F146" s="6" t="s">
        <v>51</v>
      </c>
      <c r="G146" s="9">
        <v>62600</v>
      </c>
      <c r="H146" s="6" t="s">
        <v>2711</v>
      </c>
      <c r="I146" s="9">
        <v>0</v>
      </c>
      <c r="J146" s="6" t="s">
        <v>51</v>
      </c>
      <c r="K146" s="9">
        <v>62600</v>
      </c>
      <c r="L146" s="6" t="s">
        <v>2712</v>
      </c>
      <c r="M146" s="9">
        <v>0</v>
      </c>
      <c r="N146" s="6" t="s">
        <v>51</v>
      </c>
      <c r="O146" s="9"/>
      <c r="P146" s="9"/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/>
      <c r="W146" s="6" t="s">
        <v>2714</v>
      </c>
      <c r="X146" s="6" t="s">
        <v>51</v>
      </c>
      <c r="Y146" s="4" t="s">
        <v>51</v>
      </c>
      <c r="Z146" s="4" t="s">
        <v>51</v>
      </c>
      <c r="AA146" s="10"/>
      <c r="AB146" s="4" t="s">
        <v>51</v>
      </c>
    </row>
    <row r="147" spans="1:28" ht="30" customHeight="1" x14ac:dyDescent="0.3">
      <c r="A147" s="6" t="s">
        <v>1060</v>
      </c>
      <c r="B147" s="6" t="s">
        <v>1057</v>
      </c>
      <c r="C147" s="6" t="s">
        <v>1058</v>
      </c>
      <c r="D147" s="8" t="s">
        <v>1059</v>
      </c>
      <c r="E147" s="9">
        <v>0</v>
      </c>
      <c r="F147" s="6" t="s">
        <v>51</v>
      </c>
      <c r="G147" s="9">
        <v>173.9</v>
      </c>
      <c r="H147" s="6" t="s">
        <v>2715</v>
      </c>
      <c r="I147" s="9">
        <v>0</v>
      </c>
      <c r="J147" s="6" t="s">
        <v>51</v>
      </c>
      <c r="K147" s="9">
        <v>173.9</v>
      </c>
      <c r="L147" s="6" t="s">
        <v>2716</v>
      </c>
      <c r="M147" s="9">
        <v>0</v>
      </c>
      <c r="N147" s="6" t="s">
        <v>51</v>
      </c>
      <c r="O147" s="9"/>
      <c r="P147" s="9"/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/>
      <c r="W147" s="6" t="s">
        <v>2717</v>
      </c>
      <c r="X147" s="6" t="s">
        <v>51</v>
      </c>
      <c r="Y147" s="4" t="s">
        <v>51</v>
      </c>
      <c r="Z147" s="4" t="s">
        <v>51</v>
      </c>
      <c r="AA147" s="10"/>
      <c r="AB147" s="4" t="s">
        <v>51</v>
      </c>
    </row>
    <row r="148" spans="1:28" ht="30" customHeight="1" x14ac:dyDescent="0.3">
      <c r="A148" s="6" t="s">
        <v>1065</v>
      </c>
      <c r="B148" s="6" t="s">
        <v>1062</v>
      </c>
      <c r="C148" s="6" t="s">
        <v>1063</v>
      </c>
      <c r="D148" s="8" t="s">
        <v>1064</v>
      </c>
      <c r="E148" s="9">
        <v>0</v>
      </c>
      <c r="F148" s="6" t="s">
        <v>51</v>
      </c>
      <c r="G148" s="9">
        <v>0</v>
      </c>
      <c r="H148" s="6" t="s">
        <v>2715</v>
      </c>
      <c r="I148" s="9">
        <v>0</v>
      </c>
      <c r="J148" s="6" t="s">
        <v>51</v>
      </c>
      <c r="K148" s="9">
        <v>0</v>
      </c>
      <c r="L148" s="6" t="s">
        <v>2716</v>
      </c>
      <c r="M148" s="9">
        <v>0</v>
      </c>
      <c r="N148" s="6" t="s">
        <v>51</v>
      </c>
      <c r="O148" s="9"/>
      <c r="P148" s="9"/>
      <c r="Q148" s="9">
        <v>0</v>
      </c>
      <c r="R148" s="9">
        <v>156800</v>
      </c>
      <c r="S148" s="9">
        <v>0</v>
      </c>
      <c r="T148" s="9">
        <v>156800</v>
      </c>
      <c r="U148" s="9">
        <v>0</v>
      </c>
      <c r="V148" s="9"/>
      <c r="W148" s="6" t="s">
        <v>2718</v>
      </c>
      <c r="X148" s="6" t="s">
        <v>51</v>
      </c>
      <c r="Y148" s="4" t="s">
        <v>51</v>
      </c>
      <c r="Z148" s="4" t="s">
        <v>51</v>
      </c>
      <c r="AA148" s="10"/>
      <c r="AB148" s="4" t="s">
        <v>51</v>
      </c>
    </row>
    <row r="149" spans="1:28" ht="30" customHeight="1" x14ac:dyDescent="0.3">
      <c r="A149" s="6" t="s">
        <v>1125</v>
      </c>
      <c r="B149" s="6" t="s">
        <v>1123</v>
      </c>
      <c r="C149" s="6" t="s">
        <v>1124</v>
      </c>
      <c r="D149" s="8" t="s">
        <v>942</v>
      </c>
      <c r="E149" s="9">
        <v>0</v>
      </c>
      <c r="F149" s="6" t="s">
        <v>51</v>
      </c>
      <c r="G149" s="9">
        <v>3100</v>
      </c>
      <c r="H149" s="6" t="s">
        <v>2719</v>
      </c>
      <c r="I149" s="9">
        <v>0</v>
      </c>
      <c r="J149" s="6" t="s">
        <v>51</v>
      </c>
      <c r="K149" s="9">
        <v>3100</v>
      </c>
      <c r="L149" s="6" t="s">
        <v>2716</v>
      </c>
      <c r="M149" s="9">
        <v>0</v>
      </c>
      <c r="N149" s="6" t="s">
        <v>51</v>
      </c>
      <c r="O149" s="9"/>
      <c r="P149" s="9"/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/>
      <c r="W149" s="6" t="s">
        <v>2720</v>
      </c>
      <c r="X149" s="6" t="s">
        <v>51</v>
      </c>
      <c r="Y149" s="4" t="s">
        <v>51</v>
      </c>
      <c r="Z149" s="4" t="s">
        <v>51</v>
      </c>
      <c r="AA149" s="10"/>
      <c r="AB149" s="4" t="s">
        <v>51</v>
      </c>
    </row>
    <row r="150" spans="1:28" ht="30" customHeight="1" x14ac:dyDescent="0.3">
      <c r="A150" s="6" t="s">
        <v>2163</v>
      </c>
      <c r="B150" s="6" t="s">
        <v>2161</v>
      </c>
      <c r="C150" s="6" t="s">
        <v>51</v>
      </c>
      <c r="D150" s="8" t="s">
        <v>999</v>
      </c>
      <c r="E150" s="9">
        <v>0</v>
      </c>
      <c r="F150" s="6" t="s">
        <v>51</v>
      </c>
      <c r="G150" s="9">
        <v>0</v>
      </c>
      <c r="H150" s="6" t="s">
        <v>51</v>
      </c>
      <c r="I150" s="9">
        <v>0</v>
      </c>
      <c r="J150" s="6" t="s">
        <v>51</v>
      </c>
      <c r="K150" s="9">
        <v>0</v>
      </c>
      <c r="L150" s="6" t="s">
        <v>51</v>
      </c>
      <c r="M150" s="9">
        <v>0</v>
      </c>
      <c r="N150" s="6" t="s">
        <v>51</v>
      </c>
      <c r="O150" s="9"/>
      <c r="P150" s="9"/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/>
      <c r="W150" s="6" t="s">
        <v>2721</v>
      </c>
      <c r="X150" s="6" t="s">
        <v>2162</v>
      </c>
      <c r="Y150" s="4" t="s">
        <v>51</v>
      </c>
      <c r="Z150" s="4" t="s">
        <v>51</v>
      </c>
      <c r="AA150" s="10"/>
      <c r="AB150" s="4" t="s">
        <v>51</v>
      </c>
    </row>
    <row r="151" spans="1:28" ht="30" customHeight="1" x14ac:dyDescent="0.3">
      <c r="A151" s="6" t="s">
        <v>275</v>
      </c>
      <c r="B151" s="6" t="s">
        <v>273</v>
      </c>
      <c r="C151" s="6" t="s">
        <v>274</v>
      </c>
      <c r="D151" s="8" t="s">
        <v>71</v>
      </c>
      <c r="E151" s="9">
        <v>18273</v>
      </c>
      <c r="F151" s="6" t="s">
        <v>51</v>
      </c>
      <c r="G151" s="9">
        <v>0</v>
      </c>
      <c r="H151" s="6" t="s">
        <v>51</v>
      </c>
      <c r="I151" s="9">
        <v>0</v>
      </c>
      <c r="J151" s="6" t="s">
        <v>51</v>
      </c>
      <c r="K151" s="9">
        <v>0</v>
      </c>
      <c r="L151" s="6" t="s">
        <v>51</v>
      </c>
      <c r="M151" s="9">
        <v>0</v>
      </c>
      <c r="N151" s="6" t="s">
        <v>51</v>
      </c>
      <c r="O151" s="9"/>
      <c r="P151" s="9"/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/>
      <c r="W151" s="6" t="s">
        <v>2722</v>
      </c>
      <c r="X151" s="6" t="s">
        <v>51</v>
      </c>
      <c r="Y151" s="4" t="s">
        <v>2502</v>
      </c>
      <c r="Z151" s="4" t="s">
        <v>51</v>
      </c>
      <c r="AA151" s="10"/>
      <c r="AB151" s="4" t="s">
        <v>51</v>
      </c>
    </row>
    <row r="152" spans="1:28" ht="30" customHeight="1" x14ac:dyDescent="0.3">
      <c r="A152" s="6" t="s">
        <v>278</v>
      </c>
      <c r="B152" s="6" t="s">
        <v>273</v>
      </c>
      <c r="C152" s="6" t="s">
        <v>277</v>
      </c>
      <c r="D152" s="8" t="s">
        <v>71</v>
      </c>
      <c r="E152" s="9">
        <v>7994</v>
      </c>
      <c r="F152" s="6" t="s">
        <v>51</v>
      </c>
      <c r="G152" s="9">
        <v>0</v>
      </c>
      <c r="H152" s="6" t="s">
        <v>51</v>
      </c>
      <c r="I152" s="9">
        <v>0</v>
      </c>
      <c r="J152" s="6" t="s">
        <v>51</v>
      </c>
      <c r="K152" s="9">
        <v>0</v>
      </c>
      <c r="L152" s="6" t="s">
        <v>51</v>
      </c>
      <c r="M152" s="9">
        <v>0</v>
      </c>
      <c r="N152" s="6" t="s">
        <v>51</v>
      </c>
      <c r="O152" s="9"/>
      <c r="P152" s="9"/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/>
      <c r="W152" s="6" t="s">
        <v>2723</v>
      </c>
      <c r="X152" s="6" t="s">
        <v>51</v>
      </c>
      <c r="Y152" s="4" t="s">
        <v>2502</v>
      </c>
      <c r="Z152" s="4" t="s">
        <v>51</v>
      </c>
      <c r="AA152" s="10"/>
      <c r="AB152" s="4" t="s">
        <v>51</v>
      </c>
    </row>
    <row r="153" spans="1:28" ht="30" customHeight="1" x14ac:dyDescent="0.3">
      <c r="A153" s="6" t="s">
        <v>2423</v>
      </c>
      <c r="B153" s="6" t="s">
        <v>2421</v>
      </c>
      <c r="C153" s="6" t="s">
        <v>2422</v>
      </c>
      <c r="D153" s="8" t="s">
        <v>2377</v>
      </c>
      <c r="E153" s="9">
        <v>580</v>
      </c>
      <c r="F153" s="6" t="s">
        <v>51</v>
      </c>
      <c r="G153" s="9">
        <v>0</v>
      </c>
      <c r="H153" s="6" t="s">
        <v>51</v>
      </c>
      <c r="I153" s="9">
        <v>0</v>
      </c>
      <c r="J153" s="6" t="s">
        <v>51</v>
      </c>
      <c r="K153" s="9">
        <v>0</v>
      </c>
      <c r="L153" s="6" t="s">
        <v>51</v>
      </c>
      <c r="M153" s="9">
        <v>0</v>
      </c>
      <c r="N153" s="6" t="s">
        <v>51</v>
      </c>
      <c r="O153" s="9"/>
      <c r="P153" s="9"/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/>
      <c r="W153" s="6" t="s">
        <v>2724</v>
      </c>
      <c r="X153" s="6" t="s">
        <v>51</v>
      </c>
      <c r="Y153" s="4" t="s">
        <v>2502</v>
      </c>
      <c r="Z153" s="4" t="s">
        <v>51</v>
      </c>
      <c r="AA153" s="10"/>
      <c r="AB153" s="4" t="s">
        <v>51</v>
      </c>
    </row>
    <row r="154" spans="1:28" ht="30" customHeight="1" x14ac:dyDescent="0.3">
      <c r="A154" s="6" t="s">
        <v>1474</v>
      </c>
      <c r="B154" s="6" t="s">
        <v>1472</v>
      </c>
      <c r="C154" s="6" t="s">
        <v>1473</v>
      </c>
      <c r="D154" s="8" t="s">
        <v>71</v>
      </c>
      <c r="E154" s="9">
        <v>1521</v>
      </c>
      <c r="F154" s="6" t="s">
        <v>51</v>
      </c>
      <c r="G154" s="9">
        <v>0</v>
      </c>
      <c r="H154" s="6" t="s">
        <v>51</v>
      </c>
      <c r="I154" s="9">
        <v>0</v>
      </c>
      <c r="J154" s="6" t="s">
        <v>51</v>
      </c>
      <c r="K154" s="9">
        <v>0</v>
      </c>
      <c r="L154" s="6" t="s">
        <v>51</v>
      </c>
      <c r="M154" s="9">
        <v>0</v>
      </c>
      <c r="N154" s="6" t="s">
        <v>51</v>
      </c>
      <c r="O154" s="9"/>
      <c r="P154" s="9"/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/>
      <c r="W154" s="6" t="s">
        <v>2725</v>
      </c>
      <c r="X154" s="6" t="s">
        <v>51</v>
      </c>
      <c r="Y154" s="4" t="s">
        <v>2502</v>
      </c>
      <c r="Z154" s="4" t="s">
        <v>51</v>
      </c>
      <c r="AA154" s="10"/>
      <c r="AB154" s="4" t="s">
        <v>51</v>
      </c>
    </row>
    <row r="155" spans="1:28" ht="30" customHeight="1" x14ac:dyDescent="0.3">
      <c r="A155" s="6" t="s">
        <v>2378</v>
      </c>
      <c r="B155" s="6" t="s">
        <v>2375</v>
      </c>
      <c r="C155" s="6" t="s">
        <v>2376</v>
      </c>
      <c r="D155" s="8" t="s">
        <v>2377</v>
      </c>
      <c r="E155" s="9">
        <v>117</v>
      </c>
      <c r="F155" s="6" t="s">
        <v>51</v>
      </c>
      <c r="G155" s="9">
        <v>0</v>
      </c>
      <c r="H155" s="6" t="s">
        <v>51</v>
      </c>
      <c r="I155" s="9">
        <v>0</v>
      </c>
      <c r="J155" s="6" t="s">
        <v>51</v>
      </c>
      <c r="K155" s="9">
        <v>0</v>
      </c>
      <c r="L155" s="6" t="s">
        <v>51</v>
      </c>
      <c r="M155" s="9">
        <v>0</v>
      </c>
      <c r="N155" s="6" t="s">
        <v>51</v>
      </c>
      <c r="O155" s="9"/>
      <c r="P155" s="9"/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/>
      <c r="W155" s="6" t="s">
        <v>2726</v>
      </c>
      <c r="X155" s="6" t="s">
        <v>51</v>
      </c>
      <c r="Y155" s="4" t="s">
        <v>2502</v>
      </c>
      <c r="Z155" s="4" t="s">
        <v>51</v>
      </c>
      <c r="AA155" s="10"/>
      <c r="AB155" s="4" t="s">
        <v>51</v>
      </c>
    </row>
    <row r="156" spans="1:28" ht="30" customHeight="1" x14ac:dyDescent="0.3">
      <c r="A156" s="6" t="s">
        <v>1701</v>
      </c>
      <c r="B156" s="6" t="s">
        <v>1700</v>
      </c>
      <c r="C156" s="6" t="s">
        <v>51</v>
      </c>
      <c r="D156" s="8" t="s">
        <v>86</v>
      </c>
      <c r="E156" s="9">
        <v>0</v>
      </c>
      <c r="F156" s="6" t="s">
        <v>51</v>
      </c>
      <c r="G156" s="9">
        <v>0</v>
      </c>
      <c r="H156" s="6" t="s">
        <v>51</v>
      </c>
      <c r="I156" s="9">
        <v>0</v>
      </c>
      <c r="J156" s="6" t="s">
        <v>51</v>
      </c>
      <c r="K156" s="9">
        <v>0</v>
      </c>
      <c r="L156" s="6" t="s">
        <v>2727</v>
      </c>
      <c r="M156" s="9">
        <v>0</v>
      </c>
      <c r="N156" s="6" t="s">
        <v>51</v>
      </c>
      <c r="O156" s="9"/>
      <c r="P156" s="9"/>
      <c r="Q156" s="9">
        <v>0</v>
      </c>
      <c r="R156" s="9">
        <v>0</v>
      </c>
      <c r="S156" s="9">
        <v>0</v>
      </c>
      <c r="T156" s="9">
        <v>1850</v>
      </c>
      <c r="U156" s="9">
        <v>0</v>
      </c>
      <c r="V156" s="9"/>
      <c r="W156" s="6" t="s">
        <v>2728</v>
      </c>
      <c r="X156" s="6" t="s">
        <v>51</v>
      </c>
      <c r="Y156" s="4" t="s">
        <v>51</v>
      </c>
      <c r="Z156" s="4" t="s">
        <v>51</v>
      </c>
      <c r="AA156" s="10"/>
      <c r="AB156" s="4" t="s">
        <v>51</v>
      </c>
    </row>
    <row r="157" spans="1:28" ht="30" customHeight="1" x14ac:dyDescent="0.3">
      <c r="A157" s="6" t="s">
        <v>1675</v>
      </c>
      <c r="B157" s="6" t="s">
        <v>1672</v>
      </c>
      <c r="C157" s="6" t="s">
        <v>1673</v>
      </c>
      <c r="D157" s="8" t="s">
        <v>1674</v>
      </c>
      <c r="E157" s="9">
        <v>0</v>
      </c>
      <c r="F157" s="6" t="s">
        <v>51</v>
      </c>
      <c r="G157" s="9">
        <v>0</v>
      </c>
      <c r="H157" s="6" t="s">
        <v>51</v>
      </c>
      <c r="I157" s="9">
        <v>0</v>
      </c>
      <c r="J157" s="6" t="s">
        <v>51</v>
      </c>
      <c r="K157" s="9">
        <v>0</v>
      </c>
      <c r="L157" s="6" t="s">
        <v>2729</v>
      </c>
      <c r="M157" s="9">
        <v>0</v>
      </c>
      <c r="N157" s="6" t="s">
        <v>51</v>
      </c>
      <c r="O157" s="9"/>
      <c r="P157" s="9"/>
      <c r="Q157" s="9">
        <v>0</v>
      </c>
      <c r="R157" s="9">
        <v>0</v>
      </c>
      <c r="S157" s="9">
        <v>0</v>
      </c>
      <c r="T157" s="9">
        <v>98.6</v>
      </c>
      <c r="U157" s="9">
        <v>0</v>
      </c>
      <c r="V157" s="9"/>
      <c r="W157" s="6" t="s">
        <v>2730</v>
      </c>
      <c r="X157" s="6" t="s">
        <v>51</v>
      </c>
      <c r="Y157" s="4" t="s">
        <v>51</v>
      </c>
      <c r="Z157" s="4" t="s">
        <v>51</v>
      </c>
      <c r="AA157" s="10"/>
      <c r="AB157" s="4" t="s">
        <v>51</v>
      </c>
    </row>
    <row r="158" spans="1:28" ht="30" customHeight="1" x14ac:dyDescent="0.3">
      <c r="A158" s="6" t="s">
        <v>1005</v>
      </c>
      <c r="B158" s="6" t="s">
        <v>1002</v>
      </c>
      <c r="C158" s="6" t="s">
        <v>1003</v>
      </c>
      <c r="D158" s="8" t="s">
        <v>1004</v>
      </c>
      <c r="E158" s="9">
        <v>0</v>
      </c>
      <c r="F158" s="6" t="s">
        <v>2731</v>
      </c>
      <c r="G158" s="9">
        <v>0</v>
      </c>
      <c r="H158" s="6" t="s">
        <v>51</v>
      </c>
      <c r="I158" s="9">
        <v>0</v>
      </c>
      <c r="J158" s="6" t="s">
        <v>51</v>
      </c>
      <c r="K158" s="9">
        <v>0</v>
      </c>
      <c r="L158" s="6" t="s">
        <v>51</v>
      </c>
      <c r="M158" s="9">
        <v>0</v>
      </c>
      <c r="N158" s="6" t="s">
        <v>2732</v>
      </c>
      <c r="O158" s="9"/>
      <c r="P158" s="9"/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6" t="s">
        <v>2733</v>
      </c>
      <c r="X158" s="6" t="s">
        <v>51</v>
      </c>
      <c r="Y158" s="4" t="s">
        <v>2734</v>
      </c>
      <c r="Z158" s="4" t="s">
        <v>51</v>
      </c>
      <c r="AA158" s="10"/>
      <c r="AB158" s="4" t="s">
        <v>51</v>
      </c>
    </row>
    <row r="159" spans="1:28" ht="30" customHeight="1" x14ac:dyDescent="0.3">
      <c r="A159" s="6" t="s">
        <v>1045</v>
      </c>
      <c r="B159" s="6" t="s">
        <v>1044</v>
      </c>
      <c r="C159" s="6" t="s">
        <v>1003</v>
      </c>
      <c r="D159" s="8" t="s">
        <v>1004</v>
      </c>
      <c r="E159" s="9">
        <v>0</v>
      </c>
      <c r="F159" s="6" t="s">
        <v>2731</v>
      </c>
      <c r="G159" s="9">
        <v>0</v>
      </c>
      <c r="H159" s="6" t="s">
        <v>51</v>
      </c>
      <c r="I159" s="9">
        <v>0</v>
      </c>
      <c r="J159" s="6" t="s">
        <v>51</v>
      </c>
      <c r="K159" s="9">
        <v>0</v>
      </c>
      <c r="L159" s="6" t="s">
        <v>51</v>
      </c>
      <c r="M159" s="9">
        <v>0</v>
      </c>
      <c r="N159" s="6" t="s">
        <v>2732</v>
      </c>
      <c r="O159" s="9"/>
      <c r="P159" s="9"/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6" t="s">
        <v>2735</v>
      </c>
      <c r="X159" s="6" t="s">
        <v>51</v>
      </c>
      <c r="Y159" s="4" t="s">
        <v>2734</v>
      </c>
      <c r="Z159" s="4" t="s">
        <v>51</v>
      </c>
      <c r="AA159" s="10"/>
      <c r="AB159" s="4" t="s">
        <v>51</v>
      </c>
    </row>
    <row r="160" spans="1:28" ht="30" customHeight="1" x14ac:dyDescent="0.3">
      <c r="A160" s="6" t="s">
        <v>2028</v>
      </c>
      <c r="B160" s="6" t="s">
        <v>2027</v>
      </c>
      <c r="C160" s="6" t="s">
        <v>1003</v>
      </c>
      <c r="D160" s="8" t="s">
        <v>1004</v>
      </c>
      <c r="E160" s="9">
        <v>0</v>
      </c>
      <c r="F160" s="6" t="s">
        <v>2731</v>
      </c>
      <c r="G160" s="9">
        <v>0</v>
      </c>
      <c r="H160" s="6" t="s">
        <v>51</v>
      </c>
      <c r="I160" s="9">
        <v>0</v>
      </c>
      <c r="J160" s="6" t="s">
        <v>51</v>
      </c>
      <c r="K160" s="9">
        <v>0</v>
      </c>
      <c r="L160" s="6" t="s">
        <v>51</v>
      </c>
      <c r="M160" s="9">
        <v>0</v>
      </c>
      <c r="N160" s="6" t="s">
        <v>2732</v>
      </c>
      <c r="O160" s="9"/>
      <c r="P160" s="9"/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6" t="s">
        <v>2736</v>
      </c>
      <c r="X160" s="6" t="s">
        <v>51</v>
      </c>
      <c r="Y160" s="4" t="s">
        <v>2734</v>
      </c>
      <c r="Z160" s="4" t="s">
        <v>51</v>
      </c>
      <c r="AA160" s="10"/>
      <c r="AB160" s="4" t="s">
        <v>51</v>
      </c>
    </row>
    <row r="161" spans="1:28" ht="30" customHeight="1" x14ac:dyDescent="0.3">
      <c r="A161" s="6" t="s">
        <v>2055</v>
      </c>
      <c r="B161" s="6" t="s">
        <v>2054</v>
      </c>
      <c r="C161" s="6" t="s">
        <v>1003</v>
      </c>
      <c r="D161" s="8" t="s">
        <v>1004</v>
      </c>
      <c r="E161" s="9">
        <v>0</v>
      </c>
      <c r="F161" s="6" t="s">
        <v>51</v>
      </c>
      <c r="G161" s="9">
        <v>0</v>
      </c>
      <c r="H161" s="6" t="s">
        <v>51</v>
      </c>
      <c r="I161" s="9">
        <v>0</v>
      </c>
      <c r="J161" s="6" t="s">
        <v>51</v>
      </c>
      <c r="K161" s="9">
        <v>0</v>
      </c>
      <c r="L161" s="6" t="s">
        <v>51</v>
      </c>
      <c r="M161" s="9">
        <v>0</v>
      </c>
      <c r="N161" s="6" t="s">
        <v>51</v>
      </c>
      <c r="O161" s="9"/>
      <c r="P161" s="9"/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6" t="s">
        <v>2737</v>
      </c>
      <c r="X161" s="6" t="s">
        <v>51</v>
      </c>
      <c r="Y161" s="4" t="s">
        <v>2734</v>
      </c>
      <c r="Z161" s="4" t="s">
        <v>51</v>
      </c>
      <c r="AA161" s="10"/>
      <c r="AB161" s="4" t="s">
        <v>51</v>
      </c>
    </row>
    <row r="162" spans="1:28" ht="30" customHeight="1" x14ac:dyDescent="0.3">
      <c r="A162" s="6" t="s">
        <v>2061</v>
      </c>
      <c r="B162" s="6" t="s">
        <v>2060</v>
      </c>
      <c r="C162" s="6" t="s">
        <v>1003</v>
      </c>
      <c r="D162" s="8" t="s">
        <v>1004</v>
      </c>
      <c r="E162" s="9">
        <v>0</v>
      </c>
      <c r="F162" s="6" t="s">
        <v>51</v>
      </c>
      <c r="G162" s="9">
        <v>0</v>
      </c>
      <c r="H162" s="6" t="s">
        <v>51</v>
      </c>
      <c r="I162" s="9">
        <v>0</v>
      </c>
      <c r="J162" s="6" t="s">
        <v>51</v>
      </c>
      <c r="K162" s="9">
        <v>0</v>
      </c>
      <c r="L162" s="6" t="s">
        <v>51</v>
      </c>
      <c r="M162" s="9">
        <v>0</v>
      </c>
      <c r="N162" s="6" t="s">
        <v>51</v>
      </c>
      <c r="O162" s="9"/>
      <c r="P162" s="9"/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6" t="s">
        <v>2738</v>
      </c>
      <c r="X162" s="6" t="s">
        <v>51</v>
      </c>
      <c r="Y162" s="4" t="s">
        <v>2734</v>
      </c>
      <c r="Z162" s="4" t="s">
        <v>51</v>
      </c>
      <c r="AA162" s="10"/>
      <c r="AB162" s="4" t="s">
        <v>51</v>
      </c>
    </row>
    <row r="163" spans="1:28" ht="30" customHeight="1" x14ac:dyDescent="0.3">
      <c r="A163" s="6" t="s">
        <v>2170</v>
      </c>
      <c r="B163" s="6" t="s">
        <v>2169</v>
      </c>
      <c r="C163" s="6" t="s">
        <v>1003</v>
      </c>
      <c r="D163" s="8" t="s">
        <v>1004</v>
      </c>
      <c r="E163" s="9">
        <v>0</v>
      </c>
      <c r="F163" s="6" t="s">
        <v>2731</v>
      </c>
      <c r="G163" s="9">
        <v>0</v>
      </c>
      <c r="H163" s="6" t="s">
        <v>51</v>
      </c>
      <c r="I163" s="9">
        <v>0</v>
      </c>
      <c r="J163" s="6" t="s">
        <v>51</v>
      </c>
      <c r="K163" s="9">
        <v>0</v>
      </c>
      <c r="L163" s="6" t="s">
        <v>51</v>
      </c>
      <c r="M163" s="9">
        <v>0</v>
      </c>
      <c r="N163" s="6" t="s">
        <v>2732</v>
      </c>
      <c r="O163" s="9"/>
      <c r="P163" s="9"/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6" t="s">
        <v>2739</v>
      </c>
      <c r="X163" s="6" t="s">
        <v>51</v>
      </c>
      <c r="Y163" s="4" t="s">
        <v>2734</v>
      </c>
      <c r="Z163" s="4" t="s">
        <v>51</v>
      </c>
      <c r="AA163" s="10"/>
      <c r="AB163" s="4" t="s">
        <v>51</v>
      </c>
    </row>
    <row r="164" spans="1:28" ht="30" customHeight="1" x14ac:dyDescent="0.3">
      <c r="A164" s="6" t="s">
        <v>1081</v>
      </c>
      <c r="B164" s="6" t="s">
        <v>1080</v>
      </c>
      <c r="C164" s="6" t="s">
        <v>1003</v>
      </c>
      <c r="D164" s="8" t="s">
        <v>1004</v>
      </c>
      <c r="E164" s="9">
        <v>0</v>
      </c>
      <c r="F164" s="6" t="s">
        <v>2731</v>
      </c>
      <c r="G164" s="9">
        <v>0</v>
      </c>
      <c r="H164" s="6" t="s">
        <v>51</v>
      </c>
      <c r="I164" s="9">
        <v>0</v>
      </c>
      <c r="J164" s="6" t="s">
        <v>51</v>
      </c>
      <c r="K164" s="9">
        <v>0</v>
      </c>
      <c r="L164" s="6" t="s">
        <v>51</v>
      </c>
      <c r="M164" s="9">
        <v>0</v>
      </c>
      <c r="N164" s="6" t="s">
        <v>2732</v>
      </c>
      <c r="O164" s="9"/>
      <c r="P164" s="9"/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6" t="s">
        <v>2740</v>
      </c>
      <c r="X164" s="6" t="s">
        <v>51</v>
      </c>
      <c r="Y164" s="4" t="s">
        <v>2734</v>
      </c>
      <c r="Z164" s="4" t="s">
        <v>51</v>
      </c>
      <c r="AA164" s="10"/>
      <c r="AB164" s="4" t="s">
        <v>51</v>
      </c>
    </row>
    <row r="165" spans="1:28" ht="30" customHeight="1" x14ac:dyDescent="0.3">
      <c r="A165" s="6" t="s">
        <v>1102</v>
      </c>
      <c r="B165" s="6" t="s">
        <v>1101</v>
      </c>
      <c r="C165" s="6" t="s">
        <v>1003</v>
      </c>
      <c r="D165" s="8" t="s">
        <v>1004</v>
      </c>
      <c r="E165" s="9">
        <v>0</v>
      </c>
      <c r="F165" s="6" t="s">
        <v>2731</v>
      </c>
      <c r="G165" s="9">
        <v>0</v>
      </c>
      <c r="H165" s="6" t="s">
        <v>51</v>
      </c>
      <c r="I165" s="9">
        <v>0</v>
      </c>
      <c r="J165" s="6" t="s">
        <v>51</v>
      </c>
      <c r="K165" s="9">
        <v>0</v>
      </c>
      <c r="L165" s="6" t="s">
        <v>51</v>
      </c>
      <c r="M165" s="9">
        <v>0</v>
      </c>
      <c r="N165" s="6" t="s">
        <v>2732</v>
      </c>
      <c r="O165" s="9"/>
      <c r="P165" s="9"/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6" t="s">
        <v>2741</v>
      </c>
      <c r="X165" s="6" t="s">
        <v>51</v>
      </c>
      <c r="Y165" s="4" t="s">
        <v>2734</v>
      </c>
      <c r="Z165" s="4" t="s">
        <v>51</v>
      </c>
      <c r="AA165" s="10"/>
      <c r="AB165" s="4" t="s">
        <v>51</v>
      </c>
    </row>
    <row r="166" spans="1:28" ht="30" customHeight="1" x14ac:dyDescent="0.3">
      <c r="A166" s="6" t="s">
        <v>1011</v>
      </c>
      <c r="B166" s="6" t="s">
        <v>1010</v>
      </c>
      <c r="C166" s="6" t="s">
        <v>1003</v>
      </c>
      <c r="D166" s="8" t="s">
        <v>1004</v>
      </c>
      <c r="E166" s="9">
        <v>0</v>
      </c>
      <c r="F166" s="6" t="s">
        <v>51</v>
      </c>
      <c r="G166" s="9">
        <v>0</v>
      </c>
      <c r="H166" s="6" t="s">
        <v>51</v>
      </c>
      <c r="I166" s="9">
        <v>0</v>
      </c>
      <c r="J166" s="6" t="s">
        <v>51</v>
      </c>
      <c r="K166" s="9">
        <v>0</v>
      </c>
      <c r="L166" s="6" t="s">
        <v>51</v>
      </c>
      <c r="M166" s="9">
        <v>0</v>
      </c>
      <c r="N166" s="6" t="s">
        <v>51</v>
      </c>
      <c r="O166" s="9"/>
      <c r="P166" s="9"/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6" t="s">
        <v>2742</v>
      </c>
      <c r="X166" s="6" t="s">
        <v>51</v>
      </c>
      <c r="Y166" s="4" t="s">
        <v>2734</v>
      </c>
      <c r="Z166" s="4" t="s">
        <v>51</v>
      </c>
      <c r="AA166" s="10"/>
      <c r="AB166" s="4" t="s">
        <v>51</v>
      </c>
    </row>
    <row r="167" spans="1:28" ht="30" customHeight="1" x14ac:dyDescent="0.3">
      <c r="A167" s="6" t="s">
        <v>1042</v>
      </c>
      <c r="B167" s="6" t="s">
        <v>1041</v>
      </c>
      <c r="C167" s="6" t="s">
        <v>1003</v>
      </c>
      <c r="D167" s="8" t="s">
        <v>1004</v>
      </c>
      <c r="E167" s="9">
        <v>0</v>
      </c>
      <c r="F167" s="6" t="s">
        <v>2731</v>
      </c>
      <c r="G167" s="9">
        <v>0</v>
      </c>
      <c r="H167" s="6" t="s">
        <v>51</v>
      </c>
      <c r="I167" s="9">
        <v>0</v>
      </c>
      <c r="J167" s="6" t="s">
        <v>51</v>
      </c>
      <c r="K167" s="9">
        <v>0</v>
      </c>
      <c r="L167" s="6" t="s">
        <v>51</v>
      </c>
      <c r="M167" s="9">
        <v>0</v>
      </c>
      <c r="N167" s="6" t="s">
        <v>2732</v>
      </c>
      <c r="O167" s="9"/>
      <c r="P167" s="9"/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6" t="s">
        <v>2743</v>
      </c>
      <c r="X167" s="6" t="s">
        <v>51</v>
      </c>
      <c r="Y167" s="4" t="s">
        <v>2734</v>
      </c>
      <c r="Z167" s="4" t="s">
        <v>51</v>
      </c>
      <c r="AA167" s="10"/>
      <c r="AB167" s="4" t="s">
        <v>51</v>
      </c>
    </row>
    <row r="168" spans="1:28" ht="30" customHeight="1" x14ac:dyDescent="0.3">
      <c r="A168" s="6" t="s">
        <v>1197</v>
      </c>
      <c r="B168" s="6" t="s">
        <v>1196</v>
      </c>
      <c r="C168" s="6" t="s">
        <v>1003</v>
      </c>
      <c r="D168" s="8" t="s">
        <v>1004</v>
      </c>
      <c r="E168" s="9">
        <v>0</v>
      </c>
      <c r="F168" s="6" t="s">
        <v>2731</v>
      </c>
      <c r="G168" s="9">
        <v>0</v>
      </c>
      <c r="H168" s="6" t="s">
        <v>51</v>
      </c>
      <c r="I168" s="9">
        <v>0</v>
      </c>
      <c r="J168" s="6" t="s">
        <v>51</v>
      </c>
      <c r="K168" s="9">
        <v>0</v>
      </c>
      <c r="L168" s="6" t="s">
        <v>51</v>
      </c>
      <c r="M168" s="9">
        <v>0</v>
      </c>
      <c r="N168" s="6" t="s">
        <v>2732</v>
      </c>
      <c r="O168" s="9"/>
      <c r="P168" s="9"/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6" t="s">
        <v>2744</v>
      </c>
      <c r="X168" s="6" t="s">
        <v>51</v>
      </c>
      <c r="Y168" s="4" t="s">
        <v>2734</v>
      </c>
      <c r="Z168" s="4" t="s">
        <v>51</v>
      </c>
      <c r="AA168" s="10"/>
      <c r="AB168" s="4" t="s">
        <v>51</v>
      </c>
    </row>
    <row r="169" spans="1:28" ht="30" customHeight="1" x14ac:dyDescent="0.3">
      <c r="A169" s="6" t="s">
        <v>1448</v>
      </c>
      <c r="B169" s="6" t="s">
        <v>1447</v>
      </c>
      <c r="C169" s="6" t="s">
        <v>1003</v>
      </c>
      <c r="D169" s="8" t="s">
        <v>1004</v>
      </c>
      <c r="E169" s="9">
        <v>0</v>
      </c>
      <c r="F169" s="6" t="s">
        <v>2731</v>
      </c>
      <c r="G169" s="9">
        <v>0</v>
      </c>
      <c r="H169" s="6" t="s">
        <v>51</v>
      </c>
      <c r="I169" s="9">
        <v>0</v>
      </c>
      <c r="J169" s="6" t="s">
        <v>51</v>
      </c>
      <c r="K169" s="9">
        <v>0</v>
      </c>
      <c r="L169" s="6" t="s">
        <v>51</v>
      </c>
      <c r="M169" s="9">
        <v>0</v>
      </c>
      <c r="N169" s="6" t="s">
        <v>2732</v>
      </c>
      <c r="O169" s="9"/>
      <c r="P169" s="9"/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6" t="s">
        <v>2745</v>
      </c>
      <c r="X169" s="6" t="s">
        <v>51</v>
      </c>
      <c r="Y169" s="4" t="s">
        <v>2734</v>
      </c>
      <c r="Z169" s="4" t="s">
        <v>51</v>
      </c>
      <c r="AA169" s="10"/>
      <c r="AB169" s="4" t="s">
        <v>51</v>
      </c>
    </row>
    <row r="170" spans="1:28" ht="30" customHeight="1" x14ac:dyDescent="0.3">
      <c r="A170" s="6" t="s">
        <v>1415</v>
      </c>
      <c r="B170" s="6" t="s">
        <v>1414</v>
      </c>
      <c r="C170" s="6" t="s">
        <v>1003</v>
      </c>
      <c r="D170" s="8" t="s">
        <v>1004</v>
      </c>
      <c r="E170" s="9">
        <v>0</v>
      </c>
      <c r="F170" s="6" t="s">
        <v>2731</v>
      </c>
      <c r="G170" s="9">
        <v>0</v>
      </c>
      <c r="H170" s="6" t="s">
        <v>51</v>
      </c>
      <c r="I170" s="9">
        <v>0</v>
      </c>
      <c r="J170" s="6" t="s">
        <v>51</v>
      </c>
      <c r="K170" s="9">
        <v>0</v>
      </c>
      <c r="L170" s="6" t="s">
        <v>51</v>
      </c>
      <c r="M170" s="9">
        <v>0</v>
      </c>
      <c r="N170" s="6" t="s">
        <v>2732</v>
      </c>
      <c r="O170" s="9"/>
      <c r="P170" s="9"/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6" t="s">
        <v>2746</v>
      </c>
      <c r="X170" s="6" t="s">
        <v>51</v>
      </c>
      <c r="Y170" s="4" t="s">
        <v>2734</v>
      </c>
      <c r="Z170" s="4" t="s">
        <v>51</v>
      </c>
      <c r="AA170" s="10"/>
      <c r="AB170" s="4" t="s">
        <v>51</v>
      </c>
    </row>
    <row r="171" spans="1:28" ht="30" customHeight="1" x14ac:dyDescent="0.3">
      <c r="A171" s="6" t="s">
        <v>2279</v>
      </c>
      <c r="B171" s="6" t="s">
        <v>2278</v>
      </c>
      <c r="C171" s="6" t="s">
        <v>1003</v>
      </c>
      <c r="D171" s="8" t="s">
        <v>1004</v>
      </c>
      <c r="E171" s="9">
        <v>0</v>
      </c>
      <c r="F171" s="6" t="s">
        <v>2731</v>
      </c>
      <c r="G171" s="9">
        <v>0</v>
      </c>
      <c r="H171" s="6" t="s">
        <v>51</v>
      </c>
      <c r="I171" s="9">
        <v>0</v>
      </c>
      <c r="J171" s="6" t="s">
        <v>51</v>
      </c>
      <c r="K171" s="9">
        <v>0</v>
      </c>
      <c r="L171" s="6" t="s">
        <v>51</v>
      </c>
      <c r="M171" s="9">
        <v>0</v>
      </c>
      <c r="N171" s="6" t="s">
        <v>2732</v>
      </c>
      <c r="O171" s="9"/>
      <c r="P171" s="9"/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6" t="s">
        <v>2747</v>
      </c>
      <c r="X171" s="6" t="s">
        <v>51</v>
      </c>
      <c r="Y171" s="4" t="s">
        <v>2734</v>
      </c>
      <c r="Z171" s="4" t="s">
        <v>51</v>
      </c>
      <c r="AA171" s="10"/>
      <c r="AB171" s="4" t="s">
        <v>51</v>
      </c>
    </row>
    <row r="172" spans="1:28" ht="30" customHeight="1" x14ac:dyDescent="0.3">
      <c r="A172" s="6" t="s">
        <v>1133</v>
      </c>
      <c r="B172" s="6" t="s">
        <v>1132</v>
      </c>
      <c r="C172" s="6" t="s">
        <v>1003</v>
      </c>
      <c r="D172" s="8" t="s">
        <v>1004</v>
      </c>
      <c r="E172" s="9">
        <v>0</v>
      </c>
      <c r="F172" s="6" t="s">
        <v>2731</v>
      </c>
      <c r="G172" s="9">
        <v>0</v>
      </c>
      <c r="H172" s="6" t="s">
        <v>51</v>
      </c>
      <c r="I172" s="9">
        <v>0</v>
      </c>
      <c r="J172" s="6" t="s">
        <v>51</v>
      </c>
      <c r="K172" s="9">
        <v>0</v>
      </c>
      <c r="L172" s="6" t="s">
        <v>51</v>
      </c>
      <c r="M172" s="9">
        <v>0</v>
      </c>
      <c r="N172" s="6" t="s">
        <v>2732</v>
      </c>
      <c r="O172" s="9"/>
      <c r="P172" s="9"/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6" t="s">
        <v>2748</v>
      </c>
      <c r="X172" s="6" t="s">
        <v>51</v>
      </c>
      <c r="Y172" s="4" t="s">
        <v>2734</v>
      </c>
      <c r="Z172" s="4" t="s">
        <v>51</v>
      </c>
      <c r="AA172" s="10"/>
      <c r="AB172" s="4" t="s">
        <v>51</v>
      </c>
    </row>
    <row r="173" spans="1:28" ht="30" customHeight="1" x14ac:dyDescent="0.3">
      <c r="A173" s="6" t="s">
        <v>2250</v>
      </c>
      <c r="B173" s="6" t="s">
        <v>2249</v>
      </c>
      <c r="C173" s="6" t="s">
        <v>1003</v>
      </c>
      <c r="D173" s="8" t="s">
        <v>1004</v>
      </c>
      <c r="E173" s="9">
        <v>0</v>
      </c>
      <c r="F173" s="6" t="s">
        <v>2731</v>
      </c>
      <c r="G173" s="9">
        <v>0</v>
      </c>
      <c r="H173" s="6" t="s">
        <v>51</v>
      </c>
      <c r="I173" s="9">
        <v>0</v>
      </c>
      <c r="J173" s="6" t="s">
        <v>51</v>
      </c>
      <c r="K173" s="9">
        <v>0</v>
      </c>
      <c r="L173" s="6" t="s">
        <v>51</v>
      </c>
      <c r="M173" s="9">
        <v>0</v>
      </c>
      <c r="N173" s="6" t="s">
        <v>2732</v>
      </c>
      <c r="O173" s="9"/>
      <c r="P173" s="9"/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6" t="s">
        <v>2749</v>
      </c>
      <c r="X173" s="6" t="s">
        <v>51</v>
      </c>
      <c r="Y173" s="4" t="s">
        <v>2734</v>
      </c>
      <c r="Z173" s="4" t="s">
        <v>51</v>
      </c>
      <c r="AA173" s="10"/>
      <c r="AB173" s="4" t="s">
        <v>51</v>
      </c>
    </row>
    <row r="174" spans="1:28" ht="30" customHeight="1" x14ac:dyDescent="0.3">
      <c r="A174" s="6" t="s">
        <v>2109</v>
      </c>
      <c r="B174" s="6" t="s">
        <v>2108</v>
      </c>
      <c r="C174" s="6" t="s">
        <v>1003</v>
      </c>
      <c r="D174" s="8" t="s">
        <v>1004</v>
      </c>
      <c r="E174" s="9">
        <v>0</v>
      </c>
      <c r="F174" s="6" t="s">
        <v>2731</v>
      </c>
      <c r="G174" s="9">
        <v>0</v>
      </c>
      <c r="H174" s="6" t="s">
        <v>51</v>
      </c>
      <c r="I174" s="9">
        <v>0</v>
      </c>
      <c r="J174" s="6" t="s">
        <v>51</v>
      </c>
      <c r="K174" s="9">
        <v>0</v>
      </c>
      <c r="L174" s="6" t="s">
        <v>51</v>
      </c>
      <c r="M174" s="9">
        <v>0</v>
      </c>
      <c r="N174" s="6" t="s">
        <v>2732</v>
      </c>
      <c r="O174" s="9"/>
      <c r="P174" s="9"/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6" t="s">
        <v>2750</v>
      </c>
      <c r="X174" s="6" t="s">
        <v>51</v>
      </c>
      <c r="Y174" s="4" t="s">
        <v>2734</v>
      </c>
      <c r="Z174" s="4" t="s">
        <v>51</v>
      </c>
      <c r="AA174" s="10"/>
      <c r="AB174" s="4" t="s">
        <v>51</v>
      </c>
    </row>
    <row r="175" spans="1:28" ht="30" customHeight="1" x14ac:dyDescent="0.3">
      <c r="A175" s="6" t="s">
        <v>2293</v>
      </c>
      <c r="B175" s="6" t="s">
        <v>2292</v>
      </c>
      <c r="C175" s="6" t="s">
        <v>1003</v>
      </c>
      <c r="D175" s="8" t="s">
        <v>1004</v>
      </c>
      <c r="E175" s="9">
        <v>0</v>
      </c>
      <c r="F175" s="6" t="s">
        <v>2731</v>
      </c>
      <c r="G175" s="9">
        <v>0</v>
      </c>
      <c r="H175" s="6" t="s">
        <v>51</v>
      </c>
      <c r="I175" s="9">
        <v>0</v>
      </c>
      <c r="J175" s="6" t="s">
        <v>51</v>
      </c>
      <c r="K175" s="9">
        <v>0</v>
      </c>
      <c r="L175" s="6" t="s">
        <v>51</v>
      </c>
      <c r="M175" s="9">
        <v>0</v>
      </c>
      <c r="N175" s="6" t="s">
        <v>2732</v>
      </c>
      <c r="O175" s="9"/>
      <c r="P175" s="9"/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6" t="s">
        <v>2751</v>
      </c>
      <c r="X175" s="6" t="s">
        <v>51</v>
      </c>
      <c r="Y175" s="4" t="s">
        <v>2734</v>
      </c>
      <c r="Z175" s="4" t="s">
        <v>51</v>
      </c>
      <c r="AA175" s="10"/>
      <c r="AB175" s="4" t="s">
        <v>51</v>
      </c>
    </row>
    <row r="176" spans="1:28" ht="30" customHeight="1" x14ac:dyDescent="0.3">
      <c r="A176" s="6" t="s">
        <v>2144</v>
      </c>
      <c r="B176" s="6" t="s">
        <v>2143</v>
      </c>
      <c r="C176" s="6" t="s">
        <v>1003</v>
      </c>
      <c r="D176" s="8" t="s">
        <v>1004</v>
      </c>
      <c r="E176" s="9">
        <v>0</v>
      </c>
      <c r="F176" s="6" t="s">
        <v>2731</v>
      </c>
      <c r="G176" s="9">
        <v>0</v>
      </c>
      <c r="H176" s="6" t="s">
        <v>51</v>
      </c>
      <c r="I176" s="9">
        <v>0</v>
      </c>
      <c r="J176" s="6" t="s">
        <v>51</v>
      </c>
      <c r="K176" s="9">
        <v>0</v>
      </c>
      <c r="L176" s="6" t="s">
        <v>51</v>
      </c>
      <c r="M176" s="9">
        <v>0</v>
      </c>
      <c r="N176" s="6" t="s">
        <v>2732</v>
      </c>
      <c r="O176" s="9"/>
      <c r="P176" s="9"/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6" t="s">
        <v>2752</v>
      </c>
      <c r="X176" s="6" t="s">
        <v>51</v>
      </c>
      <c r="Y176" s="4" t="s">
        <v>2734</v>
      </c>
      <c r="Z176" s="4" t="s">
        <v>51</v>
      </c>
      <c r="AA176" s="10"/>
      <c r="AB176" s="4" t="s">
        <v>51</v>
      </c>
    </row>
    <row r="177" spans="1:28" ht="30" customHeight="1" x14ac:dyDescent="0.3">
      <c r="A177" s="6" t="s">
        <v>2147</v>
      </c>
      <c r="B177" s="6" t="s">
        <v>2146</v>
      </c>
      <c r="C177" s="6" t="s">
        <v>1003</v>
      </c>
      <c r="D177" s="8" t="s">
        <v>1004</v>
      </c>
      <c r="E177" s="9">
        <v>0</v>
      </c>
      <c r="F177" s="6" t="s">
        <v>2731</v>
      </c>
      <c r="G177" s="9">
        <v>0</v>
      </c>
      <c r="H177" s="6" t="s">
        <v>51</v>
      </c>
      <c r="I177" s="9">
        <v>0</v>
      </c>
      <c r="J177" s="6" t="s">
        <v>51</v>
      </c>
      <c r="K177" s="9">
        <v>0</v>
      </c>
      <c r="L177" s="6" t="s">
        <v>51</v>
      </c>
      <c r="M177" s="9">
        <v>0</v>
      </c>
      <c r="N177" s="6" t="s">
        <v>2732</v>
      </c>
      <c r="O177" s="9"/>
      <c r="P177" s="9"/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6" t="s">
        <v>2753</v>
      </c>
      <c r="X177" s="6" t="s">
        <v>51</v>
      </c>
      <c r="Y177" s="4" t="s">
        <v>2734</v>
      </c>
      <c r="Z177" s="4" t="s">
        <v>51</v>
      </c>
      <c r="AA177" s="10"/>
      <c r="AB177" s="4" t="s">
        <v>51</v>
      </c>
    </row>
    <row r="178" spans="1:28" ht="30" customHeight="1" x14ac:dyDescent="0.3">
      <c r="A178" s="6" t="s">
        <v>2105</v>
      </c>
      <c r="B178" s="6" t="s">
        <v>2104</v>
      </c>
      <c r="C178" s="6" t="s">
        <v>1003</v>
      </c>
      <c r="D178" s="8" t="s">
        <v>1004</v>
      </c>
      <c r="E178" s="9">
        <v>0</v>
      </c>
      <c r="F178" s="6" t="s">
        <v>2731</v>
      </c>
      <c r="G178" s="9">
        <v>0</v>
      </c>
      <c r="H178" s="6" t="s">
        <v>51</v>
      </c>
      <c r="I178" s="9">
        <v>0</v>
      </c>
      <c r="J178" s="6" t="s">
        <v>51</v>
      </c>
      <c r="K178" s="9">
        <v>0</v>
      </c>
      <c r="L178" s="6" t="s">
        <v>51</v>
      </c>
      <c r="M178" s="9">
        <v>0</v>
      </c>
      <c r="N178" s="6" t="s">
        <v>2732</v>
      </c>
      <c r="O178" s="9"/>
      <c r="P178" s="9"/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6" t="s">
        <v>2754</v>
      </c>
      <c r="X178" s="6" t="s">
        <v>51</v>
      </c>
      <c r="Y178" s="4" t="s">
        <v>2734</v>
      </c>
      <c r="Z178" s="4" t="s">
        <v>51</v>
      </c>
      <c r="AA178" s="10"/>
      <c r="AB178" s="4" t="s">
        <v>51</v>
      </c>
    </row>
    <row r="179" spans="1:28" ht="30" customHeight="1" x14ac:dyDescent="0.3">
      <c r="A179" s="6" t="s">
        <v>1706</v>
      </c>
      <c r="B179" s="6" t="s">
        <v>1705</v>
      </c>
      <c r="C179" s="6" t="s">
        <v>1003</v>
      </c>
      <c r="D179" s="8" t="s">
        <v>1004</v>
      </c>
      <c r="E179" s="9">
        <v>0</v>
      </c>
      <c r="F179" s="6" t="s">
        <v>2731</v>
      </c>
      <c r="G179" s="9">
        <v>0</v>
      </c>
      <c r="H179" s="6" t="s">
        <v>51</v>
      </c>
      <c r="I179" s="9">
        <v>0</v>
      </c>
      <c r="J179" s="6" t="s">
        <v>51</v>
      </c>
      <c r="K179" s="9">
        <v>0</v>
      </c>
      <c r="L179" s="6" t="s">
        <v>51</v>
      </c>
      <c r="M179" s="9">
        <v>0</v>
      </c>
      <c r="N179" s="6" t="s">
        <v>2732</v>
      </c>
      <c r="O179" s="9"/>
      <c r="P179" s="9"/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6" t="s">
        <v>2755</v>
      </c>
      <c r="X179" s="6" t="s">
        <v>51</v>
      </c>
      <c r="Y179" s="4" t="s">
        <v>2734</v>
      </c>
      <c r="Z179" s="4" t="s">
        <v>51</v>
      </c>
      <c r="AA179" s="10"/>
      <c r="AB179" s="4" t="s">
        <v>51</v>
      </c>
    </row>
    <row r="180" spans="1:28" ht="30" customHeight="1" x14ac:dyDescent="0.3">
      <c r="A180" s="6" t="s">
        <v>1696</v>
      </c>
      <c r="B180" s="6" t="s">
        <v>1695</v>
      </c>
      <c r="C180" s="6" t="s">
        <v>1003</v>
      </c>
      <c r="D180" s="8" t="s">
        <v>1004</v>
      </c>
      <c r="E180" s="9">
        <v>0</v>
      </c>
      <c r="F180" s="6" t="s">
        <v>2731</v>
      </c>
      <c r="G180" s="9">
        <v>0</v>
      </c>
      <c r="H180" s="6" t="s">
        <v>51</v>
      </c>
      <c r="I180" s="9">
        <v>0</v>
      </c>
      <c r="J180" s="6" t="s">
        <v>51</v>
      </c>
      <c r="K180" s="9">
        <v>0</v>
      </c>
      <c r="L180" s="6" t="s">
        <v>51</v>
      </c>
      <c r="M180" s="9">
        <v>0</v>
      </c>
      <c r="N180" s="6" t="s">
        <v>2732</v>
      </c>
      <c r="O180" s="9"/>
      <c r="P180" s="9"/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6" t="s">
        <v>2756</v>
      </c>
      <c r="X180" s="6" t="s">
        <v>51</v>
      </c>
      <c r="Y180" s="4" t="s">
        <v>2734</v>
      </c>
      <c r="Z180" s="4" t="s">
        <v>51</v>
      </c>
      <c r="AA180" s="10"/>
      <c r="AB180" s="4" t="s">
        <v>51</v>
      </c>
    </row>
    <row r="181" spans="1:28" ht="30" customHeight="1" x14ac:dyDescent="0.3">
      <c r="A181" s="6" t="s">
        <v>1666</v>
      </c>
      <c r="B181" s="6" t="s">
        <v>1664</v>
      </c>
      <c r="C181" s="6" t="s">
        <v>1003</v>
      </c>
      <c r="D181" s="8" t="s">
        <v>1004</v>
      </c>
      <c r="E181" s="9">
        <v>0</v>
      </c>
      <c r="F181" s="6" t="s">
        <v>2731</v>
      </c>
      <c r="G181" s="9">
        <v>0</v>
      </c>
      <c r="H181" s="6" t="s">
        <v>51</v>
      </c>
      <c r="I181" s="9">
        <v>0</v>
      </c>
      <c r="J181" s="6" t="s">
        <v>51</v>
      </c>
      <c r="K181" s="9">
        <v>0</v>
      </c>
      <c r="L181" s="6" t="s">
        <v>51</v>
      </c>
      <c r="M181" s="9">
        <v>0</v>
      </c>
      <c r="N181" s="6" t="s">
        <v>2732</v>
      </c>
      <c r="O181" s="9"/>
      <c r="P181" s="9"/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6" t="s">
        <v>2757</v>
      </c>
      <c r="X181" s="6" t="s">
        <v>51</v>
      </c>
      <c r="Y181" s="4" t="s">
        <v>2734</v>
      </c>
      <c r="Z181" s="4" t="s">
        <v>51</v>
      </c>
      <c r="AA181" s="10"/>
      <c r="AB181" s="4" t="s">
        <v>51</v>
      </c>
    </row>
    <row r="182" spans="1:28" ht="30" customHeight="1" x14ac:dyDescent="0.3">
      <c r="A182" s="6" t="s">
        <v>1670</v>
      </c>
      <c r="B182" s="6" t="s">
        <v>1669</v>
      </c>
      <c r="C182" s="6" t="s">
        <v>1003</v>
      </c>
      <c r="D182" s="8" t="s">
        <v>1004</v>
      </c>
      <c r="E182" s="9">
        <v>0</v>
      </c>
      <c r="F182" s="6" t="s">
        <v>2731</v>
      </c>
      <c r="G182" s="9">
        <v>0</v>
      </c>
      <c r="H182" s="6" t="s">
        <v>51</v>
      </c>
      <c r="I182" s="9">
        <v>0</v>
      </c>
      <c r="J182" s="6" t="s">
        <v>51</v>
      </c>
      <c r="K182" s="9">
        <v>0</v>
      </c>
      <c r="L182" s="6" t="s">
        <v>51</v>
      </c>
      <c r="M182" s="9">
        <v>0</v>
      </c>
      <c r="N182" s="6" t="s">
        <v>2732</v>
      </c>
      <c r="O182" s="9"/>
      <c r="P182" s="9"/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6" t="s">
        <v>2758</v>
      </c>
      <c r="X182" s="6" t="s">
        <v>51</v>
      </c>
      <c r="Y182" s="4" t="s">
        <v>2734</v>
      </c>
      <c r="Z182" s="4" t="s">
        <v>51</v>
      </c>
      <c r="AA182" s="10"/>
      <c r="AB182" s="4" t="s">
        <v>51</v>
      </c>
    </row>
    <row r="183" spans="1:28" ht="30" customHeight="1" x14ac:dyDescent="0.3">
      <c r="A183" s="6" t="s">
        <v>2289</v>
      </c>
      <c r="B183" s="6" t="s">
        <v>2288</v>
      </c>
      <c r="C183" s="6" t="s">
        <v>2016</v>
      </c>
      <c r="D183" s="8" t="s">
        <v>1004</v>
      </c>
      <c r="E183" s="9">
        <v>0</v>
      </c>
      <c r="F183" s="6" t="s">
        <v>2731</v>
      </c>
      <c r="G183" s="9">
        <v>0</v>
      </c>
      <c r="H183" s="6" t="s">
        <v>51</v>
      </c>
      <c r="I183" s="9">
        <v>0</v>
      </c>
      <c r="J183" s="6" t="s">
        <v>51</v>
      </c>
      <c r="K183" s="9">
        <v>0</v>
      </c>
      <c r="L183" s="6" t="s">
        <v>51</v>
      </c>
      <c r="M183" s="9">
        <v>0</v>
      </c>
      <c r="N183" s="6" t="s">
        <v>2732</v>
      </c>
      <c r="O183" s="9"/>
      <c r="P183" s="9"/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6" t="s">
        <v>2759</v>
      </c>
      <c r="X183" s="6" t="s">
        <v>51</v>
      </c>
      <c r="Y183" s="4" t="s">
        <v>2734</v>
      </c>
      <c r="Z183" s="4" t="s">
        <v>51</v>
      </c>
      <c r="AA183" s="10"/>
      <c r="AB183" s="4" t="s">
        <v>51</v>
      </c>
    </row>
    <row r="184" spans="1:28" ht="30" customHeight="1" x14ac:dyDescent="0.3">
      <c r="A184" s="6" t="s">
        <v>2017</v>
      </c>
      <c r="B184" s="6" t="s">
        <v>2015</v>
      </c>
      <c r="C184" s="6" t="s">
        <v>2016</v>
      </c>
      <c r="D184" s="8" t="s">
        <v>1004</v>
      </c>
      <c r="E184" s="9">
        <v>0</v>
      </c>
      <c r="F184" s="6" t="s">
        <v>2731</v>
      </c>
      <c r="G184" s="9">
        <v>0</v>
      </c>
      <c r="H184" s="6" t="s">
        <v>51</v>
      </c>
      <c r="I184" s="9">
        <v>0</v>
      </c>
      <c r="J184" s="6" t="s">
        <v>51</v>
      </c>
      <c r="K184" s="9">
        <v>0</v>
      </c>
      <c r="L184" s="6" t="s">
        <v>51</v>
      </c>
      <c r="M184" s="9">
        <v>0</v>
      </c>
      <c r="N184" s="6" t="s">
        <v>2732</v>
      </c>
      <c r="O184" s="9"/>
      <c r="P184" s="9"/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6" t="s">
        <v>2760</v>
      </c>
      <c r="X184" s="6" t="s">
        <v>51</v>
      </c>
      <c r="Y184" s="4" t="s">
        <v>2734</v>
      </c>
      <c r="Z184" s="4" t="s">
        <v>51</v>
      </c>
      <c r="AA184" s="10"/>
      <c r="AB184" s="4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2848</v>
      </c>
    </row>
    <row r="2" spans="1:7" x14ac:dyDescent="0.3">
      <c r="A2" s="1" t="s">
        <v>2849</v>
      </c>
      <c r="B2" t="s">
        <v>2094</v>
      </c>
      <c r="C2" s="1" t="s">
        <v>2850</v>
      </c>
    </row>
    <row r="3" spans="1:7" x14ac:dyDescent="0.3">
      <c r="A3" s="1" t="s">
        <v>2851</v>
      </c>
      <c r="B3" t="s">
        <v>2852</v>
      </c>
    </row>
    <row r="4" spans="1:7" x14ac:dyDescent="0.3">
      <c r="A4" s="1" t="s">
        <v>2853</v>
      </c>
      <c r="B4">
        <v>5</v>
      </c>
    </row>
    <row r="5" spans="1:7" x14ac:dyDescent="0.3">
      <c r="A5" s="1" t="s">
        <v>2854</v>
      </c>
      <c r="B5">
        <v>5</v>
      </c>
    </row>
    <row r="6" spans="1:7" x14ac:dyDescent="0.3">
      <c r="A6" s="1" t="s">
        <v>2855</v>
      </c>
      <c r="B6" t="s">
        <v>2856</v>
      </c>
    </row>
    <row r="7" spans="1:7" x14ac:dyDescent="0.3">
      <c r="A7" s="1" t="s">
        <v>2857</v>
      </c>
      <c r="B7" t="s">
        <v>2703</v>
      </c>
      <c r="C7" t="s">
        <v>62</v>
      </c>
    </row>
    <row r="8" spans="1:7" x14ac:dyDescent="0.3">
      <c r="A8" s="1" t="s">
        <v>2858</v>
      </c>
      <c r="B8" t="s">
        <v>2703</v>
      </c>
      <c r="C8">
        <v>2</v>
      </c>
    </row>
    <row r="9" spans="1:7" x14ac:dyDescent="0.3">
      <c r="A9" s="1" t="s">
        <v>2859</v>
      </c>
      <c r="B9" t="s">
        <v>2462</v>
      </c>
      <c r="C9" t="s">
        <v>2464</v>
      </c>
      <c r="D9" t="s">
        <v>2465</v>
      </c>
      <c r="E9" t="s">
        <v>2466</v>
      </c>
      <c r="F9" t="s">
        <v>2467</v>
      </c>
      <c r="G9" t="s">
        <v>2860</v>
      </c>
    </row>
    <row r="10" spans="1:7" x14ac:dyDescent="0.3">
      <c r="A10" s="1" t="s">
        <v>2861</v>
      </c>
      <c r="B10">
        <v>1507</v>
      </c>
      <c r="C10">
        <v>0</v>
      </c>
      <c r="D10">
        <v>0</v>
      </c>
    </row>
    <row r="11" spans="1:7" x14ac:dyDescent="0.3">
      <c r="A11" s="1" t="s">
        <v>2862</v>
      </c>
      <c r="B11" t="s">
        <v>2863</v>
      </c>
      <c r="C11">
        <v>4</v>
      </c>
    </row>
    <row r="12" spans="1:7" x14ac:dyDescent="0.3">
      <c r="A12" s="1" t="s">
        <v>2864</v>
      </c>
      <c r="B12" t="s">
        <v>2863</v>
      </c>
      <c r="C12">
        <v>4</v>
      </c>
    </row>
    <row r="13" spans="1:7" x14ac:dyDescent="0.3">
      <c r="A13" s="1" t="s">
        <v>2865</v>
      </c>
      <c r="B13" t="s">
        <v>2863</v>
      </c>
      <c r="C13">
        <v>3</v>
      </c>
    </row>
    <row r="14" spans="1:7" x14ac:dyDescent="0.3">
      <c r="A14" s="1" t="s">
        <v>2866</v>
      </c>
      <c r="B14" t="s">
        <v>2863</v>
      </c>
      <c r="C14">
        <v>5</v>
      </c>
    </row>
    <row r="15" spans="1:7" x14ac:dyDescent="0.3">
      <c r="A15" s="1" t="s">
        <v>2867</v>
      </c>
      <c r="B15" t="s">
        <v>2094</v>
      </c>
      <c r="C15" t="s">
        <v>2868</v>
      </c>
      <c r="D15" t="s">
        <v>2868</v>
      </c>
      <c r="E15" t="s">
        <v>2868</v>
      </c>
      <c r="F15">
        <v>1</v>
      </c>
    </row>
    <row r="16" spans="1:7" x14ac:dyDescent="0.3">
      <c r="A16" s="1" t="s">
        <v>2869</v>
      </c>
      <c r="B16">
        <v>1.1100000000000001</v>
      </c>
      <c r="C16">
        <v>1.1200000000000001</v>
      </c>
    </row>
    <row r="17" spans="1:13" x14ac:dyDescent="0.3">
      <c r="A17" s="1" t="s">
        <v>2870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2871</v>
      </c>
      <c r="B18">
        <v>1.25</v>
      </c>
      <c r="C18">
        <v>1.071</v>
      </c>
    </row>
    <row r="19" spans="1:13" x14ac:dyDescent="0.3">
      <c r="A19" s="1" t="s">
        <v>2872</v>
      </c>
    </row>
    <row r="20" spans="1:13" x14ac:dyDescent="0.3">
      <c r="A20" s="1" t="s">
        <v>2873</v>
      </c>
      <c r="B20" s="1" t="s">
        <v>2703</v>
      </c>
      <c r="C20">
        <v>1</v>
      </c>
    </row>
    <row r="21" spans="1:13" x14ac:dyDescent="0.3">
      <c r="A21" t="s">
        <v>2875</v>
      </c>
      <c r="B21" t="s">
        <v>2876</v>
      </c>
      <c r="C21" t="s">
        <v>2877</v>
      </c>
    </row>
    <row r="22" spans="1:13" x14ac:dyDescent="0.3">
      <c r="A22">
        <v>1</v>
      </c>
      <c r="B22" s="1" t="s">
        <v>51</v>
      </c>
      <c r="C22" s="1" t="s">
        <v>51</v>
      </c>
    </row>
    <row r="23" spans="1:13" x14ac:dyDescent="0.3">
      <c r="A23">
        <v>2</v>
      </c>
      <c r="B23" s="1" t="s">
        <v>51</v>
      </c>
      <c r="C23" s="1" t="s">
        <v>51</v>
      </c>
    </row>
    <row r="24" spans="1:13" x14ac:dyDescent="0.3">
      <c r="A24">
        <v>3</v>
      </c>
      <c r="B24" s="1" t="s">
        <v>51</v>
      </c>
      <c r="C24" s="1" t="s">
        <v>51</v>
      </c>
    </row>
    <row r="25" spans="1:13" x14ac:dyDescent="0.3">
      <c r="A25">
        <v>4</v>
      </c>
      <c r="B25" s="1" t="s">
        <v>51</v>
      </c>
      <c r="C25" s="1" t="s">
        <v>51</v>
      </c>
    </row>
    <row r="26" spans="1:13" x14ac:dyDescent="0.3">
      <c r="A26">
        <v>5</v>
      </c>
      <c r="B26" s="1" t="s">
        <v>2803</v>
      </c>
      <c r="C26" s="1" t="s">
        <v>2802</v>
      </c>
    </row>
    <row r="27" spans="1:13" x14ac:dyDescent="0.3">
      <c r="A27">
        <v>6</v>
      </c>
      <c r="B27" s="1" t="s">
        <v>2805</v>
      </c>
      <c r="C27" s="1" t="s">
        <v>2804</v>
      </c>
    </row>
    <row r="28" spans="1:13" x14ac:dyDescent="0.3">
      <c r="A28">
        <v>7</v>
      </c>
      <c r="B28" s="1" t="s">
        <v>546</v>
      </c>
      <c r="C28" s="1" t="s">
        <v>2834</v>
      </c>
    </row>
    <row r="29" spans="1:13" x14ac:dyDescent="0.3">
      <c r="A29">
        <v>8</v>
      </c>
      <c r="B29" s="1" t="s">
        <v>2843</v>
      </c>
      <c r="C29" s="1" t="s">
        <v>2842</v>
      </c>
    </row>
    <row r="30" spans="1:13" x14ac:dyDescent="0.3">
      <c r="A30">
        <v>9</v>
      </c>
      <c r="B30" s="1" t="s">
        <v>2845</v>
      </c>
      <c r="C30" s="1" t="s">
        <v>2844</v>
      </c>
    </row>
    <row r="31" spans="1:13" x14ac:dyDescent="0.3">
      <c r="A31" t="s">
        <v>2094</v>
      </c>
      <c r="B31" s="1" t="s">
        <v>2878</v>
      </c>
      <c r="C31" s="1" t="s">
        <v>51</v>
      </c>
    </row>
    <row r="32" spans="1:13" x14ac:dyDescent="0.3">
      <c r="A32" t="s">
        <v>2734</v>
      </c>
      <c r="B32" s="1" t="s">
        <v>2879</v>
      </c>
      <c r="C32" s="1" t="s">
        <v>51</v>
      </c>
    </row>
    <row r="33" spans="1:3" x14ac:dyDescent="0.3">
      <c r="A33" t="s">
        <v>2703</v>
      </c>
      <c r="B33" s="1" t="s">
        <v>2878</v>
      </c>
      <c r="C33" s="1" t="s">
        <v>51</v>
      </c>
    </row>
    <row r="34" spans="1:3" x14ac:dyDescent="0.3">
      <c r="A34" t="s">
        <v>2880</v>
      </c>
      <c r="B34" s="1" t="s">
        <v>2878</v>
      </c>
      <c r="C34" s="1" t="s">
        <v>51</v>
      </c>
    </row>
    <row r="35" spans="1:3" x14ac:dyDescent="0.3">
      <c r="A35" t="s">
        <v>2881</v>
      </c>
      <c r="B35" s="1" t="s">
        <v>2878</v>
      </c>
      <c r="C35" s="1" t="s">
        <v>51</v>
      </c>
    </row>
    <row r="36" spans="1:3" x14ac:dyDescent="0.3">
      <c r="A36" t="s">
        <v>63</v>
      </c>
      <c r="B36" s="1" t="s">
        <v>2878</v>
      </c>
      <c r="C36" s="1" t="s">
        <v>51</v>
      </c>
    </row>
    <row r="37" spans="1:3" x14ac:dyDescent="0.3">
      <c r="A37" t="s">
        <v>2882</v>
      </c>
      <c r="B37" s="1" t="s">
        <v>2878</v>
      </c>
      <c r="C37" s="1" t="s">
        <v>51</v>
      </c>
    </row>
    <row r="38" spans="1:3" x14ac:dyDescent="0.3">
      <c r="A38" t="s">
        <v>2883</v>
      </c>
      <c r="B38" s="1" t="s">
        <v>2878</v>
      </c>
      <c r="C38" s="1" t="s">
        <v>51</v>
      </c>
    </row>
    <row r="39" spans="1:3" x14ac:dyDescent="0.3">
      <c r="A39" t="s">
        <v>2884</v>
      </c>
      <c r="B39" s="1" t="s">
        <v>2878</v>
      </c>
      <c r="C39" s="1" t="s">
        <v>51</v>
      </c>
    </row>
    <row r="40" spans="1:3" x14ac:dyDescent="0.3">
      <c r="A40" t="s">
        <v>2885</v>
      </c>
      <c r="B40" s="1" t="s">
        <v>2878</v>
      </c>
      <c r="C40" s="1" t="s">
        <v>51</v>
      </c>
    </row>
    <row r="43" spans="1:3" x14ac:dyDescent="0.3">
      <c r="A43" t="s">
        <v>2874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12</vt:i4>
      </vt:variant>
    </vt:vector>
  </HeadingPairs>
  <TitlesOfParts>
    <vt:vector size="21" baseType="lpstr">
      <vt:lpstr>원가(건축+기계)</vt:lpstr>
      <vt:lpstr>원가(건축)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'원가(건축)'!Print_Titles</vt:lpstr>
      <vt:lpstr>'원가(건축+기계)'!Print_Titles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2026-08-10T00:52:46Z</cp:lastPrinted>
  <dcterms:created xsi:type="dcterms:W3CDTF">2026-08-10T00:32:42Z</dcterms:created>
  <dcterms:modified xsi:type="dcterms:W3CDTF">2026-09-02T05:17:45Z</dcterms:modified>
</cp:coreProperties>
</file>