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2026년\3. 용역, 공사, 구매 등\4. 걸레세척기 설치 공사\2. 공사 시행\"/>
    </mc:Choice>
  </mc:AlternateContent>
  <bookViews>
    <workbookView xWindow="0" yWindow="0" windowWidth="28545" windowHeight="11490" tabRatio="926"/>
  </bookViews>
  <sheets>
    <sheet name="표지" sheetId="1" r:id="rId1"/>
    <sheet name="설계서" sheetId="2" r:id="rId2"/>
    <sheet name="원가계산" sheetId="3" r:id="rId3"/>
    <sheet name="총괄내역서" sheetId="4" r:id="rId4"/>
    <sheet name="내역서" sheetId="5" r:id="rId5"/>
    <sheet name="일위대가목록" sheetId="6" r:id="rId6"/>
    <sheet name="일위대가_호표" sheetId="7" r:id="rId7"/>
    <sheet name="일위대가산근" sheetId="8" r:id="rId8"/>
    <sheet name="기계경비" sheetId="9" r:id="rId9"/>
    <sheet name="기계경비적용기준" sheetId="10" r:id="rId10"/>
    <sheet name="자재조서" sheetId="11" r:id="rId11"/>
    <sheet name="노임" sheetId="12" r:id="rId12"/>
    <sheet name="산출근거" sheetId="13" r:id="rId13"/>
    <sheet name="견적" sheetId="14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_IntlFixup" hidden="1">TRUE</definedName>
    <definedName name="_1_0_F" localSheetId="12" hidden="1">[1]노임단가!#REF!</definedName>
    <definedName name="_1_0_F" hidden="1">[1]노임단가!#REF!</definedName>
    <definedName name="_11P6_" localSheetId="12" hidden="1">{#N/A,#N/A,FALSE,"2~8번"}</definedName>
    <definedName name="_11P6_" hidden="1">{#N/A,#N/A,FALSE,"2~8번"}</definedName>
    <definedName name="_13S3_" localSheetId="12" hidden="1">{#N/A,#N/A,FALSE,"포장2"}</definedName>
    <definedName name="_13S3_" hidden="1">{#N/A,#N/A,FALSE,"포장2"}</definedName>
    <definedName name="_2_0_S" localSheetId="12" hidden="1">'[2]6PILE  (돌출)'!#REF!</definedName>
    <definedName name="_2_0_S" hidden="1">'[2]6PILE  (돌출)'!#REF!</definedName>
    <definedName name="_3_2_0_Parse" localSheetId="12" hidden="1">[1]노임단가!#REF!</definedName>
    <definedName name="_3_2_0_Parse" hidden="1">[1]노임단가!#REF!</definedName>
    <definedName name="_5P3_" localSheetId="12" hidden="1">{#N/A,#N/A,FALSE,"배수1"}</definedName>
    <definedName name="_5P3_" hidden="1">{#N/A,#N/A,FALSE,"배수1"}</definedName>
    <definedName name="_7P4_" localSheetId="12" hidden="1">{#N/A,#N/A,FALSE,"혼합골재"}</definedName>
    <definedName name="_7P4_" hidden="1">{#N/A,#N/A,FALSE,"혼합골재"}</definedName>
    <definedName name="_9P5_" localSheetId="12" hidden="1">{#N/A,#N/A,FALSE,"배수1"}</definedName>
    <definedName name="_9P5_" hidden="1">{#N/A,#N/A,FALSE,"배수1"}</definedName>
    <definedName name="_Dist_Bin" localSheetId="12" hidden="1">[3]조명시설!#REF!</definedName>
    <definedName name="_Dist_Bin" hidden="1">[3]조명시설!#REF!</definedName>
    <definedName name="_Dist_Values" localSheetId="12" hidden="1">[3]조명시설!#REF!</definedName>
    <definedName name="_Dist_Values" hidden="1">[3]조명시설!#REF!</definedName>
    <definedName name="_Fill" localSheetId="12" hidden="1">#REF!</definedName>
    <definedName name="_Fill" hidden="1">#REF!</definedName>
    <definedName name="_xlnm._FilterDatabase" localSheetId="12" hidden="1">#REF!</definedName>
    <definedName name="_xlnm._FilterDatabase" hidden="1">#REF!</definedName>
    <definedName name="_Key1" localSheetId="12" hidden="1">#REF!</definedName>
    <definedName name="_Key1" hidden="1">#REF!</definedName>
    <definedName name="_Key2" localSheetId="12" hidden="1">#REF!</definedName>
    <definedName name="_Key2" hidden="1">#REF!</definedName>
    <definedName name="_kfkf" localSheetId="12" hidden="1">#REF!</definedName>
    <definedName name="_kfkf" hidden="1">#REF!</definedName>
    <definedName name="_Order1" hidden="1">255</definedName>
    <definedName name="_Order2" hidden="1">255</definedName>
    <definedName name="_Parse_In" localSheetId="12" hidden="1">#REF!</definedName>
    <definedName name="_Parse_In" hidden="1">#REF!</definedName>
    <definedName name="_Regression_Int" hidden="1">1</definedName>
    <definedName name="_Regression_Out" localSheetId="12" hidden="1">#REF!</definedName>
    <definedName name="_Regression_Out" hidden="1">#REF!</definedName>
    <definedName name="_Regression_X" localSheetId="12" hidden="1">#REF!</definedName>
    <definedName name="_Regression_X" hidden="1">#REF!</definedName>
    <definedName name="_Regression_Y" localSheetId="12" hidden="1">#REF!</definedName>
    <definedName name="_Regression_Y" hidden="1">#REF!</definedName>
    <definedName name="_Sort" localSheetId="12" hidden="1">#REF!</definedName>
    <definedName name="_Sort" hidden="1">#REF!</definedName>
    <definedName name="_woogi" localSheetId="12" hidden="1">#REF!</definedName>
    <definedName name="_woogi" hidden="1">#REF!</definedName>
    <definedName name="_woogi2" localSheetId="12" hidden="1">#REF!</definedName>
    <definedName name="_woogi2" hidden="1">#REF!</definedName>
    <definedName name="_woogi24" localSheetId="12" hidden="1">#REF!</definedName>
    <definedName name="_woogi24" hidden="1">#REF!</definedName>
    <definedName name="_woogi3" localSheetId="12" hidden="1">#REF!</definedName>
    <definedName name="_woogi3" hidden="1">#REF!</definedName>
    <definedName name="_재ㅐ햐" localSheetId="12" hidden="1">#REF!</definedName>
    <definedName name="_재ㅐ햐" hidden="1">#REF!</definedName>
    <definedName name="aaaaaa" localSheetId="12" hidden="1">{#N/A,#N/A,FALSE,"속도"}</definedName>
    <definedName name="aaaaaa" hidden="1">{#N/A,#N/A,FALSE,"속도"}</definedName>
    <definedName name="aaaaaaaaaa" localSheetId="12" hidden="1">{#N/A,#N/A,FALSE,"포장1";#N/A,#N/A,FALSE,"포장1"}</definedName>
    <definedName name="aaaaaaaaaa" hidden="1">{#N/A,#N/A,FALSE,"포장1";#N/A,#N/A,FALSE,"포장1"}</definedName>
    <definedName name="aaas" localSheetId="12" hidden="1">#REF!</definedName>
    <definedName name="aaas" hidden="1">#REF!</definedName>
    <definedName name="AccessDatabase" hidden="1">"D:\_genkou\excel97\sample\支店集計作業\本社合計2.mdb"</definedName>
    <definedName name="ad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q" localSheetId="12" hidden="1">#REF!</definedName>
    <definedName name="aq" hidden="1">#REF!</definedName>
    <definedName name="arr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s" localSheetId="12" hidden="1">#REF!</definedName>
    <definedName name="asss" hidden="1">#REF!</definedName>
    <definedName name="avvvv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dcd" localSheetId="12" hidden="1">#REF!</definedName>
    <definedName name="cdcd" hidden="1">#REF!</definedName>
    <definedName name="dataww" localSheetId="12" hidden="1">#REF!</definedName>
    <definedName name="dataww" hidden="1">#REF!</definedName>
    <definedName name="DD" localSheetId="12" hidden="1">[4]설계개요!#REF!</definedName>
    <definedName name="DD" hidden="1">[4]설계개요!#REF!</definedName>
    <definedName name="dddd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wwwwdddd" localSheetId="12" hidden="1">#REF!</definedName>
    <definedName name="ddddwwwwdddd" hidden="1">#REF!</definedName>
    <definedName name="DDF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" localSheetId="12" hidden="1">#REF!</definedName>
    <definedName name="ddfr" hidden="1">#REF!</definedName>
    <definedName name="ded" localSheetId="12" hidden="1">#REF!</definedName>
    <definedName name="ded" hidden="1">#REF!</definedName>
    <definedName name="DEDED" localSheetId="12" hidden="1">#REF!</definedName>
    <definedName name="DEDED" hidden="1">#REF!</definedName>
    <definedName name="DFASFD" localSheetId="12" hidden="1">{#N/A,#N/A,FALSE,"골재소요량";#N/A,#N/A,FALSE,"골재소요량"}</definedName>
    <definedName name="DFASFD" hidden="1">{#N/A,#N/A,FALSE,"골재소요량";#N/A,#N/A,FALSE,"골재소요량"}</definedName>
    <definedName name="DFDASFGDASG" localSheetId="12" hidden="1">{#N/A,#N/A,FALSE,"단가표지"}</definedName>
    <definedName name="DFDASFGDASG" hidden="1">{#N/A,#N/A,FALSE,"단가표지"}</definedName>
    <definedName name="dfdf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" localSheetId="12" hidden="1">{#N/A,#N/A,FALSE,"단가표지"}</definedName>
    <definedName name="DFDFDF" hidden="1">{#N/A,#N/A,FALSE,"단가표지"}</definedName>
    <definedName name="DFDSADFADSF" localSheetId="12" hidden="1">{#N/A,#N/A,FALSE,"2~8번"}</definedName>
    <definedName name="DFDSADFADSF" hidden="1">{#N/A,#N/A,FALSE,"2~8번"}</definedName>
    <definedName name="DFDSAFDFD" localSheetId="12" hidden="1">{#N/A,#N/A,FALSE,"부대1"}</definedName>
    <definedName name="DFDSAFDFD" hidden="1">{#N/A,#N/A,FALSE,"부대1"}</definedName>
    <definedName name="DFDSAFSFG" localSheetId="12" hidden="1">{#N/A,#N/A,FALSE,"구조2"}</definedName>
    <definedName name="DFDSAFSFG" hidden="1">{#N/A,#N/A,FALSE,"구조2"}</definedName>
    <definedName name="DFDSAGFDSAG" localSheetId="12" hidden="1">{#N/A,#N/A,FALSE,"혼합골재"}</definedName>
    <definedName name="DFDSAGFDSAG" hidden="1">{#N/A,#N/A,FALSE,"혼합골재"}</definedName>
    <definedName name="DFDSFD" localSheetId="12" hidden="1">{#N/A,#N/A,FALSE,"속도"}</definedName>
    <definedName name="DFDSFD" hidden="1">{#N/A,#N/A,FALSE,"속도"}</definedName>
    <definedName name="DFDSFDFDFD" localSheetId="12" hidden="1">{#N/A,#N/A,FALSE,"구조1"}</definedName>
    <definedName name="DFDSFDFDFD" hidden="1">{#N/A,#N/A,FALSE,"구조1"}</definedName>
    <definedName name="DFDSFDS" localSheetId="12" hidden="1">{#N/A,#N/A,FALSE,"부대2"}</definedName>
    <definedName name="DFDSFDS" hidden="1">{#N/A,#N/A,FALSE,"부대2"}</definedName>
    <definedName name="DFDSSF" localSheetId="12" hidden="1">{#N/A,#N/A,FALSE,"이정표"}</definedName>
    <definedName name="DFDSSF" hidden="1">{#N/A,#N/A,FALSE,"이정표"}</definedName>
    <definedName name="dfg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localSheetId="12" hidden="1">{#N/A,#N/A,FALSE,"운반시간"}</definedName>
    <definedName name="DFGADSGAFDG" hidden="1">{#N/A,#N/A,FALSE,"운반시간"}</definedName>
    <definedName name="dfggh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saf" localSheetId="12" hidden="1">{#N/A,#N/A,FALSE,"조골재"}</definedName>
    <definedName name="dsaf" hidden="1">{#N/A,#N/A,FALSE,"조골재"}</definedName>
    <definedName name="DSF" localSheetId="12" hidden="1">{#N/A,#N/A,FALSE,"골재소요량";#N/A,#N/A,FALSE,"골재소요량"}</definedName>
    <definedName name="DSF" hidden="1">{#N/A,#N/A,FALSE,"골재소요량";#N/A,#N/A,FALSE,"골재소요량"}</definedName>
    <definedName name="DWD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ded" localSheetId="12" hidden="1">#REF!</definedName>
    <definedName name="eded" hidden="1">#REF!</definedName>
    <definedName name="eee" localSheetId="12" hidden="1">{#N/A,#N/A,FALSE,"2~8번"}</definedName>
    <definedName name="eee" hidden="1">{#N/A,#N/A,FALSE,"2~8번"}</definedName>
    <definedName name="eeefr" localSheetId="12" hidden="1">#REF!</definedName>
    <definedName name="eeefr" hidden="1">#REF!</definedName>
    <definedName name="efdd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rer" localSheetId="12" hidden="1">#REF!</definedName>
    <definedName name="erer" hidden="1">#REF!</definedName>
    <definedName name="errer" localSheetId="12" hidden="1">#REF!</definedName>
    <definedName name="errer" hidden="1">#REF!</definedName>
    <definedName name="ewew" localSheetId="12" hidden="1">#REF!</definedName>
    <definedName name="ewew" hidden="1">#REF!</definedName>
    <definedName name="FD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localSheetId="12" hidden="1">{#N/A,#N/A,FALSE,"포장1";#N/A,#N/A,FALSE,"포장1"}</definedName>
    <definedName name="FDGDFAGFD" hidden="1">{#N/A,#N/A,FALSE,"포장1";#N/A,#N/A,FALSE,"포장1"}</definedName>
    <definedName name="fdgfdg" localSheetId="12" hidden="1">{#N/A,#N/A,FALSE,"2~8번"}</definedName>
    <definedName name="fdgfdg" hidden="1">{#N/A,#N/A,FALSE,"2~8번"}</definedName>
    <definedName name="fdgfgf" localSheetId="12" hidden="1">{#N/A,#N/A,FALSE,"운반시간"}</definedName>
    <definedName name="fdgfgf" hidden="1">{#N/A,#N/A,FALSE,"운반시간"}</definedName>
    <definedName name="FDS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DAG" localSheetId="12" hidden="1">{#N/A,#N/A,FALSE,"포장2"}</definedName>
    <definedName name="FGDAG" hidden="1">{#N/A,#N/A,FALSE,"포장2"}</definedName>
    <definedName name="FGDAGFG" localSheetId="12" hidden="1">{#N/A,#N/A,FALSE,"혼합골재"}</definedName>
    <definedName name="FGDAGFG" hidden="1">{#N/A,#N/A,FALSE,"혼합골재"}</definedName>
    <definedName name="FGF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localSheetId="12" hidden="1">{#N/A,#N/A,FALSE,"혼합골재"}</definedName>
    <definedName name="fgfadgf" hidden="1">{#N/A,#N/A,FALSE,"혼합골재"}</definedName>
    <definedName name="FGFDG" localSheetId="12" hidden="1">{#N/A,#N/A,FALSE,"표지목차"}</definedName>
    <definedName name="FGFDG" hidden="1">{#N/A,#N/A,FALSE,"표지목차"}</definedName>
    <definedName name="fgfdgffff" localSheetId="12" hidden="1">{#N/A,#N/A,FALSE,"부대2"}</definedName>
    <definedName name="fgfdgffff" hidden="1">{#N/A,#N/A,FALSE,"부대2"}</definedName>
    <definedName name="fgfdsgdfg" localSheetId="12" hidden="1">{#N/A,#N/A,FALSE,"혼합골재"}</definedName>
    <definedName name="fgfdsgdfg" hidden="1">{#N/A,#N/A,FALSE,"혼합골재"}</definedName>
    <definedName name="fghfdagfd" localSheetId="12" hidden="1">{#N/A,#N/A,FALSE,"표지목차"}</definedName>
    <definedName name="fghfdagfd" hidden="1">{#N/A,#N/A,FALSE,"표지목차"}</definedName>
    <definedName name="fhddg" localSheetId="12" hidden="1">{#N/A,#N/A,FALSE,"부대1"}</definedName>
    <definedName name="fhddg" hidden="1">{#N/A,#N/A,FALSE,"부대1"}</definedName>
    <definedName name="frfr" localSheetId="12" hidden="1">#REF!</definedName>
    <definedName name="frfr" hidden="1">#REF!</definedName>
    <definedName name="frfrefed" localSheetId="12" hidden="1">#REF!</definedName>
    <definedName name="frfrefed" hidden="1">#REF!</definedName>
    <definedName name="frfrff" localSheetId="12" hidden="1">#REF!</definedName>
    <definedName name="frfrff" hidden="1">#REF!</definedName>
    <definedName name="gbc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jhsy" localSheetId="12" hidden="1">#REF!</definedName>
    <definedName name="gdjhsy" hidden="1">#REF!</definedName>
    <definedName name="GEMCO" localSheetId="12" hidden="1">#REF!</definedName>
    <definedName name="GEMCO" hidden="1">#REF!</definedName>
    <definedName name="GEW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localSheetId="12" hidden="1">[5]차액보증!#REF!</definedName>
    <definedName name="gfgdfg" hidden="1">[5]차액보증!#REF!</definedName>
    <definedName name="gfgfg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localSheetId="12" hidden="1">{#N/A,#N/A,FALSE,"토공2"}</definedName>
    <definedName name="GFGFHGFHF" hidden="1">{#N/A,#N/A,FALSE,"토공2"}</definedName>
    <definedName name="gfhgh" localSheetId="12" hidden="1">{#N/A,#N/A,FALSE,"배수2"}</definedName>
    <definedName name="gfhgh" hidden="1">{#N/A,#N/A,FALSE,"배수2"}</definedName>
    <definedName name="gg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fhgfshgh" localSheetId="12" hidden="1">{#N/A,#N/A,FALSE,"포장2"}</definedName>
    <definedName name="ggfhgfshgh" hidden="1">{#N/A,#N/A,FALSE,"포장2"}</definedName>
    <definedName name="ggggg" localSheetId="12" hidden="1">{#N/A,#N/A,FALSE,"구조1"}</definedName>
    <definedName name="ggggg" hidden="1">{#N/A,#N/A,FALSE,"구조1"}</definedName>
    <definedName name="GH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gfh" localSheetId="12" hidden="1">{#N/A,#N/A,FALSE,"포장2"}</definedName>
    <definedName name="ghgfh" hidden="1">{#N/A,#N/A,FALSE,"포장2"}</definedName>
    <definedName name="GJHGLI" localSheetId="12" hidden="1">{#N/A,#N/A,FALSE,"포장1";#N/A,#N/A,FALSE,"포장1"}</definedName>
    <definedName name="GJHGLI" hidden="1">{#N/A,#N/A,FALSE,"포장1";#N/A,#N/A,FALSE,"포장1"}</definedName>
    <definedName name="gtgt" localSheetId="12" hidden="1">#REF!</definedName>
    <definedName name="gtgt" hidden="1">#REF!</definedName>
    <definedName name="gthyhy" localSheetId="12" hidden="1">#REF!</definedName>
    <definedName name="gthyhy" hidden="1">#REF!</definedName>
    <definedName name="hardwar" localSheetId="12" hidden="1">#REF!</definedName>
    <definedName name="hardwar" hidden="1">#REF!</definedName>
    <definedName name="hdehd" localSheetId="12" hidden="1">#REF!</definedName>
    <definedName name="hdehd" hidden="1">#REF!</definedName>
    <definedName name="HDGBGD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d" localSheetId="12" hidden="1">{#N/A,#N/A,FALSE,"배수2"}</definedName>
    <definedName name="hgd" hidden="1">{#N/A,#N/A,FALSE,"배수2"}</definedName>
    <definedName name="hgf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hhh" localSheetId="12" hidden="1">#REF!</definedName>
    <definedName name="hhhhhh" hidden="1">#REF!</definedName>
    <definedName name="hjhj" localSheetId="12" hidden="1">#REF!</definedName>
    <definedName name="hjhj" hidden="1">#REF!</definedName>
    <definedName name="HMHM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12" hidden="1">{"'내역서 '!$A$1:$L$16"}</definedName>
    <definedName name="HTML_Control" hidden="1">{"'내역서 '!$A$1:$L$16"}</definedName>
    <definedName name="HTML_Description" hidden="1">""</definedName>
    <definedName name="HTML_Email" hidden="1">""</definedName>
    <definedName name="HTML_Header" hidden="1">"내역서"</definedName>
    <definedName name="HTML_LastUpdate" hidden="1">"02-05-13"</definedName>
    <definedName name="HTML_LineAfter" hidden="1">FALSE</definedName>
    <definedName name="HTML_LineBefore" hidden="1">FALSE</definedName>
    <definedName name="HTML_Name" hidden="1">"전동필"</definedName>
    <definedName name="HTML_OBDlg2" hidden="1">TRUE</definedName>
    <definedName name="HTML_OBDlg4" hidden="1">TRUE</definedName>
    <definedName name="HTML_OS" hidden="1">0</definedName>
    <definedName name="HTML_PathFile" hidden="1">"D:\My Documents\01 내역서\함안군\MyHTML.htm"</definedName>
    <definedName name="HTML_Title" hidden="1">"장춘사 보수공사"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ii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OIOIOIO" localSheetId="12" hidden="1">{#N/A,#N/A,FALSE,"표지목차"}</definedName>
    <definedName name="IOIOIOIO" hidden="1">{#N/A,#N/A,FALSE,"표지목차"}</definedName>
    <definedName name="iu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hjhjh" localSheetId="12" hidden="1">#REF!</definedName>
    <definedName name="jhjhjh" hidden="1">#REF!</definedName>
    <definedName name="jj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J" localSheetId="12" hidden="1">{#N/A,#N/A,FALSE,"단면 제원"}</definedName>
    <definedName name="JJJJJ" hidden="1">{#N/A,#N/A,FALSE,"단면 제원"}</definedName>
    <definedName name="JJJJJJJ" localSheetId="12" hidden="1">{#N/A,#N/A,FALSE,"단면 제원"}</definedName>
    <definedName name="JJJJJJJ" hidden="1">{#N/A,#N/A,FALSE,"단면 제원"}</definedName>
    <definedName name="JK" localSheetId="12" hidden="1">{#N/A,#N/A,FALSE,"현장 NCR 분석";#N/A,#N/A,FALSE,"현장품질감사";#N/A,#N/A,FALSE,"현장품질감사"}</definedName>
    <definedName name="JK" hidden="1">{#N/A,#N/A,FALSE,"현장 NCR 분석";#N/A,#N/A,FALSE,"현장품질감사";#N/A,#N/A,FALSE,"현장품질감사"}</definedName>
    <definedName name="JKJKJKJK" localSheetId="12" hidden="1">{#N/A,#N/A,FALSE,"포장1";#N/A,#N/A,FALSE,"포장1"}</definedName>
    <definedName name="JKJKJKJK" hidden="1">{#N/A,#N/A,FALSE,"포장1";#N/A,#N/A,FALSE,"포장1"}</definedName>
    <definedName name="juju" localSheetId="12" hidden="1">#REF!</definedName>
    <definedName name="juju" hidden="1">#REF!</definedName>
    <definedName name="JYJY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l" localSheetId="12" hidden="1">{#N/A,#N/A,FALSE,"2~8번"}</definedName>
    <definedName name="khl" hidden="1">{#N/A,#N/A,FALSE,"2~8번"}</definedName>
    <definedName name="kk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LLKLKLK" localSheetId="12" hidden="1">{#N/A,#N/A,FALSE,"포장2"}</definedName>
    <definedName name="KLLKLKLK" hidden="1">{#N/A,#N/A,FALSE,"포장2"}</definedName>
    <definedName name="ktf" localSheetId="12" hidden="1">#REF!</definedName>
    <definedName name="ktf" hidden="1">#REF!</definedName>
    <definedName name="kty" localSheetId="12" hidden="1">#REF!</definedName>
    <definedName name="kty" hidden="1">#REF!</definedName>
    <definedName name="KUK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jmj" localSheetId="12" hidden="1">#REF!</definedName>
    <definedName name="mjmj" hidden="1">#REF!</definedName>
    <definedName name="ngf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nhnhd" localSheetId="12" hidden="1">#REF!</definedName>
    <definedName name="nnhnhd" hidden="1">#REF!</definedName>
    <definedName name="ooo" localSheetId="12" hidden="1">'[6]6PILE  (돌출)'!#REF!</definedName>
    <definedName name="ooo" hidden="1">'[6]6PILE  (돌출)'!#REF!</definedName>
    <definedName name="ooooo" localSheetId="12" hidden="1">#REF!</definedName>
    <definedName name="ooooo" hidden="1">#REF!</definedName>
    <definedName name="popo" localSheetId="12" hidden="1">#REF!</definedName>
    <definedName name="popo" hidden="1">#REF!</definedName>
    <definedName name="ppppoi" localSheetId="12" hidden="1">#REF!</definedName>
    <definedName name="ppppoi" hidden="1">#REF!</definedName>
    <definedName name="pppppo" localSheetId="12" hidden="1">#REF!</definedName>
    <definedName name="pppppo" hidden="1">#REF!</definedName>
    <definedName name="ppppppp" localSheetId="12" hidden="1">#REF!</definedName>
    <definedName name="ppppppp" hidden="1">#REF!</definedName>
    <definedName name="_xlnm.Print_Area" localSheetId="4">내역서!$A$1:$M$13</definedName>
    <definedName name="_xlnm.Print_Area" localSheetId="12">산출근거!$A$1:$E$35</definedName>
    <definedName name="_xlnm.Print_Area" localSheetId="5">일위대가목록!$A$1:$I$17</definedName>
    <definedName name="_xlnm.Print_Area" localSheetId="10">자재조서!$A$1:$L$60</definedName>
    <definedName name="_xlnm.Print_Area" localSheetId="3">총괄내역서!$A$1:$M$27</definedName>
    <definedName name="_xlnm.Print_Titles" localSheetId="8">기계경비!$1:$3</definedName>
    <definedName name="_xlnm.Print_Titles" localSheetId="4">내역서!$1:$3</definedName>
    <definedName name="_xlnm.Print_Titles" localSheetId="12">산출근거!$1:$2</definedName>
    <definedName name="_xlnm.Print_Titles" localSheetId="6">일위대가_호표!$1:$3</definedName>
    <definedName name="_xlnm.Print_Titles" localSheetId="5">일위대가목록!$1:$2</definedName>
    <definedName name="_xlnm.Print_Titles" localSheetId="10">자재조서!$1:$3</definedName>
    <definedName name="Q3WEE" localSheetId="12" hidden="1">{#N/A,#N/A,FALSE,"조골재"}</definedName>
    <definedName name="Q3WEE" hidden="1">{#N/A,#N/A,FALSE,"조골재"}</definedName>
    <definedName name="QQQ" localSheetId="12" hidden="1">#REF!</definedName>
    <definedName name="QQQ" hidden="1">#REF!</definedName>
    <definedName name="QW" localSheetId="12" hidden="1">{#N/A,#N/A,FALSE,"배수2"}</definedName>
    <definedName name="QW" hidden="1">{#N/A,#N/A,FALSE,"배수2"}</definedName>
    <definedName name="RERE" localSheetId="12" hidden="1">#REF!</definedName>
    <definedName name="RERE" hidden="1">#REF!</definedName>
    <definedName name="rererere" localSheetId="12" hidden="1">#REF!</definedName>
    <definedName name="rererere" hidden="1">#REF!</definedName>
    <definedName name="RG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f" localSheetId="12" hidden="1">#REF!</definedName>
    <definedName name="rhf" hidden="1">#REF!</definedName>
    <definedName name="RRR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trtr" localSheetId="12" hidden="1">#REF!</definedName>
    <definedName name="rtrtr" hidden="1">#REF!</definedName>
    <definedName name="sd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CFG\" localSheetId="12" hidden="1">{#N/A,#N/A,FALSE,"운반시간"}</definedName>
    <definedName name="SDCFG\" hidden="1">{#N/A,#N/A,FALSE,"운반시간"}</definedName>
    <definedName name="SDDFD" localSheetId="12" hidden="1">{#N/A,#N/A,FALSE,"배수1"}</definedName>
    <definedName name="SDDFD" hidden="1">{#N/A,#N/A,FALSE,"배수1"}</definedName>
    <definedName name="SDF" localSheetId="12" hidden="1">{#N/A,#N/A,FALSE,"혼합골재"}</definedName>
    <definedName name="SDF" hidden="1">{#N/A,#N/A,FALSE,"혼합골재"}</definedName>
    <definedName name="SDFDFD" localSheetId="12" hidden="1">{#N/A,#N/A,FALSE,"운반시간"}</definedName>
    <definedName name="SDFDFD" hidden="1">{#N/A,#N/A,FALSE,"운반시간"}</definedName>
    <definedName name="SDS" localSheetId="12" hidden="1">{#N/A,#N/A,FALSE,"2~8번"}</definedName>
    <definedName name="SDS" hidden="1">{#N/A,#N/A,FALSE,"2~8번"}</definedName>
    <definedName name="sdsdddd" localSheetId="12" hidden="1">{#N/A,#N/A,FALSE,"토공2"}</definedName>
    <definedName name="sdsdddd" hidden="1">{#N/A,#N/A,FALSE,"토공2"}</definedName>
    <definedName name="sdsdsds" localSheetId="12" hidden="1">#REF!</definedName>
    <definedName name="sdsdsds" hidden="1">#REF!</definedName>
    <definedName name="sfggf" localSheetId="12" hidden="1">{#N/A,#N/A,FALSE,"배수1"}</definedName>
    <definedName name="sfggf" hidden="1">{#N/A,#N/A,FALSE,"배수1"}</definedName>
    <definedName name="SG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et" localSheetId="12" hidden="1">{#N/A,#N/A,FALSE,"골재소요량";#N/A,#N/A,FALSE,"골재소요량"}</definedName>
    <definedName name="sheet" hidden="1">{#N/A,#N/A,FALSE,"골재소요량";#N/A,#N/A,FALSE,"골재소요량"}</definedName>
    <definedName name="SSS" localSheetId="12" hidden="1">{#N/A,#N/A,FALSE,"2~8번"}</definedName>
    <definedName name="SSS" hidden="1">{#N/A,#N/A,FALSE,"2~8번"}</definedName>
    <definedName name="sssss" localSheetId="12" hidden="1">{#N/A,#N/A,FALSE,"운반시간"}</definedName>
    <definedName name="sssss" hidden="1">{#N/A,#N/A,FALSE,"운반시간"}</definedName>
    <definedName name="SVSV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asqqq" localSheetId="12" hidden="1">#REF!</definedName>
    <definedName name="swasqqq" hidden="1">#REF!</definedName>
    <definedName name="swsw" localSheetId="12" hidden="1">#REF!</definedName>
    <definedName name="swsw" hidden="1">#REF!</definedName>
    <definedName name="tg" localSheetId="12" hidden="1">#REF!</definedName>
    <definedName name="tg" hidden="1">#REF!</definedName>
    <definedName name="trtrtrtrtr" localSheetId="12" hidden="1">#REF!</definedName>
    <definedName name="trtrtrtrtr" hidden="1">#REF!</definedName>
    <definedName name="TTT" localSheetId="12" hidden="1">#REF!</definedName>
    <definedName name="TTT" hidden="1">#REF!</definedName>
    <definedName name="tttq" localSheetId="12" hidden="1">#REF!</definedName>
    <definedName name="tttq" hidden="1">#REF!</definedName>
    <definedName name="tttt" localSheetId="12" hidden="1">#REF!</definedName>
    <definedName name="tttt" hidden="1">#REF!</definedName>
    <definedName name="tttttt" localSheetId="12" hidden="1">#REF!</definedName>
    <definedName name="tttttt" hidden="1">#REF!</definedName>
    <definedName name="TYHFDGFD" localSheetId="12" hidden="1">{#N/A,#N/A,FALSE,"배수2"}</definedName>
    <definedName name="TYHFDGFD" hidden="1">{#N/A,#N/A,FALSE,"배수2"}</definedName>
    <definedName name="tyt" localSheetId="12" hidden="1">#REF!</definedName>
    <definedName name="tyt" hidden="1">#REF!</definedName>
    <definedName name="ur" localSheetId="12" hidden="1">#REF!</definedName>
    <definedName name="ur" hidden="1">#REF!</definedName>
    <definedName name="uuu" localSheetId="12" hidden="1">#REF!</definedName>
    <definedName name="uuu" hidden="1">#REF!</definedName>
    <definedName name="vfvfvf" localSheetId="12" hidden="1">#REF!</definedName>
    <definedName name="vfvfvf" hidden="1">#REF!</definedName>
    <definedName name="VSVS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12" hidden="1">{#N/A,#N/A,FALSE,"골재소요량";#N/A,#N/A,FALSE,"골재소요량"}</definedName>
    <definedName name="wer" hidden="1">{#N/A,#N/A,FALSE,"골재소요량";#N/A,#N/A,FALSE,"골재소요량"}</definedName>
    <definedName name="wert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oogi" localSheetId="12" hidden="1">#REF!</definedName>
    <definedName name="woogi" hidden="1">#REF!</definedName>
    <definedName name="woogi2" localSheetId="12" hidden="1">#REF!</definedName>
    <definedName name="woogi2" hidden="1">#REF!</definedName>
    <definedName name="WQW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localSheetId="12" hidden="1">{#N/A,#N/A,FALSE,"2~8번"}</definedName>
    <definedName name="wrn.2번." hidden="1">{#N/A,#N/A,FALSE,"2~8번"}</definedName>
    <definedName name="wrn.골재소요량." localSheetId="12" hidden="1">{#N/A,#N/A,FALSE,"골재소요량";#N/A,#N/A,FALSE,"골재소요량"}</definedName>
    <definedName name="wrn.골재소요량." hidden="1">{#N/A,#N/A,FALSE,"골재소요량";#N/A,#N/A,FALSE,"골재소요량"}</definedName>
    <definedName name="wrn.교대." localSheetId="12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구조2." localSheetId="12" hidden="1">{#N/A,#N/A,FALSE,"구조2"}</definedName>
    <definedName name="wrn.구조2." hidden="1">{#N/A,#N/A,FALSE,"구조2"}</definedName>
    <definedName name="wrn.단가표지." localSheetId="12" hidden="1">{#N/A,#N/A,FALSE,"단가표지"}</definedName>
    <definedName name="wrn.단가표지." hidden="1">{#N/A,#N/A,FALSE,"단가표지"}</definedName>
    <definedName name="wrn.배수1." localSheetId="12" hidden="1">{#N/A,#N/A,FALSE,"배수1"}</definedName>
    <definedName name="wrn.배수1." hidden="1">{#N/A,#N/A,FALSE,"배수1"}</definedName>
    <definedName name="wrn.배수2." localSheetId="12" hidden="1">{#N/A,#N/A,FALSE,"배수2"}</definedName>
    <definedName name="wrn.배수2." hidden="1">{#N/A,#N/A,FALSE,"배수2"}</definedName>
    <definedName name="wrn.부대1." localSheetId="12" hidden="1">{#N/A,#N/A,FALSE,"부대1"}</definedName>
    <definedName name="wrn.부대1." hidden="1">{#N/A,#N/A,FALSE,"부대1"}</definedName>
    <definedName name="wrn.부대2." localSheetId="12" hidden="1">{#N/A,#N/A,FALSE,"부대2"}</definedName>
    <definedName name="wrn.부대2." hidden="1">{#N/A,#N/A,FALSE,"부대2"}</definedName>
    <definedName name="wrn.속도." localSheetId="12" hidden="1">{#N/A,#N/A,FALSE,"속도"}</definedName>
    <definedName name="wrn.속도." hidden="1">{#N/A,#N/A,FALSE,"속도"}</definedName>
    <definedName name="wrn.운반시간." localSheetId="12" hidden="1">{#N/A,#N/A,FALSE,"운반시간"}</definedName>
    <definedName name="wrn.운반시간." hidden="1">{#N/A,#N/A,FALSE,"운반시간"}</definedName>
    <definedName name="wrn.이정표." localSheetId="12" hidden="1">{#N/A,#N/A,FALSE,"이정표"}</definedName>
    <definedName name="wrn.이정표." hidden="1">{#N/A,#N/A,FALSE,"이정표"}</definedName>
    <definedName name="wrn.조골재." localSheetId="12" hidden="1">{#N/A,#N/A,FALSE,"조골재"}</definedName>
    <definedName name="wrn.조골재." hidden="1">{#N/A,#N/A,FALSE,"조골재"}</definedName>
    <definedName name="wrn.토공1." localSheetId="12" hidden="1">{#N/A,#N/A,FALSE,"구조1"}</definedName>
    <definedName name="wrn.토공1." hidden="1">{#N/A,#N/A,FALSE,"구조1"}</definedName>
    <definedName name="wrn.토공2." localSheetId="12" hidden="1">{#N/A,#N/A,FALSE,"토공2"}</definedName>
    <definedName name="wrn.토공2." hidden="1">{#N/A,#N/A,FALSE,"토공2"}</definedName>
    <definedName name="wrn.포장1." localSheetId="12" hidden="1">{#N/A,#N/A,FALSE,"포장1";#N/A,#N/A,FALSE,"포장1"}</definedName>
    <definedName name="wrn.포장1." hidden="1">{#N/A,#N/A,FALSE,"포장1";#N/A,#N/A,FALSE,"포장1"}</definedName>
    <definedName name="wrn.포장2." localSheetId="12" hidden="1">{#N/A,#N/A,FALSE,"포장2"}</definedName>
    <definedName name="wrn.포장2." hidden="1">{#N/A,#N/A,FALSE,"포장2"}</definedName>
    <definedName name="wrn.표지목차." localSheetId="12" hidden="1">{#N/A,#N/A,FALSE,"표지목차"}</definedName>
    <definedName name="wrn.표지목차." hidden="1">{#N/A,#N/A,FALSE,"표지목차"}</definedName>
    <definedName name="wrn.현장._.NCR._.분석." localSheetId="12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12" hidden="1">{#N/A,#N/A,FALSE,"혼합골재"}</definedName>
    <definedName name="wrn.혼합골재." hidden="1">{#N/A,#N/A,FALSE,"혼합골재"}</definedName>
    <definedName name="wrn.황금동." localSheetId="12" hidden="1">{#N/A,#N/A,FALSE,"단면 제원"}</definedName>
    <definedName name="wrn.황금동." hidden="1">{#N/A,#N/A,FALSE,"단면 제원"}</definedName>
    <definedName name="WW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ww" localSheetId="12" hidden="1">#REF!</definedName>
    <definedName name="wwww" hidden="1">#REF!</definedName>
    <definedName name="YTYT" localSheetId="12" hidden="1">#REF!</definedName>
    <definedName name="YTYT" hidden="1">#REF!</definedName>
    <definedName name="ytytytyty" localSheetId="12" hidden="1">#REF!</definedName>
    <definedName name="ytytytyty" hidden="1">#REF!</definedName>
    <definedName name="YUYUY" localSheetId="12" hidden="1">{#N/A,#N/A,FALSE,"혼합골재"}</definedName>
    <definedName name="YUYUY" hidden="1">{#N/A,#N/A,FALSE,"혼합골재"}</definedName>
    <definedName name="yy" localSheetId="12" hidden="1">#REF!</definedName>
    <definedName name="yy" hidden="1">#REF!</definedName>
    <definedName name="yyty" localSheetId="12" hidden="1">#REF!</definedName>
    <definedName name="yyty" hidden="1">#REF!</definedName>
    <definedName name="yyyy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h" localSheetId="12" hidden="1">#REF!</definedName>
    <definedName name="yyyyyh" hidden="1">#REF!</definedName>
    <definedName name="zx" localSheetId="12" hidden="1">[1]노임단가!#REF!</definedName>
    <definedName name="zx" hidden="1">[1]노임단가!#REF!</definedName>
    <definedName name="가도" localSheetId="12" hidden="1">#REF!</definedName>
    <definedName name="가도" hidden="1">#REF!</definedName>
    <definedName name="가도토적" localSheetId="12" hidden="1">#REF!</definedName>
    <definedName name="가도토적" hidden="1">#REF!</definedName>
    <definedName name="강재" localSheetId="12" hidden="1">{#N/A,#N/A,FALSE,"혼합골재"}</definedName>
    <definedName name="강재" hidden="1">{#N/A,#N/A,FALSE,"혼합골재"}</definedName>
    <definedName name="거" localSheetId="12" hidden="1">{#N/A,#N/A,FALSE,"단면 제원"}</definedName>
    <definedName name="거" hidden="1">{#N/A,#N/A,FALSE,"단면 제원"}</definedName>
    <definedName name="골" localSheetId="12" hidden="1">#REF!</definedName>
    <definedName name="골" hidden="1">#REF!</definedName>
    <definedName name="공기1" localSheetId="12" hidden="1">[7]설계내역서!#REF!</definedName>
    <definedName name="공기1" hidden="1">[7]설계내역서!#REF!</definedName>
    <definedName name="괄" localSheetId="12" hidden="1">#REF!</definedName>
    <definedName name="괄" hidden="1">#REF!</definedName>
    <definedName name="교" localSheetId="12" hidden="1">{#N/A,#N/A,FALSE,"단면 제원"}</definedName>
    <definedName name="교" hidden="1">{#N/A,#N/A,FALSE,"단면 제원"}</definedName>
    <definedName name="교대" localSheetId="12" hidden="1">{#N/A,#N/A,FALSE,"단면 제원"}</definedName>
    <definedName name="교대" hidden="1">{#N/A,#N/A,FALSE,"단면 제원"}</definedName>
    <definedName name="교대공" localSheetId="12" hidden="1">{#N/A,#N/A,FALSE,"단면 제원"}</definedName>
    <definedName name="교대공" hidden="1">{#N/A,#N/A,FALSE,"단면 제원"}</definedName>
    <definedName name="교대공1" localSheetId="12" hidden="1">{#N/A,#N/A,FALSE,"단면 제원"}</definedName>
    <definedName name="교대공1" hidden="1">{#N/A,#N/A,FALSE,"단면 제원"}</definedName>
    <definedName name="교대공11" localSheetId="12" hidden="1">{#N/A,#N/A,FALSE,"단면 제원"}</definedName>
    <definedName name="교대공11" hidden="1">{#N/A,#N/A,FALSE,"단면 제원"}</definedName>
    <definedName name="교대펄근집계" localSheetId="12" hidden="1">{#N/A,#N/A,FALSE,"배수1"}</definedName>
    <definedName name="교대펄근집계" hidden="1">{#N/A,#N/A,FALSE,"배수1"}</definedName>
    <definedName name="교통" localSheetId="12" hidden="1">#REF!</definedName>
    <definedName name="교통" hidden="1">#REF!</definedName>
    <definedName name="구산갑지" localSheetId="12" hidden="1">#REF!</definedName>
    <definedName name="구산갑지" hidden="1">#REF!</definedName>
    <definedName name="규" localSheetId="12" hidden="1">{#N/A,#N/A,FALSE,"단면 제원"}</definedName>
    <definedName name="규" hidden="1">{#N/A,#N/A,FALSE,"단면 제원"}</definedName>
    <definedName name="금의교" localSheetId="12" hidden="1">{#N/A,#N/A,FALSE,"단면 제원"}</definedName>
    <definedName name="금의교" hidden="1">{#N/A,#N/A,FALSE,"단면 제원"}</definedName>
    <definedName name="기" localSheetId="12" hidden="1">{#N/A,#N/A,FALSE,"단면 제원"}</definedName>
    <definedName name="기" hidden="1">{#N/A,#N/A,FALSE,"단면 제원"}</definedName>
    <definedName name="깨기" localSheetId="12" hidden="1">{"'중기작업1'!$A$1:$V$18"}</definedName>
    <definedName name="깨기" hidden="1">{"'중기작업1'!$A$1:$V$18"}</definedName>
    <definedName name="ㄴㄴㄴㄴ" localSheetId="12" hidden="1">#REF!</definedName>
    <definedName name="ㄴㄴㄴㄴ" hidden="1">#REF!</definedName>
    <definedName name="ㄴㄴㄴㄴㄴ" localSheetId="12" hidden="1">#REF!</definedName>
    <definedName name="ㄴㄴㄴㄴㄴ" hidden="1">#REF!</definedName>
    <definedName name="ㄴㄹㄴㄹ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ㅁㄹㅈㄹ" localSheetId="12" hidden="1">#REF!</definedName>
    <definedName name="ㄴㅁㄹㅈㄹ" hidden="1">#REF!</definedName>
    <definedName name="ㄴㅇㄹ" localSheetId="12" hidden="1">{#N/A,#N/A,FALSE,"단면 제원"}</definedName>
    <definedName name="ㄴㅇㄹ" hidden="1">{#N/A,#N/A,FALSE,"단면 제원"}</definedName>
    <definedName name="내부굴착2" localSheetId="12" hidden="1">{#N/A,#N/A,FALSE,"단면 제원"}</definedName>
    <definedName name="내부굴착2" hidden="1">{#N/A,#N/A,FALSE,"단면 제원"}</definedName>
    <definedName name="너" localSheetId="12" hidden="1">{#N/A,#N/A,FALSE,"단면 제원"}</definedName>
    <definedName name="너" hidden="1">{#N/A,#N/A,FALSE,"단면 제원"}</definedName>
    <definedName name="니" localSheetId="12" hidden="1">{#N/A,#N/A,FALSE,"단면 제원"}</definedName>
    <definedName name="니" hidden="1">{#N/A,#N/A,FALSE,"단면 제원"}</definedName>
    <definedName name="ㄷㅅ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localSheetId="12" hidden="1">#REF!</definedName>
    <definedName name="ㄷㅎㄹㅇ" hidden="1">#REF!</definedName>
    <definedName name="대" localSheetId="12" hidden="1">#REF!</definedName>
    <definedName name="대" hidden="1">#REF!</definedName>
    <definedName name="더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두호" localSheetId="12" hidden="1">{#N/A,#N/A,FALSE,"2~8번"}</definedName>
    <definedName name="두호" hidden="1">{#N/A,#N/A,FALSE,"2~8번"}</definedName>
    <definedName name="떠" localSheetId="12" hidden="1">{#N/A,#N/A,FALSE,"단면 제원"}</definedName>
    <definedName name="떠" hidden="1">{#N/A,#N/A,FALSE,"단면 제원"}</definedName>
    <definedName name="ㄹㄷ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12" hidden="1">#REF!</definedName>
    <definedName name="ㄹㄹㄹ" hidden="1">#REF!</definedName>
    <definedName name="ㄹㄹㄹㄹㄹ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래" localSheetId="12" hidden="1">{#N/A,#N/A,FALSE,"단면 제원"}</definedName>
    <definedName name="래" hidden="1">{#N/A,#N/A,FALSE,"단면 제원"}</definedName>
    <definedName name="루" localSheetId="12" hidden="1">{#N/A,#N/A,FALSE,"단면 제원"}</definedName>
    <definedName name="루" hidden="1">{#N/A,#N/A,FALSE,"단면 제원"}</definedName>
    <definedName name="ㅁㄴ" localSheetId="12" hidden="1">{#N/A,#N/A,FALSE,"2~8번"}</definedName>
    <definedName name="ㅁㄴ" hidden="1">{#N/A,#N/A,FALSE,"2~8번"}</definedName>
    <definedName name="ㅁㄴㅇ" localSheetId="12" hidden="1">{#N/A,#N/A,FALSE,"운반시간"}</definedName>
    <definedName name="ㅁㄴㅇ" hidden="1">{#N/A,#N/A,FALSE,"운반시간"}</definedName>
    <definedName name="ㅁㄴㅇㅁㄴㅇ" localSheetId="12" hidden="1">#REF!</definedName>
    <definedName name="ㅁㄴㅇㅁㄴㅇ" hidden="1">#REF!</definedName>
    <definedName name="만득이" localSheetId="12" hidden="1">{#N/A,#N/A,FALSE,"2~8번"}</definedName>
    <definedName name="만득이" hidden="1">{#N/A,#N/A,FALSE,"2~8번"}</definedName>
    <definedName name="모" localSheetId="12" hidden="1">{#N/A,#N/A,FALSE,"단면 제원"}</definedName>
    <definedName name="모" hidden="1">{#N/A,#N/A,FALSE,"단면 제원"}</definedName>
    <definedName name="므" localSheetId="12" hidden="1">{#N/A,#N/A,FALSE,"단면 제원"}</definedName>
    <definedName name="므" hidden="1">{#N/A,#N/A,FALSE,"단면 제원"}</definedName>
    <definedName name="미" localSheetId="12" hidden="1">{#N/A,#N/A,FALSE,"단면 제원"}</definedName>
    <definedName name="미" hidden="1">{#N/A,#N/A,FALSE,"단면 제원"}</definedName>
    <definedName name="ㅂㄷ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localSheetId="12" hidden="1">{"'중기작업1'!$A$1:$V$18"}</definedName>
    <definedName name="ㅂㅂㅂ" hidden="1">{"'중기작업1'!$A$1:$V$18"}</definedName>
    <definedName name="ㅂㅂㅂㅂ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ㅈ" localSheetId="12" hidden="1">{#N/A,#N/A,FALSE,"2~8번"}</definedName>
    <definedName name="ㅂㅈ" hidden="1">{#N/A,#N/A,FALSE,"2~8번"}</definedName>
    <definedName name="ㅂㅍ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방음벽" localSheetId="12" hidden="1">{#N/A,#N/A,FALSE,"배수2"}</definedName>
    <definedName name="방음벽" hidden="1">{#N/A,#N/A,FALSE,"배수2"}</definedName>
    <definedName name="배수로" localSheetId="12" hidden="1">{"'중기작업1'!$A$1:$V$18"}</definedName>
    <definedName name="배수로" hidden="1">{"'중기작업1'!$A$1:$V$18"}</definedName>
    <definedName name="벽체" localSheetId="12" hidden="1">{#N/A,#N/A,FALSE,"혼합골재"}</definedName>
    <definedName name="벽체" hidden="1">{#N/A,#N/A,FALSE,"혼합골재"}</definedName>
    <definedName name="봉화교" localSheetId="12" hidden="1">{#N/A,#N/A,FALSE,"단면 제원"}</definedName>
    <definedName name="봉화교" hidden="1">{#N/A,#N/A,FALSE,"단면 제원"}</definedName>
    <definedName name="봉화육교" localSheetId="12" hidden="1">{#N/A,#N/A,FALSE,"단면 제원"}</definedName>
    <definedName name="봉화육교" hidden="1">{#N/A,#N/A,FALSE,"단면 제원"}</definedName>
    <definedName name="부" localSheetId="12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손익" localSheetId="12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수공" localSheetId="12" hidden="1">{"'중기작업1'!$A$1:$V$18"}</definedName>
    <definedName name="분수공" hidden="1">{"'중기작업1'!$A$1:$V$18"}</definedName>
    <definedName name="ㅄ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사석채움면적산출" localSheetId="12" hidden="1">{#N/A,#N/A,FALSE,"2~8번"}</definedName>
    <definedName name="사석채움면적산출" hidden="1">{#N/A,#N/A,FALSE,"2~8번"}</definedName>
    <definedName name="새" localSheetId="12" hidden="1">{#N/A,#N/A,FALSE,"단면 제원"}</definedName>
    <definedName name="새" hidden="1">{#N/A,#N/A,FALSE,"단면 제원"}</definedName>
    <definedName name="수" localSheetId="12" hidden="1">#REF!</definedName>
    <definedName name="수" hidden="1">#REF!</definedName>
    <definedName name="수량산출2" localSheetId="12" hidden="1">#REF!</definedName>
    <definedName name="수량산출2" hidden="1">#REF!</definedName>
    <definedName name="승강" localSheetId="12" hidden="1">#REF!</definedName>
    <definedName name="승강" hidden="1">#REF!</definedName>
    <definedName name="승강기" localSheetId="12" hidden="1">#REF!</definedName>
    <definedName name="승강기" hidden="1">#REF!</definedName>
    <definedName name="승용교" localSheetId="12" hidden="1">{#N/A,#N/A,FALSE,"2~8번"}</definedName>
    <definedName name="승용교" hidden="1">{#N/A,#N/A,FALSE,"2~8번"}</definedName>
    <definedName name="ㅇㄹㄹ" localSheetId="12" hidden="1">#REF!</definedName>
    <definedName name="ㅇㄹㄹ" hidden="1">#REF!</definedName>
    <definedName name="ㅇㄹㅇㄹ" localSheetId="12" hidden="1">#REF!</definedName>
    <definedName name="ㅇㄹㅇㄹ" hidden="1">#REF!</definedName>
    <definedName name="ㅇ러알ㅇㄹㅇㄹ" localSheetId="12" hidden="1">[8]조명시설!#REF!</definedName>
    <definedName name="ㅇ러알ㅇㄹㅇㄹ" hidden="1">[8]조명시설!#REF!</definedName>
    <definedName name="ㅇㅀㄴ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ㅁㄴㄻㄴㅇㄹㅇㅁㄴ" localSheetId="12" hidden="1">{#N/A,#N/A,FALSE,"단면 제원"}</definedName>
    <definedName name="ㅇㅁㄴㄻㄴㅇㄹㅇㅁㄴ" hidden="1">{#N/A,#N/A,FALSE,"단면 제원"}</definedName>
    <definedName name="ㅇㅇ" localSheetId="12" hidden="1">#REF!</definedName>
    <definedName name="ㅇㅇ" hidden="1">#REF!</definedName>
    <definedName name="ㅇㅇㄹ" localSheetId="12" hidden="1">#REF!</definedName>
    <definedName name="ㅇㅇㄹ" hidden="1">#REF!</definedName>
    <definedName name="아스콘2" localSheetId="12" hidden="1">[3]조명시설!#REF!</definedName>
    <definedName name="아스콘2" hidden="1">[3]조명시설!#REF!</definedName>
    <definedName name="암거재료집계" localSheetId="12" hidden="1">{"'중기작업1'!$A$1:$V$18"}</definedName>
    <definedName name="암거재료집계" hidden="1">{"'중기작업1'!$A$1:$V$18"}</definedName>
    <definedName name="연경1교" localSheetId="12" hidden="1">{#N/A,#N/A,FALSE,"단면 제원"}</definedName>
    <definedName name="연경1교" hidden="1">{#N/A,#N/A,FALSE,"단면 제원"}</definedName>
    <definedName name="연경1교1" localSheetId="12" hidden="1">{#N/A,#N/A,FALSE,"단면 제원"}</definedName>
    <definedName name="연경1교1" hidden="1">{#N/A,#N/A,FALSE,"단면 제원"}</definedName>
    <definedName name="옹벽수량집계표" localSheetId="12" hidden="1">{#N/A,#N/A,FALSE,"2~8번"}</definedName>
    <definedName name="옹벽수량집계표" hidden="1">{#N/A,#N/A,FALSE,"2~8번"}</definedName>
    <definedName name="옹벽수량집계표총괄" localSheetId="12" hidden="1">{#N/A,#N/A,FALSE,"혼합골재"}</definedName>
    <definedName name="옹벽수량집계표총괄" hidden="1">{#N/A,#N/A,FALSE,"혼합골재"}</definedName>
    <definedName name="완어" localSheetId="12" hidden="1">#REF!</definedName>
    <definedName name="완어" hidden="1">#REF!</definedName>
    <definedName name="우너" localSheetId="12" hidden="1">#REF!</definedName>
    <definedName name="우너" hidden="1">#REF!</definedName>
    <definedName name="육교" localSheetId="12" hidden="1">{#N/A,#N/A,FALSE,"단면 제원"}</definedName>
    <definedName name="육교" hidden="1">{#N/A,#N/A,FALSE,"단면 제원"}</definedName>
    <definedName name="이정" localSheetId="12" hidden="1">{#N/A,#N/A,FALSE,"2~8번"}</definedName>
    <definedName name="이정" hidden="1">{#N/A,#N/A,FALSE,"2~8번"}</definedName>
    <definedName name="일반부" localSheetId="12" hidden="1">{#N/A,#N/A,FALSE,"조골재"}</definedName>
    <definedName name="일반부" hidden="1">{#N/A,#N/A,FALSE,"조골재"}</definedName>
    <definedName name="임시" localSheetId="12" hidden="1">#REF!</definedName>
    <definedName name="임시" hidden="1">#REF!</definedName>
    <definedName name="잉" localSheetId="12" hidden="1">#REF!</definedName>
    <definedName name="잉" hidden="1">#REF!</definedName>
    <definedName name="ㅈㄱ" localSheetId="12" hidden="1">{#N/A,#N/A,FALSE,"조골재"}</definedName>
    <definedName name="ㅈㄱ" hidden="1">{#N/A,#N/A,FALSE,"조골재"}</definedName>
    <definedName name="ㅈㅈㅈㅈㅈ" localSheetId="12" hidden="1">{"'중기작업1'!$A$1:$V$18"}</definedName>
    <definedName name="ㅈㅈㅈㅈㅈ" hidden="1">{"'중기작업1'!$A$1:$V$18"}</definedName>
    <definedName name="자재단가근거" localSheetId="12" hidden="1">#REF!</definedName>
    <definedName name="자재단가근거" hidden="1">#REF!</definedName>
    <definedName name="잠관" localSheetId="12" hidden="1">{"'중기작업1'!$A$1:$V$18"}</definedName>
    <definedName name="잠관" hidden="1">{"'중기작업1'!$A$1:$V$18"}</definedName>
    <definedName name="재" localSheetId="12" hidden="1">{#N/A,#N/A,FALSE,"단면 제원"}</definedName>
    <definedName name="재" hidden="1">{#N/A,#N/A,FALSE,"단면 제원"}</definedName>
    <definedName name="재료산출" localSheetId="12" hidden="1">{"'중기작업1'!$A$1:$V$18"}</definedName>
    <definedName name="재료산출" hidden="1">{"'중기작업1'!$A$1:$V$18"}</definedName>
    <definedName name="재료총집계표" localSheetId="12" hidden="1">{"'중기작업1'!$A$1:$V$18"}</definedName>
    <definedName name="재료총집계표" hidden="1">{"'중기작업1'!$A$1:$V$18"}</definedName>
    <definedName name="쟈" localSheetId="12" hidden="1">{#N/A,#N/A,FALSE,"단면 제원"}</definedName>
    <definedName name="쟈" hidden="1">{#N/A,#N/A,FALSE,"단면 제원"}</definedName>
    <definedName name="저" localSheetId="12" hidden="1">{#N/A,#N/A,FALSE,"단면 제원"}</definedName>
    <definedName name="저" hidden="1">{#N/A,#N/A,FALSE,"단면 제원"}</definedName>
    <definedName name="접속A2" localSheetId="12" hidden="1">{#N/A,#N/A,FALSE,"단면 제원"}</definedName>
    <definedName name="접속A2" hidden="1">{#N/A,#N/A,FALSE,"단면 제원"}</definedName>
    <definedName name="접속부" localSheetId="12" hidden="1">{#N/A,#N/A,FALSE,"2~8번"}</definedName>
    <definedName name="접속부" hidden="1">{#N/A,#N/A,FALSE,"2~8번"}</definedName>
    <definedName name="제" localSheetId="12" hidden="1">{#N/A,#N/A,FALSE,"단면 제원"}</definedName>
    <definedName name="제" hidden="1">{#N/A,#N/A,FALSE,"단면 제원"}</definedName>
    <definedName name="조" localSheetId="12" hidden="1">{#N/A,#N/A,FALSE,"단면 제원"}</definedName>
    <definedName name="조" hidden="1">{#N/A,#N/A,FALSE,"단면 제원"}</definedName>
    <definedName name="조경5총괄집계" localSheetId="12" hidden="1">#REF!</definedName>
    <definedName name="조경5총괄집계" hidden="1">#REF!</definedName>
    <definedName name="죠" localSheetId="12" hidden="1">{#N/A,#N/A,FALSE,"단면 제원"}</definedName>
    <definedName name="죠" hidden="1">{#N/A,#N/A,FALSE,"단면 제원"}</definedName>
    <definedName name="쥬" localSheetId="12" hidden="1">{#N/A,#N/A,FALSE,"단면 제원"}</definedName>
    <definedName name="쥬" hidden="1">{#N/A,#N/A,FALSE,"단면 제원"}</definedName>
    <definedName name="즈" localSheetId="12" hidden="1">{#N/A,#N/A,FALSE,"단면 제원"}</definedName>
    <definedName name="즈" hidden="1">{#N/A,#N/A,FALSE,"단면 제원"}</definedName>
    <definedName name="지" localSheetId="12" hidden="1">{#N/A,#N/A,FALSE,"단면 제원"}</definedName>
    <definedName name="지" hidden="1">{#N/A,#N/A,FALSE,"단면 제원"}</definedName>
    <definedName name="찰샇기" localSheetId="12" hidden="1">#REF!</definedName>
    <definedName name="찰샇기" hidden="1">#REF!</definedName>
    <definedName name="철골협의" localSheetId="12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총괄집계" localSheetId="12" hidden="1">#REF!</definedName>
    <definedName name="총괄집계" hidden="1">#REF!</definedName>
    <definedName name="총괄집계1" localSheetId="12" hidden="1">#REF!</definedName>
    <definedName name="총괄집계1" hidden="1">#REF!</definedName>
    <definedName name="총총" localSheetId="12" hidden="1">#REF!</definedName>
    <definedName name="총총" hidden="1">#REF!</definedName>
    <definedName name="콘크리트2" localSheetId="12" hidden="1">#REF!</definedName>
    <definedName name="콘크리트2" hidden="1">#REF!</definedName>
    <definedName name="콘크리트깨기" localSheetId="12" hidden="1">{"'중기작업1'!$A$1:$V$18"}</definedName>
    <definedName name="콘크리트깨기" hidden="1">{"'중기작업1'!$A$1:$V$18"}</definedName>
    <definedName name="ㅌ" localSheetId="12" hidden="1">{#N/A,#N/A,FALSE,"2~8번"}</definedName>
    <definedName name="ㅌ" hidden="1">{#N/A,#N/A,FALSE,"2~8번"}</definedName>
    <definedName name="토공이수" localSheetId="12" hidden="1">#REF!</definedName>
    <definedName name="토공이수" hidden="1">#REF!</definedName>
    <definedName name="토적표" localSheetId="12" hidden="1">#REF!</definedName>
    <definedName name="토적표" hidden="1">#REF!</definedName>
    <definedName name="토출조" localSheetId="12" hidden="1">{"'중기작업1'!$A$1:$V$18"}</definedName>
    <definedName name="토출조" hidden="1">{"'중기작업1'!$A$1:$V$18"}</definedName>
    <definedName name="ㅍ" localSheetId="12" hidden="1">{#N/A,#N/A,FALSE,"2~8번"}</definedName>
    <definedName name="ㅍ" hidden="1">{#N/A,#N/A,FALSE,"2~8번"}</definedName>
    <definedName name="ㅍㅍㄹ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군재교" localSheetId="12" hidden="1">{#N/A,#N/A,FALSE,"단면 제원"}</definedName>
    <definedName name="파군재교" hidden="1">{#N/A,#N/A,FALSE,"단면 제원"}</definedName>
    <definedName name="파일" localSheetId="12" hidden="1">#REF!</definedName>
    <definedName name="파일" hidden="1">#REF!</definedName>
    <definedName name="표지" localSheetId="12" hidden="1">{"'중기작업1'!$A$1:$V$18"}</definedName>
    <definedName name="표지" hidden="1">{"'중기작업1'!$A$1:$V$18"}</definedName>
    <definedName name="ㅎ5" localSheetId="12" hidden="1">{#N/A,#N/A,FALSE,"골재소요량";#N/A,#N/A,FALSE,"골재소요량"}</definedName>
    <definedName name="ㅎ5" hidden="1">{#N/A,#N/A,FALSE,"골재소요량";#N/A,#N/A,FALSE,"골재소요량"}</definedName>
    <definedName name="ㅎㅀㄹ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" localSheetId="12" hidden="1">#REF!</definedName>
    <definedName name="ㅎㅎ" hidden="1">#REF!</definedName>
    <definedName name="ㅎㅎㅎㅎ" localSheetId="12" hidden="1">{#N/A,#N/A,FALSE,"단면 제원"}</definedName>
    <definedName name="ㅎㅎㅎㅎ" hidden="1">{#N/A,#N/A,FALSE,"단면 제원"}</definedName>
    <definedName name="ㅎㅎㅎㅎㅎㅎㅎㅎㅎㅎㅎㅎㅎㅎㅎㅎㅎㅎㅎㅎㅎㅎㅎ" localSheetId="12" hidden="1">#REF!</definedName>
    <definedName name="ㅎㅎㅎㅎㅎㅎㅎㅎㅎㅎㅎㅎㅎㅎㅎㅎㅎㅎㅎㅎㅎㅎㅎ" hidden="1">#REF!</definedName>
    <definedName name="한" localSheetId="12" hidden="1">{#N/A,#N/A,FALSE,"조골재"}</definedName>
    <definedName name="한" hidden="1">{#N/A,#N/A,FALSE,"조골재"}</definedName>
    <definedName name="한동" localSheetId="12" hidden="1">{#N/A,#N/A,FALSE,"단가표지"}</definedName>
    <definedName name="한동" hidden="1">{#N/A,#N/A,FALSE,"단가표지"}</definedName>
    <definedName name="호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" localSheetId="12" hidden="1">{#N/A,#N/A,FALSE,"운반시간"}</definedName>
    <definedName name="ㅏ" hidden="1">{#N/A,#N/A,FALSE,"운반시간"}</definedName>
    <definedName name="ㅏㅏㅏㅏ" localSheetId="12" hidden="1">{#N/A,#N/A,FALSE,"단면 제원"}</definedName>
    <definedName name="ㅏㅏㅏㅏ" hidden="1">{#N/A,#N/A,FALSE,"단면 제원"}</definedName>
    <definedName name="ㅓ7" localSheetId="12" hidden="1">{#N/A,#N/A,FALSE,"단가표지"}</definedName>
    <definedName name="ㅓ7" hidden="1">{#N/A,#N/A,FALSE,"단가표지"}</definedName>
    <definedName name="ㅓㅓㅓ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3" localSheetId="12" hidden="1">{#N/A,#N/A,FALSE,"배수1"}</definedName>
    <definedName name="ㅔ3" hidden="1">{#N/A,#N/A,FALSE,"배수1"}</definedName>
    <definedName name="ㅗㅗ" localSheetId="12" hidden="1">{#N/A,#N/A,FALSE,"단면 제원"}</definedName>
    <definedName name="ㅗㅗ" hidden="1">{#N/A,#N/A,FALSE,"단면 제원"}</definedName>
    <definedName name="ㅗㅗㅗ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" localSheetId="12" hidden="1">{#N/A,#N/A,FALSE,"단면 제원"}</definedName>
    <definedName name="ㅗㅗㅗㅗ" hidden="1">{#N/A,#N/A,FALSE,"단면 제원"}</definedName>
    <definedName name="ㅠ뮤ㅐ" localSheetId="12" hidden="1">#REF!</definedName>
    <definedName name="ㅠ뮤ㅐ" hidden="1">#REF!</definedName>
    <definedName name="ㅠㅍ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ㅠㅠㅠ" localSheetId="12" hidden="1">{#N/A,#N/A,FALSE,"단면 제원"}</definedName>
    <definedName name="ㅠㅠㅠㅠ" hidden="1">{#N/A,#N/A,FALSE,"단면 제원"}</definedName>
    <definedName name="ㅡ" localSheetId="12" hidden="1">{#N/A,#N/A,FALSE,"2~8번"}</definedName>
    <definedName name="ㅡ" hidden="1">{#N/A,#N/A,FALSE,"2~8번"}</definedName>
    <definedName name="ㅣㅣ" localSheetId="12" hidden="1">{#N/A,#N/A,FALSE,"골재소요량";#N/A,#N/A,FALSE,"골재소요량"}</definedName>
    <definedName name="ㅣㅣ" hidden="1">{#N/A,#N/A,FALSE,"골재소요량";#N/A,#N/A,FALSE,"골재소요량"}</definedName>
  </definedNames>
  <calcPr calcId="152511" iterate="1"/>
</workbook>
</file>

<file path=xl/calcChain.xml><?xml version="1.0" encoding="utf-8"?>
<calcChain xmlns="http://schemas.openxmlformats.org/spreadsheetml/2006/main">
  <c r="D33" i="13" l="1"/>
  <c r="F32" i="13"/>
  <c r="E32" i="13" s="1"/>
  <c r="D32" i="13"/>
  <c r="F31" i="13"/>
  <c r="E31" i="13"/>
  <c r="D31" i="13"/>
  <c r="F29" i="13"/>
  <c r="E29" i="13"/>
  <c r="C72" i="7" s="1"/>
  <c r="D29" i="13"/>
  <c r="F28" i="13"/>
  <c r="F30" i="13" s="1"/>
  <c r="F27" i="13"/>
  <c r="E27" i="13"/>
  <c r="C12" i="5" s="1"/>
  <c r="D27" i="13"/>
  <c r="D26" i="13"/>
  <c r="G25" i="13"/>
  <c r="D25" i="13"/>
  <c r="F24" i="13"/>
  <c r="E24" i="13"/>
  <c r="D24" i="13"/>
  <c r="F23" i="13"/>
  <c r="D23" i="13"/>
  <c r="D22" i="13"/>
  <c r="F21" i="13"/>
  <c r="E21" i="13"/>
  <c r="D21" i="13"/>
  <c r="F20" i="13"/>
  <c r="E20" i="13"/>
  <c r="D20" i="13"/>
  <c r="F19" i="13"/>
  <c r="D19" i="13" s="1"/>
  <c r="E19" i="13"/>
  <c r="F18" i="13"/>
  <c r="E18" i="13"/>
  <c r="D18" i="13"/>
  <c r="F15" i="13"/>
  <c r="F16" i="13" s="1"/>
  <c r="E16" i="13" s="1"/>
  <c r="D16" i="13" s="1"/>
  <c r="E15" i="13"/>
  <c r="F13" i="13"/>
  <c r="F14" i="13" s="1"/>
  <c r="E13" i="13"/>
  <c r="D13" i="13"/>
  <c r="D12" i="13"/>
  <c r="F11" i="13"/>
  <c r="E11" i="13" s="1"/>
  <c r="C62" i="7" s="1"/>
  <c r="D11" i="13"/>
  <c r="F10" i="13"/>
  <c r="F9" i="13"/>
  <c r="E9" i="13"/>
  <c r="D9" i="13"/>
  <c r="F7" i="13"/>
  <c r="E7" i="13"/>
  <c r="C58" i="7" s="1"/>
  <c r="D7" i="13"/>
  <c r="F6" i="13"/>
  <c r="F8" i="13" s="1"/>
  <c r="E6" i="13"/>
  <c r="D6" i="13"/>
  <c r="D5" i="13"/>
  <c r="D60" i="11"/>
  <c r="E65" i="7" s="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E7" i="7" s="1"/>
  <c r="K7" i="7" s="1"/>
  <c r="D44" i="11"/>
  <c r="E6" i="7" s="1"/>
  <c r="D43" i="11"/>
  <c r="E5" i="7" s="1"/>
  <c r="D42" i="11"/>
  <c r="D41" i="11"/>
  <c r="E43" i="7" s="1"/>
  <c r="D40" i="11"/>
  <c r="D39" i="11"/>
  <c r="E36" i="7" s="1"/>
  <c r="D38" i="11"/>
  <c r="E35" i="7" s="1"/>
  <c r="D37" i="11"/>
  <c r="D36" i="11"/>
  <c r="E11" i="5" s="1"/>
  <c r="D35" i="11"/>
  <c r="D34" i="11"/>
  <c r="D33" i="11"/>
  <c r="D32" i="11"/>
  <c r="D31" i="11"/>
  <c r="D30" i="11"/>
  <c r="D29" i="11"/>
  <c r="D28" i="11"/>
  <c r="D27" i="11"/>
  <c r="D26" i="11"/>
  <c r="D25" i="11"/>
  <c r="E17" i="7" s="1"/>
  <c r="D24" i="11"/>
  <c r="D23" i="11"/>
  <c r="D22" i="11"/>
  <c r="D21" i="11"/>
  <c r="D20" i="11"/>
  <c r="E18" i="7" s="1"/>
  <c r="D19" i="11"/>
  <c r="D18" i="11"/>
  <c r="D17" i="11"/>
  <c r="D16" i="11"/>
  <c r="D15" i="11"/>
  <c r="D14" i="11"/>
  <c r="D13" i="11"/>
  <c r="D12" i="11"/>
  <c r="D11" i="11"/>
  <c r="D10" i="11"/>
  <c r="D9" i="11"/>
  <c r="D8" i="11"/>
  <c r="D7" i="11"/>
  <c r="D6" i="11"/>
  <c r="D5" i="11"/>
  <c r="J129" i="9" s="1"/>
  <c r="AB129" i="9" s="1"/>
  <c r="D4" i="11"/>
  <c r="J39" i="9" s="1"/>
  <c r="AB39" i="9" s="1"/>
  <c r="E22" i="10"/>
  <c r="E21" i="10"/>
  <c r="E20" i="10"/>
  <c r="E19" i="10"/>
  <c r="E18" i="10"/>
  <c r="I208" i="9"/>
  <c r="AA208" i="9" s="1"/>
  <c r="AA203" i="9" s="1"/>
  <c r="AC205" i="9"/>
  <c r="AC204" i="9"/>
  <c r="AC203" i="9"/>
  <c r="I201" i="9"/>
  <c r="AA201" i="9" s="1"/>
  <c r="AB199" i="9"/>
  <c r="J200" i="9" s="1"/>
  <c r="AB200" i="9" s="1"/>
  <c r="AB197" i="9" s="1"/>
  <c r="J199" i="9"/>
  <c r="AC198" i="9"/>
  <c r="AC197" i="9"/>
  <c r="AA197" i="9"/>
  <c r="I195" i="9"/>
  <c r="AA195" i="9" s="1"/>
  <c r="AA190" i="9" s="1"/>
  <c r="AC192" i="9"/>
  <c r="AC191" i="9"/>
  <c r="AC190" i="9" s="1"/>
  <c r="I188" i="9"/>
  <c r="AA188" i="9" s="1"/>
  <c r="AA184" i="9" s="1"/>
  <c r="AB186" i="9"/>
  <c r="J187" i="9" s="1"/>
  <c r="AB187" i="9" s="1"/>
  <c r="J186" i="9"/>
  <c r="AC185" i="9"/>
  <c r="AC184" i="9" s="1"/>
  <c r="I182" i="9"/>
  <c r="AA182" i="9" s="1"/>
  <c r="AA180" i="9" s="1"/>
  <c r="Z180" i="9" s="1"/>
  <c r="AC181" i="9"/>
  <c r="AC180" i="9"/>
  <c r="AB180" i="9"/>
  <c r="I178" i="9"/>
  <c r="AA178" i="9" s="1"/>
  <c r="J176" i="9"/>
  <c r="AB176" i="9" s="1"/>
  <c r="AC175" i="9"/>
  <c r="AC174" i="9" s="1"/>
  <c r="AA174" i="9"/>
  <c r="I172" i="9"/>
  <c r="AA172" i="9" s="1"/>
  <c r="AA168" i="9" s="1"/>
  <c r="AC169" i="9"/>
  <c r="AC168" i="9" s="1"/>
  <c r="I166" i="9"/>
  <c r="AA166" i="9" s="1"/>
  <c r="AA162" i="9" s="1"/>
  <c r="J165" i="9"/>
  <c r="AB165" i="9" s="1"/>
  <c r="AB164" i="9"/>
  <c r="J164" i="9"/>
  <c r="AC163" i="9"/>
  <c r="AC162" i="9"/>
  <c r="AC158" i="9"/>
  <c r="AC157" i="9" s="1"/>
  <c r="AA157" i="9"/>
  <c r="I155" i="9"/>
  <c r="AA155" i="9" s="1"/>
  <c r="AA151" i="9" s="1"/>
  <c r="J153" i="9"/>
  <c r="AB153" i="9" s="1"/>
  <c r="AC152" i="9"/>
  <c r="AC151" i="9" s="1"/>
  <c r="I149" i="9"/>
  <c r="AA149" i="9" s="1"/>
  <c r="AA145" i="9" s="1"/>
  <c r="AC146" i="9"/>
  <c r="AC145" i="9"/>
  <c r="I143" i="9"/>
  <c r="AA143" i="9" s="1"/>
  <c r="AA139" i="9" s="1"/>
  <c r="AB142" i="9"/>
  <c r="J142" i="9"/>
  <c r="AB141" i="9"/>
  <c r="J141" i="9"/>
  <c r="AC140" i="9"/>
  <c r="AC139" i="9" s="1"/>
  <c r="I137" i="9"/>
  <c r="AA137" i="9" s="1"/>
  <c r="J135" i="9"/>
  <c r="AB135" i="9" s="1"/>
  <c r="J136" i="9" s="1"/>
  <c r="AB136" i="9" s="1"/>
  <c r="AC134" i="9"/>
  <c r="AC133" i="9"/>
  <c r="AB133" i="9"/>
  <c r="AA133" i="9"/>
  <c r="Z133" i="9"/>
  <c r="AA131" i="9"/>
  <c r="AA127" i="9" s="1"/>
  <c r="I131" i="9"/>
  <c r="J130" i="9"/>
  <c r="AB130" i="9" s="1"/>
  <c r="AC128" i="9"/>
  <c r="AC127" i="9" s="1"/>
  <c r="AA125" i="9"/>
  <c r="I125" i="9"/>
  <c r="J123" i="9"/>
  <c r="AB123" i="9" s="1"/>
  <c r="J124" i="9" s="1"/>
  <c r="AB124" i="9" s="1"/>
  <c r="AC122" i="9"/>
  <c r="AC121" i="9" s="1"/>
  <c r="AA121" i="9"/>
  <c r="AC119" i="9"/>
  <c r="AC118" i="9" s="1"/>
  <c r="AB118" i="9"/>
  <c r="AA118" i="9"/>
  <c r="AA116" i="9"/>
  <c r="I116" i="9"/>
  <c r="AC113" i="9"/>
  <c r="AC112" i="9"/>
  <c r="AA112" i="9"/>
  <c r="I110" i="9"/>
  <c r="AA110" i="9" s="1"/>
  <c r="AA106" i="9" s="1"/>
  <c r="J108" i="9"/>
  <c r="AB108" i="9" s="1"/>
  <c r="AC107" i="9"/>
  <c r="AC106" i="9" s="1"/>
  <c r="I104" i="9"/>
  <c r="AA104" i="9" s="1"/>
  <c r="AA100" i="9" s="1"/>
  <c r="J102" i="9"/>
  <c r="AB102" i="9" s="1"/>
  <c r="J103" i="9" s="1"/>
  <c r="AB103" i="9" s="1"/>
  <c r="AC101" i="9"/>
  <c r="AC100" i="9"/>
  <c r="I98" i="9"/>
  <c r="AA98" i="9" s="1"/>
  <c r="AA94" i="9" s="1"/>
  <c r="AC95" i="9"/>
  <c r="AC94" i="9" s="1"/>
  <c r="AA92" i="9"/>
  <c r="I92" i="9"/>
  <c r="J90" i="9"/>
  <c r="AB90" i="9" s="1"/>
  <c r="J91" i="9" s="1"/>
  <c r="AB91" i="9" s="1"/>
  <c r="AC89" i="9"/>
  <c r="AC88" i="9"/>
  <c r="AB88" i="9"/>
  <c r="AA88" i="9"/>
  <c r="Z88" i="9" s="1"/>
  <c r="AA86" i="9"/>
  <c r="AA82" i="9" s="1"/>
  <c r="I86" i="9"/>
  <c r="AC83" i="9"/>
  <c r="AC82" i="9"/>
  <c r="I80" i="9"/>
  <c r="AA80" i="9" s="1"/>
  <c r="J78" i="9"/>
  <c r="AB78" i="9" s="1"/>
  <c r="AC77" i="9"/>
  <c r="AC76" i="9"/>
  <c r="AA76" i="9"/>
  <c r="AA74" i="9"/>
  <c r="I74" i="9"/>
  <c r="AC71" i="9"/>
  <c r="AC70" i="9"/>
  <c r="AC69" i="9" s="1"/>
  <c r="AA69" i="9"/>
  <c r="AA67" i="9"/>
  <c r="AA62" i="9" s="1"/>
  <c r="I67" i="9"/>
  <c r="AB65" i="9"/>
  <c r="J65" i="9"/>
  <c r="AC64" i="9"/>
  <c r="AC63" i="9"/>
  <c r="AC62" i="9" s="1"/>
  <c r="I60" i="9"/>
  <c r="AA60" i="9" s="1"/>
  <c r="AC57" i="9"/>
  <c r="AC56" i="9"/>
  <c r="AC55" i="9"/>
  <c r="AA55" i="9"/>
  <c r="I53" i="9"/>
  <c r="AA53" i="9" s="1"/>
  <c r="AA49" i="9" s="1"/>
  <c r="AC50" i="9"/>
  <c r="AC49" i="9" s="1"/>
  <c r="B103" i="8" s="1"/>
  <c r="E103" i="8" s="1"/>
  <c r="I103" i="8" s="1"/>
  <c r="J103" i="8" s="1"/>
  <c r="AA47" i="9"/>
  <c r="I47" i="9"/>
  <c r="J45" i="9"/>
  <c r="AB45" i="9" s="1"/>
  <c r="J46" i="9" s="1"/>
  <c r="AB46" i="9" s="1"/>
  <c r="AC44" i="9"/>
  <c r="AC43" i="9"/>
  <c r="AA43" i="9"/>
  <c r="AA41" i="9"/>
  <c r="AA37" i="9" s="1"/>
  <c r="I41" i="9"/>
  <c r="AC38" i="9"/>
  <c r="AC37" i="9"/>
  <c r="AC35" i="9"/>
  <c r="AC34" i="9"/>
  <c r="AB34" i="9"/>
  <c r="AA34" i="9"/>
  <c r="Z34" i="9"/>
  <c r="I32" i="9"/>
  <c r="AA32" i="9" s="1"/>
  <c r="AA28" i="9" s="1"/>
  <c r="AB30" i="9"/>
  <c r="J30" i="9"/>
  <c r="AC29" i="9"/>
  <c r="AC28" i="9" s="1"/>
  <c r="I26" i="9"/>
  <c r="AA26" i="9" s="1"/>
  <c r="AA22" i="9" s="1"/>
  <c r="J24" i="9"/>
  <c r="AB24" i="9" s="1"/>
  <c r="J25" i="9" s="1"/>
  <c r="AB25" i="9" s="1"/>
  <c r="AC23" i="9"/>
  <c r="AC22" i="9"/>
  <c r="I82" i="7" s="1"/>
  <c r="AB22" i="9"/>
  <c r="E82" i="7" s="1"/>
  <c r="F82" i="7" s="1"/>
  <c r="I20" i="9"/>
  <c r="AA20" i="9" s="1"/>
  <c r="AA16" i="9" s="1"/>
  <c r="AC17" i="9"/>
  <c r="AC16" i="9" s="1"/>
  <c r="AA14" i="9"/>
  <c r="I14" i="9"/>
  <c r="J12" i="9"/>
  <c r="AB12" i="9" s="1"/>
  <c r="J13" i="9" s="1"/>
  <c r="AB13" i="9" s="1"/>
  <c r="AC11" i="9"/>
  <c r="AC10" i="9"/>
  <c r="AB10" i="9"/>
  <c r="AA10" i="9"/>
  <c r="Z10" i="9" s="1"/>
  <c r="AA8" i="9"/>
  <c r="AA4" i="9" s="1"/>
  <c r="I8" i="9"/>
  <c r="AC5" i="9"/>
  <c r="AC4" i="9"/>
  <c r="B109" i="8"/>
  <c r="E109" i="8" s="1"/>
  <c r="H109" i="8" s="1"/>
  <c r="J109" i="8" s="1"/>
  <c r="E107" i="8"/>
  <c r="H107" i="8" s="1"/>
  <c r="J107" i="8" s="1"/>
  <c r="B107" i="8"/>
  <c r="B95" i="8"/>
  <c r="E95" i="8" s="1"/>
  <c r="I95" i="8" s="1"/>
  <c r="J95" i="8" s="1"/>
  <c r="E79" i="8"/>
  <c r="I67" i="8"/>
  <c r="G67" i="8"/>
  <c r="B65" i="8"/>
  <c r="E65" i="8" s="1"/>
  <c r="H65" i="8" s="1"/>
  <c r="I63" i="8"/>
  <c r="G63" i="8"/>
  <c r="E53" i="8"/>
  <c r="I31" i="8"/>
  <c r="G31" i="8"/>
  <c r="B29" i="8"/>
  <c r="E29" i="8" s="1"/>
  <c r="H29" i="8" s="1"/>
  <c r="B23" i="8"/>
  <c r="E23" i="8" s="1"/>
  <c r="I23" i="8" s="1"/>
  <c r="E17" i="8"/>
  <c r="F83" i="7"/>
  <c r="J82" i="7"/>
  <c r="K81" i="7"/>
  <c r="H81" i="7"/>
  <c r="L81" i="7" s="1"/>
  <c r="G81" i="7"/>
  <c r="G80" i="7"/>
  <c r="E79" i="7"/>
  <c r="F79" i="7" s="1"/>
  <c r="C76" i="7"/>
  <c r="C75" i="7"/>
  <c r="C74" i="7"/>
  <c r="G67" i="7"/>
  <c r="K67" i="7" s="1"/>
  <c r="G66" i="7"/>
  <c r="H66" i="7" s="1"/>
  <c r="L66" i="7" s="1"/>
  <c r="C60" i="7"/>
  <c r="C57" i="7"/>
  <c r="J54" i="7"/>
  <c r="C49" i="7"/>
  <c r="C48" i="7"/>
  <c r="G45" i="7"/>
  <c r="H45" i="7" s="1"/>
  <c r="L45" i="7" s="1"/>
  <c r="K44" i="7"/>
  <c r="H44" i="7"/>
  <c r="G44" i="7"/>
  <c r="J42" i="7"/>
  <c r="G39" i="7"/>
  <c r="H39" i="7" s="1"/>
  <c r="L39" i="7" s="1"/>
  <c r="H38" i="7"/>
  <c r="G38" i="7"/>
  <c r="K38" i="7" s="1"/>
  <c r="E37" i="7"/>
  <c r="K37" i="7" s="1"/>
  <c r="J34" i="7"/>
  <c r="G10" i="6" s="1"/>
  <c r="I53" i="7" s="1"/>
  <c r="J53" i="7" s="1"/>
  <c r="J52" i="7" s="1"/>
  <c r="G13" i="6" s="1"/>
  <c r="I10" i="5" s="1"/>
  <c r="J10" i="5" s="1"/>
  <c r="K32" i="7"/>
  <c r="H32" i="7"/>
  <c r="L32" i="7" s="1"/>
  <c r="G32" i="7"/>
  <c r="K31" i="7"/>
  <c r="H31" i="7"/>
  <c r="L31" i="7" s="1"/>
  <c r="G31" i="7"/>
  <c r="L30" i="7"/>
  <c r="K30" i="7"/>
  <c r="F30" i="7"/>
  <c r="E30" i="7"/>
  <c r="E29" i="7"/>
  <c r="K29" i="7" s="1"/>
  <c r="E28" i="7"/>
  <c r="K28" i="7" s="1"/>
  <c r="J27" i="7"/>
  <c r="G9" i="6" s="1"/>
  <c r="I50" i="7" s="1"/>
  <c r="J50" i="7" s="1"/>
  <c r="L24" i="7"/>
  <c r="K24" i="7"/>
  <c r="H24" i="7"/>
  <c r="G24" i="7"/>
  <c r="G23" i="7"/>
  <c r="K23" i="7" s="1"/>
  <c r="J21" i="7"/>
  <c r="H21" i="7"/>
  <c r="J16" i="7"/>
  <c r="H16" i="7"/>
  <c r="G14" i="7"/>
  <c r="K14" i="7" s="1"/>
  <c r="E12" i="7"/>
  <c r="K12" i="7" s="1"/>
  <c r="J11" i="7"/>
  <c r="G9" i="7"/>
  <c r="K8" i="7"/>
  <c r="H8" i="7"/>
  <c r="L8" i="7" s="1"/>
  <c r="G8" i="7"/>
  <c r="F7" i="7"/>
  <c r="L7" i="7" s="1"/>
  <c r="J4" i="7"/>
  <c r="G11" i="6"/>
  <c r="I54" i="7" s="1"/>
  <c r="G7" i="6"/>
  <c r="I61" i="7" s="1"/>
  <c r="G6" i="6"/>
  <c r="C11" i="5"/>
  <c r="J11" i="5" s="1"/>
  <c r="C10" i="5"/>
  <c r="C9" i="5"/>
  <c r="C8" i="5"/>
  <c r="C7" i="5"/>
  <c r="K6" i="5"/>
  <c r="K4" i="5"/>
  <c r="A5" i="4"/>
  <c r="A2" i="3"/>
  <c r="C6" i="2" s="1"/>
  <c r="K2" i="2"/>
  <c r="I25" i="8" l="1"/>
  <c r="I33" i="8" s="1"/>
  <c r="I3" i="8" s="1"/>
  <c r="G3" i="6" s="1"/>
  <c r="J23" i="8"/>
  <c r="J109" i="9"/>
  <c r="AB109" i="9" s="1"/>
  <c r="AB106" i="9" s="1"/>
  <c r="Z106" i="9" s="1"/>
  <c r="J154" i="9"/>
  <c r="AB154" i="9" s="1"/>
  <c r="AB151" i="9" s="1"/>
  <c r="Z151" i="9" s="1"/>
  <c r="B91" i="8"/>
  <c r="E91" i="8" s="1"/>
  <c r="H91" i="8" s="1"/>
  <c r="J91" i="8" s="1"/>
  <c r="Z100" i="9"/>
  <c r="F78" i="7"/>
  <c r="L79" i="7"/>
  <c r="J177" i="9"/>
  <c r="AB177" i="9" s="1"/>
  <c r="AB174" i="9"/>
  <c r="Z174" i="9" s="1"/>
  <c r="J65" i="8"/>
  <c r="H67" i="8"/>
  <c r="H63" i="8" s="1"/>
  <c r="B19" i="8"/>
  <c r="E19" i="8" s="1"/>
  <c r="H19" i="8" s="1"/>
  <c r="B55" i="8"/>
  <c r="E55" i="8" s="1"/>
  <c r="G55" i="8" s="1"/>
  <c r="B83" i="8"/>
  <c r="E83" i="8" s="1"/>
  <c r="H83" i="8" s="1"/>
  <c r="Z197" i="9"/>
  <c r="K43" i="7"/>
  <c r="F43" i="7"/>
  <c r="G82" i="7"/>
  <c r="H82" i="7" s="1"/>
  <c r="L82" i="7" s="1"/>
  <c r="Z22" i="9"/>
  <c r="J79" i="9"/>
  <c r="AB79" i="9" s="1"/>
  <c r="AB76" i="9" s="1"/>
  <c r="Z76" i="9" s="1"/>
  <c r="F65" i="7"/>
  <c r="K65" i="7"/>
  <c r="B99" i="8"/>
  <c r="E99" i="8" s="1"/>
  <c r="H99" i="8" s="1"/>
  <c r="J99" i="8" s="1"/>
  <c r="H42" i="7"/>
  <c r="F11" i="6" s="1"/>
  <c r="G54" i="7" s="1"/>
  <c r="H54" i="7" s="1"/>
  <c r="L44" i="7"/>
  <c r="AB121" i="9"/>
  <c r="Z121" i="9" s="1"/>
  <c r="AB139" i="9"/>
  <c r="Z139" i="9" s="1"/>
  <c r="AB162" i="9"/>
  <c r="K11" i="5"/>
  <c r="F11" i="5"/>
  <c r="H14" i="7"/>
  <c r="K18" i="7"/>
  <c r="F18" i="7"/>
  <c r="L18" i="7" s="1"/>
  <c r="Z162" i="9"/>
  <c r="F37" i="7"/>
  <c r="L37" i="7" s="1"/>
  <c r="H27" i="7"/>
  <c r="F9" i="6" s="1"/>
  <c r="G50" i="7" s="1"/>
  <c r="H50" i="7" s="1"/>
  <c r="K80" i="7"/>
  <c r="H80" i="7"/>
  <c r="K5" i="7"/>
  <c r="F5" i="7"/>
  <c r="J29" i="8"/>
  <c r="H31" i="8"/>
  <c r="J31" i="8" s="1"/>
  <c r="J40" i="9"/>
  <c r="AB40" i="9" s="1"/>
  <c r="AB37" i="9"/>
  <c r="Z37" i="9" s="1"/>
  <c r="K6" i="7"/>
  <c r="F6" i="7"/>
  <c r="L6" i="7" s="1"/>
  <c r="D8" i="13"/>
  <c r="E8" i="13"/>
  <c r="C59" i="7" s="1"/>
  <c r="AB184" i="9"/>
  <c r="Z184" i="9" s="1"/>
  <c r="K79" i="7"/>
  <c r="K36" i="7"/>
  <c r="F36" i="7"/>
  <c r="L36" i="7" s="1"/>
  <c r="AB127" i="9"/>
  <c r="Z127" i="9" s="1"/>
  <c r="K82" i="7"/>
  <c r="J31" i="9"/>
  <c r="AB31" i="9" s="1"/>
  <c r="AB28" i="9" s="1"/>
  <c r="K35" i="7"/>
  <c r="F35" i="7"/>
  <c r="I60" i="7"/>
  <c r="J60" i="7" s="1"/>
  <c r="I74" i="7"/>
  <c r="J74" i="7" s="1"/>
  <c r="H34" i="7"/>
  <c r="L38" i="7"/>
  <c r="F17" i="7"/>
  <c r="K17" i="7"/>
  <c r="Z118" i="9"/>
  <c r="AB100" i="9"/>
  <c r="B93" i="8" s="1"/>
  <c r="E93" i="8" s="1"/>
  <c r="G93" i="8" s="1"/>
  <c r="J93" i="8" s="1"/>
  <c r="E10" i="13"/>
  <c r="C61" i="7" s="1"/>
  <c r="D10" i="13"/>
  <c r="F17" i="13"/>
  <c r="E17" i="13" s="1"/>
  <c r="D17" i="13" s="1"/>
  <c r="E14" i="13"/>
  <c r="D14" i="13" s="1"/>
  <c r="H9" i="7"/>
  <c r="L9" i="7" s="1"/>
  <c r="K9" i="7"/>
  <c r="AB43" i="9"/>
  <c r="Z43" i="9" s="1"/>
  <c r="J61" i="7"/>
  <c r="E30" i="13"/>
  <c r="C73" i="7" s="1"/>
  <c r="D30" i="13"/>
  <c r="B59" i="8"/>
  <c r="E59" i="8" s="1"/>
  <c r="I59" i="8" s="1"/>
  <c r="B87" i="8"/>
  <c r="E87" i="8" s="1"/>
  <c r="I87" i="8" s="1"/>
  <c r="J66" i="9"/>
  <c r="AB66" i="9" s="1"/>
  <c r="AB62" i="9" s="1"/>
  <c r="Z62" i="9" s="1"/>
  <c r="D28" i="13"/>
  <c r="E28" i="13"/>
  <c r="C71" i="7" s="1"/>
  <c r="F28" i="7"/>
  <c r="K39" i="7"/>
  <c r="K45" i="7"/>
  <c r="K66" i="7"/>
  <c r="J114" i="9"/>
  <c r="AB114" i="9" s="1"/>
  <c r="J147" i="9"/>
  <c r="AB147" i="9" s="1"/>
  <c r="D15" i="13"/>
  <c r="J159" i="9"/>
  <c r="AB159" i="9" s="1"/>
  <c r="J170" i="9"/>
  <c r="AB170" i="9" s="1"/>
  <c r="H11" i="5"/>
  <c r="H23" i="7"/>
  <c r="F29" i="7"/>
  <c r="L29" i="7" s="1"/>
  <c r="H67" i="7"/>
  <c r="J72" i="9"/>
  <c r="AB72" i="9" s="1"/>
  <c r="J193" i="9"/>
  <c r="AB193" i="9" s="1"/>
  <c r="J58" i="9"/>
  <c r="AB58" i="9" s="1"/>
  <c r="F12" i="7"/>
  <c r="J6" i="9"/>
  <c r="AB6" i="9" s="1"/>
  <c r="J84" i="9"/>
  <c r="AB84" i="9" s="1"/>
  <c r="J206" i="9"/>
  <c r="AB206" i="9" s="1"/>
  <c r="J18" i="9"/>
  <c r="AB18" i="9" s="1"/>
  <c r="J51" i="9"/>
  <c r="AB51" i="9" s="1"/>
  <c r="J96" i="9"/>
  <c r="AB96" i="9" s="1"/>
  <c r="B21" i="8" l="1"/>
  <c r="E21" i="8" s="1"/>
  <c r="G21" i="8" s="1"/>
  <c r="B57" i="8"/>
  <c r="E57" i="8" s="1"/>
  <c r="H57" i="8" s="1"/>
  <c r="B85" i="8"/>
  <c r="E85" i="8" s="1"/>
  <c r="G85" i="8" s="1"/>
  <c r="Z28" i="9"/>
  <c r="J19" i="8"/>
  <c r="H25" i="8"/>
  <c r="H33" i="8" s="1"/>
  <c r="H3" i="8" s="1"/>
  <c r="F3" i="6" s="1"/>
  <c r="L35" i="7"/>
  <c r="F34" i="7"/>
  <c r="L23" i="7"/>
  <c r="H20" i="7"/>
  <c r="E17" i="6"/>
  <c r="J19" i="9"/>
  <c r="AB19" i="9" s="1"/>
  <c r="AB16" i="9" s="1"/>
  <c r="Z16" i="9" s="1"/>
  <c r="G61" i="8"/>
  <c r="J55" i="8"/>
  <c r="J115" i="9"/>
  <c r="AB115" i="9" s="1"/>
  <c r="AB112" i="9" s="1"/>
  <c r="Z112" i="9" s="1"/>
  <c r="J97" i="9"/>
  <c r="AB97" i="9" s="1"/>
  <c r="AB94" i="9" s="1"/>
  <c r="Z94" i="9" s="1"/>
  <c r="L65" i="7"/>
  <c r="F64" i="7"/>
  <c r="L28" i="7"/>
  <c r="F27" i="7"/>
  <c r="J207" i="9"/>
  <c r="AB207" i="9" s="1"/>
  <c r="AB203" i="9"/>
  <c r="Z203" i="9" s="1"/>
  <c r="J85" i="9"/>
  <c r="AB85" i="9" s="1"/>
  <c r="AB82" i="9"/>
  <c r="Z82" i="9" s="1"/>
  <c r="H11" i="7"/>
  <c r="F7" i="6" s="1"/>
  <c r="G61" i="7" s="1"/>
  <c r="H61" i="7" s="1"/>
  <c r="L14" i="7"/>
  <c r="L5" i="7"/>
  <c r="F4" i="7"/>
  <c r="J160" i="9"/>
  <c r="AB160" i="9" s="1"/>
  <c r="AB157" i="9"/>
  <c r="Z157" i="9" s="1"/>
  <c r="J52" i="9"/>
  <c r="AB52" i="9" s="1"/>
  <c r="AB49" i="9" s="1"/>
  <c r="F10" i="6"/>
  <c r="G53" i="7" s="1"/>
  <c r="H53" i="7" s="1"/>
  <c r="H52" i="7" s="1"/>
  <c r="F13" i="6" s="1"/>
  <c r="G10" i="5" s="1"/>
  <c r="H10" i="5" s="1"/>
  <c r="I40" i="7"/>
  <c r="J171" i="9"/>
  <c r="AB171" i="9" s="1"/>
  <c r="AB168" i="9" s="1"/>
  <c r="Z168" i="9" s="1"/>
  <c r="L80" i="7"/>
  <c r="H78" i="7"/>
  <c r="I111" i="8"/>
  <c r="I73" i="8" s="1"/>
  <c r="G5" i="6" s="1"/>
  <c r="J87" i="8"/>
  <c r="L11" i="5"/>
  <c r="J59" i="9"/>
  <c r="AB59" i="9" s="1"/>
  <c r="AB55" i="9"/>
  <c r="Z55" i="9" s="1"/>
  <c r="J59" i="8"/>
  <c r="I61" i="8"/>
  <c r="I69" i="8" s="1"/>
  <c r="I37" i="8" s="1"/>
  <c r="G4" i="6" s="1"/>
  <c r="L67" i="7"/>
  <c r="H64" i="7"/>
  <c r="J67" i="8"/>
  <c r="J63" i="8" s="1"/>
  <c r="J148" i="9"/>
  <c r="AB148" i="9" s="1"/>
  <c r="AB145" i="9" s="1"/>
  <c r="Z145" i="9" s="1"/>
  <c r="J7" i="9"/>
  <c r="AB7" i="9" s="1"/>
  <c r="AB4" i="9"/>
  <c r="Z4" i="9" s="1"/>
  <c r="L17" i="7"/>
  <c r="F16" i="7"/>
  <c r="E13" i="7"/>
  <c r="L12" i="7"/>
  <c r="F42" i="7"/>
  <c r="L43" i="7"/>
  <c r="J194" i="9"/>
  <c r="AB194" i="9" s="1"/>
  <c r="AB190" i="9" s="1"/>
  <c r="Z190" i="9" s="1"/>
  <c r="J73" i="9"/>
  <c r="AB73" i="9" s="1"/>
  <c r="AB69" i="9" s="1"/>
  <c r="Z69" i="9" s="1"/>
  <c r="H4" i="7"/>
  <c r="F6" i="6" s="1"/>
  <c r="H111" i="8"/>
  <c r="H73" i="8" s="1"/>
  <c r="F5" i="6" s="1"/>
  <c r="J83" i="8"/>
  <c r="I57" i="7"/>
  <c r="J57" i="7" s="1"/>
  <c r="I71" i="7"/>
  <c r="J71" i="7" s="1"/>
  <c r="I48" i="7"/>
  <c r="J48" i="7" s="1"/>
  <c r="B101" i="8" l="1"/>
  <c r="E101" i="8" s="1"/>
  <c r="G101" i="8" s="1"/>
  <c r="J101" i="8" s="1"/>
  <c r="Z49" i="9"/>
  <c r="E76" i="7"/>
  <c r="I72" i="7"/>
  <c r="J72" i="7" s="1"/>
  <c r="I58" i="7"/>
  <c r="J58" i="7" s="1"/>
  <c r="I68" i="7"/>
  <c r="F15" i="6"/>
  <c r="G8" i="5" s="1"/>
  <c r="H8" i="5" s="1"/>
  <c r="G49" i="7"/>
  <c r="H49" i="7" s="1"/>
  <c r="G59" i="7"/>
  <c r="H59" i="7" s="1"/>
  <c r="G73" i="7"/>
  <c r="H73" i="7" s="1"/>
  <c r="K13" i="7"/>
  <c r="F13" i="7"/>
  <c r="K40" i="7"/>
  <c r="J40" i="7"/>
  <c r="L40" i="7" s="1"/>
  <c r="I59" i="7"/>
  <c r="J59" i="7" s="1"/>
  <c r="I73" i="7"/>
  <c r="J73" i="7" s="1"/>
  <c r="I49" i="7"/>
  <c r="J49" i="7" s="1"/>
  <c r="J47" i="7" s="1"/>
  <c r="G12" i="6" s="1"/>
  <c r="I9" i="5" s="1"/>
  <c r="J9" i="5" s="1"/>
  <c r="J85" i="8"/>
  <c r="G111" i="8"/>
  <c r="L16" i="7"/>
  <c r="E21" i="7"/>
  <c r="G69" i="8"/>
  <c r="G37" i="8" s="1"/>
  <c r="E4" i="6" s="1"/>
  <c r="J61" i="8"/>
  <c r="J69" i="8" s="1"/>
  <c r="J37" i="8" s="1"/>
  <c r="F8" i="6"/>
  <c r="I25" i="7"/>
  <c r="G60" i="7"/>
  <c r="H60" i="7" s="1"/>
  <c r="G74" i="7"/>
  <c r="H74" i="7" s="1"/>
  <c r="E10" i="6"/>
  <c r="L34" i="7"/>
  <c r="G57" i="7"/>
  <c r="H57" i="7" s="1"/>
  <c r="G71" i="7"/>
  <c r="H71" i="7" s="1"/>
  <c r="G48" i="7"/>
  <c r="H48" i="7" s="1"/>
  <c r="H47" i="7" s="1"/>
  <c r="F12" i="6" s="1"/>
  <c r="G9" i="5" s="1"/>
  <c r="H9" i="5" s="1"/>
  <c r="L27" i="7"/>
  <c r="E9" i="6"/>
  <c r="I83" i="7"/>
  <c r="F17" i="6"/>
  <c r="G76" i="7" s="1"/>
  <c r="H76" i="7" s="1"/>
  <c r="E15" i="6"/>
  <c r="H61" i="8"/>
  <c r="H69" i="8" s="1"/>
  <c r="H37" i="8" s="1"/>
  <c r="F4" i="6" s="1"/>
  <c r="J57" i="8"/>
  <c r="E6" i="6"/>
  <c r="L4" i="7"/>
  <c r="E11" i="6"/>
  <c r="L42" i="7"/>
  <c r="G25" i="8"/>
  <c r="J21" i="8"/>
  <c r="K83" i="7" l="1"/>
  <c r="J83" i="7"/>
  <c r="E50" i="7"/>
  <c r="H9" i="6"/>
  <c r="L13" i="7"/>
  <c r="F11" i="7"/>
  <c r="F21" i="7"/>
  <c r="K21" i="7"/>
  <c r="G58" i="7"/>
  <c r="H58" i="7" s="1"/>
  <c r="G72" i="7"/>
  <c r="H72" i="7" s="1"/>
  <c r="H70" i="7" s="1"/>
  <c r="F16" i="6" s="1"/>
  <c r="G12" i="5" s="1"/>
  <c r="H12" i="5" s="1"/>
  <c r="F76" i="7"/>
  <c r="H56" i="7"/>
  <c r="F14" i="6" s="1"/>
  <c r="G7" i="5" s="1"/>
  <c r="H7" i="5" s="1"/>
  <c r="J25" i="7"/>
  <c r="K25" i="7"/>
  <c r="H10" i="6"/>
  <c r="E53" i="7"/>
  <c r="G33" i="8"/>
  <c r="G3" i="8" s="1"/>
  <c r="E3" i="6" s="1"/>
  <c r="J25" i="8"/>
  <c r="J33" i="8" s="1"/>
  <c r="J3" i="8" s="1"/>
  <c r="G62" i="7"/>
  <c r="H62" i="7" s="1"/>
  <c r="G75" i="7"/>
  <c r="H75" i="7" s="1"/>
  <c r="E54" i="7"/>
  <c r="H11" i="6"/>
  <c r="K68" i="7"/>
  <c r="J68" i="7"/>
  <c r="E60" i="7"/>
  <c r="E74" i="7"/>
  <c r="H6" i="6"/>
  <c r="E58" i="7"/>
  <c r="E72" i="7"/>
  <c r="H4" i="6"/>
  <c r="G73" i="8"/>
  <c r="E5" i="6" s="1"/>
  <c r="J111" i="8"/>
  <c r="J73" i="8" s="1"/>
  <c r="E8" i="5"/>
  <c r="F8" i="5" l="1"/>
  <c r="K74" i="7"/>
  <c r="F74" i="7"/>
  <c r="L74" i="7" s="1"/>
  <c r="F60" i="7"/>
  <c r="L60" i="7" s="1"/>
  <c r="K60" i="7"/>
  <c r="L11" i="7"/>
  <c r="E7" i="6"/>
  <c r="F54" i="7"/>
  <c r="L54" i="7" s="1"/>
  <c r="K54" i="7"/>
  <c r="J78" i="7"/>
  <c r="L83" i="7"/>
  <c r="H5" i="6"/>
  <c r="E59" i="7"/>
  <c r="E49" i="7"/>
  <c r="E73" i="7"/>
  <c r="H6" i="5"/>
  <c r="H4" i="5" s="1"/>
  <c r="H6" i="4" s="1"/>
  <c r="L21" i="7"/>
  <c r="E22" i="7"/>
  <c r="E57" i="7"/>
  <c r="E48" i="7"/>
  <c r="H3" i="6"/>
  <c r="E71" i="7"/>
  <c r="J20" i="7"/>
  <c r="G8" i="6" s="1"/>
  <c r="L25" i="7"/>
  <c r="F72" i="7"/>
  <c r="L72" i="7" s="1"/>
  <c r="K72" i="7"/>
  <c r="F58" i="7"/>
  <c r="L58" i="7" s="1"/>
  <c r="K58" i="7"/>
  <c r="L68" i="7"/>
  <c r="J64" i="7"/>
  <c r="F50" i="7"/>
  <c r="L50" i="7" s="1"/>
  <c r="K50" i="7"/>
  <c r="F53" i="7"/>
  <c r="K53" i="7"/>
  <c r="L11" i="4" l="1"/>
  <c r="L12" i="4"/>
  <c r="E16" i="3" s="1"/>
  <c r="E9" i="3"/>
  <c r="L14" i="4"/>
  <c r="E18" i="3" s="1"/>
  <c r="L8" i="4"/>
  <c r="E10" i="3" s="1"/>
  <c r="F49" i="7"/>
  <c r="L49" i="7" s="1"/>
  <c r="K49" i="7"/>
  <c r="K73" i="7"/>
  <c r="F73" i="7"/>
  <c r="L73" i="7" s="1"/>
  <c r="G15" i="6"/>
  <c r="L64" i="7"/>
  <c r="G17" i="6"/>
  <c r="L78" i="7"/>
  <c r="F22" i="7"/>
  <c r="K22" i="7"/>
  <c r="I62" i="7"/>
  <c r="J62" i="7" s="1"/>
  <c r="J56" i="7" s="1"/>
  <c r="G14" i="6" s="1"/>
  <c r="I7" i="5" s="1"/>
  <c r="J7" i="5" s="1"/>
  <c r="I75" i="7"/>
  <c r="J75" i="7" s="1"/>
  <c r="K71" i="7"/>
  <c r="F71" i="7"/>
  <c r="L53" i="7"/>
  <c r="F52" i="7"/>
  <c r="K59" i="7"/>
  <c r="F59" i="7"/>
  <c r="L59" i="7" s="1"/>
  <c r="H7" i="6"/>
  <c r="E61" i="7"/>
  <c r="F48" i="7"/>
  <c r="K48" i="7"/>
  <c r="F57" i="7"/>
  <c r="K57" i="7"/>
  <c r="L9" i="4" l="1"/>
  <c r="E13" i="3" s="1"/>
  <c r="L20" i="4"/>
  <c r="E24" i="3" s="1"/>
  <c r="I76" i="7"/>
  <c r="H17" i="6"/>
  <c r="I8" i="5"/>
  <c r="H15" i="6"/>
  <c r="L10" i="4"/>
  <c r="E14" i="3" s="1"/>
  <c r="E11" i="3"/>
  <c r="L22" i="7"/>
  <c r="F20" i="7"/>
  <c r="L52" i="7"/>
  <c r="E13" i="6"/>
  <c r="L71" i="7"/>
  <c r="L21" i="4"/>
  <c r="E25" i="3" s="1"/>
  <c r="L57" i="7"/>
  <c r="F47" i="7"/>
  <c r="L48" i="7"/>
  <c r="K61" i="7"/>
  <c r="F61" i="7"/>
  <c r="L61" i="7" s="1"/>
  <c r="L13" i="4"/>
  <c r="E17" i="3" s="1"/>
  <c r="E15" i="3"/>
  <c r="L20" i="7" l="1"/>
  <c r="E8" i="6"/>
  <c r="J8" i="5"/>
  <c r="K8" i="5"/>
  <c r="J76" i="7"/>
  <c r="K76" i="7"/>
  <c r="H13" i="6"/>
  <c r="E10" i="5"/>
  <c r="L47" i="7"/>
  <c r="E12" i="6"/>
  <c r="K10" i="5" l="1"/>
  <c r="F10" i="5"/>
  <c r="L10" i="5" s="1"/>
  <c r="E9" i="5"/>
  <c r="H12" i="6"/>
  <c r="L8" i="5"/>
  <c r="L76" i="7"/>
  <c r="J70" i="7"/>
  <c r="G16" i="6" s="1"/>
  <c r="I12" i="5" s="1"/>
  <c r="J12" i="5" s="1"/>
  <c r="J6" i="5" s="1"/>
  <c r="J4" i="5" s="1"/>
  <c r="J6" i="4" s="1"/>
  <c r="H8" i="6"/>
  <c r="E62" i="7"/>
  <c r="E75" i="7"/>
  <c r="E12" i="3" l="1"/>
  <c r="K75" i="7"/>
  <c r="F75" i="7"/>
  <c r="F9" i="5"/>
  <c r="L9" i="5" s="1"/>
  <c r="K9" i="5"/>
  <c r="K62" i="7"/>
  <c r="F62" i="7"/>
  <c r="L62" i="7" l="1"/>
  <c r="F56" i="7"/>
  <c r="L75" i="7"/>
  <c r="F70" i="7"/>
  <c r="E16" i="6" l="1"/>
  <c r="L70" i="7"/>
  <c r="E14" i="6"/>
  <c r="L56" i="7"/>
  <c r="E7" i="5" l="1"/>
  <c r="H14" i="6"/>
  <c r="E12" i="5"/>
  <c r="H16" i="6"/>
  <c r="F12" i="5" l="1"/>
  <c r="L12" i="5" s="1"/>
  <c r="K12" i="5"/>
  <c r="F7" i="5"/>
  <c r="K7" i="5"/>
  <c r="F6" i="5" l="1"/>
  <c r="L7" i="5"/>
  <c r="L6" i="5" l="1"/>
  <c r="F4" i="5"/>
  <c r="L4" i="5" l="1"/>
  <c r="F6" i="4"/>
  <c r="L18" i="4" l="1"/>
  <c r="E22" i="3" s="1"/>
  <c r="L16" i="4"/>
  <c r="E5" i="3"/>
  <c r="L6" i="4"/>
  <c r="E8" i="3" l="1"/>
  <c r="E20" i="3"/>
  <c r="L15" i="4"/>
  <c r="E19" i="3" s="1"/>
  <c r="L17" i="4"/>
  <c r="E21" i="3" s="1"/>
  <c r="L19" i="4"/>
  <c r="E23" i="3" s="1"/>
  <c r="L22" i="4"/>
  <c r="E27" i="3" s="1"/>
  <c r="L23" i="4" l="1"/>
  <c r="E28" i="3" s="1"/>
  <c r="E26" i="3"/>
  <c r="L24" i="4" l="1"/>
  <c r="E29" i="3" l="1"/>
  <c r="L10" i="2"/>
  <c r="F10" i="2" s="1"/>
  <c r="L25" i="4"/>
  <c r="L26" i="4"/>
  <c r="E31" i="3" l="1"/>
  <c r="L27" i="4"/>
  <c r="L12" i="2"/>
  <c r="F12" i="2" s="1"/>
  <c r="E30" i="3"/>
  <c r="L11" i="2"/>
  <c r="F11" i="2" s="1"/>
  <c r="F29" i="3"/>
  <c r="F18" i="3"/>
  <c r="F16" i="3"/>
  <c r="F9" i="3"/>
  <c r="F10" i="3"/>
  <c r="F11" i="3" s="1"/>
  <c r="F25" i="3"/>
  <c r="F17" i="3"/>
  <c r="F24" i="3"/>
  <c r="F13" i="3"/>
  <c r="F15" i="3"/>
  <c r="F14" i="3"/>
  <c r="F12" i="3"/>
  <c r="F5" i="3"/>
  <c r="F22" i="3"/>
  <c r="F27" i="3"/>
  <c r="F23" i="3"/>
  <c r="F21" i="3"/>
  <c r="F19" i="3"/>
  <c r="F20" i="3"/>
  <c r="F8" i="3"/>
  <c r="F26" i="3"/>
  <c r="F28" i="3"/>
  <c r="E32" i="3" l="1"/>
  <c r="L13" i="2"/>
  <c r="F13" i="2" l="1"/>
  <c r="L9" i="2"/>
  <c r="F9" i="2" s="1"/>
</calcChain>
</file>

<file path=xl/sharedStrings.xml><?xml version="1.0" encoding="utf-8"?>
<sst xmlns="http://schemas.openxmlformats.org/spreadsheetml/2006/main" count="2103" uniqueCount="709">
  <si>
    <t xml:space="preserve">  소      계  :                                      </t>
  </si>
  <si>
    <t xml:space="preserve">  소      계  :                                           </t>
  </si>
  <si>
    <t xml:space="preserve">     ----------------------------------------------------------------------------------------------------------------------</t>
  </si>
  <si>
    <t xml:space="preserve"> Q = 3600 x q x K x f x E / Cm   = </t>
  </si>
  <si>
    <t xml:space="preserve">PE관 접합 및 배관                                                    </t>
  </si>
  <si>
    <t xml:space="preserve">#6,150x150                                                                      </t>
  </si>
  <si>
    <t xml:space="preserve">와이어메쉬 바닥깔기                                                             </t>
  </si>
  <si>
    <t xml:space="preserve">  Q = 3600 x q x K x f x E / Cm   = </t>
  </si>
  <si>
    <t>#.   1.산근 터파기(백호(0.2m3)90%,(인력10%)|M3</t>
  </si>
  <si>
    <t>PVC, D75</t>
  </si>
  <si>
    <t>일위대가 5호표</t>
  </si>
  <si>
    <t>PE PIPE,Φ25</t>
  </si>
  <si>
    <t xml:space="preserve">소    계 :  </t>
  </si>
  <si>
    <t xml:space="preserve">   되메우기다짐</t>
  </si>
  <si>
    <t>7.1㎥/min</t>
  </si>
  <si>
    <t xml:space="preserve">       목재붙임</t>
  </si>
  <si>
    <t>13) 석면분담금</t>
  </si>
  <si>
    <t>15) 일반관리비</t>
  </si>
  <si>
    <t>노 × 0.09%</t>
  </si>
  <si>
    <t>직노 × 17.5%</t>
  </si>
  <si>
    <t>#20, ￠0.9</t>
  </si>
  <si>
    <t xml:space="preserve">   잡재료및소모재료</t>
  </si>
  <si>
    <t>14) 임금채권부담금</t>
  </si>
  <si>
    <t xml:space="preserve">   PE PIPE</t>
  </si>
  <si>
    <t>18. 공기 압축기</t>
  </si>
  <si>
    <t>1. 시설물공사</t>
  </si>
  <si>
    <t>19. 공기 압축기</t>
  </si>
  <si>
    <t>주재료비의 3%</t>
  </si>
  <si>
    <t>￠20, 30T</t>
  </si>
  <si>
    <t>#8, 4.0mm</t>
  </si>
  <si>
    <t>노무비 × 0.09%</t>
  </si>
  <si>
    <t>기계 3-1-1</t>
  </si>
  <si>
    <t xml:space="preserve">   맞이음접합및부설</t>
  </si>
  <si>
    <t>15. 덤프트럭</t>
  </si>
  <si>
    <t xml:space="preserve">   PVC PIPE</t>
  </si>
  <si>
    <t>0.7㎥+부착용집게</t>
  </si>
  <si>
    <t>16. 덤프트럭</t>
  </si>
  <si>
    <t>기계 1-5-2</t>
  </si>
  <si>
    <t>30. 콘크리트 믹서</t>
  </si>
  <si>
    <t>①세척대 기반공사</t>
  </si>
  <si>
    <t>치즐(0.2㎥)</t>
  </si>
  <si>
    <t>25-18-12</t>
  </si>
  <si>
    <t>일위대가 4호표</t>
  </si>
  <si>
    <t>27. 동력분무기</t>
  </si>
  <si>
    <t>일위대가 10호표</t>
  </si>
  <si>
    <t>건축 8-1-3</t>
  </si>
  <si>
    <t>노 × 1.01%</t>
  </si>
  <si>
    <t>터파기/되메우기</t>
  </si>
  <si>
    <t>품셈 6-3-1</t>
  </si>
  <si>
    <t>노무비 × 1.01%</t>
  </si>
  <si>
    <t xml:space="preserve">   와이어메쉬</t>
  </si>
  <si>
    <t>일위대가 9호표</t>
  </si>
  <si>
    <t>일위대가 2호표</t>
  </si>
  <si>
    <t>일위대가 1호표</t>
  </si>
  <si>
    <t>기초타설(무근)</t>
  </si>
  <si>
    <t>아스팔트콘크리트</t>
  </si>
  <si>
    <t>일위대가 11호표</t>
  </si>
  <si>
    <t>PVC, ￠75</t>
  </si>
  <si>
    <t>일위대가 13호표</t>
  </si>
  <si>
    <t>노무비 × 3.56%</t>
  </si>
  <si>
    <t>10) 환경보전비</t>
  </si>
  <si>
    <t xml:space="preserve">  노 무 비  : </t>
  </si>
  <si>
    <t>25-21-12</t>
  </si>
  <si>
    <t>일위대가 12호표</t>
  </si>
  <si>
    <t>2.인력(10%)</t>
  </si>
  <si>
    <t xml:space="preserve"> 특별인부 : </t>
  </si>
  <si>
    <t>일위대가 8호표</t>
  </si>
  <si>
    <t>#6,150x150</t>
  </si>
  <si>
    <t>노 × 3.56%</t>
  </si>
  <si>
    <t xml:space="preserve">   보 온 공</t>
  </si>
  <si>
    <t>2. 플레이트 콤팩터</t>
  </si>
  <si>
    <t xml:space="preserve">   배 관 공</t>
  </si>
  <si>
    <t>320~400mm</t>
  </si>
  <si>
    <t xml:space="preserve">   전체 합계</t>
  </si>
  <si>
    <t>계산결과값 자리수</t>
  </si>
  <si>
    <t>0.7+브레이카</t>
  </si>
  <si>
    <t>기계경비적용기준</t>
  </si>
  <si>
    <t xml:space="preserve">   와이어매쉬</t>
  </si>
  <si>
    <t xml:space="preserve">￠20, T30 </t>
  </si>
  <si>
    <t xml:space="preserve">  재 료 비  :</t>
  </si>
  <si>
    <t xml:space="preserve">  경 비 : </t>
  </si>
  <si>
    <t xml:space="preserve">   합판거푸집</t>
  </si>
  <si>
    <t>3.5㎥/min</t>
  </si>
  <si>
    <t>50*50*2.3T</t>
  </si>
  <si>
    <t>환 율 (/￦)</t>
  </si>
  <si>
    <t>0.2+브레이카</t>
  </si>
  <si>
    <t>산  출  근  거</t>
  </si>
  <si>
    <t xml:space="preserve">   콘크리트공</t>
  </si>
  <si>
    <t xml:space="preserve"> 보통인부 : </t>
  </si>
  <si>
    <t xml:space="preserve"> 4) 건강보험료</t>
  </si>
  <si>
    <t>산업안전보건관리비</t>
  </si>
  <si>
    <t xml:space="preserve">     도급비</t>
  </si>
  <si>
    <t xml:space="preserve">   세척대 기반공사</t>
  </si>
  <si>
    <t>세척대 기반공사</t>
  </si>
  <si>
    <t>②세척실 설치공사</t>
  </si>
  <si>
    <t xml:space="preserve"> 2) 산재보험료</t>
  </si>
  <si>
    <t>No. 7호표 관보온</t>
  </si>
  <si>
    <t>기계 7-1-7</t>
  </si>
  <si>
    <t xml:space="preserve">   걸레세척대</t>
  </si>
  <si>
    <t>노인장기요양보험료</t>
  </si>
  <si>
    <t>공급가액 × 10%</t>
  </si>
  <si>
    <t xml:space="preserve">     공급가액</t>
  </si>
  <si>
    <t>No. 8호표 하수관</t>
  </si>
  <si>
    <t>No. 9호표 급수관</t>
  </si>
  <si>
    <t>구   성   비</t>
  </si>
  <si>
    <t>경       비</t>
  </si>
  <si>
    <t>작업설·부산물등(△)</t>
  </si>
  <si>
    <t>노 × 0.006%</t>
  </si>
  <si>
    <t>직노 × 2.3%</t>
  </si>
  <si>
    <t xml:space="preserve">     부가가치세</t>
  </si>
  <si>
    <t>1.3㎥/min</t>
  </si>
  <si>
    <t xml:space="preserve"> 3) 고용보험료</t>
  </si>
  <si>
    <t xml:space="preserve"> 5) 연금보험료</t>
  </si>
  <si>
    <t>총 괄 내 역 서</t>
  </si>
  <si>
    <t xml:space="preserve"> 1) 간접노무비</t>
  </si>
  <si>
    <t>금        액</t>
  </si>
  <si>
    <t xml:space="preserve"> 7) 퇴직공제부금비</t>
  </si>
  <si>
    <t>11) 기타경비</t>
  </si>
  <si>
    <t>일위대가 7호표</t>
  </si>
  <si>
    <t>35. 굴착기+압쇄기</t>
  </si>
  <si>
    <t>일위대가 6호표</t>
  </si>
  <si>
    <t xml:space="preserve">   qs = </t>
  </si>
  <si>
    <t>되메우기 및 다짐</t>
  </si>
  <si>
    <t xml:space="preserve">체크밸브 ￠20 </t>
  </si>
  <si>
    <t>직노 × 3.595%</t>
  </si>
  <si>
    <t>기계 1-6-3</t>
  </si>
  <si>
    <t>소제구 D125</t>
  </si>
  <si>
    <t xml:space="preserve">   경계블록설치</t>
  </si>
  <si>
    <t>400*400*400</t>
  </si>
  <si>
    <t xml:space="preserve">   포장경계석</t>
  </si>
  <si>
    <t>토목 1-9-2</t>
  </si>
  <si>
    <t xml:space="preserve">   콘크리트타설</t>
  </si>
  <si>
    <t xml:space="preserve"> &lt;품셈 3-4-6&gt;</t>
  </si>
  <si>
    <t>직노 × 4.75%</t>
  </si>
  <si>
    <t>콘크리트타설(무근)</t>
  </si>
  <si>
    <t>품셈 6-1-2</t>
  </si>
  <si>
    <t>1. 기계(90%)</t>
  </si>
  <si>
    <t>No. 5호표 PVC관 접합</t>
  </si>
  <si>
    <t>32. 진동로울러(자주식)</t>
  </si>
  <si>
    <t xml:space="preserve">       유성페인트칠</t>
  </si>
  <si>
    <t>(재 + 노) × 5.0%</t>
  </si>
  <si>
    <t>직접노무비 × 3.595%</t>
  </si>
  <si>
    <t>물가정보(2026.03)</t>
  </si>
  <si>
    <t xml:space="preserve">       잡철물제작설치</t>
  </si>
  <si>
    <t>No. 3호표 합판거푸집</t>
  </si>
  <si>
    <t>No. 4호표 합판거푸집</t>
  </si>
  <si>
    <t>150*150*1000</t>
  </si>
  <si>
    <t>직접노무비 × 15.0%</t>
  </si>
  <si>
    <t xml:space="preserve">   1) 세척대설치공사</t>
  </si>
  <si>
    <t>재료비 소수 1 미만 절하</t>
  </si>
  <si>
    <t>게이트밸브 ￠20 스윙식</t>
  </si>
  <si>
    <t>구          분</t>
  </si>
  <si>
    <t>11. 굴삭기(무한궤도)</t>
  </si>
  <si>
    <t>노무비 소수 1 미만 절하</t>
  </si>
  <si>
    <t>4. 굴삭기(무한궤도)</t>
  </si>
  <si>
    <t>직접노무비 × 4.75%</t>
  </si>
  <si>
    <t>3. 굴삭기(타이어형)</t>
  </si>
  <si>
    <t xml:space="preserve">*0.5 / Q  = </t>
  </si>
  <si>
    <t>100*100*2.3T</t>
  </si>
  <si>
    <t>1. 굴삭기(무한궤도)</t>
  </si>
  <si>
    <t>비             고</t>
  </si>
  <si>
    <t xml:space="preserve">  경      비  : </t>
  </si>
  <si>
    <t>건강보험료 × 13.14%</t>
  </si>
  <si>
    <t>물가자료(2026.03)</t>
  </si>
  <si>
    <t>노무비 × 0.006%</t>
  </si>
  <si>
    <t>건설협회(2026상반기)</t>
  </si>
  <si>
    <t>합           계</t>
  </si>
  <si>
    <t>직접노무비 × 2.3%</t>
  </si>
  <si>
    <t xml:space="preserve"> 6) 노인장기요양보험료</t>
  </si>
  <si>
    <t>PVC 125A 연결소켓</t>
  </si>
  <si>
    <t>1/8*16/12*25/20</t>
  </si>
  <si>
    <t xml:space="preserve">    순  공  사  비</t>
  </si>
  <si>
    <t>PE PIPE, ￠20</t>
  </si>
  <si>
    <t>3. 살수차 5500ℓ</t>
  </si>
  <si>
    <t xml:space="preserve">1. 굴삭기0.2m3 </t>
  </si>
  <si>
    <t>5. 굴삭기(무한궤도)</t>
  </si>
  <si>
    <t>⑧포장경계석설치(직선)</t>
  </si>
  <si>
    <t>월           일</t>
  </si>
  <si>
    <t>공 사 원 가 계 산 서</t>
  </si>
  <si>
    <t>150x150x1000</t>
  </si>
  <si>
    <t>경  비 소수 1 미만 절하</t>
  </si>
  <si>
    <t xml:space="preserve"> 9) 산업안전보건관리비</t>
  </si>
  <si>
    <t>33. 덤프트럭(자동덮개)</t>
  </si>
  <si>
    <t>12. 굴삭기(무한궤도)</t>
  </si>
  <si>
    <t>20. 소형브레이커(공압식)</t>
  </si>
  <si>
    <t>부착용집게(0.7~0.8㎥)</t>
  </si>
  <si>
    <t xml:space="preserve">   소모자재(박리재등)</t>
  </si>
  <si>
    <t>21. 트럭탑재형크레인</t>
  </si>
  <si>
    <t xml:space="preserve">PVC관 접합 및 배관  </t>
  </si>
  <si>
    <t>10. 굴삭기(무한궤도)</t>
  </si>
  <si>
    <t>25. 크레인(타이어)</t>
  </si>
  <si>
    <t>410x520xH750</t>
  </si>
  <si>
    <t>14. 로우더(타이어)</t>
  </si>
  <si>
    <t>결           재</t>
  </si>
  <si>
    <t>26. 크레인(타이어)</t>
  </si>
  <si>
    <t>22. 트럭탑재형크레인</t>
  </si>
  <si>
    <t>SRC하수도용 연결단지관</t>
  </si>
  <si>
    <t>( 설 계 내 역 서 )</t>
  </si>
  <si>
    <t xml:space="preserve">       오일스테인칠</t>
  </si>
  <si>
    <t>23. 트럭탑재형크레인</t>
  </si>
  <si>
    <t xml:space="preserve">   공구손료 및 기계경비</t>
  </si>
  <si>
    <t xml:space="preserve">       구조용아연각관</t>
  </si>
  <si>
    <t xml:space="preserve">   PVC관 접합및배관</t>
  </si>
  <si>
    <t>13. 로우더(타이어)</t>
  </si>
  <si>
    <t>PE PIPE, D20</t>
  </si>
  <si>
    <t>건설하도급대금보증서발급수수료</t>
  </si>
  <si>
    <t>경           비</t>
  </si>
  <si>
    <t>* 1인 /  Qd   =</t>
  </si>
  <si>
    <t>31. 이동식 임목파쇄기</t>
  </si>
  <si>
    <t>PVC파이프(일반용VG1)</t>
  </si>
  <si>
    <t xml:space="preserve">   순  공  사  비</t>
  </si>
  <si>
    <t xml:space="preserve">     총  공  사  비</t>
  </si>
  <si>
    <t>No. 13호표 경계블록설치</t>
  </si>
  <si>
    <t>24. 크레인(타이어)</t>
  </si>
  <si>
    <t>순   공   사   원   가</t>
  </si>
  <si>
    <t>(재 + 직노) × 2.07%</t>
  </si>
  <si>
    <t>(재 + 노 + 경) × 8.0%</t>
  </si>
  <si>
    <t>No. 6호표 PE관 접합및배관</t>
  </si>
  <si>
    <t>No. 10호표 세척대 기반공사</t>
  </si>
  <si>
    <t>No. 12호표 포장경계석설치</t>
  </si>
  <si>
    <t>재       료       비</t>
  </si>
  <si>
    <t xml:space="preserve">   굴삭기(무한궤도)  0.2㎥</t>
  </si>
  <si>
    <t xml:space="preserve">/  Q  *  0.9  = </t>
  </si>
  <si>
    <t>17. 진동로울러(핸드가이드식)</t>
  </si>
  <si>
    <t>34. 트럭트랙터 및 평판트레일러</t>
  </si>
  <si>
    <t>No. 11호표 청소용수채 설치</t>
  </si>
  <si>
    <t>노       무       비</t>
  </si>
  <si>
    <t>건설기계대여대금지급보증서발급금액</t>
  </si>
  <si>
    <t>12) 건설하도급대금보증서발급수수료</t>
  </si>
  <si>
    <t xml:space="preserve">       폴리카보네이트설치</t>
  </si>
  <si>
    <t xml:space="preserve">※ 일당 시공량 : Qd = </t>
  </si>
  <si>
    <t>(재료비 + 노무비) × 4.6%</t>
  </si>
  <si>
    <t>No.1호표 콘크리트타설 (무근)</t>
  </si>
  <si>
    <t xml:space="preserve">   f = 1 / 1.25 = </t>
  </si>
  <si>
    <t>(캇타용)14" T=3.2mm</t>
  </si>
  <si>
    <t>No. 2호표 와이어메쉬 바닥깔기</t>
  </si>
  <si>
    <t>(토사,백호90%+인력10%)</t>
  </si>
  <si>
    <t>공 사 명 : 세척대 교체설치</t>
  </si>
  <si>
    <t xml:space="preserve"> 8) 건설기계대여대금지급보증서</t>
  </si>
  <si>
    <t>0.036</t>
  </si>
  <si>
    <t>0.034</t>
  </si>
  <si>
    <t>0.017</t>
  </si>
  <si>
    <t xml:space="preserve">/ Q  = </t>
  </si>
  <si>
    <t>철재면2회</t>
  </si>
  <si>
    <t>33(하)</t>
  </si>
  <si>
    <t>PE필름</t>
  </si>
  <si>
    <t>M3/일</t>
  </si>
  <si>
    <t>￠75, 엘보</t>
  </si>
  <si>
    <t>0.0207</t>
  </si>
  <si>
    <t>④급수관</t>
  </si>
  <si>
    <t>스테인리스밸브</t>
  </si>
  <si>
    <t xml:space="preserve">   위생공</t>
  </si>
  <si>
    <t>소켓 D125</t>
  </si>
  <si>
    <t>0.85</t>
  </si>
  <si>
    <t>인력품의 1%</t>
  </si>
  <si>
    <t>1.0㎥</t>
  </si>
  <si>
    <t>￠125</t>
  </si>
  <si>
    <t>인력비빔</t>
  </si>
  <si>
    <t>석면분담금</t>
  </si>
  <si>
    <t xml:space="preserve">   되메우기</t>
  </si>
  <si>
    <t>0.82</t>
  </si>
  <si>
    <t>청소용수채설치</t>
  </si>
  <si>
    <t>0.65</t>
  </si>
  <si>
    <t>0.48</t>
  </si>
  <si>
    <t>엘보 D125</t>
  </si>
  <si>
    <t>0.096</t>
  </si>
  <si>
    <t xml:space="preserve"> 4.인력</t>
  </si>
  <si>
    <t>26年 개정</t>
  </si>
  <si>
    <t>0.25</t>
  </si>
  <si>
    <t>0.018</t>
  </si>
  <si>
    <t xml:space="preserve">   K = </t>
  </si>
  <si>
    <t>되메우기</t>
  </si>
  <si>
    <t>걸레세척대</t>
  </si>
  <si>
    <t>PVC,Φ75</t>
  </si>
  <si>
    <t>오수받이</t>
  </si>
  <si>
    <t>￠75, 소켓</t>
  </si>
  <si>
    <t>굴착기손료</t>
  </si>
  <si>
    <t>압쇄기손료</t>
  </si>
  <si>
    <t>산근3호표</t>
  </si>
  <si>
    <t>70(Ⅱ)</t>
  </si>
  <si>
    <t>1438</t>
  </si>
  <si>
    <t>536(Ⅱ)</t>
  </si>
  <si>
    <t>8. 커 터</t>
  </si>
  <si>
    <t xml:space="preserve">  노무비: </t>
  </si>
  <si>
    <t>80kg</t>
  </si>
  <si>
    <t>보도블럭</t>
  </si>
  <si>
    <t xml:space="preserve">관보온   </t>
  </si>
  <si>
    <t>손   료</t>
  </si>
  <si>
    <t>15Ton</t>
  </si>
  <si>
    <t>작업반장</t>
  </si>
  <si>
    <t>일위대가_산근</t>
  </si>
  <si>
    <t>덤프손료</t>
  </si>
  <si>
    <t>경    유</t>
  </si>
  <si>
    <t>M3/HR</t>
  </si>
  <si>
    <t>0.05mm</t>
  </si>
  <si>
    <t>소형장비</t>
  </si>
  <si>
    <t>18(하)</t>
  </si>
  <si>
    <t>0.04</t>
  </si>
  <si>
    <t xml:space="preserve">   잔토처리</t>
  </si>
  <si>
    <t>0.055</t>
  </si>
  <si>
    <t>#78,표층</t>
  </si>
  <si>
    <t xml:space="preserve">   오수받이</t>
  </si>
  <si>
    <t>조합페인트</t>
  </si>
  <si>
    <t>포장경계석</t>
  </si>
  <si>
    <t>엔진오일</t>
  </si>
  <si>
    <t>지붕잇기공</t>
  </si>
  <si>
    <t>유로(E)</t>
  </si>
  <si>
    <t>용 접 공</t>
  </si>
  <si>
    <t>4.5Ton</t>
  </si>
  <si>
    <t>화   폐</t>
  </si>
  <si>
    <t>20mm30t</t>
  </si>
  <si>
    <t>유 리 공</t>
  </si>
  <si>
    <t>7. 램  머</t>
  </si>
  <si>
    <t>파운드(L)</t>
  </si>
  <si>
    <t>0.2㎥</t>
  </si>
  <si>
    <t xml:space="preserve">   특별인부</t>
  </si>
  <si>
    <t xml:space="preserve">   각재</t>
  </si>
  <si>
    <t>화물차운전사</t>
  </si>
  <si>
    <t>오일스테인</t>
  </si>
  <si>
    <t>소  계</t>
  </si>
  <si>
    <t>5Ton</t>
  </si>
  <si>
    <t>아세틸렌</t>
  </si>
  <si>
    <t xml:space="preserve">   내수합판</t>
  </si>
  <si>
    <t>1.72㎥</t>
  </si>
  <si>
    <t>4.85kw</t>
  </si>
  <si>
    <t>9. 물탱크</t>
  </si>
  <si>
    <t xml:space="preserve">  재료비:</t>
  </si>
  <si>
    <t>산 출 근 거</t>
  </si>
  <si>
    <t>마르크(M)</t>
  </si>
  <si>
    <t>타 일 공</t>
  </si>
  <si>
    <t>미 장 공</t>
  </si>
  <si>
    <t>보일러공</t>
  </si>
  <si>
    <t>내선전공</t>
  </si>
  <si>
    <t>보조기층용</t>
  </si>
  <si>
    <t>0.57㎥</t>
  </si>
  <si>
    <t>와이어매쉬</t>
  </si>
  <si>
    <t>위 생 공</t>
  </si>
  <si>
    <t>노임계수</t>
  </si>
  <si>
    <t>포 장 공</t>
  </si>
  <si>
    <t>내 장 공</t>
  </si>
  <si>
    <t xml:space="preserve">   배관보온</t>
  </si>
  <si>
    <t>2.5Ton</t>
  </si>
  <si>
    <t>PVC이음관</t>
  </si>
  <si>
    <t>32.7</t>
  </si>
  <si>
    <t>1.16</t>
  </si>
  <si>
    <t>28. 발전기</t>
  </si>
  <si>
    <t>1회재료비</t>
  </si>
  <si>
    <t>창 호 공</t>
  </si>
  <si>
    <t>노무비의 1%</t>
  </si>
  <si>
    <t>블레이드</t>
  </si>
  <si>
    <t>비 계 공</t>
  </si>
  <si>
    <t>1.05</t>
  </si>
  <si>
    <t>합판거푸집</t>
  </si>
  <si>
    <t>주재료비의</t>
  </si>
  <si>
    <t>달러($)</t>
  </si>
  <si>
    <t>0.7Ton</t>
  </si>
  <si>
    <t>1.03</t>
  </si>
  <si>
    <t>엔(100￥)</t>
  </si>
  <si>
    <t>잔토처리</t>
  </si>
  <si>
    <t>철 근 공</t>
  </si>
  <si>
    <t>0.006</t>
  </si>
  <si>
    <t>250kW</t>
  </si>
  <si>
    <t>엘보 D75</t>
  </si>
  <si>
    <t>벌 목 부</t>
  </si>
  <si>
    <t>0.038</t>
  </si>
  <si>
    <t>29. 발전기</t>
  </si>
  <si>
    <t>m3/hr</t>
  </si>
  <si>
    <t>기솔린용</t>
  </si>
  <si>
    <t>25MM</t>
  </si>
  <si>
    <t>자연자갈</t>
  </si>
  <si>
    <t>1414</t>
  </si>
  <si>
    <t>시멘트벽돌</t>
  </si>
  <si>
    <t>￠20, 소켓</t>
  </si>
  <si>
    <t xml:space="preserve">   형틀목공</t>
  </si>
  <si>
    <t xml:space="preserve">   이음관</t>
  </si>
  <si>
    <t>엘보 D20</t>
  </si>
  <si>
    <t>30Ton</t>
  </si>
  <si>
    <t>93.25kW</t>
  </si>
  <si>
    <t>거푸집6회</t>
  </si>
  <si>
    <t>산근2호표</t>
  </si>
  <si>
    <t>모르타르</t>
  </si>
  <si>
    <t>PE PIPE</t>
  </si>
  <si>
    <t>￠20, 엘보</t>
  </si>
  <si>
    <t>7등급미만</t>
  </si>
  <si>
    <t>줄 눈 공</t>
  </si>
  <si>
    <t>산근 1호표</t>
  </si>
  <si>
    <t xml:space="preserve">   급수관</t>
  </si>
  <si>
    <t>인력품의 2%</t>
  </si>
  <si>
    <t>철 골 공</t>
  </si>
  <si>
    <t>1억이하</t>
  </si>
  <si>
    <t>50kW</t>
  </si>
  <si>
    <t>37(하)</t>
  </si>
  <si>
    <t>특수및기타</t>
  </si>
  <si>
    <t>1개월미만</t>
  </si>
  <si>
    <t>내수합판</t>
  </si>
  <si>
    <t>덮개손료</t>
  </si>
  <si>
    <t xml:space="preserve">   하수관</t>
  </si>
  <si>
    <t>심  사</t>
  </si>
  <si>
    <t>구   분</t>
  </si>
  <si>
    <t>규    격</t>
  </si>
  <si>
    <t xml:space="preserve">   터파기</t>
  </si>
  <si>
    <t>수  량</t>
  </si>
  <si>
    <t>50Ton</t>
  </si>
  <si>
    <t>되메우기다짐</t>
  </si>
  <si>
    <t>단   가</t>
  </si>
  <si>
    <t>산근1호표</t>
  </si>
  <si>
    <t>소켓 D20</t>
  </si>
  <si>
    <t>산근 3호표</t>
  </si>
  <si>
    <t>계 장 공</t>
  </si>
  <si>
    <t>포 설 공</t>
  </si>
  <si>
    <t>산근 2호표</t>
  </si>
  <si>
    <t>328(하)</t>
  </si>
  <si>
    <t xml:space="preserve">전문공사 </t>
  </si>
  <si>
    <t>소켓 D75</t>
  </si>
  <si>
    <t>1387</t>
  </si>
  <si>
    <t xml:space="preserve">   공구손료</t>
  </si>
  <si>
    <t>고용보험료</t>
  </si>
  <si>
    <t>조 적 공</t>
  </si>
  <si>
    <t>와이어메쉬</t>
  </si>
  <si>
    <t>0.05</t>
  </si>
  <si>
    <t>직접노무비</t>
  </si>
  <si>
    <t>간접재료비</t>
  </si>
  <si>
    <t>총공사비</t>
  </si>
  <si>
    <t>일위대가_호표</t>
  </si>
  <si>
    <t>비    고</t>
  </si>
  <si>
    <t>공     종</t>
  </si>
  <si>
    <t>공 사 내 용</t>
  </si>
  <si>
    <t>건강보험료</t>
  </si>
  <si>
    <t xml:space="preserve">   보통인부</t>
  </si>
  <si>
    <t>비  목</t>
  </si>
  <si>
    <t>산재보험료</t>
  </si>
  <si>
    <t>노 무 비</t>
  </si>
  <si>
    <t>공 종 명</t>
  </si>
  <si>
    <t>적용단가</t>
  </si>
  <si>
    <t>설  계</t>
  </si>
  <si>
    <t>환경보전비</t>
  </si>
  <si>
    <t>일위대가목록</t>
  </si>
  <si>
    <t>경    비</t>
  </si>
  <si>
    <t>견적단가</t>
  </si>
  <si>
    <t>명    칭</t>
  </si>
  <si>
    <t>퇴직공제부금비</t>
  </si>
  <si>
    <t>직접재료비</t>
  </si>
  <si>
    <t>배전전공</t>
  </si>
  <si>
    <t xml:space="preserve">M3    </t>
  </si>
  <si>
    <t xml:space="preserve">건축목공 </t>
  </si>
  <si>
    <t>손  료</t>
  </si>
  <si>
    <t>32(하)</t>
  </si>
  <si>
    <t>공급가액</t>
  </si>
  <si>
    <t>기계경비</t>
  </si>
  <si>
    <t>Page</t>
  </si>
  <si>
    <t>일반관리비</t>
  </si>
  <si>
    <t>규  격</t>
  </si>
  <si>
    <t>단    가</t>
  </si>
  <si>
    <t>자재조서</t>
  </si>
  <si>
    <t>부가가치세</t>
  </si>
  <si>
    <t xml:space="preserve">특별인부 </t>
  </si>
  <si>
    <t>비     고</t>
  </si>
  <si>
    <t>도 장 공</t>
  </si>
  <si>
    <t>0.6㎥</t>
  </si>
  <si>
    <t>형틀목공</t>
  </si>
  <si>
    <t xml:space="preserve">   보온통</t>
  </si>
  <si>
    <t>기타경비</t>
  </si>
  <si>
    <t>손     료</t>
  </si>
  <si>
    <t>0.7㎥</t>
  </si>
  <si>
    <t>산     식</t>
  </si>
  <si>
    <t>10(-7)</t>
  </si>
  <si>
    <t>주연료의</t>
  </si>
  <si>
    <t>5500ℓ</t>
  </si>
  <si>
    <t xml:space="preserve">M2    </t>
  </si>
  <si>
    <t>재 료 비</t>
  </si>
  <si>
    <t>철    공</t>
  </si>
  <si>
    <t>잡    품</t>
  </si>
  <si>
    <t>가격정보</t>
  </si>
  <si>
    <t>연금보험료</t>
  </si>
  <si>
    <t>합    계</t>
  </si>
  <si>
    <t>손    료</t>
  </si>
  <si>
    <t>10Ton</t>
  </si>
  <si>
    <t>임금채권부담금</t>
  </si>
  <si>
    <t>1080</t>
  </si>
  <si>
    <t>조 경 공</t>
  </si>
  <si>
    <t>일반기계운전사</t>
  </si>
  <si>
    <t>6.1x2.8</t>
  </si>
  <si>
    <t>잡  품</t>
  </si>
  <si>
    <t>착 암 공</t>
  </si>
  <si>
    <t>보 온 공</t>
  </si>
  <si>
    <t>환  율</t>
  </si>
  <si>
    <t>6. 코어드릴</t>
  </si>
  <si>
    <t>1045</t>
  </si>
  <si>
    <t xml:space="preserve">보통인부 </t>
  </si>
  <si>
    <t>③하수관</t>
  </si>
  <si>
    <t>콘크리트공</t>
  </si>
  <si>
    <t>목재데크</t>
  </si>
  <si>
    <t>기계설비공</t>
  </si>
  <si>
    <t>노무비의 2%</t>
  </si>
  <si>
    <t>0.0069</t>
  </si>
  <si>
    <t>콘크리트기초</t>
  </si>
  <si>
    <t>굴삭기손료</t>
  </si>
  <si>
    <t>0.0552</t>
  </si>
  <si>
    <t>저압케이블전공</t>
  </si>
  <si>
    <t>1.5Ton</t>
  </si>
  <si>
    <t>350미만</t>
  </si>
  <si>
    <t>건설기계운전사</t>
  </si>
  <si>
    <t>구조용각관</t>
  </si>
  <si>
    <t xml:space="preserve">②걸레세척대 </t>
  </si>
  <si>
    <t>16) 이윤</t>
  </si>
  <si>
    <t xml:space="preserve">   q = </t>
  </si>
  <si>
    <t>브레이카손료</t>
  </si>
  <si>
    <t>배 관 공</t>
  </si>
  <si>
    <t>체크밸브</t>
  </si>
  <si>
    <t>1443</t>
  </si>
  <si>
    <t xml:space="preserve">   자연자갈</t>
  </si>
  <si>
    <t xml:space="preserve">   굴삭기</t>
  </si>
  <si>
    <t>YT D125</t>
  </si>
  <si>
    <t xml:space="preserve">   E = </t>
  </si>
  <si>
    <t>간접노무비</t>
  </si>
  <si>
    <t>포장경계석설치</t>
  </si>
  <si>
    <t>금   액</t>
  </si>
  <si>
    <t>⑤오수받이</t>
  </si>
  <si>
    <t>1.5x1.5</t>
  </si>
  <si>
    <t xml:space="preserve">   모래</t>
  </si>
  <si>
    <t>경계블록설치</t>
  </si>
  <si>
    <t>플로팅밸브</t>
  </si>
  <si>
    <t xml:space="preserve">   시멘트</t>
  </si>
  <si>
    <t>(재료비 + 직접노무비 + 산출경비) × 0.07%</t>
  </si>
  <si>
    <t>(재료비 + 직접노무비 + 산출경비) × 0.081%</t>
  </si>
  <si>
    <t>(노무비 + 경비 + 일반관리비) × 15.0% 이내</t>
  </si>
  <si>
    <t>외부용</t>
  </si>
  <si>
    <t>%</t>
  </si>
  <si>
    <t>774</t>
  </si>
  <si>
    <t>27</t>
  </si>
  <si>
    <t>M</t>
  </si>
  <si>
    <t>D16</t>
  </si>
  <si>
    <t>토목</t>
  </si>
  <si>
    <t>계산값</t>
  </si>
  <si>
    <t>T60</t>
  </si>
  <si>
    <t>62</t>
  </si>
  <si>
    <t>강모래</t>
  </si>
  <si>
    <t>차양</t>
  </si>
  <si>
    <t>외송</t>
  </si>
  <si>
    <t>각재</t>
  </si>
  <si>
    <t>경유</t>
  </si>
  <si>
    <t>퍼티</t>
  </si>
  <si>
    <t>￠75</t>
  </si>
  <si>
    <t>1:3</t>
  </si>
  <si>
    <t>268</t>
  </si>
  <si>
    <t>모래</t>
  </si>
  <si>
    <t>598</t>
  </si>
  <si>
    <t>D13</t>
  </si>
  <si>
    <t>56</t>
  </si>
  <si>
    <t>개소</t>
  </si>
  <si>
    <t>No</t>
  </si>
  <si>
    <t>톤</t>
  </si>
  <si>
    <t>1:2</t>
  </si>
  <si>
    <t>114</t>
  </si>
  <si>
    <t>N75</t>
  </si>
  <si>
    <t>28</t>
  </si>
  <si>
    <t>98</t>
  </si>
  <si>
    <t>주연료</t>
  </si>
  <si>
    <t>잡석</t>
  </si>
  <si>
    <t>철못</t>
  </si>
  <si>
    <t>0.2</t>
  </si>
  <si>
    <t>결속선</t>
  </si>
  <si>
    <t>하수관</t>
  </si>
  <si>
    <t>시멘트</t>
  </si>
  <si>
    <t>754</t>
  </si>
  <si>
    <t>EA</t>
  </si>
  <si>
    <t>철선</t>
  </si>
  <si>
    <t>보온통</t>
  </si>
  <si>
    <t>11</t>
  </si>
  <si>
    <t>960</t>
  </si>
  <si>
    <t>0.1</t>
  </si>
  <si>
    <t>이음관</t>
  </si>
  <si>
    <t>물</t>
  </si>
  <si>
    <t>186</t>
  </si>
  <si>
    <t>시너</t>
  </si>
  <si>
    <t>철근</t>
  </si>
  <si>
    <t>급수관</t>
  </si>
  <si>
    <t>매</t>
  </si>
  <si>
    <t>석 공</t>
  </si>
  <si>
    <t>58</t>
  </si>
  <si>
    <t>38</t>
  </si>
  <si>
    <t>ea</t>
  </si>
  <si>
    <t>755</t>
  </si>
  <si>
    <t>434</t>
  </si>
  <si>
    <t>36</t>
  </si>
  <si>
    <t>담당</t>
  </si>
  <si>
    <t>노무비</t>
  </si>
  <si>
    <t>수량</t>
  </si>
  <si>
    <t>재료비</t>
  </si>
  <si>
    <t>레미콘</t>
  </si>
  <si>
    <t>4</t>
  </si>
  <si>
    <t>산소</t>
  </si>
  <si>
    <t>수 량</t>
  </si>
  <si>
    <t>금 액</t>
  </si>
  <si>
    <t>단위</t>
  </si>
  <si>
    <t>M2</t>
  </si>
  <si>
    <t>설계자</t>
  </si>
  <si>
    <t>1</t>
  </si>
  <si>
    <t>소계</t>
  </si>
  <si>
    <t>식</t>
  </si>
  <si>
    <t>경비</t>
  </si>
  <si>
    <t>단가</t>
  </si>
  <si>
    <t>이윤</t>
  </si>
  <si>
    <t>계</t>
  </si>
  <si>
    <t>인</t>
  </si>
  <si>
    <t>190</t>
  </si>
  <si>
    <t>m2</t>
  </si>
  <si>
    <t>432</t>
  </si>
  <si>
    <t>590</t>
  </si>
  <si>
    <t>노임</t>
  </si>
  <si>
    <t>323</t>
  </si>
  <si>
    <t>587</t>
  </si>
  <si>
    <t>단 위</t>
  </si>
  <si>
    <t>721</t>
  </si>
  <si>
    <t>670</t>
  </si>
  <si>
    <t>5</t>
  </si>
  <si>
    <t>429</t>
  </si>
  <si>
    <t>규 격</t>
  </si>
  <si>
    <t>593</t>
  </si>
  <si>
    <t>761</t>
  </si>
  <si>
    <t>무근</t>
  </si>
  <si>
    <t>도급비</t>
  </si>
  <si>
    <t>비 고</t>
  </si>
  <si>
    <t>단 가</t>
  </si>
  <si>
    <t/>
  </si>
  <si>
    <t>HR</t>
  </si>
  <si>
    <t>간단</t>
  </si>
  <si>
    <t>M3</t>
  </si>
  <si>
    <t>비고</t>
  </si>
  <si>
    <t>ㅎ</t>
  </si>
  <si>
    <t>심사자</t>
  </si>
  <si>
    <t>424</t>
  </si>
  <si>
    <t>26</t>
  </si>
  <si>
    <t>172</t>
  </si>
  <si>
    <t>2</t>
  </si>
  <si>
    <t xml:space="preserve"> </t>
  </si>
  <si>
    <t>501</t>
  </si>
  <si>
    <t>원/㎥</t>
  </si>
  <si>
    <t>터파기</t>
  </si>
  <si>
    <t>742</t>
  </si>
  <si>
    <t>65</t>
  </si>
  <si>
    <t>80</t>
  </si>
  <si>
    <t>㎥</t>
  </si>
  <si>
    <t>무연</t>
  </si>
  <si>
    <t>488</t>
  </si>
  <si>
    <t>504</t>
  </si>
  <si>
    <t>398</t>
  </si>
  <si>
    <t>ℓ</t>
  </si>
  <si>
    <t>55</t>
  </si>
  <si>
    <t>105</t>
  </si>
  <si>
    <t>×</t>
  </si>
  <si>
    <t>견적</t>
  </si>
  <si>
    <t>3</t>
  </si>
  <si>
    <t>휘발유</t>
  </si>
  <si>
    <t>건축</t>
  </si>
  <si>
    <t>T30</t>
  </si>
  <si>
    <t>720</t>
  </si>
  <si>
    <t>용접봉</t>
  </si>
  <si>
    <t>과장</t>
  </si>
  <si>
    <t>m</t>
  </si>
  <si>
    <t>기타</t>
  </si>
  <si>
    <t>767</t>
  </si>
  <si>
    <t>KG</t>
  </si>
  <si>
    <t>834</t>
  </si>
  <si>
    <t>물 량</t>
  </si>
  <si>
    <t>㎡</t>
  </si>
  <si>
    <t xml:space="preserve"> 개소</t>
  </si>
  <si>
    <t>37</t>
  </si>
  <si>
    <t>수도</t>
  </si>
  <si>
    <t>그외</t>
  </si>
  <si>
    <t>￠20</t>
  </si>
  <si>
    <t>71</t>
  </si>
  <si>
    <t>143</t>
  </si>
  <si>
    <t>280</t>
  </si>
  <si>
    <t>6"</t>
  </si>
  <si>
    <t>6회</t>
  </si>
  <si>
    <t>￦×</t>
  </si>
  <si>
    <t>142</t>
  </si>
  <si>
    <t>#.   2.산근 잔토처리(현장내)(백호(0.2m3))90%,인력10%|M3</t>
  </si>
  <si>
    <t>금                                        액</t>
  </si>
  <si>
    <t>#.   3.되메우기 및 다짐(소형장비) |M3</t>
  </si>
  <si>
    <t>소                         계</t>
  </si>
  <si>
    <t xml:space="preserve">  시간당 시공량 : Q = Qd / 8hr  =</t>
  </si>
  <si>
    <t>(노 + 경 + 일반관리비) × 15.0% 이내</t>
  </si>
  <si>
    <t>(재료비 + 직접노무비 + 산출경비) × 0.3%</t>
  </si>
  <si>
    <t>(재료비 + 노무비 + 경비) × 8.0%</t>
  </si>
  <si>
    <t>12 x1220x2440㎜ (1급T-I)</t>
  </si>
  <si>
    <t>12x1220x2440㎜ (1급T-I)</t>
  </si>
  <si>
    <t>(재 + 직노 + 산경) × 0.3%</t>
  </si>
  <si>
    <t xml:space="preserve">(재료비 + 직접노무비) × 2.07% </t>
  </si>
  <si>
    <t xml:space="preserve">   Cm = (90˚ SEC) = </t>
  </si>
  <si>
    <t xml:space="preserve">   Cm = (135˚ SEC) = </t>
  </si>
  <si>
    <t>1/8*16/12*25/20*24/5</t>
  </si>
  <si>
    <t>1/8*16/12*25/20*12/10</t>
  </si>
  <si>
    <t>설         계         서</t>
  </si>
  <si>
    <t>(재 + 직노 + 산경) × 0.07%</t>
  </si>
  <si>
    <t>2. 진동롤러(핸드가이드식) 0.7ton</t>
  </si>
  <si>
    <t>(재 + 직노 + 산경) × 0.081%</t>
  </si>
  <si>
    <t>1. 기계(90%) ,굴삭기(무한궤도)</t>
  </si>
  <si>
    <t>1/8*16/12*25/20*14/12</t>
  </si>
  <si>
    <t>1/8*16/12*25/20*24/15</t>
  </si>
  <si>
    <r>
      <t xml:space="preserve">2026.01.14. </t>
    </r>
    <r>
      <rPr>
        <sz val="10"/>
        <color rgb="FF000000"/>
        <rFont val="돋움"/>
        <family val="3"/>
        <charset val="129"/>
      </rPr>
      <t>매매기준율</t>
    </r>
  </si>
  <si>
    <r>
      <t>M</t>
    </r>
    <r>
      <rPr>
        <sz val="9"/>
        <color rgb="FF000000"/>
        <rFont val="굴림체"/>
        <family val="3"/>
        <charset val="129"/>
      </rPr>
      <t>3</t>
    </r>
  </si>
  <si>
    <r>
      <t>0</t>
    </r>
    <r>
      <rPr>
        <sz val="9"/>
        <color rgb="FF000000"/>
        <rFont val="굴림체"/>
        <family val="3"/>
        <charset val="129"/>
      </rPr>
      <t>.6m3</t>
    </r>
  </si>
  <si>
    <r>
      <t>E</t>
    </r>
    <r>
      <rPr>
        <sz val="9"/>
        <color rgb="FF000000"/>
        <rFont val="굴림체"/>
        <family val="3"/>
        <charset val="129"/>
      </rPr>
      <t>A</t>
    </r>
  </si>
  <si>
    <t xml:space="preserve">  2026 년      9월      일</t>
    <phoneticPr fontId="36" type="noConversion"/>
  </si>
  <si>
    <t>2026.   9.</t>
    <phoneticPr fontId="36" type="noConversion"/>
  </si>
  <si>
    <t>걸레세척기 설치 공사</t>
    <phoneticPr fontId="36" type="noConversion"/>
  </si>
  <si>
    <t>공 사 명 :  걸레세척기 설치 공사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</si>
</sst>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42" formatCode="_-&quot;₩&quot;* #,##0_-;\-&quot;₩&quot;* #,##0_-;_-&quot;₩&quot;* &quot;-&quot;_-;_-@_-"/>
    <numFmt numFmtId="41" formatCode="_-* #,##0_-;\-* #,##0_-;_-* &quot;-&quot;_-;_-@_-"/>
    <numFmt numFmtId="176" formatCode="* _-&quot;₩&quot;#,##0;* \-&quot;₩&quot;#,##0;* _-&quot;₩&quot;&quot;-&quot;;@"/>
    <numFmt numFmtId="177" formatCode="* #,##0;* \-#,##0;* &quot;-&quot;;@"/>
    <numFmt numFmtId="178" formatCode="_-* #,##0.00_-;\-* #,##0.00_-;_-* &quot;-&quot;_-;_-@_-"/>
    <numFmt numFmtId="179" formatCode="#,##0_);[Red]\(#,##0\)"/>
    <numFmt numFmtId="180" formatCode="0_);\(0\)"/>
    <numFmt numFmtId="181" formatCode="0.0_);[Red]\(0.0\)"/>
    <numFmt numFmtId="182" formatCode="0_ "/>
    <numFmt numFmtId="183" formatCode="General;\-General\,&quot;&quot;;@"/>
    <numFmt numFmtId="184" formatCode="#,###.000;\-#,###.000;&quot;&quot;;@"/>
    <numFmt numFmtId="185" formatCode="#,###;\-#,###;&quot;&quot;;@"/>
    <numFmt numFmtId="186" formatCode="0.00_ "/>
    <numFmt numFmtId="187" formatCode="0_);[Red]\(0\)"/>
    <numFmt numFmtId="188" formatCode="#,##0.#######"/>
    <numFmt numFmtId="189" formatCode="#,##0.##"/>
    <numFmt numFmtId="190" formatCode="#,##0.0########"/>
    <numFmt numFmtId="191" formatCode="#,###.00;\-#,###.00;&quot;&quot;;@"/>
    <numFmt numFmtId="192" formatCode="* #,##0.00;* \-#,##0.00;* &quot;-&quot;;@"/>
    <numFmt numFmtId="193" formatCode="0.0_ "/>
    <numFmt numFmtId="194" formatCode="&quot;*&quot;\ 0.0\ &quot;=&quot;"/>
    <numFmt numFmtId="195" formatCode="&quot;/&quot;\ 0.0\ "/>
    <numFmt numFmtId="196" formatCode="&quot;*&quot;\ 0.0\ "/>
  </numFmts>
  <fonts count="37">
    <font>
      <sz val="10"/>
      <color rgb="FF000000"/>
      <name val="Arial"/>
    </font>
    <font>
      <sz val="10"/>
      <color rgb="FF000000"/>
      <name val="Arial"/>
    </font>
    <font>
      <sz val="11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9"/>
      <color rgb="FF000000"/>
      <name val="돋움체"/>
      <family val="3"/>
      <charset val="129"/>
    </font>
    <font>
      <sz val="9"/>
      <color rgb="FF000000"/>
      <name val="Arial"/>
    </font>
    <font>
      <b/>
      <sz val="10"/>
      <color rgb="FF000000"/>
      <name val="Arial"/>
    </font>
    <font>
      <sz val="11"/>
      <color rgb="FF000000"/>
      <name val="돋움체"/>
      <family val="3"/>
      <charset val="129"/>
    </font>
    <font>
      <sz val="8.5"/>
      <color rgb="FF000000"/>
      <name val="굴림"/>
      <family val="3"/>
      <charset val="129"/>
    </font>
    <font>
      <sz val="11"/>
      <color rgb="FF000000"/>
      <name val="08서울남산체 B"/>
      <family val="3"/>
      <charset val="129"/>
    </font>
    <font>
      <sz val="22"/>
      <color rgb="FF000000"/>
      <name val="08서울남산체 B"/>
      <family val="3"/>
      <charset val="129"/>
    </font>
    <font>
      <sz val="10"/>
      <color rgb="FF000000"/>
      <name val="08서울남산체 B"/>
      <family val="3"/>
      <charset val="129"/>
    </font>
    <font>
      <sz val="8"/>
      <color rgb="FF000000"/>
      <name val="08서울남산체 B"/>
      <family val="3"/>
      <charset val="129"/>
    </font>
    <font>
      <sz val="8.5"/>
      <color rgb="FF000000"/>
      <name val="08서울남산체 B"/>
      <family val="3"/>
      <charset val="129"/>
    </font>
    <font>
      <sz val="11"/>
      <color rgb="FF000000"/>
      <name val="맑은 고딕"/>
      <family val="3"/>
      <charset val="129"/>
    </font>
    <font>
      <b/>
      <sz val="36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8.5"/>
      <color rgb="FF000000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.5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8.5"/>
      <color rgb="FF000000"/>
      <name val="굴림"/>
      <family val="3"/>
      <charset val="129"/>
    </font>
    <font>
      <b/>
      <sz val="8.5"/>
      <color rgb="FFFF0000"/>
      <name val="굴림"/>
      <family val="3"/>
      <charset val="129"/>
    </font>
    <font>
      <b/>
      <sz val="9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28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20"/>
      <color rgb="FF000000"/>
      <name val="Arial"/>
      <family val="2"/>
    </font>
    <font>
      <b/>
      <sz val="13"/>
      <color rgb="FF000000"/>
      <name val="Arial"/>
      <family val="2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DEADB"/>
        <bgColor indexed="64"/>
      </patternFill>
    </fill>
  </fills>
  <borders count="78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6">
    <xf numFmtId="0" fontId="0" fillId="0" borderId="0">
      <alignment vertical="center"/>
    </xf>
    <xf numFmtId="41" fontId="1" fillId="0" borderId="0">
      <alignment vertical="center"/>
    </xf>
    <xf numFmtId="42" fontId="1" fillId="0" borderId="0">
      <alignment vertical="center"/>
    </xf>
    <xf numFmtId="41" fontId="2" fillId="0" borderId="0"/>
    <xf numFmtId="41" fontId="2" fillId="0" borderId="0"/>
    <xf numFmtId="0" fontId="2" fillId="0" borderId="0"/>
    <xf numFmtId="0" fontId="3" fillId="0" borderId="0"/>
    <xf numFmtId="0" fontId="3" fillId="0" borderId="0"/>
    <xf numFmtId="0" fontId="1" fillId="0" borderId="0"/>
    <xf numFmtId="0" fontId="2" fillId="0" borderId="0"/>
    <xf numFmtId="0" fontId="4" fillId="0" borderId="0"/>
    <xf numFmtId="0" fontId="5" fillId="0" borderId="0"/>
    <xf numFmtId="0" fontId="2" fillId="0" borderId="0"/>
    <xf numFmtId="0" fontId="2" fillId="0" borderId="0"/>
    <xf numFmtId="41" fontId="2" fillId="0" borderId="0">
      <alignment vertical="center"/>
    </xf>
    <xf numFmtId="177" fontId="6" fillId="0" borderId="0"/>
  </cellStyleXfs>
  <cellXfs count="483">
    <xf numFmtId="0" fontId="0" fillId="0" borderId="0" xfId="0">
      <alignment vertical="center"/>
    </xf>
    <xf numFmtId="0" fontId="0" fillId="0" borderId="0" xfId="0" applyNumberFormat="1" applyAlignment="1"/>
    <xf numFmtId="0" fontId="7" fillId="0" borderId="0" xfId="12" applyNumberFormat="1" applyFont="1"/>
    <xf numFmtId="0" fontId="2" fillId="0" borderId="0" xfId="12" applyNumberFormat="1"/>
    <xf numFmtId="0" fontId="7" fillId="0" borderId="0" xfId="13" applyNumberFormat="1" applyFont="1" applyAlignment="1">
      <alignment vertical="center"/>
    </xf>
    <xf numFmtId="179" fontId="7" fillId="0" borderId="0" xfId="13" applyNumberFormat="1" applyFont="1" applyAlignment="1">
      <alignment vertical="center"/>
    </xf>
    <xf numFmtId="0" fontId="2" fillId="0" borderId="0" xfId="13" applyNumberFormat="1" applyAlignment="1">
      <alignment vertical="center"/>
    </xf>
    <xf numFmtId="179" fontId="2" fillId="0" borderId="0" xfId="13" applyNumberFormat="1" applyAlignment="1">
      <alignment vertical="center"/>
    </xf>
    <xf numFmtId="41" fontId="8" fillId="0" borderId="0" xfId="3" applyNumberFormat="1" applyFont="1" applyAlignment="1">
      <alignment vertical="center"/>
    </xf>
    <xf numFmtId="41" fontId="8" fillId="0" borderId="0" xfId="3" applyNumberFormat="1" applyFont="1" applyAlignment="1">
      <alignment horizontal="center" vertical="center"/>
    </xf>
    <xf numFmtId="176" fontId="2" fillId="0" borderId="0" xfId="13" applyNumberFormat="1" applyAlignment="1">
      <alignment vertical="center"/>
    </xf>
    <xf numFmtId="0" fontId="0" fillId="0" borderId="0" xfId="0" applyNumberFormat="1" applyAlignment="1">
      <alignment horizontal="center"/>
    </xf>
    <xf numFmtId="0" fontId="9" fillId="0" borderId="0" xfId="12" applyNumberFormat="1" applyFont="1"/>
    <xf numFmtId="0" fontId="10" fillId="0" borderId="0" xfId="12" applyNumberFormat="1" applyFont="1"/>
    <xf numFmtId="0" fontId="9" fillId="0" borderId="0" xfId="13" applyNumberFormat="1" applyFont="1" applyAlignment="1">
      <alignment vertical="center"/>
    </xf>
    <xf numFmtId="179" fontId="9" fillId="0" borderId="0" xfId="13" applyNumberFormat="1" applyFont="1" applyAlignment="1">
      <alignment vertical="center"/>
    </xf>
    <xf numFmtId="0" fontId="11" fillId="0" borderId="0" xfId="0" applyNumberFormat="1" applyFont="1" applyAlignment="1"/>
    <xf numFmtId="0" fontId="9" fillId="0" borderId="0" xfId="9" applyNumberFormat="1" applyFont="1" applyAlignment="1">
      <alignment vertical="center"/>
    </xf>
    <xf numFmtId="0" fontId="12" fillId="0" borderId="0" xfId="9" applyNumberFormat="1" applyFont="1" applyAlignment="1">
      <alignment vertical="center"/>
    </xf>
    <xf numFmtId="41" fontId="13" fillId="0" borderId="0" xfId="3" applyNumberFormat="1" applyFont="1" applyAlignment="1">
      <alignment vertical="center"/>
    </xf>
    <xf numFmtId="0" fontId="14" fillId="2" borderId="0" xfId="12" applyNumberFormat="1" applyFont="1" applyFill="1"/>
    <xf numFmtId="0" fontId="15" fillId="2" borderId="0" xfId="12" applyNumberFormat="1" applyFont="1" applyFill="1" applyAlignment="1">
      <alignment horizontal="right"/>
    </xf>
    <xf numFmtId="0" fontId="16" fillId="2" borderId="0" xfId="12" applyNumberFormat="1" applyFont="1" applyFill="1" applyAlignment="1">
      <alignment horizontal="right"/>
    </xf>
    <xf numFmtId="0" fontId="16" fillId="2" borderId="0" xfId="12" applyNumberFormat="1" applyFont="1" applyFill="1" applyAlignment="1">
      <alignment horizontal="center"/>
    </xf>
    <xf numFmtId="0" fontId="17" fillId="2" borderId="1" xfId="13" quotePrefix="1" applyNumberFormat="1" applyFont="1" applyFill="1" applyBorder="1" applyAlignment="1">
      <alignment horizontal="center" vertical="center"/>
    </xf>
    <xf numFmtId="0" fontId="14" fillId="2" borderId="2" xfId="13" applyNumberFormat="1" applyFont="1" applyFill="1" applyBorder="1" applyAlignment="1">
      <alignment horizontal="center" vertical="center"/>
    </xf>
    <xf numFmtId="0" fontId="14" fillId="2" borderId="1" xfId="13" applyNumberFormat="1" applyFont="1" applyFill="1" applyBorder="1" applyAlignment="1">
      <alignment vertical="center"/>
    </xf>
    <xf numFmtId="0" fontId="14" fillId="2" borderId="0" xfId="13" applyNumberFormat="1" applyFont="1" applyFill="1" applyAlignment="1">
      <alignment vertical="center"/>
    </xf>
    <xf numFmtId="0" fontId="14" fillId="2" borderId="2" xfId="13" applyNumberFormat="1" applyFont="1" applyFill="1" applyBorder="1" applyAlignment="1">
      <alignment vertical="center"/>
    </xf>
    <xf numFmtId="0" fontId="14" fillId="2" borderId="0" xfId="13" quotePrefix="1" applyNumberFormat="1" applyFont="1" applyFill="1" applyAlignment="1">
      <alignment vertical="center"/>
    </xf>
    <xf numFmtId="0" fontId="18" fillId="3" borderId="3" xfId="13" quotePrefix="1" applyNumberFormat="1" applyFont="1" applyFill="1" applyBorder="1" applyAlignment="1">
      <alignment horizontal="center" vertical="center"/>
    </xf>
    <xf numFmtId="0" fontId="19" fillId="2" borderId="2" xfId="13" applyNumberFormat="1" applyFont="1" applyFill="1" applyBorder="1" applyAlignment="1">
      <alignment vertical="center"/>
    </xf>
    <xf numFmtId="176" fontId="14" fillId="2" borderId="4" xfId="2" applyNumberFormat="1" applyFont="1" applyFill="1" applyBorder="1" applyAlignment="1">
      <alignment vertical="center"/>
    </xf>
    <xf numFmtId="0" fontId="14" fillId="2" borderId="5" xfId="13" applyNumberFormat="1" applyFont="1" applyFill="1" applyBorder="1" applyAlignment="1">
      <alignment horizontal="center" vertical="center"/>
    </xf>
    <xf numFmtId="0" fontId="14" fillId="2" borderId="0" xfId="13" applyNumberFormat="1" applyFont="1" applyFill="1" applyAlignment="1">
      <alignment vertical="center" textRotation="255"/>
    </xf>
    <xf numFmtId="176" fontId="14" fillId="2" borderId="6" xfId="2" applyNumberFormat="1" applyFont="1" applyFill="1" applyBorder="1" applyAlignment="1">
      <alignment vertical="center"/>
    </xf>
    <xf numFmtId="0" fontId="14" fillId="2" borderId="7" xfId="13" applyNumberFormat="1" applyFont="1" applyFill="1" applyBorder="1" applyAlignment="1">
      <alignment horizontal="center" vertical="center"/>
    </xf>
    <xf numFmtId="176" fontId="14" fillId="2" borderId="6" xfId="2" quotePrefix="1" applyNumberFormat="1" applyFont="1" applyFill="1" applyBorder="1" applyAlignment="1">
      <alignment vertical="center"/>
    </xf>
    <xf numFmtId="176" fontId="14" fillId="2" borderId="7" xfId="2" quotePrefix="1" applyNumberFormat="1" applyFont="1" applyFill="1" applyBorder="1" applyAlignment="1">
      <alignment vertical="center"/>
    </xf>
    <xf numFmtId="0" fontId="14" fillId="2" borderId="0" xfId="10" applyNumberFormat="1" applyFont="1" applyFill="1"/>
    <xf numFmtId="0" fontId="14" fillId="2" borderId="0" xfId="10" applyNumberFormat="1" applyFont="1" applyFill="1" applyAlignment="1">
      <alignment vertical="center"/>
    </xf>
    <xf numFmtId="0" fontId="14" fillId="2" borderId="2" xfId="10" applyNumberFormat="1" applyFont="1" applyFill="1" applyBorder="1" applyAlignment="1">
      <alignment vertical="center"/>
    </xf>
    <xf numFmtId="0" fontId="19" fillId="2" borderId="0" xfId="13" applyNumberFormat="1" applyFont="1" applyFill="1" applyAlignment="1">
      <alignment vertical="center"/>
    </xf>
    <xf numFmtId="0" fontId="14" fillId="0" borderId="0" xfId="13" applyNumberFormat="1" applyFont="1"/>
    <xf numFmtId="0" fontId="14" fillId="2" borderId="8" xfId="13" applyNumberFormat="1" applyFont="1" applyFill="1" applyBorder="1" applyAlignment="1">
      <alignment vertical="center"/>
    </xf>
    <xf numFmtId="0" fontId="14" fillId="2" borderId="9" xfId="13" applyNumberFormat="1" applyFont="1" applyFill="1" applyBorder="1" applyAlignment="1">
      <alignment vertical="center"/>
    </xf>
    <xf numFmtId="0" fontId="14" fillId="2" borderId="9" xfId="13" quotePrefix="1" applyNumberFormat="1" applyFont="1" applyFill="1" applyBorder="1" applyAlignment="1">
      <alignment horizontal="left" vertical="center"/>
    </xf>
    <xf numFmtId="0" fontId="20" fillId="0" borderId="10" xfId="0" applyNumberFormat="1" applyFont="1" applyBorder="1" applyAlignment="1">
      <alignment vertical="center"/>
    </xf>
    <xf numFmtId="0" fontId="14" fillId="0" borderId="10" xfId="9" applyNumberFormat="1" applyFont="1" applyBorder="1" applyAlignment="1">
      <alignment vertical="center"/>
    </xf>
    <xf numFmtId="41" fontId="14" fillId="0" borderId="10" xfId="4" applyNumberFormat="1" applyFont="1" applyBorder="1" applyAlignment="1">
      <alignment vertical="center"/>
    </xf>
    <xf numFmtId="0" fontId="14" fillId="0" borderId="10" xfId="9" applyNumberFormat="1" applyFont="1" applyBorder="1" applyAlignment="1">
      <alignment horizontal="center" vertical="center"/>
    </xf>
    <xf numFmtId="0" fontId="21" fillId="3" borderId="11" xfId="9" applyNumberFormat="1" applyFont="1" applyFill="1" applyBorder="1" applyAlignment="1">
      <alignment horizontal="center" vertical="center"/>
    </xf>
    <xf numFmtId="41" fontId="22" fillId="0" borderId="12" xfId="4" applyNumberFormat="1" applyFont="1" applyBorder="1" applyAlignment="1">
      <alignment vertical="center"/>
    </xf>
    <xf numFmtId="10" fontId="22" fillId="0" borderId="12" xfId="9" applyNumberFormat="1" applyFont="1" applyBorder="1" applyAlignment="1">
      <alignment horizontal="center" vertical="center"/>
    </xf>
    <xf numFmtId="0" fontId="22" fillId="0" borderId="5" xfId="9" applyNumberFormat="1" applyFont="1" applyBorder="1" applyAlignment="1">
      <alignment vertical="center"/>
    </xf>
    <xf numFmtId="41" fontId="22" fillId="0" borderId="13" xfId="4" applyNumberFormat="1" applyFont="1" applyBorder="1" applyAlignment="1">
      <alignment vertical="center"/>
    </xf>
    <xf numFmtId="0" fontId="22" fillId="0" borderId="13" xfId="9" applyNumberFormat="1" applyFont="1" applyBorder="1" applyAlignment="1">
      <alignment horizontal="center" vertical="center"/>
    </xf>
    <xf numFmtId="0" fontId="22" fillId="0" borderId="7" xfId="9" applyNumberFormat="1" applyFont="1" applyBorder="1" applyAlignment="1">
      <alignment vertical="center"/>
    </xf>
    <xf numFmtId="10" fontId="22" fillId="0" borderId="13" xfId="9" applyNumberFormat="1" applyFont="1" applyBorder="1" applyAlignment="1">
      <alignment horizontal="center" vertical="center"/>
    </xf>
    <xf numFmtId="0" fontId="22" fillId="0" borderId="7" xfId="9" applyNumberFormat="1" applyFont="1" applyBorder="1" applyAlignment="1">
      <alignment horizontal="left" vertical="center" indent="1"/>
    </xf>
    <xf numFmtId="41" fontId="21" fillId="0" borderId="14" xfId="4" applyNumberFormat="1" applyFont="1" applyBorder="1" applyAlignment="1">
      <alignment vertical="center"/>
    </xf>
    <xf numFmtId="0" fontId="22" fillId="0" borderId="14" xfId="9" applyNumberFormat="1" applyFont="1" applyBorder="1" applyAlignment="1">
      <alignment horizontal="center" vertical="center"/>
    </xf>
    <xf numFmtId="0" fontId="22" fillId="0" borderId="15" xfId="9" applyNumberFormat="1" applyFont="1" applyBorder="1" applyAlignment="1">
      <alignment vertical="center"/>
    </xf>
    <xf numFmtId="41" fontId="23" fillId="0" borderId="0" xfId="3" applyNumberFormat="1" applyFont="1" applyAlignment="1">
      <alignment vertical="center"/>
    </xf>
    <xf numFmtId="41" fontId="23" fillId="0" borderId="0" xfId="3" applyNumberFormat="1" applyFont="1" applyAlignment="1">
      <alignment horizontal="center" vertical="center"/>
    </xf>
    <xf numFmtId="41" fontId="12" fillId="0" borderId="0" xfId="3" applyNumberFormat="1" applyFont="1" applyAlignment="1">
      <alignment vertical="center"/>
    </xf>
    <xf numFmtId="41" fontId="24" fillId="3" borderId="13" xfId="3" applyNumberFormat="1" applyFont="1" applyFill="1" applyBorder="1" applyAlignment="1">
      <alignment horizontal="center" vertical="center"/>
    </xf>
    <xf numFmtId="41" fontId="24" fillId="0" borderId="16" xfId="3" applyNumberFormat="1" applyFont="1" applyBorder="1" applyAlignment="1">
      <alignment vertical="center"/>
    </xf>
    <xf numFmtId="41" fontId="25" fillId="0" borderId="13" xfId="3" applyNumberFormat="1" applyFont="1" applyBorder="1" applyAlignment="1">
      <alignment vertical="center"/>
    </xf>
    <xf numFmtId="41" fontId="25" fillId="0" borderId="13" xfId="3" applyNumberFormat="1" applyFont="1" applyBorder="1" applyAlignment="1">
      <alignment horizontal="center" vertical="center"/>
    </xf>
    <xf numFmtId="41" fontId="25" fillId="0" borderId="16" xfId="3" applyNumberFormat="1" applyFont="1" applyBorder="1" applyAlignment="1">
      <alignment vertical="center"/>
    </xf>
    <xf numFmtId="41" fontId="25" fillId="0" borderId="16" xfId="3" applyNumberFormat="1" applyFont="1" applyBorder="1" applyAlignment="1">
      <alignment horizontal="left" vertical="center"/>
    </xf>
    <xf numFmtId="41" fontId="25" fillId="0" borderId="13" xfId="3" applyNumberFormat="1" applyFont="1" applyFill="1" applyBorder="1" applyAlignment="1">
      <alignment vertical="center"/>
    </xf>
    <xf numFmtId="41" fontId="24" fillId="0" borderId="17" xfId="3" applyNumberFormat="1" applyFont="1" applyBorder="1" applyAlignment="1">
      <alignment horizontal="left" vertical="center"/>
    </xf>
    <xf numFmtId="41" fontId="24" fillId="0" borderId="14" xfId="3" applyNumberFormat="1" applyFont="1" applyBorder="1" applyAlignment="1">
      <alignment vertical="center"/>
    </xf>
    <xf numFmtId="41" fontId="25" fillId="0" borderId="14" xfId="3" applyNumberFormat="1" applyFont="1" applyBorder="1" applyAlignment="1">
      <alignment horizontal="center" vertical="center"/>
    </xf>
    <xf numFmtId="41" fontId="25" fillId="0" borderId="14" xfId="3" applyNumberFormat="1" applyFont="1" applyBorder="1" applyAlignment="1">
      <alignment vertical="center"/>
    </xf>
    <xf numFmtId="41" fontId="24" fillId="0" borderId="13" xfId="3" applyNumberFormat="1" applyFont="1" applyBorder="1" applyAlignment="1">
      <alignment horizontal="center" vertical="center"/>
    </xf>
    <xf numFmtId="41" fontId="26" fillId="0" borderId="0" xfId="3" applyNumberFormat="1" applyFont="1" applyAlignment="1">
      <alignment vertical="center"/>
    </xf>
    <xf numFmtId="0" fontId="14" fillId="2" borderId="0" xfId="13" applyNumberFormat="1" applyFont="1" applyFill="1" applyAlignment="1">
      <alignment horizontal="center" vertical="center"/>
    </xf>
    <xf numFmtId="0" fontId="14" fillId="2" borderId="0" xfId="13" quotePrefix="1" applyNumberFormat="1" applyFont="1" applyFill="1" applyAlignment="1">
      <alignment horizontal="left" vertical="center"/>
    </xf>
    <xf numFmtId="0" fontId="19" fillId="2" borderId="18" xfId="13" quotePrefix="1" applyNumberFormat="1" applyFont="1" applyFill="1" applyBorder="1" applyAlignment="1">
      <alignment horizontal="center" vertical="center"/>
    </xf>
    <xf numFmtId="0" fontId="19" fillId="2" borderId="13" xfId="13" quotePrefix="1" applyNumberFormat="1" applyFont="1" applyFill="1" applyBorder="1" applyAlignment="1">
      <alignment horizontal="center" vertical="center"/>
    </xf>
    <xf numFmtId="0" fontId="14" fillId="2" borderId="9" xfId="13" quotePrefix="1" applyNumberFormat="1" applyFont="1" applyFill="1" applyBorder="1" applyAlignment="1">
      <alignment vertical="center"/>
    </xf>
    <xf numFmtId="0" fontId="19" fillId="2" borderId="9" xfId="13" applyNumberFormat="1" applyFont="1" applyFill="1" applyBorder="1" applyAlignment="1">
      <alignment vertical="center"/>
    </xf>
    <xf numFmtId="0" fontId="19" fillId="2" borderId="19" xfId="13" applyNumberFormat="1" applyFont="1" applyFill="1" applyBorder="1" applyAlignment="1">
      <alignment vertical="center"/>
    </xf>
    <xf numFmtId="0" fontId="3" fillId="0" borderId="0" xfId="6" applyNumberFormat="1"/>
    <xf numFmtId="183" fontId="3" fillId="0" borderId="20" xfId="6" applyNumberFormat="1" applyBorder="1" applyAlignment="1">
      <alignment horizontal="center" vertical="center"/>
    </xf>
    <xf numFmtId="0" fontId="25" fillId="0" borderId="0" xfId="6" applyNumberFormat="1" applyFont="1" applyAlignment="1">
      <alignment vertical="center"/>
    </xf>
    <xf numFmtId="183" fontId="25" fillId="0" borderId="20" xfId="6" applyNumberFormat="1" applyFont="1" applyBorder="1" applyAlignment="1">
      <alignment horizontal="center" vertical="center"/>
    </xf>
    <xf numFmtId="41" fontId="27" fillId="0" borderId="0" xfId="3" applyNumberFormat="1" applyFont="1" applyAlignment="1">
      <alignment vertical="center"/>
    </xf>
    <xf numFmtId="183" fontId="3" fillId="0" borderId="20" xfId="6" applyNumberFormat="1" applyFont="1" applyBorder="1"/>
    <xf numFmtId="0" fontId="3" fillId="0" borderId="0" xfId="5" applyNumberFormat="1" applyFont="1"/>
    <xf numFmtId="0" fontId="3" fillId="0" borderId="16" xfId="5" applyNumberFormat="1" applyFont="1" applyBorder="1" applyAlignment="1">
      <alignment horizontal="center" vertical="center"/>
    </xf>
    <xf numFmtId="0" fontId="3" fillId="0" borderId="13" xfId="5" applyNumberFormat="1" applyFont="1" applyBorder="1" applyAlignment="1">
      <alignment horizontal="center" vertical="center"/>
    </xf>
    <xf numFmtId="0" fontId="3" fillId="0" borderId="7" xfId="5" applyNumberFormat="1" applyFont="1" applyBorder="1" applyAlignment="1">
      <alignment horizontal="center" vertical="center"/>
    </xf>
    <xf numFmtId="0" fontId="3" fillId="0" borderId="16" xfId="5" applyNumberFormat="1" applyFont="1" applyBorder="1" applyAlignment="1">
      <alignment vertical="center"/>
    </xf>
    <xf numFmtId="0" fontId="3" fillId="0" borderId="13" xfId="5" applyNumberFormat="1" applyFont="1" applyBorder="1" applyAlignment="1">
      <alignment horizontal="center" vertical="center" shrinkToFit="1"/>
    </xf>
    <xf numFmtId="0" fontId="3" fillId="0" borderId="13" xfId="5" applyNumberFormat="1" applyFont="1" applyBorder="1" applyAlignment="1">
      <alignment vertical="center" shrinkToFit="1"/>
    </xf>
    <xf numFmtId="0" fontId="3" fillId="0" borderId="16" xfId="5" applyNumberFormat="1" applyFont="1" applyBorder="1" applyAlignment="1">
      <alignment vertical="center" shrinkToFit="1"/>
    </xf>
    <xf numFmtId="186" fontId="3" fillId="0" borderId="7" xfId="5" applyNumberFormat="1" applyFont="1" applyBorder="1" applyAlignment="1">
      <alignment horizontal="center" vertical="center"/>
    </xf>
    <xf numFmtId="0" fontId="3" fillId="0" borderId="13" xfId="5" applyNumberFormat="1" applyFont="1" applyBorder="1" applyAlignment="1">
      <alignment vertical="center"/>
    </xf>
    <xf numFmtId="186" fontId="3" fillId="0" borderId="0" xfId="5" applyNumberFormat="1" applyFont="1"/>
    <xf numFmtId="183" fontId="3" fillId="0" borderId="20" xfId="6" applyNumberFormat="1" applyFont="1" applyBorder="1" applyAlignment="1">
      <alignment horizontal="center" vertical="center"/>
    </xf>
    <xf numFmtId="183" fontId="3" fillId="0" borderId="20" xfId="6" applyNumberFormat="1" applyFont="1" applyBorder="1" applyAlignment="1">
      <alignment vertical="center"/>
    </xf>
    <xf numFmtId="0" fontId="2" fillId="0" borderId="0" xfId="5" applyNumberFormat="1"/>
    <xf numFmtId="3" fontId="28" fillId="0" borderId="21" xfId="5" applyNumberFormat="1" applyFont="1" applyBorder="1" applyAlignment="1">
      <alignment horizontal="center" vertical="center"/>
    </xf>
    <xf numFmtId="3" fontId="28" fillId="0" borderId="22" xfId="5" applyNumberFormat="1" applyFont="1" applyBorder="1" applyAlignment="1">
      <alignment horizontal="center" vertical="center"/>
    </xf>
    <xf numFmtId="3" fontId="28" fillId="0" borderId="23" xfId="5" applyNumberFormat="1" applyFont="1" applyBorder="1" applyAlignment="1">
      <alignment horizontal="center" vertical="center"/>
    </xf>
    <xf numFmtId="3" fontId="28" fillId="0" borderId="24" xfId="5" applyNumberFormat="1" applyFont="1" applyBorder="1" applyAlignment="1">
      <alignment horizontal="center" vertical="center"/>
    </xf>
    <xf numFmtId="3" fontId="28" fillId="0" borderId="25" xfId="5" applyNumberFormat="1" applyFont="1" applyBorder="1" applyAlignment="1">
      <alignment horizontal="left" vertical="center"/>
    </xf>
    <xf numFmtId="3" fontId="28" fillId="0" borderId="26" xfId="5" applyNumberFormat="1" applyFont="1" applyBorder="1" applyAlignment="1">
      <alignment horizontal="left" vertical="center"/>
    </xf>
    <xf numFmtId="3" fontId="3" fillId="0" borderId="27" xfId="5" applyNumberFormat="1" applyFont="1" applyBorder="1" applyAlignment="1">
      <alignment vertical="center"/>
    </xf>
    <xf numFmtId="3" fontId="3" fillId="0" borderId="12" xfId="5" applyNumberFormat="1" applyFont="1" applyBorder="1" applyAlignment="1">
      <alignment horizontal="right" vertical="center"/>
    </xf>
    <xf numFmtId="3" fontId="3" fillId="0" borderId="26" xfId="5" applyNumberFormat="1" applyFont="1" applyBorder="1" applyAlignment="1">
      <alignment horizontal="right" vertical="center"/>
    </xf>
    <xf numFmtId="3" fontId="3" fillId="0" borderId="25" xfId="5" applyNumberFormat="1" applyFont="1" applyBorder="1" applyAlignment="1">
      <alignment horizontal="left" vertical="center"/>
    </xf>
    <xf numFmtId="3" fontId="3" fillId="0" borderId="26" xfId="5" applyNumberFormat="1" applyFont="1" applyBorder="1" applyAlignment="1">
      <alignment horizontal="left" vertical="center"/>
    </xf>
    <xf numFmtId="3" fontId="3" fillId="0" borderId="12" xfId="5" applyNumberFormat="1" applyFont="1" applyBorder="1" applyAlignment="1">
      <alignment vertical="center"/>
    </xf>
    <xf numFmtId="3" fontId="3" fillId="0" borderId="26" xfId="5" applyNumberFormat="1" applyFont="1" applyBorder="1" applyAlignment="1">
      <alignment vertical="center"/>
    </xf>
    <xf numFmtId="3" fontId="3" fillId="0" borderId="28" xfId="5" applyNumberFormat="1" applyFont="1" applyBorder="1" applyAlignment="1">
      <alignment horizontal="left" vertical="center"/>
    </xf>
    <xf numFmtId="189" fontId="3" fillId="0" borderId="26" xfId="5" applyNumberFormat="1" applyFont="1" applyBorder="1" applyAlignment="1">
      <alignment vertical="center"/>
    </xf>
    <xf numFmtId="3" fontId="3" fillId="0" borderId="29" xfId="5" applyNumberFormat="1" applyFont="1" applyBorder="1" applyAlignment="1">
      <alignment horizontal="left" vertical="center"/>
    </xf>
    <xf numFmtId="3" fontId="3" fillId="0" borderId="30" xfId="5" applyNumberFormat="1" applyFont="1" applyBorder="1" applyAlignment="1">
      <alignment horizontal="left" vertical="center"/>
    </xf>
    <xf numFmtId="3" fontId="3" fillId="0" borderId="31" xfId="5" applyNumberFormat="1" applyFont="1" applyBorder="1" applyAlignment="1">
      <alignment vertical="center"/>
    </xf>
    <xf numFmtId="3" fontId="3" fillId="0" borderId="32" xfId="5" applyNumberFormat="1" applyFont="1" applyBorder="1" applyAlignment="1">
      <alignment vertical="center"/>
    </xf>
    <xf numFmtId="3" fontId="3" fillId="0" borderId="30" xfId="5" applyNumberFormat="1" applyFont="1" applyBorder="1" applyAlignment="1">
      <alignment vertical="center"/>
    </xf>
    <xf numFmtId="3" fontId="3" fillId="0" borderId="16" xfId="5" applyNumberFormat="1" applyFont="1" applyBorder="1" applyAlignment="1">
      <alignment horizontal="left" vertical="center"/>
    </xf>
    <xf numFmtId="3" fontId="3" fillId="0" borderId="6" xfId="5" applyNumberFormat="1" applyFont="1" applyBorder="1" applyAlignment="1">
      <alignment horizontal="left" vertical="center"/>
    </xf>
    <xf numFmtId="3" fontId="3" fillId="0" borderId="33" xfId="5" applyNumberFormat="1" applyFont="1" applyBorder="1" applyAlignment="1">
      <alignment vertical="center"/>
    </xf>
    <xf numFmtId="3" fontId="3" fillId="0" borderId="13" xfId="5" applyNumberFormat="1" applyFont="1" applyBorder="1" applyAlignment="1">
      <alignment vertical="center"/>
    </xf>
    <xf numFmtId="3" fontId="3" fillId="0" borderId="6" xfId="5" applyNumberFormat="1" applyFont="1" applyBorder="1" applyAlignment="1">
      <alignment vertical="center"/>
    </xf>
    <xf numFmtId="189" fontId="3" fillId="0" borderId="6" xfId="5" applyNumberFormat="1" applyFont="1" applyBorder="1" applyAlignment="1">
      <alignment vertical="center"/>
    </xf>
    <xf numFmtId="3" fontId="3" fillId="0" borderId="34" xfId="5" applyNumberFormat="1" applyFont="1" applyBorder="1" applyAlignment="1">
      <alignment horizontal="left" vertical="center"/>
    </xf>
    <xf numFmtId="3" fontId="28" fillId="0" borderId="16" xfId="5" applyNumberFormat="1" applyFont="1" applyBorder="1" applyAlignment="1">
      <alignment horizontal="left" vertical="center"/>
    </xf>
    <xf numFmtId="3" fontId="28" fillId="0" borderId="6" xfId="5" applyNumberFormat="1" applyFont="1" applyBorder="1" applyAlignment="1">
      <alignment horizontal="left" vertical="center"/>
    </xf>
    <xf numFmtId="3" fontId="3" fillId="0" borderId="13" xfId="5" applyNumberFormat="1" applyFont="1" applyBorder="1" applyAlignment="1">
      <alignment horizontal="right" vertical="center"/>
    </xf>
    <xf numFmtId="3" fontId="3" fillId="0" borderId="6" xfId="5" applyNumberFormat="1" applyFont="1" applyBorder="1" applyAlignment="1">
      <alignment horizontal="right" vertical="center"/>
    </xf>
    <xf numFmtId="3" fontId="3" fillId="0" borderId="17" xfId="5" applyNumberFormat="1" applyFont="1" applyBorder="1" applyAlignment="1">
      <alignment horizontal="left" vertical="center"/>
    </xf>
    <xf numFmtId="3" fontId="3" fillId="0" borderId="35" xfId="5" applyNumberFormat="1" applyFont="1" applyBorder="1" applyAlignment="1">
      <alignment horizontal="left" vertical="center"/>
    </xf>
    <xf numFmtId="3" fontId="3" fillId="0" borderId="36" xfId="5" applyNumberFormat="1" applyFont="1" applyBorder="1" applyAlignment="1">
      <alignment vertical="center"/>
    </xf>
    <xf numFmtId="3" fontId="3" fillId="0" borderId="14" xfId="5" applyNumberFormat="1" applyFont="1" applyBorder="1" applyAlignment="1">
      <alignment vertical="center"/>
    </xf>
    <xf numFmtId="3" fontId="3" fillId="0" borderId="35" xfId="5" applyNumberFormat="1" applyFont="1" applyBorder="1" applyAlignment="1">
      <alignment vertical="center"/>
    </xf>
    <xf numFmtId="3" fontId="3" fillId="0" borderId="37" xfId="5" applyNumberFormat="1" applyFont="1" applyBorder="1" applyAlignment="1">
      <alignment horizontal="left" vertical="center"/>
    </xf>
    <xf numFmtId="183" fontId="3" fillId="0" borderId="20" xfId="7" applyNumberFormat="1" applyBorder="1" applyAlignment="1">
      <alignment vertical="center"/>
    </xf>
    <xf numFmtId="10" fontId="22" fillId="0" borderId="7" xfId="9" applyNumberFormat="1" applyFont="1" applyBorder="1" applyAlignment="1">
      <alignment horizontal="left" vertical="center" indent="1"/>
    </xf>
    <xf numFmtId="0" fontId="22" fillId="0" borderId="7" xfId="9" applyNumberFormat="1" applyFont="1" applyBorder="1" applyAlignment="1">
      <alignment horizontal="left" vertical="center" indent="1" shrinkToFit="1"/>
    </xf>
    <xf numFmtId="177" fontId="3" fillId="0" borderId="20" xfId="1" applyNumberFormat="1" applyFont="1" applyBorder="1" applyAlignment="1">
      <alignment vertical="center"/>
    </xf>
    <xf numFmtId="186" fontId="3" fillId="0" borderId="7" xfId="0" applyNumberFormat="1" applyFont="1" applyBorder="1" applyAlignment="1">
      <alignment horizontal="center" vertical="center"/>
    </xf>
    <xf numFmtId="0" fontId="3" fillId="0" borderId="0" xfId="7" applyNumberFormat="1"/>
    <xf numFmtId="183" fontId="3" fillId="0" borderId="20" xfId="7" applyNumberFormat="1" applyBorder="1" applyAlignment="1">
      <alignment horizontal="center" vertical="center"/>
    </xf>
    <xf numFmtId="183" fontId="3" fillId="0" borderId="20" xfId="7" applyNumberFormat="1" applyBorder="1" applyAlignment="1">
      <alignment horizontal="center" vertical="center" wrapText="1"/>
    </xf>
    <xf numFmtId="183" fontId="3" fillId="0" borderId="20" xfId="7" applyNumberFormat="1" applyBorder="1"/>
    <xf numFmtId="185" fontId="3" fillId="0" borderId="20" xfId="7" applyNumberFormat="1" applyBorder="1"/>
    <xf numFmtId="183" fontId="3" fillId="0" borderId="20" xfId="7" applyNumberFormat="1" applyBorder="1" applyAlignment="1">
      <alignment wrapText="1"/>
    </xf>
    <xf numFmtId="0" fontId="3" fillId="0" borderId="0" xfId="6" applyNumberFormat="1" applyFont="1"/>
    <xf numFmtId="0" fontId="3" fillId="0" borderId="0" xfId="6" applyNumberFormat="1" applyFont="1" applyAlignment="1">
      <alignment vertical="center"/>
    </xf>
    <xf numFmtId="185" fontId="3" fillId="0" borderId="20" xfId="6" applyNumberFormat="1" applyFont="1" applyBorder="1" applyAlignment="1">
      <alignment vertical="center"/>
    </xf>
    <xf numFmtId="0" fontId="3" fillId="0" borderId="13" xfId="0" applyNumberFormat="1" applyFont="1" applyBorder="1" applyAlignment="1">
      <alignment horizontal="center" vertical="center" shrinkToFit="1"/>
    </xf>
    <xf numFmtId="185" fontId="3" fillId="0" borderId="20" xfId="7" applyNumberFormat="1" applyBorder="1" applyAlignment="1">
      <alignment horizontal="center" vertical="center"/>
    </xf>
    <xf numFmtId="0" fontId="3" fillId="0" borderId="20" xfId="7" applyNumberFormat="1" applyBorder="1"/>
    <xf numFmtId="0" fontId="3" fillId="2" borderId="10" xfId="11" applyNumberFormat="1" applyFont="1" applyFill="1" applyBorder="1"/>
    <xf numFmtId="183" fontId="3" fillId="0" borderId="38" xfId="11" applyNumberFormat="1" applyFont="1" applyBorder="1" applyAlignment="1">
      <alignment horizontal="center" vertical="center"/>
    </xf>
    <xf numFmtId="183" fontId="3" fillId="0" borderId="39" xfId="11" applyNumberFormat="1" applyFont="1" applyBorder="1" applyAlignment="1">
      <alignment horizontal="center" vertical="center"/>
    </xf>
    <xf numFmtId="183" fontId="3" fillId="0" borderId="24" xfId="11" applyNumberFormat="1" applyFont="1" applyBorder="1" applyAlignment="1">
      <alignment horizontal="center" vertical="center"/>
    </xf>
    <xf numFmtId="183" fontId="3" fillId="0" borderId="20" xfId="11" applyNumberFormat="1" applyFont="1" applyBorder="1" applyAlignment="1">
      <alignment horizontal="center" vertical="center"/>
    </xf>
    <xf numFmtId="183" fontId="3" fillId="0" borderId="40" xfId="11" applyNumberFormat="1" applyFont="1" applyBorder="1"/>
    <xf numFmtId="183" fontId="3" fillId="0" borderId="41" xfId="11" applyNumberFormat="1" applyFont="1" applyBorder="1"/>
    <xf numFmtId="183" fontId="3" fillId="0" borderId="42" xfId="11" applyNumberFormat="1" applyFont="1" applyBorder="1"/>
    <xf numFmtId="183" fontId="3" fillId="0" borderId="43" xfId="11" applyNumberFormat="1" applyFont="1" applyBorder="1"/>
    <xf numFmtId="183" fontId="3" fillId="0" borderId="44" xfId="11" applyNumberFormat="1" applyFont="1" applyBorder="1"/>
    <xf numFmtId="183" fontId="3" fillId="0" borderId="0" xfId="11" applyNumberFormat="1" applyFont="1"/>
    <xf numFmtId="183" fontId="3" fillId="0" borderId="45" xfId="11" applyNumberFormat="1" applyFont="1" applyBorder="1"/>
    <xf numFmtId="0" fontId="3" fillId="0" borderId="0" xfId="5" applyNumberFormat="1" applyFont="1" applyAlignment="1">
      <alignment horizontal="right" vertical="center"/>
    </xf>
    <xf numFmtId="178" fontId="3" fillId="0" borderId="0" xfId="8" applyNumberFormat="1" applyFont="1" applyAlignment="1">
      <alignment vertical="center"/>
    </xf>
    <xf numFmtId="41" fontId="3" fillId="0" borderId="0" xfId="3" applyNumberFormat="1" applyFont="1" applyBorder="1"/>
    <xf numFmtId="182" fontId="3" fillId="0" borderId="0" xfId="11" applyNumberFormat="1" applyFont="1"/>
    <xf numFmtId="186" fontId="3" fillId="0" borderId="0" xfId="11" applyNumberFormat="1" applyFont="1"/>
    <xf numFmtId="178" fontId="3" fillId="0" borderId="45" xfId="8" applyNumberFormat="1" applyFont="1" applyBorder="1" applyAlignment="1">
      <alignment vertical="center"/>
    </xf>
    <xf numFmtId="183" fontId="3" fillId="0" borderId="46" xfId="11" applyNumberFormat="1" applyFont="1" applyBorder="1"/>
    <xf numFmtId="183" fontId="3" fillId="0" borderId="10" xfId="11" applyNumberFormat="1" applyFont="1" applyBorder="1"/>
    <xf numFmtId="183" fontId="3" fillId="0" borderId="47" xfId="11" applyNumberFormat="1" applyFont="1" applyBorder="1"/>
    <xf numFmtId="183" fontId="3" fillId="0" borderId="48" xfId="11" applyNumberFormat="1" applyFont="1" applyBorder="1"/>
    <xf numFmtId="178" fontId="3" fillId="0" borderId="44" xfId="8" applyNumberFormat="1" applyFont="1" applyBorder="1" applyAlignment="1">
      <alignment vertical="center"/>
    </xf>
    <xf numFmtId="0" fontId="3" fillId="0" borderId="0" xfId="11" applyNumberFormat="1" applyFont="1"/>
    <xf numFmtId="185" fontId="3" fillId="0" borderId="20" xfId="7" applyNumberFormat="1" applyBorder="1" applyAlignment="1">
      <alignment vertical="center"/>
    </xf>
    <xf numFmtId="183" fontId="3" fillId="0" borderId="20" xfId="7" applyNumberFormat="1" applyBorder="1" applyAlignment="1">
      <alignment vertical="center" wrapText="1"/>
    </xf>
    <xf numFmtId="0" fontId="3" fillId="0" borderId="0" xfId="7" applyNumberFormat="1" applyAlignment="1">
      <alignment vertical="center"/>
    </xf>
    <xf numFmtId="0" fontId="3" fillId="0" borderId="20" xfId="7" applyNumberFormat="1" applyBorder="1" applyAlignment="1">
      <alignment vertical="center"/>
    </xf>
    <xf numFmtId="0" fontId="0" fillId="0" borderId="40" xfId="0" applyNumberFormat="1" applyBorder="1" applyAlignment="1"/>
    <xf numFmtId="0" fontId="0" fillId="0" borderId="41" xfId="0" applyNumberFormat="1" applyBorder="1" applyAlignment="1"/>
    <xf numFmtId="0" fontId="0" fillId="0" borderId="42" xfId="0" applyNumberFormat="1" applyBorder="1" applyAlignment="1"/>
    <xf numFmtId="0" fontId="0" fillId="0" borderId="44" xfId="0" applyNumberFormat="1" applyBorder="1" applyAlignment="1"/>
    <xf numFmtId="0" fontId="0" fillId="0" borderId="45" xfId="0" applyNumberFormat="1" applyBorder="1" applyAlignment="1"/>
    <xf numFmtId="0" fontId="0" fillId="0" borderId="49" xfId="0" applyNumberFormat="1" applyBorder="1" applyAlignment="1">
      <alignment horizontal="center" vertical="center"/>
    </xf>
    <xf numFmtId="0" fontId="0" fillId="0" borderId="50" xfId="0" applyNumberFormat="1" applyBorder="1" applyAlignment="1"/>
    <xf numFmtId="0" fontId="0" fillId="0" borderId="0" xfId="0" applyNumberFormat="1" applyAlignment="1">
      <alignment horizontal="center" vertical="center"/>
    </xf>
    <xf numFmtId="0" fontId="0" fillId="0" borderId="49" xfId="0" applyNumberFormat="1" applyBorder="1" applyAlignment="1">
      <alignment horizontal="left" vertical="center"/>
    </xf>
    <xf numFmtId="190" fontId="0" fillId="0" borderId="49" xfId="0" applyNumberFormat="1" applyBorder="1" applyAlignment="1"/>
    <xf numFmtId="0" fontId="0" fillId="0" borderId="0" xfId="0" applyNumberFormat="1" applyAlignment="1">
      <alignment horizontal="left" vertical="center"/>
    </xf>
    <xf numFmtId="3" fontId="0" fillId="0" borderId="0" xfId="0" applyNumberFormat="1" applyAlignment="1">
      <alignment horizontal="right"/>
    </xf>
    <xf numFmtId="0" fontId="0" fillId="0" borderId="49" xfId="0" applyNumberFormat="1" applyBorder="1" applyAlignment="1"/>
    <xf numFmtId="0" fontId="0" fillId="0" borderId="31" xfId="0" applyNumberFormat="1" applyBorder="1" applyAlignment="1"/>
    <xf numFmtId="0" fontId="0" fillId="0" borderId="31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0" borderId="49" xfId="0" applyNumberFormat="1" applyBorder="1" applyAlignment="1">
      <alignment horizontal="center"/>
    </xf>
    <xf numFmtId="0" fontId="0" fillId="0" borderId="50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3" fontId="0" fillId="0" borderId="49" xfId="0" applyNumberFormat="1" applyBorder="1" applyAlignment="1"/>
    <xf numFmtId="0" fontId="0" fillId="0" borderId="51" xfId="0" applyNumberFormat="1" applyBorder="1" applyAlignment="1">
      <alignment horizontal="center" vertical="center"/>
    </xf>
    <xf numFmtId="0" fontId="0" fillId="0" borderId="27" xfId="0" applyNumberFormat="1" applyBorder="1" applyAlignment="1">
      <alignment horizontal="center" vertical="center"/>
    </xf>
    <xf numFmtId="0" fontId="0" fillId="0" borderId="26" xfId="0" applyNumberFormat="1" applyBorder="1" applyAlignment="1">
      <alignment horizontal="center" vertical="center"/>
    </xf>
    <xf numFmtId="0" fontId="0" fillId="0" borderId="46" xfId="0" applyNumberFormat="1" applyBorder="1" applyAlignment="1"/>
    <xf numFmtId="0" fontId="0" fillId="0" borderId="36" xfId="0" applyNumberFormat="1" applyBorder="1" applyAlignment="1"/>
    <xf numFmtId="0" fontId="0" fillId="0" borderId="10" xfId="0" applyNumberFormat="1" applyBorder="1" applyAlignment="1"/>
    <xf numFmtId="0" fontId="0" fillId="0" borderId="47" xfId="0" applyNumberFormat="1" applyBorder="1" applyAlignment="1"/>
    <xf numFmtId="176" fontId="14" fillId="2" borderId="35" xfId="2" quotePrefix="1" applyNumberFormat="1" applyFont="1" applyFill="1" applyBorder="1" applyAlignment="1">
      <alignment vertical="center"/>
    </xf>
    <xf numFmtId="0" fontId="14" fillId="2" borderId="15" xfId="13" applyNumberFormat="1" applyFont="1" applyFill="1" applyBorder="1" applyAlignment="1">
      <alignment horizontal="center" vertical="center"/>
    </xf>
    <xf numFmtId="186" fontId="3" fillId="0" borderId="0" xfId="5" applyNumberFormat="1" applyFont="1" applyAlignment="1">
      <alignment vertical="center"/>
    </xf>
    <xf numFmtId="0" fontId="3" fillId="0" borderId="0" xfId="6" applyNumberFormat="1" applyAlignment="1">
      <alignment vertical="center"/>
    </xf>
    <xf numFmtId="177" fontId="3" fillId="0" borderId="20" xfId="1" applyNumberFormat="1" applyFont="1" applyBorder="1" applyAlignment="1"/>
    <xf numFmtId="177" fontId="3" fillId="0" borderId="20" xfId="1" applyNumberFormat="1" applyFont="1" applyBorder="1" applyAlignment="1"/>
    <xf numFmtId="183" fontId="25" fillId="0" borderId="20" xfId="6" applyNumberFormat="1" applyFont="1" applyBorder="1" applyAlignment="1">
      <alignment vertical="center"/>
    </xf>
    <xf numFmtId="185" fontId="25" fillId="0" borderId="20" xfId="6" applyNumberFormat="1" applyFont="1" applyBorder="1" applyAlignment="1">
      <alignment vertical="center"/>
    </xf>
    <xf numFmtId="183" fontId="25" fillId="0" borderId="20" xfId="6" applyNumberFormat="1" applyFont="1" applyBorder="1" applyAlignment="1">
      <alignment vertical="center" wrapText="1"/>
    </xf>
    <xf numFmtId="186" fontId="25" fillId="0" borderId="20" xfId="6" applyNumberFormat="1" applyFont="1" applyBorder="1" applyAlignment="1">
      <alignment vertical="center"/>
    </xf>
    <xf numFmtId="186" fontId="25" fillId="0" borderId="20" xfId="7" applyNumberFormat="1" applyFont="1" applyBorder="1" applyAlignment="1">
      <alignment vertical="center"/>
    </xf>
    <xf numFmtId="0" fontId="25" fillId="0" borderId="0" xfId="6" applyNumberFormat="1" applyFont="1" applyAlignment="1">
      <alignment horizontal="center" vertical="center"/>
    </xf>
    <xf numFmtId="0" fontId="3" fillId="0" borderId="0" xfId="6" applyNumberFormat="1" applyAlignment="1">
      <alignment horizontal="center"/>
    </xf>
    <xf numFmtId="183" fontId="25" fillId="0" borderId="20" xfId="7" applyNumberFormat="1" applyFont="1" applyBorder="1" applyAlignment="1">
      <alignment horizontal="center" vertical="center"/>
    </xf>
    <xf numFmtId="3" fontId="3" fillId="0" borderId="52" xfId="5" applyNumberFormat="1" applyFont="1" applyBorder="1" applyAlignment="1">
      <alignment horizontal="left" vertical="center"/>
    </xf>
    <xf numFmtId="3" fontId="3" fillId="0" borderId="11" xfId="5" applyNumberFormat="1" applyFont="1" applyBorder="1" applyAlignment="1">
      <alignment horizontal="left" vertical="center"/>
    </xf>
    <xf numFmtId="188" fontId="3" fillId="0" borderId="0" xfId="5" applyNumberFormat="1" applyFont="1" applyAlignment="1">
      <alignment vertical="center"/>
    </xf>
    <xf numFmtId="3" fontId="3" fillId="0" borderId="0" xfId="5" applyNumberFormat="1" applyFont="1" applyAlignment="1">
      <alignment vertical="center"/>
    </xf>
    <xf numFmtId="3" fontId="3" fillId="0" borderId="53" xfId="5" applyNumberFormat="1" applyFont="1" applyBorder="1" applyAlignment="1">
      <alignment vertical="center"/>
    </xf>
    <xf numFmtId="3" fontId="3" fillId="0" borderId="11" xfId="5" applyNumberFormat="1" applyFont="1" applyBorder="1" applyAlignment="1">
      <alignment vertical="center"/>
    </xf>
    <xf numFmtId="189" fontId="3" fillId="0" borderId="11" xfId="5" applyNumberFormat="1" applyFont="1" applyBorder="1" applyAlignment="1">
      <alignment vertical="center"/>
    </xf>
    <xf numFmtId="3" fontId="3" fillId="0" borderId="45" xfId="5" applyNumberFormat="1" applyFont="1" applyBorder="1" applyAlignment="1">
      <alignment horizontal="left" vertical="center"/>
    </xf>
    <xf numFmtId="183" fontId="25" fillId="0" borderId="20" xfId="6" applyNumberFormat="1" applyFont="1" applyBorder="1" applyAlignment="1">
      <alignment horizontal="center" vertical="center" wrapText="1"/>
    </xf>
    <xf numFmtId="183" fontId="3" fillId="0" borderId="20" xfId="7" applyNumberFormat="1" applyBorder="1" applyAlignment="1">
      <alignment horizontal="left" vertical="center"/>
    </xf>
    <xf numFmtId="183" fontId="3" fillId="0" borderId="43" xfId="11" applyNumberFormat="1" applyFont="1" applyBorder="1" applyAlignment="1">
      <alignment vertical="center"/>
    </xf>
    <xf numFmtId="0" fontId="14" fillId="2" borderId="54" xfId="13" applyNumberFormat="1" applyFont="1" applyFill="1" applyBorder="1" applyAlignment="1">
      <alignment vertical="center"/>
    </xf>
    <xf numFmtId="0" fontId="14" fillId="2" borderId="31" xfId="13" applyNumberFormat="1" applyFont="1" applyFill="1" applyBorder="1" applyAlignment="1">
      <alignment vertical="center"/>
    </xf>
    <xf numFmtId="0" fontId="14" fillId="2" borderId="55" xfId="13" applyNumberFormat="1" applyFont="1" applyFill="1" applyBorder="1" applyAlignment="1">
      <alignment vertical="center"/>
    </xf>
    <xf numFmtId="186" fontId="3" fillId="0" borderId="44" xfId="5" applyNumberFormat="1" applyFont="1" applyBorder="1" applyAlignment="1">
      <alignment vertical="center"/>
    </xf>
    <xf numFmtId="0" fontId="25" fillId="0" borderId="0" xfId="7" applyNumberFormat="1" applyFont="1" applyAlignment="1">
      <alignment vertical="center"/>
    </xf>
    <xf numFmtId="183" fontId="25" fillId="0" borderId="20" xfId="7" applyNumberFormat="1" applyFont="1" applyBorder="1" applyAlignment="1">
      <alignment vertical="center"/>
    </xf>
    <xf numFmtId="185" fontId="25" fillId="0" borderId="20" xfId="7" applyNumberFormat="1" applyFont="1" applyBorder="1" applyAlignment="1">
      <alignment vertical="center"/>
    </xf>
    <xf numFmtId="183" fontId="24" fillId="4" borderId="20" xfId="6" applyNumberFormat="1" applyFont="1" applyFill="1" applyBorder="1" applyAlignment="1">
      <alignment vertical="center"/>
    </xf>
    <xf numFmtId="183" fontId="24" fillId="4" borderId="20" xfId="6" applyNumberFormat="1" applyFont="1" applyFill="1" applyBorder="1" applyAlignment="1">
      <alignment horizontal="center" vertical="center"/>
    </xf>
    <xf numFmtId="185" fontId="24" fillId="4" borderId="20" xfId="6" applyNumberFormat="1" applyFont="1" applyFill="1" applyBorder="1" applyAlignment="1">
      <alignment vertical="center"/>
    </xf>
    <xf numFmtId="183" fontId="24" fillId="4" borderId="20" xfId="6" applyNumberFormat="1" applyFont="1" applyFill="1" applyBorder="1" applyAlignment="1">
      <alignment vertical="center" wrapText="1"/>
    </xf>
    <xf numFmtId="0" fontId="25" fillId="4" borderId="0" xfId="6" applyNumberFormat="1" applyFont="1" applyFill="1" applyAlignment="1">
      <alignment vertical="center"/>
    </xf>
    <xf numFmtId="186" fontId="29" fillId="0" borderId="0" xfId="0" applyNumberFormat="1" applyFont="1" applyAlignment="1">
      <alignment vertical="center"/>
    </xf>
    <xf numFmtId="3" fontId="3" fillId="0" borderId="27" xfId="0" applyNumberFormat="1" applyFont="1" applyBorder="1" applyAlignment="1">
      <alignment vertical="center"/>
    </xf>
    <xf numFmtId="3" fontId="3" fillId="0" borderId="28" xfId="5" quotePrefix="1" applyNumberFormat="1" applyFont="1" applyBorder="1" applyAlignment="1">
      <alignment vertical="center"/>
    </xf>
    <xf numFmtId="41" fontId="24" fillId="0" borderId="16" xfId="3" applyNumberFormat="1" applyFont="1" applyBorder="1" applyAlignment="1">
      <alignment horizontal="left" vertical="center"/>
    </xf>
    <xf numFmtId="41" fontId="24" fillId="0" borderId="13" xfId="3" applyNumberFormat="1" applyFont="1" applyBorder="1" applyAlignment="1">
      <alignment vertical="center"/>
    </xf>
    <xf numFmtId="0" fontId="14" fillId="2" borderId="0" xfId="10" quotePrefix="1" applyNumberFormat="1" applyFont="1" applyFill="1" applyAlignment="1">
      <alignment horizontal="left" vertical="center"/>
    </xf>
    <xf numFmtId="3" fontId="3" fillId="0" borderId="25" xfId="0" applyNumberFormat="1" applyFont="1" applyBorder="1" applyAlignment="1">
      <alignment horizontal="left" vertical="center"/>
    </xf>
    <xf numFmtId="3" fontId="3" fillId="0" borderId="26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vertical="center"/>
    </xf>
    <xf numFmtId="3" fontId="3" fillId="0" borderId="26" xfId="0" applyNumberFormat="1" applyFont="1" applyBorder="1" applyAlignment="1">
      <alignment vertical="center"/>
    </xf>
    <xf numFmtId="3" fontId="3" fillId="0" borderId="28" xfId="0" applyNumberFormat="1" applyFont="1" applyBorder="1" applyAlignment="1">
      <alignment horizontal="left" vertical="center"/>
    </xf>
    <xf numFmtId="189" fontId="3" fillId="0" borderId="26" xfId="0" applyNumberFormat="1" applyFont="1" applyBorder="1" applyAlignment="1">
      <alignment vertical="center"/>
    </xf>
    <xf numFmtId="3" fontId="28" fillId="0" borderId="16" xfId="0" applyNumberFormat="1" applyFont="1" applyBorder="1" applyAlignment="1">
      <alignment horizontal="left" vertical="center"/>
    </xf>
    <xf numFmtId="3" fontId="28" fillId="0" borderId="13" xfId="0" applyNumberFormat="1" applyFont="1" applyBorder="1" applyAlignment="1">
      <alignment horizontal="left" vertical="center"/>
    </xf>
    <xf numFmtId="3" fontId="3" fillId="0" borderId="13" xfId="0" applyNumberFormat="1" applyFont="1" applyBorder="1" applyAlignment="1">
      <alignment vertical="center"/>
    </xf>
    <xf numFmtId="3" fontId="3" fillId="0" borderId="13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13" xfId="0" applyNumberFormat="1" applyFont="1" applyBorder="1" applyAlignment="1">
      <alignment horizontal="left" vertical="center"/>
    </xf>
    <xf numFmtId="189" fontId="3" fillId="0" borderId="13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horizontal="left" vertical="center"/>
    </xf>
    <xf numFmtId="3" fontId="28" fillId="0" borderId="25" xfId="0" applyNumberFormat="1" applyFont="1" applyBorder="1" applyAlignment="1">
      <alignment horizontal="left" vertical="center"/>
    </xf>
    <xf numFmtId="3" fontId="28" fillId="0" borderId="26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26" xfId="0" applyNumberFormat="1" applyFont="1" applyBorder="1" applyAlignment="1">
      <alignment horizontal="right" vertical="center"/>
    </xf>
    <xf numFmtId="3" fontId="3" fillId="0" borderId="28" xfId="0" applyNumberFormat="1" applyFont="1" applyBorder="1" applyAlignment="1">
      <alignment vertical="center"/>
    </xf>
    <xf numFmtId="177" fontId="3" fillId="0" borderId="43" xfId="1" applyNumberFormat="1" applyFont="1" applyBorder="1" applyAlignment="1"/>
    <xf numFmtId="177" fontId="3" fillId="0" borderId="43" xfId="1" applyNumberFormat="1" applyFont="1" applyBorder="1" applyAlignment="1"/>
    <xf numFmtId="177" fontId="3" fillId="0" borderId="48" xfId="1" applyNumberFormat="1" applyFont="1" applyBorder="1" applyAlignment="1"/>
    <xf numFmtId="177" fontId="3" fillId="0" borderId="20" xfId="1" applyNumberFormat="1" applyFont="1" applyFill="1" applyBorder="1" applyAlignment="1">
      <alignment vertical="center"/>
    </xf>
    <xf numFmtId="186" fontId="3" fillId="0" borderId="44" xfId="0" applyNumberFormat="1" applyFont="1" applyBorder="1" applyAlignment="1">
      <alignment vertical="center"/>
    </xf>
    <xf numFmtId="191" fontId="3" fillId="0" borderId="20" xfId="7" applyNumberFormat="1" applyBorder="1" applyAlignment="1">
      <alignment vertical="center"/>
    </xf>
    <xf numFmtId="184" fontId="3" fillId="0" borderId="20" xfId="7" applyNumberFormat="1" applyBorder="1" applyAlignment="1">
      <alignment vertical="center"/>
    </xf>
    <xf numFmtId="183" fontId="30" fillId="0" borderId="20" xfId="7" applyNumberFormat="1" applyFont="1" applyBorder="1" applyAlignment="1">
      <alignment horizontal="center" vertical="center" shrinkToFit="1"/>
    </xf>
    <xf numFmtId="183" fontId="25" fillId="0" borderId="20" xfId="7" applyNumberFormat="1" applyFont="1" applyBorder="1" applyAlignment="1">
      <alignment vertical="center" wrapText="1"/>
    </xf>
    <xf numFmtId="191" fontId="3" fillId="0" borderId="20" xfId="7" applyNumberFormat="1" applyFont="1" applyBorder="1" applyAlignment="1">
      <alignment vertical="center"/>
    </xf>
    <xf numFmtId="183" fontId="3" fillId="0" borderId="20" xfId="7" applyNumberFormat="1" applyFont="1" applyBorder="1" applyAlignment="1">
      <alignment vertical="center"/>
    </xf>
    <xf numFmtId="177" fontId="3" fillId="0" borderId="20" xfId="1" applyNumberFormat="1" applyFont="1" applyFill="1" applyBorder="1" applyAlignment="1">
      <alignment vertical="center"/>
    </xf>
    <xf numFmtId="185" fontId="3" fillId="0" borderId="20" xfId="7" applyNumberFormat="1" applyFont="1" applyBorder="1" applyAlignment="1">
      <alignment vertical="center"/>
    </xf>
    <xf numFmtId="192" fontId="3" fillId="0" borderId="20" xfId="1" applyNumberFormat="1" applyFont="1" applyFill="1" applyBorder="1" applyAlignment="1">
      <alignment vertical="center"/>
    </xf>
    <xf numFmtId="183" fontId="3" fillId="0" borderId="20" xfId="7" quotePrefix="1" applyNumberFormat="1" applyBorder="1" applyAlignment="1">
      <alignment vertical="center"/>
    </xf>
    <xf numFmtId="41" fontId="22" fillId="0" borderId="7" xfId="3" applyNumberFormat="1" applyFont="1" applyBorder="1" applyAlignment="1">
      <alignment horizontal="center" vertical="center"/>
    </xf>
    <xf numFmtId="41" fontId="22" fillId="0" borderId="7" xfId="3" applyNumberFormat="1" applyFont="1" applyBorder="1" applyAlignment="1">
      <alignment vertical="center"/>
    </xf>
    <xf numFmtId="41" fontId="22" fillId="0" borderId="15" xfId="3" applyNumberFormat="1" applyFont="1" applyBorder="1" applyAlignment="1">
      <alignment vertical="center"/>
    </xf>
    <xf numFmtId="183" fontId="3" fillId="2" borderId="20" xfId="7" applyNumberFormat="1" applyFill="1" applyBorder="1" applyAlignment="1">
      <alignment vertical="center"/>
    </xf>
    <xf numFmtId="0" fontId="3" fillId="2" borderId="20" xfId="7" applyNumberFormat="1" applyFill="1" applyBorder="1" applyAlignment="1">
      <alignment vertical="center"/>
    </xf>
    <xf numFmtId="177" fontId="3" fillId="2" borderId="20" xfId="1" applyNumberFormat="1" applyFont="1" applyFill="1" applyBorder="1" applyAlignment="1"/>
    <xf numFmtId="185" fontId="3" fillId="2" borderId="20" xfId="7" applyNumberFormat="1" applyFill="1" applyBorder="1" applyAlignment="1">
      <alignment vertical="center"/>
    </xf>
    <xf numFmtId="183" fontId="3" fillId="2" borderId="20" xfId="7" applyNumberFormat="1" applyFill="1" applyBorder="1" applyAlignment="1">
      <alignment vertical="center" wrapText="1"/>
    </xf>
    <xf numFmtId="0" fontId="3" fillId="2" borderId="0" xfId="7" applyNumberFormat="1" applyFill="1" applyAlignment="1">
      <alignment vertical="center"/>
    </xf>
    <xf numFmtId="3" fontId="3" fillId="0" borderId="28" xfId="0" quotePrefix="1" applyNumberFormat="1" applyFont="1" applyBorder="1" applyAlignment="1">
      <alignment horizontal="left" vertical="center"/>
    </xf>
    <xf numFmtId="185" fontId="3" fillId="2" borderId="20" xfId="7" applyNumberFormat="1" applyFill="1" applyBorder="1" applyAlignment="1">
      <alignment horizontal="center" vertical="center"/>
    </xf>
    <xf numFmtId="3" fontId="3" fillId="2" borderId="25" xfId="5" applyNumberFormat="1" applyFont="1" applyFill="1" applyBorder="1" applyAlignment="1">
      <alignment horizontal="left" vertical="center"/>
    </xf>
    <xf numFmtId="3" fontId="3" fillId="2" borderId="26" xfId="5" applyNumberFormat="1" applyFont="1" applyFill="1" applyBorder="1" applyAlignment="1">
      <alignment horizontal="left" vertical="center"/>
    </xf>
    <xf numFmtId="3" fontId="3" fillId="2" borderId="27" xfId="0" applyNumberFormat="1" applyFont="1" applyFill="1" applyBorder="1" applyAlignment="1">
      <alignment vertical="center"/>
    </xf>
    <xf numFmtId="3" fontId="3" fillId="2" borderId="27" xfId="5" applyNumberFormat="1" applyFont="1" applyFill="1" applyBorder="1" applyAlignment="1">
      <alignment vertical="center"/>
    </xf>
    <xf numFmtId="3" fontId="3" fillId="2" borderId="12" xfId="5" applyNumberFormat="1" applyFont="1" applyFill="1" applyBorder="1" applyAlignment="1">
      <alignment vertical="center"/>
    </xf>
    <xf numFmtId="3" fontId="3" fillId="2" borderId="26" xfId="5" applyNumberFormat="1" applyFont="1" applyFill="1" applyBorder="1" applyAlignment="1">
      <alignment vertical="center"/>
    </xf>
    <xf numFmtId="189" fontId="3" fillId="2" borderId="26" xfId="5" applyNumberFormat="1" applyFont="1" applyFill="1" applyBorder="1" applyAlignment="1">
      <alignment vertical="center"/>
    </xf>
    <xf numFmtId="0" fontId="2" fillId="2" borderId="0" xfId="5" applyNumberFormat="1" applyFill="1"/>
    <xf numFmtId="3" fontId="3" fillId="2" borderId="26" xfId="0" applyNumberFormat="1" applyFont="1" applyFill="1" applyBorder="1" applyAlignment="1">
      <alignment horizontal="left" vertical="center"/>
    </xf>
    <xf numFmtId="3" fontId="3" fillId="2" borderId="12" xfId="0" applyNumberFormat="1" applyFont="1" applyFill="1" applyBorder="1" applyAlignment="1">
      <alignment vertical="center"/>
    </xf>
    <xf numFmtId="3" fontId="3" fillId="2" borderId="26" xfId="0" applyNumberFormat="1" applyFont="1" applyFill="1" applyBorder="1" applyAlignment="1">
      <alignment vertical="center"/>
    </xf>
    <xf numFmtId="189" fontId="3" fillId="2" borderId="26" xfId="0" applyNumberFormat="1" applyFont="1" applyFill="1" applyBorder="1" applyAlignment="1">
      <alignment vertical="center"/>
    </xf>
    <xf numFmtId="0" fontId="0" fillId="2" borderId="0" xfId="0" applyNumberFormat="1" applyFill="1" applyAlignment="1"/>
    <xf numFmtId="186" fontId="3" fillId="0" borderId="44" xfId="14" applyNumberFormat="1" applyFont="1" applyFill="1" applyBorder="1" applyAlignment="1">
      <alignment vertical="center"/>
    </xf>
    <xf numFmtId="177" fontId="0" fillId="0" borderId="20" xfId="1" applyNumberFormat="1" applyFont="1" applyFill="1" applyBorder="1" applyAlignment="1">
      <alignment vertical="center"/>
    </xf>
    <xf numFmtId="183" fontId="3" fillId="0" borderId="20" xfId="7" quotePrefix="1" applyNumberFormat="1" applyFont="1" applyBorder="1" applyAlignment="1">
      <alignment vertical="center"/>
    </xf>
    <xf numFmtId="14" fontId="3" fillId="0" borderId="16" xfId="0" applyNumberFormat="1" applyFont="1" applyBorder="1" applyAlignment="1">
      <alignment vertical="center" shrinkToFit="1"/>
    </xf>
    <xf numFmtId="183" fontId="3" fillId="0" borderId="45" xfId="11" applyNumberFormat="1" applyFont="1" applyBorder="1" applyAlignment="1">
      <alignment vertical="center"/>
    </xf>
    <xf numFmtId="193" fontId="3" fillId="0" borderId="43" xfId="11" applyNumberFormat="1" applyFont="1" applyBorder="1" applyAlignment="1">
      <alignment vertical="center"/>
    </xf>
    <xf numFmtId="183" fontId="3" fillId="0" borderId="20" xfId="7" applyNumberFormat="1" applyBorder="1" applyAlignment="1">
      <alignment horizontal="center"/>
    </xf>
    <xf numFmtId="183" fontId="3" fillId="0" borderId="20" xfId="7" applyNumberFormat="1" applyBorder="1" applyAlignment="1">
      <alignment horizontal="center" wrapText="1"/>
    </xf>
    <xf numFmtId="183" fontId="30" fillId="0" borderId="20" xfId="7" applyNumberFormat="1" applyFont="1" applyBorder="1" applyAlignment="1">
      <alignment vertical="center" wrapText="1"/>
    </xf>
    <xf numFmtId="183" fontId="3" fillId="0" borderId="20" xfId="7" applyNumberFormat="1" applyBorder="1" applyAlignment="1">
      <alignment shrinkToFit="1"/>
    </xf>
    <xf numFmtId="0" fontId="3" fillId="0" borderId="0" xfId="0" applyNumberFormat="1" applyFont="1" applyAlignment="1"/>
    <xf numFmtId="0" fontId="3" fillId="0" borderId="13" xfId="0" applyNumberFormat="1" applyFont="1" applyBorder="1" applyAlignment="1">
      <alignment horizontal="center" vertical="center"/>
    </xf>
    <xf numFmtId="0" fontId="3" fillId="0" borderId="44" xfId="7" applyNumberFormat="1" applyBorder="1" applyAlignment="1">
      <alignment vertical="center"/>
    </xf>
    <xf numFmtId="41" fontId="3" fillId="0" borderId="0" xfId="3" applyNumberFormat="1" applyFont="1" applyFill="1" applyBorder="1"/>
    <xf numFmtId="177" fontId="3" fillId="0" borderId="43" xfId="1" applyNumberFormat="1" applyFont="1" applyFill="1" applyBorder="1" applyAlignment="1"/>
    <xf numFmtId="181" fontId="3" fillId="0" borderId="43" xfId="11" applyNumberFormat="1" applyFont="1" applyBorder="1"/>
    <xf numFmtId="181" fontId="3" fillId="0" borderId="48" xfId="11" applyNumberFormat="1" applyFont="1" applyBorder="1"/>
    <xf numFmtId="183" fontId="3" fillId="0" borderId="20" xfId="0" applyNumberFormat="1" applyFont="1" applyBorder="1" applyAlignment="1"/>
    <xf numFmtId="0" fontId="3" fillId="2" borderId="13" xfId="5" applyNumberFormat="1" applyFont="1" applyFill="1" applyBorder="1" applyAlignment="1">
      <alignment vertical="center" shrinkToFit="1"/>
    </xf>
    <xf numFmtId="180" fontId="3" fillId="0" borderId="20" xfId="7" applyNumberFormat="1" applyBorder="1" applyAlignment="1">
      <alignment vertical="center"/>
    </xf>
    <xf numFmtId="0" fontId="3" fillId="0" borderId="44" xfId="7" applyNumberFormat="1" applyBorder="1"/>
    <xf numFmtId="184" fontId="3" fillId="0" borderId="20" xfId="7" applyNumberFormat="1" applyFont="1" applyBorder="1" applyAlignment="1">
      <alignment vertical="center"/>
    </xf>
    <xf numFmtId="185" fontId="3" fillId="0" borderId="20" xfId="0" applyNumberFormat="1" applyFont="1" applyBorder="1" applyAlignment="1"/>
    <xf numFmtId="177" fontId="3" fillId="0" borderId="20" xfId="15" applyNumberFormat="1" applyFont="1" applyFill="1" applyBorder="1" applyAlignment="1">
      <alignment vertical="center"/>
    </xf>
    <xf numFmtId="0" fontId="3" fillId="0" borderId="0" xfId="11" applyNumberFormat="1" applyFont="1" applyAlignment="1">
      <alignment horizontal="left"/>
    </xf>
    <xf numFmtId="194" fontId="3" fillId="0" borderId="0" xfId="11" applyNumberFormat="1" applyFont="1" applyAlignment="1">
      <alignment horizontal="left"/>
    </xf>
    <xf numFmtId="195" fontId="3" fillId="0" borderId="0" xfId="11" applyNumberFormat="1" applyFont="1" applyAlignment="1">
      <alignment horizontal="left"/>
    </xf>
    <xf numFmtId="196" fontId="3" fillId="0" borderId="0" xfId="11" applyNumberFormat="1" applyFont="1" applyAlignment="1">
      <alignment horizontal="left"/>
    </xf>
    <xf numFmtId="41" fontId="25" fillId="0" borderId="16" xfId="3" applyNumberFormat="1" applyFont="1" applyFill="1" applyBorder="1" applyAlignment="1">
      <alignment horizontal="left" vertical="center"/>
    </xf>
    <xf numFmtId="41" fontId="25" fillId="0" borderId="13" xfId="3" applyNumberFormat="1" applyFont="1" applyFill="1" applyBorder="1" applyAlignment="1">
      <alignment horizontal="center" vertical="center"/>
    </xf>
    <xf numFmtId="41" fontId="22" fillId="0" borderId="7" xfId="3" applyNumberFormat="1" applyFont="1" applyFill="1" applyBorder="1" applyAlignment="1">
      <alignment vertical="center"/>
    </xf>
    <xf numFmtId="0" fontId="3" fillId="0" borderId="13" xfId="5" applyNumberFormat="1" applyFont="1" applyBorder="1" applyAlignment="1">
      <alignment horizontal="center" vertical="center"/>
    </xf>
    <xf numFmtId="183" fontId="3" fillId="0" borderId="20" xfId="7" applyNumberFormat="1" applyBorder="1" applyAlignment="1">
      <alignment vertical="center"/>
    </xf>
    <xf numFmtId="186" fontId="3" fillId="0" borderId="7" xfId="0" applyNumberFormat="1" applyFont="1" applyBorder="1" applyAlignment="1">
      <alignment horizontal="center" vertical="center"/>
    </xf>
    <xf numFmtId="0" fontId="3" fillId="0" borderId="0" xfId="7" applyNumberFormat="1"/>
    <xf numFmtId="0" fontId="3" fillId="0" borderId="13" xfId="0" applyNumberFormat="1" applyFont="1" applyBorder="1" applyAlignment="1">
      <alignment horizontal="center" vertical="center" shrinkToFit="1"/>
    </xf>
    <xf numFmtId="185" fontId="3" fillId="0" borderId="20" xfId="7" applyNumberFormat="1" applyBorder="1" applyAlignment="1">
      <alignment vertical="center"/>
    </xf>
    <xf numFmtId="185" fontId="25" fillId="0" borderId="20" xfId="7" applyNumberFormat="1" applyFont="1" applyBorder="1" applyAlignment="1">
      <alignment vertical="center"/>
    </xf>
    <xf numFmtId="183" fontId="3" fillId="0" borderId="20" xfId="7" quotePrefix="1" applyNumberFormat="1" applyBorder="1" applyAlignment="1">
      <alignment vertical="center"/>
    </xf>
    <xf numFmtId="14" fontId="3" fillId="0" borderId="16" xfId="0" applyNumberFormat="1" applyFont="1" applyBorder="1" applyAlignment="1">
      <alignment vertical="center" shrinkToFit="1"/>
    </xf>
    <xf numFmtId="0" fontId="3" fillId="0" borderId="12" xfId="5" applyNumberFormat="1" applyFont="1" applyBorder="1" applyAlignment="1">
      <alignment horizontal="center" vertical="center" shrinkToFit="1"/>
    </xf>
    <xf numFmtId="183" fontId="25" fillId="0" borderId="20" xfId="6" applyNumberFormat="1" applyFont="1" applyBorder="1" applyAlignment="1">
      <alignment horizontal="center" vertical="center"/>
    </xf>
    <xf numFmtId="187" fontId="3" fillId="0" borderId="20" xfId="7" applyNumberFormat="1" applyBorder="1" applyAlignment="1">
      <alignment vertical="center"/>
    </xf>
    <xf numFmtId="0" fontId="3" fillId="0" borderId="56" xfId="5" applyNumberFormat="1" applyFont="1" applyBorder="1" applyAlignment="1">
      <alignment horizontal="center" vertical="center"/>
    </xf>
    <xf numFmtId="0" fontId="3" fillId="0" borderId="33" xfId="5" applyNumberFormat="1" applyFont="1" applyBorder="1" applyAlignment="1">
      <alignment horizontal="center" vertical="center"/>
    </xf>
    <xf numFmtId="0" fontId="3" fillId="0" borderId="34" xfId="5" applyNumberFormat="1" applyFont="1" applyBorder="1" applyAlignment="1">
      <alignment horizontal="center" vertical="center"/>
    </xf>
    <xf numFmtId="0" fontId="31" fillId="2" borderId="0" xfId="12" applyNumberFormat="1" applyFont="1" applyFill="1" applyAlignment="1">
      <alignment horizontal="center"/>
    </xf>
    <xf numFmtId="0" fontId="16" fillId="2" borderId="0" xfId="12" applyNumberFormat="1" applyFont="1" applyFill="1" applyAlignment="1">
      <alignment horizontal="center"/>
    </xf>
    <xf numFmtId="0" fontId="32" fillId="2" borderId="0" xfId="12" applyNumberFormat="1" applyFont="1" applyFill="1" applyAlignment="1">
      <alignment horizontal="center"/>
    </xf>
    <xf numFmtId="0" fontId="19" fillId="2" borderId="57" xfId="13" applyNumberFormat="1" applyFont="1" applyFill="1" applyBorder="1" applyAlignment="1">
      <alignment horizontal="center" vertical="center"/>
    </xf>
    <xf numFmtId="0" fontId="19" fillId="2" borderId="58" xfId="13" applyNumberFormat="1" applyFont="1" applyFill="1" applyBorder="1" applyAlignment="1">
      <alignment horizontal="center" vertical="center"/>
    </xf>
    <xf numFmtId="0" fontId="19" fillId="2" borderId="59" xfId="13" applyNumberFormat="1" applyFont="1" applyFill="1" applyBorder="1" applyAlignment="1">
      <alignment horizontal="center" vertical="center"/>
    </xf>
    <xf numFmtId="0" fontId="19" fillId="2" borderId="60" xfId="13" applyNumberFormat="1" applyFont="1" applyFill="1" applyBorder="1" applyAlignment="1">
      <alignment horizontal="center" vertical="center"/>
    </xf>
    <xf numFmtId="0" fontId="19" fillId="2" borderId="51" xfId="13" applyNumberFormat="1" applyFont="1" applyFill="1" applyBorder="1" applyAlignment="1">
      <alignment horizontal="center" vertical="center"/>
    </xf>
    <xf numFmtId="0" fontId="19" fillId="2" borderId="26" xfId="13" applyNumberFormat="1" applyFont="1" applyFill="1" applyBorder="1" applyAlignment="1">
      <alignment horizontal="center" vertical="center"/>
    </xf>
    <xf numFmtId="0" fontId="19" fillId="2" borderId="61" xfId="13" applyNumberFormat="1" applyFont="1" applyFill="1" applyBorder="1" applyAlignment="1">
      <alignment horizontal="center" vertical="center"/>
    </xf>
    <xf numFmtId="0" fontId="19" fillId="2" borderId="12" xfId="13" applyNumberFormat="1" applyFont="1" applyFill="1" applyBorder="1" applyAlignment="1">
      <alignment horizontal="center" vertical="center"/>
    </xf>
    <xf numFmtId="0" fontId="19" fillId="2" borderId="18" xfId="13" applyNumberFormat="1" applyFont="1" applyFill="1" applyBorder="1" applyAlignment="1">
      <alignment horizontal="center" vertical="center"/>
    </xf>
    <xf numFmtId="0" fontId="19" fillId="2" borderId="13" xfId="13" applyNumberFormat="1" applyFont="1" applyFill="1" applyBorder="1" applyAlignment="1">
      <alignment horizontal="center" vertical="center"/>
    </xf>
    <xf numFmtId="0" fontId="19" fillId="2" borderId="18" xfId="13" quotePrefix="1" applyNumberFormat="1" applyFont="1" applyFill="1" applyBorder="1" applyAlignment="1">
      <alignment horizontal="center" vertical="center"/>
    </xf>
    <xf numFmtId="0" fontId="19" fillId="2" borderId="62" xfId="13" applyNumberFormat="1" applyFont="1" applyFill="1" applyBorder="1" applyAlignment="1">
      <alignment horizontal="center" vertical="center"/>
    </xf>
    <xf numFmtId="0" fontId="19" fillId="2" borderId="13" xfId="13" quotePrefix="1" applyNumberFormat="1" applyFont="1" applyFill="1" applyBorder="1" applyAlignment="1">
      <alignment horizontal="center" vertical="center"/>
    </xf>
    <xf numFmtId="0" fontId="19" fillId="2" borderId="63" xfId="13" applyNumberFormat="1" applyFont="1" applyFill="1" applyBorder="1" applyAlignment="1">
      <alignment horizontal="center" vertical="center"/>
    </xf>
    <xf numFmtId="0" fontId="19" fillId="2" borderId="64" xfId="13" applyNumberFormat="1" applyFont="1" applyFill="1" applyBorder="1" applyAlignment="1">
      <alignment horizontal="center" vertical="center"/>
    </xf>
    <xf numFmtId="0" fontId="17" fillId="2" borderId="1" xfId="13" quotePrefix="1" applyNumberFormat="1" applyFont="1" applyFill="1" applyBorder="1" applyAlignment="1">
      <alignment horizontal="center" vertical="center"/>
    </xf>
    <xf numFmtId="0" fontId="14" fillId="2" borderId="0" xfId="13" applyNumberFormat="1" applyFont="1" applyFill="1" applyAlignment="1">
      <alignment horizontal="center" vertical="center"/>
    </xf>
    <xf numFmtId="0" fontId="14" fillId="2" borderId="2" xfId="13" applyNumberFormat="1" applyFont="1" applyFill="1" applyBorder="1" applyAlignment="1">
      <alignment horizontal="center" vertical="center"/>
    </xf>
    <xf numFmtId="0" fontId="18" fillId="3" borderId="65" xfId="13" quotePrefix="1" applyNumberFormat="1" applyFont="1" applyFill="1" applyBorder="1" applyAlignment="1">
      <alignment horizontal="center" vertical="center"/>
    </xf>
    <xf numFmtId="0" fontId="14" fillId="3" borderId="66" xfId="13" applyNumberFormat="1" applyFont="1" applyFill="1" applyBorder="1" applyAlignment="1">
      <alignment horizontal="center" vertical="center"/>
    </xf>
    <xf numFmtId="0" fontId="18" fillId="3" borderId="66" xfId="13" quotePrefix="1" applyNumberFormat="1" applyFont="1" applyFill="1" applyBorder="1" applyAlignment="1">
      <alignment horizontal="center" vertical="center"/>
    </xf>
    <xf numFmtId="0" fontId="14" fillId="2" borderId="67" xfId="13" applyNumberFormat="1" applyFont="1" applyFill="1" applyBorder="1" applyAlignment="1">
      <alignment horizontal="distributed" vertical="center"/>
    </xf>
    <xf numFmtId="0" fontId="14" fillId="2" borderId="68" xfId="13" applyNumberFormat="1" applyFont="1" applyFill="1" applyBorder="1" applyAlignment="1">
      <alignment horizontal="distributed" vertical="center"/>
    </xf>
    <xf numFmtId="0" fontId="14" fillId="2" borderId="4" xfId="13" applyNumberFormat="1" applyFont="1" applyFill="1" applyBorder="1" applyAlignment="1">
      <alignment horizontal="distributed" vertical="center"/>
    </xf>
    <xf numFmtId="0" fontId="14" fillId="2" borderId="69" xfId="13" quotePrefix="1" applyNumberFormat="1" applyFont="1" applyFill="1" applyBorder="1" applyAlignment="1">
      <alignment horizontal="left" vertical="center" indent="3"/>
    </xf>
    <xf numFmtId="0" fontId="14" fillId="2" borderId="68" xfId="13" quotePrefix="1" applyNumberFormat="1" applyFont="1" applyFill="1" applyBorder="1" applyAlignment="1">
      <alignment horizontal="left" vertical="center" indent="3"/>
    </xf>
    <xf numFmtId="0" fontId="14" fillId="2" borderId="4" xfId="13" quotePrefix="1" applyNumberFormat="1" applyFont="1" applyFill="1" applyBorder="1" applyAlignment="1">
      <alignment horizontal="left" vertical="center" indent="3"/>
    </xf>
    <xf numFmtId="0" fontId="14" fillId="2" borderId="29" xfId="13" quotePrefix="1" applyNumberFormat="1" applyFont="1" applyFill="1" applyBorder="1" applyAlignment="1">
      <alignment horizontal="center" vertical="center" textRotation="255"/>
    </xf>
    <xf numFmtId="0" fontId="14" fillId="2" borderId="25" xfId="13" quotePrefix="1" applyNumberFormat="1" applyFont="1" applyFill="1" applyBorder="1" applyAlignment="1">
      <alignment horizontal="center" vertical="center" textRotation="255"/>
    </xf>
    <xf numFmtId="0" fontId="14" fillId="2" borderId="63" xfId="13" applyNumberFormat="1" applyFont="1" applyFill="1" applyBorder="1" applyAlignment="1">
      <alignment horizontal="distributed" vertical="center" shrinkToFit="1"/>
    </xf>
    <xf numFmtId="0" fontId="14" fillId="2" borderId="6" xfId="13" applyNumberFormat="1" applyFont="1" applyFill="1" applyBorder="1" applyAlignment="1">
      <alignment horizontal="distributed" vertical="center" shrinkToFit="1"/>
    </xf>
    <xf numFmtId="0" fontId="14" fillId="2" borderId="63" xfId="13" quotePrefix="1" applyNumberFormat="1" applyFont="1" applyFill="1" applyBorder="1" applyAlignment="1">
      <alignment horizontal="left" vertical="center" indent="3"/>
    </xf>
    <xf numFmtId="0" fontId="14" fillId="2" borderId="33" xfId="13" quotePrefix="1" applyNumberFormat="1" applyFont="1" applyFill="1" applyBorder="1" applyAlignment="1">
      <alignment horizontal="left" vertical="center" indent="3"/>
    </xf>
    <xf numFmtId="0" fontId="14" fillId="2" borderId="6" xfId="13" quotePrefix="1" applyNumberFormat="1" applyFont="1" applyFill="1" applyBorder="1" applyAlignment="1">
      <alignment horizontal="left" vertical="center" indent="3"/>
    </xf>
    <xf numFmtId="0" fontId="14" fillId="2" borderId="13" xfId="13" applyNumberFormat="1" applyFont="1" applyFill="1" applyBorder="1" applyAlignment="1">
      <alignment horizontal="distributed" vertical="center"/>
    </xf>
    <xf numFmtId="0" fontId="14" fillId="2" borderId="56" xfId="13" applyNumberFormat="1" applyFont="1" applyFill="1" applyBorder="1" applyAlignment="1">
      <alignment horizontal="distributed" vertical="center"/>
    </xf>
    <xf numFmtId="0" fontId="14" fillId="2" borderId="33" xfId="13" applyNumberFormat="1" applyFont="1" applyFill="1" applyBorder="1" applyAlignment="1">
      <alignment horizontal="distributed" vertical="center"/>
    </xf>
    <xf numFmtId="0" fontId="14" fillId="2" borderId="6" xfId="13" applyNumberFormat="1" applyFont="1" applyFill="1" applyBorder="1" applyAlignment="1">
      <alignment horizontal="distributed" vertical="center"/>
    </xf>
    <xf numFmtId="0" fontId="14" fillId="2" borderId="70" xfId="13" applyNumberFormat="1" applyFont="1" applyFill="1" applyBorder="1" applyAlignment="1">
      <alignment horizontal="distributed" vertical="center"/>
    </xf>
    <xf numFmtId="0" fontId="14" fillId="2" borderId="36" xfId="13" applyNumberFormat="1" applyFont="1" applyFill="1" applyBorder="1" applyAlignment="1">
      <alignment horizontal="distributed" vertical="center"/>
    </xf>
    <xf numFmtId="0" fontId="14" fillId="2" borderId="35" xfId="13" applyNumberFormat="1" applyFont="1" applyFill="1" applyBorder="1" applyAlignment="1">
      <alignment horizontal="distributed" vertical="center"/>
    </xf>
    <xf numFmtId="0" fontId="14" fillId="2" borderId="71" xfId="13" quotePrefix="1" applyNumberFormat="1" applyFont="1" applyFill="1" applyBorder="1" applyAlignment="1">
      <alignment horizontal="left" vertical="center" indent="3"/>
    </xf>
    <xf numFmtId="0" fontId="14" fillId="2" borderId="36" xfId="13" quotePrefix="1" applyNumberFormat="1" applyFont="1" applyFill="1" applyBorder="1" applyAlignment="1">
      <alignment horizontal="left" vertical="center" indent="3"/>
    </xf>
    <xf numFmtId="0" fontId="14" fillId="2" borderId="35" xfId="13" quotePrefix="1" applyNumberFormat="1" applyFont="1" applyFill="1" applyBorder="1" applyAlignment="1">
      <alignment horizontal="left" vertical="center" indent="3"/>
    </xf>
    <xf numFmtId="0" fontId="14" fillId="2" borderId="0" xfId="13" quotePrefix="1" applyNumberFormat="1" applyFont="1" applyFill="1" applyAlignment="1">
      <alignment horizontal="left" vertical="center"/>
    </xf>
    <xf numFmtId="0" fontId="14" fillId="2" borderId="0" xfId="13" applyNumberFormat="1" applyFont="1" applyFill="1" applyAlignment="1">
      <alignment horizontal="left" vertical="center"/>
    </xf>
    <xf numFmtId="0" fontId="17" fillId="0" borderId="0" xfId="0" applyNumberFormat="1" applyFont="1" applyAlignment="1">
      <alignment horizontal="center"/>
    </xf>
    <xf numFmtId="0" fontId="21" fillId="3" borderId="44" xfId="9" applyNumberFormat="1" applyFont="1" applyFill="1" applyBorder="1" applyAlignment="1">
      <alignment horizontal="center" vertical="center"/>
    </xf>
    <xf numFmtId="0" fontId="21" fillId="3" borderId="0" xfId="0" applyNumberFormat="1" applyFont="1" applyFill="1" applyAlignment="1">
      <alignment horizontal="center" vertical="center"/>
    </xf>
    <xf numFmtId="41" fontId="21" fillId="3" borderId="12" xfId="4" applyNumberFormat="1" applyFont="1" applyFill="1" applyBorder="1" applyAlignment="1">
      <alignment horizontal="center" vertical="center"/>
    </xf>
    <xf numFmtId="41" fontId="21" fillId="3" borderId="14" xfId="4" applyNumberFormat="1" applyFont="1" applyFill="1" applyBorder="1" applyAlignment="1">
      <alignment horizontal="center" vertical="center"/>
    </xf>
    <xf numFmtId="0" fontId="21" fillId="3" borderId="12" xfId="9" applyNumberFormat="1" applyFont="1" applyFill="1" applyBorder="1" applyAlignment="1">
      <alignment horizontal="center" vertical="center"/>
    </xf>
    <xf numFmtId="0" fontId="21" fillId="3" borderId="14" xfId="9" applyNumberFormat="1" applyFont="1" applyFill="1" applyBorder="1" applyAlignment="1">
      <alignment horizontal="center" vertical="center"/>
    </xf>
    <xf numFmtId="0" fontId="21" fillId="3" borderId="5" xfId="9" applyNumberFormat="1" applyFont="1" applyFill="1" applyBorder="1" applyAlignment="1">
      <alignment horizontal="center" vertical="center"/>
    </xf>
    <xf numFmtId="0" fontId="21" fillId="3" borderId="15" xfId="9" applyNumberFormat="1" applyFont="1" applyFill="1" applyBorder="1" applyAlignment="1">
      <alignment horizontal="center" vertical="center"/>
    </xf>
    <xf numFmtId="0" fontId="21" fillId="3" borderId="46" xfId="9" applyNumberFormat="1" applyFont="1" applyFill="1" applyBorder="1" applyAlignment="1">
      <alignment horizontal="center" vertical="center"/>
    </xf>
    <xf numFmtId="0" fontId="21" fillId="3" borderId="10" xfId="9" applyNumberFormat="1" applyFont="1" applyFill="1" applyBorder="1" applyAlignment="1">
      <alignment horizontal="center" vertical="center"/>
    </xf>
    <xf numFmtId="0" fontId="21" fillId="3" borderId="72" xfId="9" applyNumberFormat="1" applyFont="1" applyFill="1" applyBorder="1" applyAlignment="1">
      <alignment horizontal="center" vertical="center"/>
    </xf>
    <xf numFmtId="0" fontId="22" fillId="0" borderId="73" xfId="9" applyNumberFormat="1" applyFont="1" applyBorder="1" applyAlignment="1">
      <alignment horizontal="center" vertical="center" textRotation="255"/>
    </xf>
    <xf numFmtId="0" fontId="22" fillId="0" borderId="52" xfId="9" applyNumberFormat="1" applyFont="1" applyBorder="1" applyAlignment="1">
      <alignment horizontal="center" vertical="center" textRotation="255"/>
    </xf>
    <xf numFmtId="0" fontId="22" fillId="0" borderId="12" xfId="9" applyNumberFormat="1" applyFont="1" applyBorder="1" applyAlignment="1">
      <alignment horizontal="center" vertical="center" textRotation="255"/>
    </xf>
    <xf numFmtId="0" fontId="22" fillId="0" borderId="13" xfId="9" applyNumberFormat="1" applyFont="1" applyBorder="1" applyAlignment="1">
      <alignment horizontal="center" vertical="center" textRotation="255"/>
    </xf>
    <xf numFmtId="0" fontId="22" fillId="0" borderId="12" xfId="9" applyNumberFormat="1" applyFont="1" applyBorder="1" applyAlignment="1">
      <alignment horizontal="distributed" vertical="center"/>
    </xf>
    <xf numFmtId="0" fontId="22" fillId="0" borderId="13" xfId="9" applyNumberFormat="1" applyFont="1" applyBorder="1" applyAlignment="1">
      <alignment horizontal="distributed" vertical="center"/>
    </xf>
    <xf numFmtId="0" fontId="22" fillId="0" borderId="13" xfId="9" applyNumberFormat="1" applyFont="1" applyBorder="1" applyAlignment="1">
      <alignment horizontal="distributed" vertical="center" wrapText="1"/>
    </xf>
    <xf numFmtId="0" fontId="22" fillId="0" borderId="32" xfId="9" applyNumberFormat="1" applyFont="1" applyBorder="1" applyAlignment="1">
      <alignment horizontal="center" vertical="center" textRotation="255"/>
    </xf>
    <xf numFmtId="0" fontId="22" fillId="0" borderId="53" xfId="9" applyNumberFormat="1" applyFont="1" applyBorder="1" applyAlignment="1">
      <alignment horizontal="center" vertical="center" textRotation="255"/>
    </xf>
    <xf numFmtId="0" fontId="22" fillId="0" borderId="63" xfId="9" applyNumberFormat="1" applyFont="1" applyBorder="1" applyAlignment="1">
      <alignment horizontal="distributed" vertical="center"/>
    </xf>
    <xf numFmtId="0" fontId="22" fillId="0" borderId="6" xfId="9" applyNumberFormat="1" applyFont="1" applyBorder="1" applyAlignment="1">
      <alignment horizontal="distributed" vertical="center"/>
    </xf>
    <xf numFmtId="0" fontId="22" fillId="0" borderId="16" xfId="9" applyNumberFormat="1" applyFont="1" applyBorder="1" applyAlignment="1">
      <alignment horizontal="distributed" vertical="center"/>
    </xf>
    <xf numFmtId="0" fontId="21" fillId="0" borderId="17" xfId="9" applyNumberFormat="1" applyFont="1" applyBorder="1" applyAlignment="1">
      <alignment horizontal="distributed" vertical="center"/>
    </xf>
    <xf numFmtId="0" fontId="21" fillId="0" borderId="14" xfId="9" applyNumberFormat="1" applyFont="1" applyBorder="1" applyAlignment="1">
      <alignment horizontal="distributed" vertical="center"/>
    </xf>
    <xf numFmtId="41" fontId="17" fillId="0" borderId="0" xfId="3" applyNumberFormat="1" applyFont="1" applyAlignment="1">
      <alignment horizontal="center" vertical="center"/>
    </xf>
    <xf numFmtId="41" fontId="24" fillId="3" borderId="74" xfId="3" applyNumberFormat="1" applyFont="1" applyFill="1" applyBorder="1" applyAlignment="1">
      <alignment horizontal="center" vertical="center"/>
    </xf>
    <xf numFmtId="41" fontId="24" fillId="3" borderId="16" xfId="3" applyNumberFormat="1" applyFont="1" applyFill="1" applyBorder="1" applyAlignment="1">
      <alignment horizontal="center" vertical="center"/>
    </xf>
    <xf numFmtId="41" fontId="24" fillId="3" borderId="75" xfId="3" applyNumberFormat="1" applyFont="1" applyFill="1" applyBorder="1" applyAlignment="1">
      <alignment horizontal="center" vertical="center"/>
    </xf>
    <xf numFmtId="41" fontId="24" fillId="3" borderId="13" xfId="3" applyNumberFormat="1" applyFont="1" applyFill="1" applyBorder="1" applyAlignment="1">
      <alignment horizontal="center" vertical="center"/>
    </xf>
    <xf numFmtId="41" fontId="24" fillId="3" borderId="76" xfId="3" applyNumberFormat="1" applyFont="1" applyFill="1" applyBorder="1" applyAlignment="1">
      <alignment horizontal="center" vertical="center"/>
    </xf>
    <xf numFmtId="41" fontId="24" fillId="3" borderId="7" xfId="3" applyNumberFormat="1" applyFont="1" applyFill="1" applyBorder="1" applyAlignment="1">
      <alignment horizontal="center" vertical="center"/>
    </xf>
    <xf numFmtId="183" fontId="25" fillId="0" borderId="20" xfId="6" applyNumberFormat="1" applyFont="1" applyBorder="1" applyAlignment="1">
      <alignment horizontal="center" vertical="center"/>
    </xf>
    <xf numFmtId="183" fontId="25" fillId="0" borderId="20" xfId="6" applyNumberFormat="1" applyFont="1" applyBorder="1" applyAlignment="1">
      <alignment horizontal="center" vertical="center" wrapText="1"/>
    </xf>
    <xf numFmtId="183" fontId="3" fillId="0" borderId="20" xfId="6" applyNumberFormat="1" applyBorder="1" applyAlignment="1">
      <alignment horizontal="center" vertical="center"/>
    </xf>
    <xf numFmtId="183" fontId="3" fillId="0" borderId="20" xfId="6" applyNumberFormat="1" applyBorder="1" applyAlignment="1">
      <alignment horizontal="center" vertical="center" wrapText="1"/>
    </xf>
    <xf numFmtId="0" fontId="33" fillId="0" borderId="0" xfId="5" applyNumberFormat="1" applyFont="1" applyAlignment="1">
      <alignment horizontal="center" vertical="center"/>
    </xf>
    <xf numFmtId="0" fontId="2" fillId="0" borderId="0" xfId="5" applyNumberFormat="1" applyAlignment="1"/>
    <xf numFmtId="3" fontId="28" fillId="0" borderId="39" xfId="5" applyNumberFormat="1" applyFont="1" applyBorder="1" applyAlignment="1">
      <alignment horizontal="center" vertical="center"/>
    </xf>
    <xf numFmtId="3" fontId="3" fillId="0" borderId="27" xfId="0" applyNumberFormat="1" applyFont="1" applyBorder="1" applyAlignment="1">
      <alignment vertical="center"/>
    </xf>
    <xf numFmtId="3" fontId="3" fillId="0" borderId="27" xfId="5" applyNumberFormat="1" applyFont="1" applyBorder="1" applyAlignment="1">
      <alignment vertical="center"/>
    </xf>
    <xf numFmtId="188" fontId="3" fillId="0" borderId="27" xfId="5" applyNumberFormat="1" applyFont="1" applyBorder="1" applyAlignment="1">
      <alignment vertical="center"/>
    </xf>
    <xf numFmtId="189" fontId="3" fillId="0" borderId="27" xfId="5" applyNumberFormat="1" applyFont="1" applyBorder="1" applyAlignment="1">
      <alignment vertical="center"/>
    </xf>
    <xf numFmtId="3" fontId="3" fillId="0" borderId="31" xfId="5" applyNumberFormat="1" applyFont="1" applyBorder="1" applyAlignment="1">
      <alignment vertical="center"/>
    </xf>
    <xf numFmtId="3" fontId="3" fillId="2" borderId="27" xfId="0" applyNumberFormat="1" applyFont="1" applyFill="1" applyBorder="1" applyAlignment="1">
      <alignment vertical="center"/>
    </xf>
    <xf numFmtId="188" fontId="3" fillId="0" borderId="27" xfId="0" applyNumberFormat="1" applyFont="1" applyBorder="1" applyAlignment="1">
      <alignment vertical="center"/>
    </xf>
    <xf numFmtId="189" fontId="3" fillId="0" borderId="27" xfId="0" applyNumberFormat="1" applyFont="1" applyBorder="1" applyAlignment="1">
      <alignment vertical="center"/>
    </xf>
    <xf numFmtId="3" fontId="3" fillId="0" borderId="33" xfId="5" applyNumberFormat="1" applyFont="1" applyBorder="1" applyAlignment="1">
      <alignment vertical="center"/>
    </xf>
    <xf numFmtId="188" fontId="3" fillId="0" borderId="33" xfId="5" applyNumberFormat="1" applyFont="1" applyBorder="1" applyAlignment="1">
      <alignment vertical="center"/>
    </xf>
    <xf numFmtId="189" fontId="3" fillId="0" borderId="33" xfId="5" applyNumberFormat="1" applyFont="1" applyBorder="1" applyAlignment="1">
      <alignment vertical="center"/>
    </xf>
    <xf numFmtId="188" fontId="3" fillId="0" borderId="63" xfId="5" applyNumberFormat="1" applyFont="1" applyBorder="1" applyAlignment="1">
      <alignment vertical="center"/>
    </xf>
    <xf numFmtId="189" fontId="3" fillId="0" borderId="63" xfId="5" applyNumberFormat="1" applyFont="1" applyBorder="1" applyAlignment="1">
      <alignment vertical="center"/>
    </xf>
    <xf numFmtId="3" fontId="3" fillId="0" borderId="13" xfId="0" applyNumberFormat="1" applyFont="1" applyBorder="1" applyAlignment="1">
      <alignment vertical="center"/>
    </xf>
    <xf numFmtId="188" fontId="3" fillId="0" borderId="13" xfId="0" applyNumberFormat="1" applyFont="1" applyBorder="1" applyAlignment="1">
      <alignment vertical="center"/>
    </xf>
    <xf numFmtId="189" fontId="3" fillId="0" borderId="13" xfId="0" applyNumberFormat="1" applyFont="1" applyBorder="1" applyAlignment="1">
      <alignment vertical="center"/>
    </xf>
    <xf numFmtId="3" fontId="3" fillId="2" borderId="27" xfId="5" applyNumberFormat="1" applyFont="1" applyFill="1" applyBorder="1" applyAlignment="1">
      <alignment vertical="center"/>
    </xf>
    <xf numFmtId="0" fontId="33" fillId="0" borderId="0" xfId="0" applyNumberFormat="1" applyFont="1" applyAlignment="1">
      <alignment horizontal="center" vertical="center"/>
    </xf>
    <xf numFmtId="0" fontId="0" fillId="0" borderId="0" xfId="0" applyNumberFormat="1" applyAlignment="1"/>
    <xf numFmtId="0" fontId="34" fillId="0" borderId="0" xfId="0" applyNumberFormat="1" applyFont="1" applyAlignment="1">
      <alignment vertical="center"/>
    </xf>
    <xf numFmtId="0" fontId="0" fillId="0" borderId="5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183" fontId="3" fillId="0" borderId="20" xfId="7" applyNumberFormat="1" applyBorder="1" applyAlignment="1">
      <alignment horizontal="center" vertical="center"/>
    </xf>
    <xf numFmtId="183" fontId="3" fillId="0" borderId="38" xfId="7" applyNumberFormat="1" applyBorder="1" applyAlignment="1">
      <alignment horizontal="center" vertical="center"/>
    </xf>
    <xf numFmtId="183" fontId="3" fillId="0" borderId="24" xfId="7" applyNumberFormat="1" applyBorder="1" applyAlignment="1">
      <alignment horizontal="center" vertical="center"/>
    </xf>
    <xf numFmtId="183" fontId="3" fillId="0" borderId="77" xfId="6" applyNumberFormat="1" applyBorder="1" applyAlignment="1">
      <alignment horizontal="center" vertical="center"/>
    </xf>
    <xf numFmtId="183" fontId="3" fillId="0" borderId="48" xfId="6" applyNumberFormat="1" applyBorder="1" applyAlignment="1">
      <alignment horizontal="center" vertical="center"/>
    </xf>
    <xf numFmtId="0" fontId="28" fillId="0" borderId="74" xfId="5" applyNumberFormat="1" applyFont="1" applyBorder="1" applyAlignment="1">
      <alignment horizontal="left" vertical="center"/>
    </xf>
    <xf numFmtId="0" fontId="28" fillId="0" borderId="75" xfId="5" applyNumberFormat="1" applyFont="1" applyBorder="1" applyAlignment="1">
      <alignment horizontal="left" vertical="center"/>
    </xf>
    <xf numFmtId="0" fontId="28" fillId="0" borderId="76" xfId="5" applyNumberFormat="1" applyFont="1" applyBorder="1" applyAlignment="1">
      <alignment horizontal="left" vertical="center"/>
    </xf>
  </cellXfs>
  <cellStyles count="16">
    <cellStyle name="쉼표 [0]" xfId="1" builtinId="6"/>
    <cellStyle name="쉼표 [0] 2" xfId="3"/>
    <cellStyle name="쉼표 [0] 8" xfId="15"/>
    <cellStyle name="쉼표 [0]_20080317내역 및 수량산출서(강동구)-발주용" xfId="14"/>
    <cellStyle name="콤마 [0]_Book1" xfId="4"/>
    <cellStyle name="통화 [0]" xfId="2" builtinId="7"/>
    <cellStyle name="표준" xfId="0" builtinId="0"/>
    <cellStyle name="표준 2" xfId="5"/>
    <cellStyle name="표준 46" xfId="6"/>
    <cellStyle name="표준 46 2" xfId="7"/>
    <cellStyle name="표준_2010영등포구청표준설계기준(최종분)" xfId="8"/>
    <cellStyle name="표준_Book1" xfId="9"/>
    <cellStyle name="표준_소규모공원폐기물내역서" xfId="10"/>
    <cellStyle name="표준_의왕시 산근추가" xfId="11"/>
    <cellStyle name="표준_이천초교-2" xfId="12"/>
    <cellStyle name="표준_이태원공원내역서" xfId="1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7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externalLink" Target="externalLinks/externalLink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8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4</xdr:row>
      <xdr:rowOff>0</xdr:rowOff>
    </xdr:from>
    <xdr:to>
      <xdr:col>9</xdr:col>
      <xdr:colOff>352425</xdr:colOff>
      <xdr:row>4</xdr:row>
      <xdr:rowOff>0</xdr:rowOff>
    </xdr:to>
    <xdr:sp macro="" textlink="">
      <xdr:nvSpPr>
        <xdr:cNvPr id="5075" name="Line 1"/>
        <xdr:cNvSpPr>
          <a:spLocks noChangeShapeType="1"/>
        </xdr:cNvSpPr>
      </xdr:nvSpPr>
      <xdr:spPr>
        <a:xfrm>
          <a:off x="3289788" y="1238250"/>
          <a:ext cx="2542442" cy="0"/>
        </a:xfrm>
        <a:prstGeom prst="line">
          <a:avLst/>
        </a:prstGeom>
        <a:noFill/>
        <a:ln w="38100" cmpd="dbl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0</xdr:col>
      <xdr:colOff>0</xdr:colOff>
      <xdr:row>3</xdr:row>
      <xdr:rowOff>114300</xdr:rowOff>
    </xdr:to>
    <xdr:sp macro="" textlink="">
      <xdr:nvSpPr>
        <xdr:cNvPr id="111908" name="Line 1"/>
        <xdr:cNvSpPr>
          <a:spLocks noChangeShapeType="1"/>
        </xdr:cNvSpPr>
      </xdr:nvSpPr>
      <xdr:spPr>
        <a:xfrm>
          <a:off x="0" y="578826"/>
          <a:ext cx="0" cy="271096"/>
        </a:xfrm>
        <a:prstGeom prst="line">
          <a:avLst/>
        </a:prstGeom>
        <a:noFill/>
        <a:ln w="317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0</xdr:colOff>
      <xdr:row>2</xdr:row>
      <xdr:rowOff>19050</xdr:rowOff>
    </xdr:from>
    <xdr:to>
      <xdr:col>0</xdr:col>
      <xdr:colOff>0</xdr:colOff>
      <xdr:row>4</xdr:row>
      <xdr:rowOff>0</xdr:rowOff>
    </xdr:to>
    <xdr:sp macro="" textlink="">
      <xdr:nvSpPr>
        <xdr:cNvPr id="111909" name="Line 2"/>
        <xdr:cNvSpPr>
          <a:spLocks noChangeShapeType="1"/>
        </xdr:cNvSpPr>
      </xdr:nvSpPr>
      <xdr:spPr>
        <a:xfrm>
          <a:off x="0" y="593480"/>
          <a:ext cx="0" cy="263769"/>
        </a:xfrm>
        <a:prstGeom prst="line">
          <a:avLst/>
        </a:prstGeom>
        <a:noFill/>
        <a:ln w="317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0</xdr:col>
      <xdr:colOff>0</xdr:colOff>
      <xdr:row>2</xdr:row>
      <xdr:rowOff>9525</xdr:rowOff>
    </xdr:from>
    <xdr:to>
      <xdr:col>3</xdr:col>
      <xdr:colOff>1371599</xdr:colOff>
      <xdr:row>3</xdr:row>
      <xdr:rowOff>114300</xdr:rowOff>
    </xdr:to>
    <xdr:sp macro="" textlink="">
      <xdr:nvSpPr>
        <xdr:cNvPr id="111910" name="Line 2"/>
        <xdr:cNvSpPr>
          <a:spLocks noChangeShapeType="1"/>
        </xdr:cNvSpPr>
      </xdr:nvSpPr>
      <xdr:spPr>
        <a:xfrm>
          <a:off x="0" y="578826"/>
          <a:ext cx="3172557" cy="271096"/>
        </a:xfrm>
        <a:prstGeom prst="line">
          <a:avLst/>
        </a:prstGeom>
        <a:noFill/>
        <a:ln w="3175">
          <a:solidFill>
            <a:srgbClr val="25437C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2</xdr:row>
      <xdr:rowOff>142875</xdr:rowOff>
    </xdr:from>
    <xdr:to>
      <xdr:col>4</xdr:col>
      <xdr:colOff>771525</xdr:colOff>
      <xdr:row>2</xdr:row>
      <xdr:rowOff>4133850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76200" y="638175"/>
          <a:ext cx="6724650" cy="39909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28575</xdr:rowOff>
    </xdr:from>
    <xdr:to>
      <xdr:col>9</xdr:col>
      <xdr:colOff>495299</xdr:colOff>
      <xdr:row>48</xdr:row>
      <xdr:rowOff>28575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557892"/>
          <a:ext cx="6000750" cy="7960178"/>
        </a:xfrm>
        <a:prstGeom prst="rect">
          <a:avLst/>
        </a:prstGeom>
      </xdr:spPr>
    </xdr:pic>
    <xdr:clientData/>
  </xdr:twoCellAnchor>
  <xdr:twoCellAnchor editAs="oneCell">
    <xdr:from>
      <xdr:col>10</xdr:col>
      <xdr:colOff>228600</xdr:colOff>
      <xdr:row>0</xdr:row>
      <xdr:rowOff>0</xdr:rowOff>
    </xdr:from>
    <xdr:to>
      <xdr:col>20</xdr:col>
      <xdr:colOff>28575</xdr:colOff>
      <xdr:row>48</xdr:row>
      <xdr:rowOff>133350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6354536" y="0"/>
          <a:ext cx="5919107" cy="862692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Ntcom\work\MY\RETAIN\&#50745;&#48317;&#51312;&#44552;&#49688;&#51221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Sunwoo2\d&#46300;&#46972;&#51060;&#48652;\My%20Documents\&#44204;&#51201;&#49436;\2001&#45380;&#46020;\11-12&#50900;\6&#50900;\&#44608;&#54644;&#50885;\&#50641;&#49472;&#54868;&#51068;\&#45236;&#50669;&#49444;&#44228;\&#48708;&#47329;RADIAL&#45236;&#5066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51221;&#49345;&#44508;\&#50577;&#54217;\ok\&#45824;&#44396;-&#45824;&#46041;\&#44396;&#51312;&#44228;&#49328;&#49436;\&#52572;&#51333;\&#44368;&#45824;\77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CIVIL_EST\EST\My%20Documents\&#51077;&#52272;\&#48264;&#50689;&#47196;\&#47924;&#50504;&#54616;&#49688;\&#49892;&#54665;(1)\&#45236;&#50669;&#49436;(1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98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총괄"/>
      <sheetName val="갑,을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총괄내역서"/>
      <sheetName val="발주내역"/>
      <sheetName val="약품설비"/>
      <sheetName val="전기"/>
      <sheetName val="설계개요"/>
      <sheetName val="계약일반사항"/>
      <sheetName val="ABUT수량-A1"/>
      <sheetName val="단가"/>
      <sheetName val="예가표"/>
      <sheetName val="사리부설"/>
      <sheetName val="자재견적 (대왕) (2)"/>
      <sheetName val="재료값"/>
      <sheetName val="사유서(출)"/>
      <sheetName val="내역"/>
      <sheetName val="도로구조공사비"/>
      <sheetName val="도로토공공사비"/>
      <sheetName val="여수토공사비"/>
      <sheetName val="총괄표"/>
      <sheetName val="한전납입금"/>
      <sheetName val="노무비"/>
      <sheetName val="철집"/>
      <sheetName val="제경비요율"/>
      <sheetName val="실행철강하도"/>
      <sheetName val="재료비"/>
      <sheetName val="내역서"/>
      <sheetName val="집계표"/>
      <sheetName val="#REF"/>
      <sheetName val="unit"/>
      <sheetName val="Sheet1"/>
      <sheetName val="결과조달"/>
      <sheetName val="공사비"/>
      <sheetName val="횡배수관집현황(2공구)"/>
      <sheetName val="VXXXXX"/>
      <sheetName val="전차선로 물량표"/>
      <sheetName val="요율"/>
      <sheetName val="수토공단위당"/>
      <sheetName val="현장관리비 산출내역"/>
      <sheetName val="CCTV내역서"/>
      <sheetName val="품셈(기초)"/>
      <sheetName val="산출근거"/>
      <sheetName val="부안일위"/>
      <sheetName val="1.동력공사"/>
      <sheetName val="구조물철거타공정이월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일위대가표"/>
      <sheetName val="조경일람"/>
      <sheetName val="교각계산"/>
      <sheetName val="토적"/>
      <sheetName val="NYS"/>
      <sheetName val="터파기및재료"/>
      <sheetName val="98수문일위"/>
      <sheetName val="일위대가"/>
      <sheetName val="단위가격 "/>
      <sheetName val="Sheet1 (2)"/>
      <sheetName val="내역표지"/>
      <sheetName val="PAD TR보호대기초"/>
      <sheetName val="가로등기초"/>
      <sheetName val="HANDHOLE(2)"/>
      <sheetName val="일위대가(계측기설치)"/>
      <sheetName val="일위집계표"/>
      <sheetName val="매립"/>
      <sheetName val="일위"/>
      <sheetName val="DATE"/>
      <sheetName val="조명시설"/>
      <sheetName val="제출내역 (2)"/>
      <sheetName val="밸브설치"/>
      <sheetName val="금액내역서"/>
      <sheetName val="98NS-N"/>
      <sheetName val="설명"/>
      <sheetName val="시공여유율"/>
      <sheetName val="1호맨홀토공"/>
      <sheetName val="단면 (2)"/>
      <sheetName val="전기혼잡제경비(45)"/>
      <sheetName val="유림골조"/>
      <sheetName val="공사비집계"/>
      <sheetName val="수량산출"/>
      <sheetName val="DATA"/>
      <sheetName val="남양내역"/>
      <sheetName val="중기비"/>
      <sheetName val="전선 및 전선관"/>
      <sheetName val="공사비총괄표"/>
      <sheetName val="SG"/>
      <sheetName val="참조"/>
      <sheetName val="날개벽(시점좌측)"/>
      <sheetName val="입찰안"/>
      <sheetName val="양수장내역"/>
      <sheetName val="양수장"/>
      <sheetName val="대치판정"/>
      <sheetName val="대비"/>
      <sheetName val="설계"/>
      <sheetName val="1단계"/>
      <sheetName val="단면가정"/>
      <sheetName val="부대내역"/>
      <sheetName val="고창방향"/>
      <sheetName val="별첨1-임식"/>
      <sheetName val="기본자료"/>
      <sheetName val="공내역"/>
      <sheetName val="Sheet2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1.토공"/>
      <sheetName val="찍기"/>
      <sheetName val="P-산#1-1(WOWA1)"/>
      <sheetName val="일위대가(목록)"/>
      <sheetName val="자원리스트"/>
      <sheetName val="조건표"/>
      <sheetName val="가설공사비"/>
      <sheetName val="공사비예산서(토목분)"/>
      <sheetName val="천방교접속"/>
      <sheetName val="일위_파일"/>
      <sheetName val="견적대비"/>
      <sheetName val="지급자재"/>
      <sheetName val="변경집계표"/>
      <sheetName val="년도별"/>
      <sheetName val="원가계산서 "/>
      <sheetName val="고용보험료"/>
      <sheetName val="예산내역서"/>
      <sheetName val="9509"/>
      <sheetName val="배수내역"/>
      <sheetName val="96보완계획7.12"/>
      <sheetName val="업무처리전"/>
      <sheetName val="설계내역서"/>
      <sheetName val="INPUT"/>
      <sheetName val="입상내역"/>
      <sheetName val="자재일위(경)"/>
      <sheetName val="날개벽"/>
      <sheetName val="PIPE내역_FCN_"/>
      <sheetName val="건              축"/>
      <sheetName val="자재단가비교표"/>
      <sheetName val="CAT_5"/>
      <sheetName val="BID"/>
      <sheetName val="공문"/>
      <sheetName val="6PILE  (돌출)"/>
      <sheetName val="설치중량_"/>
      <sheetName val="수문일위_"/>
      <sheetName val="청하배수"/>
      <sheetName val="기계경비일람"/>
      <sheetName val="상 부"/>
      <sheetName val="문학간접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참조자료"/>
      <sheetName val="MACRO(MCC)"/>
      <sheetName val="토공총괄표"/>
      <sheetName val="TYPE-A"/>
      <sheetName val="실행예산(97.12.17)"/>
      <sheetName val="집계표(육상)"/>
      <sheetName val="안정검토"/>
      <sheetName val="간선계산"/>
      <sheetName val="원형1호맨홀토공수량"/>
      <sheetName val="지장물C"/>
      <sheetName val="계화배수"/>
      <sheetName val="TOWER 12TON"/>
      <sheetName val="TOWER 10TON"/>
      <sheetName val="M-EQPT-Z"/>
      <sheetName val="3.하중산정4.지지력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가공비"/>
      <sheetName val="원가계산서(집계)"/>
      <sheetName val="관급수량총"/>
      <sheetName val="설계조건"/>
      <sheetName val="안정계산"/>
      <sheetName val="단면검토"/>
      <sheetName val="석탄2.3물량"/>
      <sheetName val="수문일위(2012)"/>
      <sheetName val="공장유"/>
      <sheetName val="갑지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현경"/>
      <sheetName val="점수계산1-2"/>
      <sheetName val="전화번호DATA (2001)"/>
      <sheetName val="A-4"/>
      <sheetName val="노무"/>
      <sheetName val="자압"/>
      <sheetName val="주형"/>
      <sheetName val="자재"/>
      <sheetName val="반중력식옹벽"/>
      <sheetName val="당초명세(평)"/>
      <sheetName val="계산근거"/>
      <sheetName val="교각1"/>
      <sheetName val="CODE"/>
      <sheetName val="COPING"/>
      <sheetName val="기초공"/>
      <sheetName val="기둥(원형)"/>
      <sheetName val="단가산출"/>
      <sheetName val="설계명세서"/>
      <sheetName val="예산명세서"/>
      <sheetName val="자료입력"/>
      <sheetName val="200"/>
      <sheetName val="약품공급2"/>
      <sheetName val="본지점중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기기리스트"/>
      <sheetName val="Y-WORK"/>
      <sheetName val="8.PILE  (돌출)"/>
      <sheetName val="COPING-1"/>
      <sheetName val="역T형교대-2수량"/>
      <sheetName val="기존구조물철거집계계표"/>
      <sheetName val="일위대가목차"/>
      <sheetName val="장문교(대전)"/>
      <sheetName val="주재료비"/>
      <sheetName val="내역서1"/>
      <sheetName val="계화총괄"/>
      <sheetName val="계화배수(3대)"/>
      <sheetName val="수지예산서(세부) (2)"/>
      <sheetName val="충돌 내용"/>
      <sheetName val="총괄내역"/>
      <sheetName val="제진기"/>
      <sheetName val="가도공"/>
      <sheetName val="Macro1"/>
      <sheetName val="공통"/>
      <sheetName val="현산지구200420"/>
      <sheetName val="견적"/>
      <sheetName val="수량이동"/>
      <sheetName val="분전함신설"/>
      <sheetName val="접지1종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증감내역서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아파트 "/>
      <sheetName val="1-1"/>
      <sheetName val="1NYS(당)"/>
      <sheetName val="자재견적_(대왕)_(2)"/>
      <sheetName val="단가일람"/>
      <sheetName val="단가산출내역(노임부분수정)"/>
      <sheetName val="공통비총괄표"/>
      <sheetName val="재개발"/>
      <sheetName val="토총괄 (2)"/>
      <sheetName val="음봉방향"/>
      <sheetName val="차액보증"/>
      <sheetName val="원가계산서"/>
      <sheetName val="MOTOR"/>
      <sheetName val="D-623D"/>
      <sheetName val="경비2내역"/>
      <sheetName val="국내"/>
      <sheetName val="A(Rev.3)"/>
      <sheetName val="Macro"/>
      <sheetName val="Taux"/>
      <sheetName val="입력시트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손익분석"/>
      <sheetName val="부표총괄"/>
      <sheetName val="각형맨홀"/>
      <sheetName val="3.공통공사대비"/>
      <sheetName val="Macro2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Sheet4"/>
      <sheetName val="준검 내역서"/>
      <sheetName val="새공통"/>
      <sheetName val="TOTAL3"/>
      <sheetName val="연결관산출조서"/>
      <sheetName val="U-TYPE(1)"/>
      <sheetName val="Sheet3"/>
      <sheetName val="PIPE내역(FCN)"/>
      <sheetName val="호안블럭단가"/>
      <sheetName val="간접비"/>
      <sheetName val="BSD (2)"/>
      <sheetName val="NAI"/>
      <sheetName val="1.설계기준"/>
      <sheetName val="공사비증감"/>
      <sheetName val="포장물량집계"/>
      <sheetName val="대림경상68억"/>
      <sheetName val="수량산출서 갑지"/>
      <sheetName val="일반부표"/>
      <sheetName val="신표지1"/>
      <sheetName val="단면설계"/>
      <sheetName val="견적대비표"/>
      <sheetName val="플랜트 설치"/>
      <sheetName val="교량하부공"/>
      <sheetName val="A1"/>
      <sheetName val="strut type"/>
      <sheetName val="DATA1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연돌일위집계"/>
      <sheetName val="맨홀수량산출"/>
      <sheetName val="cal"/>
      <sheetName val="Eq. Mobilization"/>
      <sheetName val="입력값"/>
      <sheetName val="설계기준 및 하중계산"/>
      <sheetName val="PI"/>
      <sheetName val="계수시트"/>
      <sheetName val="용수간선"/>
      <sheetName val="공사비내역서"/>
      <sheetName val="산근터빈"/>
      <sheetName val="수문보고"/>
      <sheetName val="b_balju_cho"/>
      <sheetName val="화해(함평)"/>
      <sheetName val="화해(장성)"/>
      <sheetName val="이설도로유용토"/>
      <sheetName val="인부신상자료"/>
      <sheetName val="BLOCK(1)"/>
      <sheetName val="위치조서"/>
      <sheetName val="Total"/>
      <sheetName val="국공유지및사유지"/>
      <sheetName val="CTEMCOST"/>
      <sheetName val="S0"/>
      <sheetName val="단위가격"/>
      <sheetName val="대로근거"/>
      <sheetName val="중로근거"/>
      <sheetName val="진로도급"/>
      <sheetName val="백호우계수"/>
      <sheetName val="ESC(K치)"/>
      <sheetName val="공통부대비"/>
      <sheetName val="N賃率-職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착공내역서"/>
      <sheetName val="차집관로, 중계펌프장"/>
      <sheetName val="중계펌프장-건축"/>
      <sheetName val="중계펌프장-사급자재대"/>
      <sheetName val="JUCK"/>
      <sheetName val="연결관암거"/>
      <sheetName val=""/>
      <sheetName val="간접비총계"/>
      <sheetName val="부안변전"/>
      <sheetName val="연면적(평)단가"/>
      <sheetName val="구의33고"/>
      <sheetName val="B.O.M"/>
      <sheetName val="INPUT(덕도방향-시점)"/>
      <sheetName val="tggwan(mac)"/>
      <sheetName val="갑지(추정)"/>
      <sheetName val="IW-LIST"/>
      <sheetName val="유입량"/>
      <sheetName val=" 냉각수펌프"/>
      <sheetName val="케이슨Type-A(제원)"/>
      <sheetName val="아울렛박스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DHEQSUPT"/>
      <sheetName val="S.중기사용료"/>
      <sheetName val="입력란"/>
      <sheetName val="97노임단가"/>
      <sheetName val="시행후면적"/>
      <sheetName val="수지예산"/>
      <sheetName val="수로단위수량"/>
      <sheetName val="총집계표"/>
      <sheetName val="LRT Style BOQ"/>
      <sheetName val="3.바닥판설계"/>
      <sheetName val="포장공위치조서"/>
      <sheetName val="data2"/>
      <sheetName val="바닥판"/>
      <sheetName val="토사(PE)"/>
      <sheetName val="DATA-UPS"/>
      <sheetName val="옹벽수량집계"/>
      <sheetName val="토적계산서(전체)"/>
      <sheetName val="종단유용(전체)"/>
      <sheetName val="내역적용"/>
      <sheetName val="CC16-내역서"/>
      <sheetName val="전력"/>
      <sheetName val="woo(mac)"/>
      <sheetName val="다곡2교"/>
      <sheetName val="6.7.8.우물통"/>
      <sheetName val="DT"/>
      <sheetName val="롤러"/>
      <sheetName val="BH"/>
      <sheetName val="펌프차타설"/>
      <sheetName val="인건비"/>
      <sheetName val="가격조사서"/>
      <sheetName val="시설물일위"/>
      <sheetName val="견"/>
      <sheetName val="세골재  T2 변경 현황"/>
      <sheetName val="소산진입"/>
      <sheetName val="3도로"/>
      <sheetName val="배관배선 단가조사"/>
      <sheetName val="일위대가집계"/>
      <sheetName val="골조시행"/>
      <sheetName val="데리네이타현황"/>
      <sheetName val="Macro(전선)"/>
      <sheetName val="000000"/>
      <sheetName val="1062-X방향 "/>
      <sheetName val="단가보완"/>
      <sheetName val="3.공통공사_x0000__x0000_"/>
      <sheetName val="사업수지"/>
      <sheetName val="청구서 (별지)(3차분)"/>
      <sheetName val="기성내역서(전체,3차)"/>
      <sheetName val="1.레미콘집계"/>
      <sheetName val="2.아스콘집계"/>
      <sheetName val="3.보도집계"/>
      <sheetName val="4.보차도경계석및 도로경계블럭"/>
      <sheetName val="Ⅰ.골재집계 "/>
      <sheetName val="직원유류수불현황"/>
      <sheetName val="입력단가"/>
      <sheetName val="사  업  비  수  지  예  산  서"/>
      <sheetName val="자재일람"/>
      <sheetName val="기계원가계_xd800_"/>
      <sheetName val="자료"/>
      <sheetName val="무근깨기"/>
      <sheetName val="공사총원가계多⾊"/>
      <sheetName val="TARGET"/>
      <sheetName val="건축내역서"/>
      <sheetName val="설비내역서"/>
      <sheetName val="전기내역서"/>
      <sheetName val="보온 회사분"/>
      <sheetName val="RING WALL"/>
      <sheetName val="총괄집계표"/>
      <sheetName val="list"/>
      <sheetName val="96노임기준"/>
      <sheetName val="9GNG운반"/>
      <sheetName val="도근좌표"/>
      <sheetName val="다곡땭⾘"/>
      <sheetName val="48일위(기존)"/>
      <sheetName val="Requirement(Work Crew)"/>
      <sheetName val="목표세부명세"/>
      <sheetName val="환경기계공정표 (3)"/>
      <sheetName val="깨기"/>
      <sheetName val="내역서적용집계표"/>
      <sheetName val="용역비내역-진짜"/>
      <sheetName val="기계경비"/>
      <sheetName val="MODELING"/>
      <sheetName val="공종단가"/>
      <sheetName val="화설내"/>
      <sheetName val="관로조서"/>
      <sheetName val="대부예산서"/>
      <sheetName val="정_x0000__x0000__x0005_"/>
      <sheetName val="정부노임단가"/>
      <sheetName val="DANGA"/>
      <sheetName val="C3"/>
      <sheetName val="1차네트공정"/>
      <sheetName val="(A)내역서"/>
      <sheetName val="설계예시"/>
      <sheetName val="투찰"/>
      <sheetName val="GI-LIST"/>
      <sheetName val="산근(PE,300)"/>
      <sheetName val="특2호부관하천산근"/>
      <sheetName val="Electricity"/>
      <sheetName val="송라터널총괄"/>
      <sheetName val="COVER"/>
      <sheetName val="교대(A1)"/>
      <sheetName val="공구원가계산"/>
      <sheetName val="평균H"/>
      <sheetName val="우수"/>
      <sheetName val="말뚝지지력산정"/>
      <sheetName val="노무비계"/>
      <sheetName val="옵션"/>
      <sheetName val="합산자재"/>
      <sheetName val="노임근거"/>
      <sheetName val="옵션1"/>
      <sheetName val="합산자재1"/>
      <sheetName val="J直材4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마-2.전화"/>
      <sheetName val="구천"/>
      <sheetName val="날개벽수량표"/>
      <sheetName val="이형관중량"/>
      <sheetName val="산근(목록)"/>
      <sheetName val="경비"/>
      <sheetName val="01"/>
      <sheetName val="신고분기설정참고"/>
      <sheetName val="주행"/>
      <sheetName val="산출내역서"/>
      <sheetName val="간접재료비산출표-27-30"/>
      <sheetName val="제수변수량"/>
      <sheetName val="4.포장집계"/>
      <sheetName val="P.M 별"/>
      <sheetName val="빗물받이(910-510-410)"/>
      <sheetName val="날개벽(TYPE1)"/>
      <sheetName val="우수공"/>
      <sheetName val="최적단면"/>
      <sheetName val="PKG"/>
      <sheetName val="본부소개"/>
      <sheetName val="주입재산출조서"/>
      <sheetName val="2.단면가정"/>
      <sheetName val="FOOTING단면력"/>
      <sheetName val="석문"/>
      <sheetName val="인지"/>
      <sheetName val="신흑2"/>
      <sheetName val="괴산"/>
      <sheetName val="단월"/>
      <sheetName val="산척"/>
      <sheetName val="바인드"/>
      <sheetName val="3련 BOX"/>
      <sheetName val="YES-T"/>
      <sheetName val="데이타"/>
      <sheetName val="식재인부"/>
      <sheetName val="관리비"/>
      <sheetName val="전체내역서"/>
      <sheetName val="3. GROUNDING SYSTEM"/>
      <sheetName val="1.경관조명산출"/>
      <sheetName val="1.경관조명산출집계"/>
      <sheetName val="수량산출표"/>
      <sheetName val="평가데이터"/>
      <sheetName val="견적조건"/>
      <sheetName val="외주비"/>
      <sheetName val="집계표(OPTION)"/>
      <sheetName val="왕십리방향"/>
      <sheetName val="순공사비"/>
      <sheetName val="일_방수"/>
      <sheetName val="대상1"/>
      <sheetName val="요약서"/>
      <sheetName val="단"/>
      <sheetName val="SLAB"/>
      <sheetName val="공종"/>
      <sheetName val="30신설일위대가"/>
      <sheetName val="30집계표"/>
      <sheetName val="1.설_x0000__x0000__x0005_"/>
      <sheetName val="AHU집계"/>
      <sheetName val="공조기휀"/>
      <sheetName val="공조기"/>
      <sheetName val="시운전연료"/>
      <sheetName val="I一般比"/>
      <sheetName val="비탈면보호공수량산출"/>
      <sheetName val="1.설_x0000__x0000_Ā"/>
      <sheetName val="1.설壆⿜_x0000_"/>
      <sheetName val="내역서01"/>
      <sheetName val="3BL공동구 수량"/>
      <sheetName val="Baby일_x0000__x0000__x0005_"/>
      <sheetName val="Baby일鄀谏Û"/>
      <sheetName val="현금"/>
      <sheetName val="견적의뢰"/>
      <sheetName val="상하차비용(기계상차)"/>
      <sheetName val="수간보호"/>
      <sheetName val="운반비"/>
      <sheetName val="1공구원가계산서"/>
      <sheetName val="곡관산근원본"/>
      <sheetName val="신당동집계표"/>
      <sheetName val="1TL종점(1)"/>
      <sheetName val="설계서을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설치중량_1"/>
      <sheetName val="수문일위_1"/>
      <sheetName val="1_동력공사"/>
      <sheetName val="자재견적_(대왕)_(2)1"/>
      <sheetName val="전차선로_물량표"/>
      <sheetName val="단위가격_"/>
      <sheetName val="Sheet1_(2)"/>
      <sheetName val="내역서_(변경)"/>
      <sheetName val="_U형배수관"/>
      <sheetName val="집수정_(우오수)"/>
      <sheetName val="단면_(2)"/>
      <sheetName val="제출내역_(2)"/>
      <sheetName val="현장관리비_산출내역"/>
      <sheetName val="1_토공"/>
      <sheetName val="전선_및_전선관"/>
      <sheetName val="6PILE__(돌출)"/>
      <sheetName val="1_설계기준"/>
      <sheetName val="PAD_TR보호대기초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본선_토공_분배표"/>
      <sheetName val="전화번호DATA_(2001)"/>
      <sheetName val="원가계산서_"/>
      <sheetName val="96보완계획7_12"/>
      <sheetName val="공__종__별__집__계__표"/>
      <sheetName val="일__위__대__가__목__록"/>
      <sheetName val="일_위_대_가_표"/>
      <sheetName val="단__가__대__비__표"/>
      <sheetName val="8_PILE__(돌출)"/>
      <sheetName val="토총괄_(2)"/>
      <sheetName val="아파트_"/>
      <sheetName val="1공구_건정토건_철콘"/>
      <sheetName val="준검_내역서"/>
      <sheetName val="충돌_내용"/>
      <sheetName val="일반문틀_설치"/>
      <sheetName val="샌딩_에폭시_도장"/>
      <sheetName val="상_부"/>
      <sheetName val="1_설계조건"/>
      <sheetName val="1공구8_개소"/>
      <sheetName val="조립식_가설건물"/>
      <sheetName val="석탄2_3물량"/>
      <sheetName val="strut_type"/>
      <sheetName val="차집관로,_중계펌프장원가"/>
      <sheetName val="차집관로,_중계펌프장"/>
      <sheetName val="A(Rev_3)"/>
      <sheetName val="3_하중산정4_지지력"/>
      <sheetName val="수지예산서(세부)_(2)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T13(P68~72,78)"/>
      <sheetName val="신규일위대가"/>
      <sheetName val="포장복구집계"/>
      <sheetName val="Baby일닑⾸_x0005_"/>
      <sheetName val="횡배수관설치현황"/>
      <sheetName val="노임,재료비"/>
      <sheetName val="노견단위수량"/>
      <sheetName val="저리조양"/>
      <sheetName val="_x005f_x0000__x005f_x000c__x005f_x0000__x005f_x000c__x0"/>
      <sheetName val="와동수량"/>
      <sheetName val="입력정보"/>
      <sheetName val="제직재"/>
      <sheetName val="설직재-1"/>
      <sheetName val="제-노임"/>
      <sheetName val="공사총원가계_x0000__x0000_"/>
      <sheetName val="공사총원가계芨-"/>
      <sheetName val="화산경계"/>
      <sheetName val="b_balj_x0000__x0000__x0005__x0000_彀"/>
      <sheetName val="b_balj_x0000__x0000__x0005__x0000_㻀"/>
      <sheetName val="정"/>
      <sheetName val="횡배수관"/>
      <sheetName val="범례"/>
      <sheetName val="マージン"/>
      <sheetName val="설명(1~8) "/>
      <sheetName val="B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TEST1"/>
      <sheetName val="산출2-기기동력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철근단면적"/>
      <sheetName val="전기일위대가"/>
      <sheetName val="예산총괄표"/>
      <sheetName val="내역(한신APT)"/>
      <sheetName val="지선량"/>
      <sheetName val="가시설(TYPE-A)"/>
      <sheetName val="1호맨홀가감수량"/>
      <sheetName val="1호맨홀수량산출"/>
      <sheetName val="산업_x0000__x0000__x0005_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토공,철콘"/>
      <sheetName val="DATA2000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역T형(H=6.0) (2)"/>
      <sheetName val="건축집계"/>
      <sheetName val="기성내역"/>
      <sheetName val="1을"/>
      <sheetName val="소운반"/>
      <sheetName val="L형옹벽(key)"/>
      <sheetName val="유동표"/>
      <sheetName val="40총괄"/>
      <sheetName val="40집계"/>
      <sheetName val="철골"/>
      <sheetName val="마감산출"/>
      <sheetName val="펌프장토공수량산출"/>
      <sheetName val="woo_mac_"/>
      <sheetName val="예정_3_"/>
      <sheetName val="동원_3_"/>
      <sheetName val="자재 집계표"/>
      <sheetName val="I.설계조건"/>
      <sheetName val="진주방향"/>
      <sheetName val="건축(공종별내역서)"/>
      <sheetName val="EQT-ESTN"/>
      <sheetName val="수량"/>
      <sheetName val="ENE-CAL 1"/>
      <sheetName val="2"/>
      <sheetName val="전정1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대운산출"/>
      <sheetName val="변경내역대비표(2)"/>
      <sheetName val="경산"/>
      <sheetName val="실행"/>
      <sheetName val="간접"/>
      <sheetName val="일위대가(건축)"/>
      <sheetName val="조도계산"/>
      <sheetName val="세목전체"/>
      <sheetName val="산출내역_x0000__x0000_Ԁ_x0000_"/>
      <sheetName val="1.설"/>
      <sheetName val="Baby일"/>
      <sheetName val="산업"/>
      <sheetName val="b_balj"/>
      <sheetName val="인건-측정"/>
      <sheetName val="유천배수장"/>
      <sheetName val="?_x000c_?_x000c_??耀僵䅛????_x0001_???‎ӥ_x001b_?_x000c_?_x000c_??"/>
      <sheetName val="?_x000c_?_x000c_??렀హ䆍????_x0001_???2?????_x001c_?_x000c_?"/>
      <sheetName val="재료_x0000__x0000_Ԁ_x0000_"/>
      <sheetName val="화전내"/>
      <sheetName val="SORCE1"/>
      <sheetName val="옹벽"/>
      <sheetName val="IMPEADENCE MAP 취수장"/>
      <sheetName val="직재"/>
      <sheetName val="해전배수"/>
      <sheetName val="예정(3)"/>
      <sheetName val="동원(3)"/>
      <sheetName val="금융비용"/>
      <sheetName val="JUCKEY_x0000_"/>
      <sheetName val="하수처리장-토_x0002__x0004__x0004_"/>
      <sheetName val="ఀ᠀갇_x0001__x0000_"/>
      <sheetName val="bm(CIcable)"/>
      <sheetName val="용산1(해보)"/>
      <sheetName val="耀僵䅛‎ӥ"/>
      <sheetName val="렀హ䆍2"/>
      <sheetName val="_냉각수펌프"/>
      <sheetName val="3_공통공사대비"/>
      <sheetName val="견적서갑지연속"/>
      <sheetName val="MAT"/>
      <sheetName val="3.하중산정枵⿯_x0000__x0000_肨"/>
      <sheetName val="가락화장을지"/>
      <sheetName val="일위대가-1"/>
      <sheetName val="05년"/>
      <sheetName val="대가수량"/>
      <sheetName val="총집계"/>
      <sheetName val="GAS"/>
      <sheetName val="2000양배"/>
      <sheetName val="이토변실(A3-LINE)"/>
      <sheetName val="공사비명세서"/>
      <sheetName val="L형옹벽단위수량(35)"/>
      <sheetName val="L형옹벽_x0006__x0004__x0004__x001a__x001b__x0003__x0004__x000b_"/>
      <sheetName val="_x0000__x0006__x0000__x0000__x0000__x0000_"/>
      <sheetName val="토적1"/>
      <sheetName val="교대"/>
      <sheetName val="단가표"/>
      <sheetName val="2000시행총괄"/>
      <sheetName val="기초자료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여주,이천(명세)"/>
      <sheetName val="공종별내역서"/>
      <sheetName val="1.공사원가"/>
      <sheetName val="토적계산"/>
      <sheetName val="감액총괄표"/>
      <sheetName val="Baby嚸×닑『"/>
      <sheetName val="정산내역서"/>
      <sheetName val="표준건축비"/>
      <sheetName val="[내역.XLS]A__MSOffice_Excel_wor_2"/>
      <sheetName val="[내역.XLS]A__MSOffice_Excel_wo_11"/>
      <sheetName val="[내역.XLS]A__MSOffice_Excel_wor_4"/>
      <sheetName val="[내역.XLS]A__MSOffice_Excel_wor_3"/>
      <sheetName val="[내역.XLS]A__MSOffice_Excel_wor_5"/>
      <sheetName val="[내역.XLS]A__MSOffice_Excel_wor_8"/>
      <sheetName val="[내역.XLS]A__MSOffice_Excel_wor_6"/>
      <sheetName val="[내역.XLS]A__MSOffice_Excel_wor_7"/>
      <sheetName val="[내역.XLS]A__MSOffice_Excel_wo_10"/>
      <sheetName val="[내역.XLS]A__MSOffice_Excel_wor_9"/>
      <sheetName val="복통공Á_x0000_"/>
      <sheetName val="설산1.나"/>
      <sheetName val="본사S"/>
      <sheetName val="수안보-MBR1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1공구8.개쌃"/>
      <sheetName val="중기일위대가"/>
      <sheetName val="[내역.XLS]A__MSOffice_Excel_wo_20"/>
      <sheetName val="[내역.XLS]A__MSOffice_Excel_wo_22"/>
      <sheetName val="[내역.XLS]A__MSOffice_Excel_wo_21"/>
      <sheetName val="산출내역"/>
      <sheetName val="품셈총괄표"/>
      <sheetName val="석탄2ဴ_x0000_倀ﰨ"/>
      <sheetName val="석탄2쎕々/_x0000_"/>
      <sheetName val="D+W"/>
      <sheetName val="KL THÉP MÓNG,DẦM, SÀN, CỘT B2"/>
      <sheetName val="THKLTT THÉP B2"/>
      <sheetName val="計算条件"/>
      <sheetName val="SITE-E"/>
      <sheetName val="Cao độ"/>
      <sheetName val="gvl"/>
      <sheetName val="CHITIET VL-NC-TT -1p"/>
      <sheetName val="chitiet"/>
      <sheetName val="NEW-PANEL"/>
      <sheetName val="MTL(AG)"/>
      <sheetName val="MTL$-INTER"/>
      <sheetName val="Tra_bang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3.하중산정枵⿯"/>
      <sheetName val="석탄2ဴ"/>
      <sheetName val="주현(해보)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원가계산서(남측)"/>
      <sheetName val="유효성검사"/>
      <sheetName val="9호관로"/>
      <sheetName val="부하집계표"/>
      <sheetName val="식재가격"/>
      <sheetName val="식재총괄"/>
      <sheetName val="청주(철골발주의뢰서)"/>
      <sheetName val="남양주댠가표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7.PILE  (돌출)"/>
      <sheetName val="Macro(차단기)"/>
      <sheetName val="흄관헐기(원본)"/>
      <sheetName val="옹벽식측구단위"/>
      <sheetName val="1.(5억 미만)원가계산서(지급) "/>
      <sheetName val="원데이타"/>
      <sheetName val="아파트"/>
      <sheetName val="토공수량집계"/>
      <sheetName val="사유"/>
      <sheetName val="증감내역"/>
      <sheetName val="99노임"/>
      <sheetName val="산출서"/>
      <sheetName val="증설시공분"/>
      <sheetName val="교대(A1-A2)"/>
      <sheetName val="Rekap Addendum"/>
      <sheetName val="Har-mat"/>
      <sheetName val="FACTOR"/>
      <sheetName val="금융"/>
      <sheetName val="중간부"/>
      <sheetName val="2_x0000__x0000__x0005_"/>
      <sheetName val="제진헾"/>
      <sheetName val="용소리교"/>
      <sheetName val="부표怀_x0010_"/>
      <sheetName val="배선DATA"/>
      <sheetName val="개거산출내역"/>
      <sheetName val="화해(장︀跕"/>
      <sheetName val="제잡비집계"/>
      <sheetName val="내역(총)"/>
      <sheetName val="[내역.XLS]A__MSOffice_Excel_wo_25"/>
      <sheetName val="[내역.XLS]A__MSOffice_Excel_wo_23"/>
      <sheetName val="[내역.XLS]A__MSOffice_Excel_wo_24"/>
      <sheetName val="[내역.XLS]A__MSOffice_Excel_wo_31"/>
      <sheetName val="[내역.XLS]A__MSOffice_Excel_wo_27"/>
      <sheetName val="[내역.XLS]A__MSOffice_Excel_wo_26"/>
      <sheetName val="[내역.XLS]A__MSOffice_Excel_wo_28"/>
      <sheetName val="[내역.XLS]A__MSOffice_Excel_wo_29"/>
      <sheetName val="[내역.XLS]A__MSOffice_Excel_wo_30"/>
      <sheetName val="[내역.XLS]A__MSOffice_Excel_wo_32"/>
      <sheetName val="본체"/>
      <sheetName val="새공·"/>
      <sheetName val="착공내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통합"/>
      <sheetName val="설계단Ä"/>
      <sheetName val="로우프"/>
      <sheetName val="데이터입력"/>
      <sheetName val="유입_x0000_"/>
      <sheetName val="아이콘"/>
      <sheetName val="COPk_x0000__x0000__x0001_Ԁ"/>
      <sheetName val="입찰내역 발주처 양식"/>
      <sheetName val="Hauptdaten"/>
      <sheetName val="기계공사"/>
      <sheetName val="106C0300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총투입계"/>
      <sheetName val="Sensitivity"/>
      <sheetName val="설계기준"/>
      <sheetName val="내역1"/>
      <sheetName val="예산변경사항"/>
      <sheetName val="MAT_N048"/>
      <sheetName val="자재(원원+원대)"/>
      <sheetName val="종배수관"/>
      <sheetName val="[내역.XLS]석탄2쎕々/_x0000_"/>
      <sheetName val="INSTR"/>
      <sheetName val="1.설Ꙩօ됨"/>
      <sheetName val="차선도색(1)"/>
      <sheetName val="FB25JN"/>
      <sheetName val="총내"/>
      <sheetName val="간접비총_x0000_"/>
      <sheetName val="기초목"/>
      <sheetName val="공통가설"/>
      <sheetName val="입찰결과보고"/>
      <sheetName val="입력DATA"/>
      <sheetName val="L형옹벽측구"/>
      <sheetName val="TOTAL_BOQ"/>
      <sheetName val="3.하중산정4_x0000__x0000__x0005__x0000_"/>
      <sheetName val="수로교깨기"/>
      <sheetName val="깨기 총괄"/>
      <sheetName val="[내역.XLS]A__MSOffice_Excel_wo_39"/>
      <sheetName val="[내역.XLS]A__MSOffice_Excel_wo_33"/>
      <sheetName val="[내역.XLS]A__MSOffice_Excel_wo_35"/>
      <sheetName val="[내역.XLS]A__MSOffice_Excel_wo_34"/>
      <sheetName val="[내역.XLS]A__MSOffice_Excel_wo_36"/>
      <sheetName val="[내역.XLS]A__MSOffice_Excel_wo_37"/>
      <sheetName val="[내역.XLS]A__MSOffice_Excel_wo_38"/>
      <sheetName val="제비율"/>
      <sheetName val="일위대가목록"/>
      <sheetName val="Supplement2"/>
      <sheetName val="재료"/>
      <sheetName val="DATA(내업)"/>
      <sheetName val="본사공가현황"/>
      <sheetName val="원가계산서(변경)"/>
      <sheetName val="하수처리_x0000__x0000_Ԁ_x0000_"/>
      <sheetName val="설비원가"/>
      <sheetName val="안산기계장치"/>
      <sheetName val="식재일위"/>
      <sheetName val="기계설비"/>
      <sheetName val="저"/>
      <sheetName val="부대공Ⅱ"/>
      <sheetName val="[내역.XLS]A__MSOffice_Excel_wo_40"/>
      <sheetName val="[내역.XLS]A__MSOffice_Excel_wo_51"/>
      <sheetName val="집행예산"/>
      <sheetName val="[내역.XLS]A__MSOffice_Excel_wo_41"/>
      <sheetName val="[내역.XLS]A__MSOffice_Excel_wo_46"/>
      <sheetName val="[내역.XLS]A__MSOffice_Excel_wo_42"/>
      <sheetName val="[내역.XLS]A__MSOffice_Excel_wo_43"/>
      <sheetName val="[내역.XLS]A__MSOffice_Excel_wo_44"/>
      <sheetName val="[내역.XLS]A__MSOffice_Excel_wo_45"/>
      <sheetName val="[내역.XLS]A__MSOffice_Excel_wo_47"/>
      <sheetName val="[내역.XLS]A__MSOffice_Excel_wo_49"/>
      <sheetName val="[내역.XLS]A__MSOffice_Excel_wo_48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돈암사업"/>
      <sheetName val="동력"/>
      <sheetName val="변압기"/>
      <sheetName val="[내역.XLS]A__MSOffice_Excel_wo_50"/>
      <sheetName val="[내역.XLS]A__MSOffice_Excel_wo_52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내역갑지"/>
      <sheetName val="증감표"/>
      <sheetName val="원가계산서(증감)"/>
      <sheetName val="원가계산서 (변경)"/>
      <sheetName val="내역서(변경)"/>
      <sheetName val="Macro(전기)"/>
      <sheetName val="방음벽기초"/>
      <sheetName val="[내역.XLS]A__MSOffice_Excel_wo_59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[내역.XLS]A__MSOffice_Excel_wo_56"/>
      <sheetName val="[내역.XLS]A__MSOffice_Excel_wo_53"/>
      <sheetName val="[내역.XLS]A__MSOffice_Excel_wo_55"/>
      <sheetName val="[내역.XLS]A__MSOffice_Excel_wo_54"/>
      <sheetName val="BM"/>
      <sheetName val="[내역.XLS]A__MSOffice_Excel_wo_57"/>
      <sheetName val="[내역.XLS]A__MSOffice_Excel_wo_58"/>
      <sheetName val="Medagama"/>
      <sheetName val="[내역.XLS]A__MSOffice_Excel_wo_60"/>
      <sheetName val="2Ვ쭻"/>
      <sheetName val="BQMPALOC"/>
      <sheetName val="[내역.XLS]A__MSOffice_Excel_wo_61"/>
      <sheetName val="하도급대비"/>
      <sheetName val="[내역.XLS]A__MSOffice_Excel_wo_62"/>
      <sheetName val="구조물공수량집계표 (2)"/>
      <sheetName val="마감사양"/>
      <sheetName val="관보호공조서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Sheet17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BQ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방배동내역(리라)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cable-data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당초"/>
      <sheetName val="일위대가(원본)"/>
      <sheetName val="CALCULATION"/>
      <sheetName val="도"/>
      <sheetName val="1차변경내역"/>
      <sheetName val="관급턠ʦ"/>
      <sheetName val="관급턠˧"/>
      <sheetName val="설계단®"/>
      <sheetName val="신_x0000__x0000_Ԁ"/>
      <sheetName val="1.CB"/>
      <sheetName val="[내역.XLS]A__MSOffice_Excel_wo_63"/>
      <sheetName val="[내역.XLS]A__MSOffice_Excel_wo_64"/>
      <sheetName val="[내역.XLS]A__MSOffice_Excel_wo_65"/>
      <sheetName val="[내역.XLS]A__MSOffice_Excel_wo_66"/>
      <sheetName val="[내역.XLS]A__MSOffice_Excel_wo_67"/>
      <sheetName val="[내역.XLS]A__MSOffice_Excel_wo_68"/>
      <sheetName val="[내역.XLS]A__MSOffice_Excel_wo_69"/>
      <sheetName val="[내역.XLS]A__MSOffice_Excel_wo_70"/>
      <sheetName val="[내역.XLS]A__MSOffice_Excel_wo_72"/>
      <sheetName val="[내역.XLS]A__MSOffice_Excel_wo_71"/>
      <sheetName val="[내역.XLS]A__MSOffice_Excel_wo_73"/>
      <sheetName val="[내역.XLS]A__MSOffice_Excel_wo_75"/>
      <sheetName val="[내역.XLS]A__MSOffice_Excel_wo_74"/>
      <sheetName val="[내역.XLS]A__MSOffice_Excel_w_118"/>
      <sheetName val="부서별(배부후)_계획"/>
      <sheetName val="[내역.XLS]A__MSOffice_Excel_w_117"/>
      <sheetName val="[내역.XLS]A__MSOffice_Excel_wo_82"/>
      <sheetName val="[내역.XLS]A__MSOffice_Excel_wo_76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냉연집ç"/>
      <sheetName val="[내역.XLS]A__MSOffice_Excel_w_122"/>
      <sheetName val="[내역.XLS]A__MSOffice_Excel_w_119"/>
      <sheetName val="[내역.XLS]A__MSOffice_Excel_w_121"/>
      <sheetName val="[내역.XLS]A__MSOffice_Excel_w_120"/>
      <sheetName val="[내역.XLS]A__MSOffice_Excel_w_123"/>
      <sheetName val="[내역.XLS]A__MSOffice_Excel_w_124"/>
      <sheetName val="[내역.XLS]A__MSOffice_Excel_w_125"/>
      <sheetName val="[내역.XLS]A__MSOffice_Excel_w_131"/>
      <sheetName val="[내역.XLS]A__MSOffice_Excel_w_126"/>
      <sheetName val="[내역.XLS]A__MSOffice_Excel_w_127"/>
      <sheetName val="[내역.XLS]A__MSOffice_Excel_w_129"/>
      <sheetName val="[내역.XLS]A__MSOffice_Excel_w_128"/>
      <sheetName val="당진1,2호기전선관설치및접지4차공사내역서-을지"/>
      <sheetName val="[내역.XLS]A__MSOffice_Excel_w_130"/>
      <sheetName val="석탄2_x0000__x0000_Ԁ_x0000_"/>
      <sheetName val="중기(목록)"/>
      <sheetName val="1SGATE97"/>
      <sheetName val="가颌亸"/>
      <sheetName val="시설물기초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PRO_DCI"/>
      <sheetName val="INST_DCI"/>
      <sheetName val="HVAC_DCI"/>
      <sheetName val="PIPE_DCI"/>
      <sheetName val="Regenerator  Concrete Structure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산근"/>
      <sheetName val="LEGEND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C-18"/>
      <sheetName val="COA-17"/>
      <sheetName val="mhrrate"/>
      <sheetName val=" Sum"/>
      <sheetName val="일위대가표(DEEP)"/>
      <sheetName val="QT_Ky_T11"/>
      <sheetName val="4)유동표"/>
      <sheetName val="연장조서"/>
      <sheetName val="화재 탐지 설비"/>
      <sheetName val="아수배전(1회)"/>
      <sheetName val="운E"/>
      <sheetName val="지장물_x0000__x0000_堀"/>
      <sheetName val="일위대가(1_x0000_"/>
      <sheetName val="잔여세부내역"/>
      <sheetName val="정리내역"/>
      <sheetName val="아파트 기성내역서"/>
      <sheetName val="공사비 내역 (가)"/>
      <sheetName val="아스팔트 포장총괄집계표"/>
      <sheetName val="[내역.XLS]A__MSOffice_Excel_w_132"/>
      <sheetName val="부표_x0014_䠀"/>
      <sheetName val="DESIGN CRITERIA"/>
      <sheetName val="방지책개소별명세"/>
      <sheetName val="이설도로유용_x0000_"/>
      <sheetName val="조ﱍ"/>
      <sheetName val="가도q"/>
      <sheetName val="신_x0000__x0000__x0000_"/>
      <sheetName val="신_x0000_씀"/>
      <sheetName val="신_x0000__x0011_"/>
      <sheetName val="신_x0000_甀_x000d_"/>
      <sheetName val="신_x0000_＀2"/>
      <sheetName val="신_x0000_蜀$"/>
      <sheetName val="신_x0000_焀/"/>
      <sheetName val="신_x0000_䘀"/>
      <sheetName val="신_x0000_!"/>
      <sheetName val="제경_x0000_"/>
      <sheetName val="가⣐鳋"/>
      <sheetName val="[내역.XLS][내역.XLS]석탄2쎕々/_x0000_"/>
      <sheetName val="[내역.XLS][내역.XLS][내역.XLS]석탄2쎕々/_x0000_"/>
      <sheetName val="단가결정"/>
      <sheetName val="strutႼ_x0000_쀀⫿쌄"/>
      <sheetName val="TOWER 12T_x0000__x0000_"/>
      <sheetName val="역T형"/>
      <sheetName val="운반산_x0000_"/>
      <sheetName val="적용단가"/>
      <sheetName val="thao-go"/>
      <sheetName val="치수표"/>
      <sheetName val="1. 설계조건 2.단면가정 3. 하중계산"/>
      <sheetName val="DATA 입력란"/>
      <sheetName val="부대공사총괄"/>
      <sheetName val="건축공사집계표"/>
      <sheetName val="현장경비"/>
      <sheetName val="방배동내역 (총괄)"/>
      <sheetName val="[내역.XLS]A__MSOffice_Excel_w_135"/>
      <sheetName val="건축집계표이수"/>
      <sheetName val="건축집계합계"/>
      <sheetName val="당정동경상이수"/>
      <sheetName val="당정동공통이수"/>
      <sheetName val="[내역.XLS]A__MSOffice_Excel_w_133"/>
      <sheetName val="단면"/>
      <sheetName val="[내역.XLS]A__MSOffice_Excel_w_134"/>
      <sheetName val="[내역.XLS]A__MSOffice_Excel_w_140"/>
      <sheetName val="[내역.XLS]A__MSOffice_Excel_w_136"/>
      <sheetName val="[내역.XLS]A__MSOffice_Excel_w_138"/>
      <sheetName val="[내역.XLS]A__MSOffice_Excel_w_137"/>
      <sheetName val="[내역.XLS]A__MSOffice_Excel_w_139"/>
      <sheetName val="[내역.XLS]A__MSOffice_Excel_w_141"/>
      <sheetName val="[내역.XLS]A__MSOffice_Excel_w_142"/>
      <sheetName val="J형측구단위수량"/>
      <sheetName val="[내역.XLS]A__MSOffice_Excel_w_143"/>
      <sheetName val="공예을"/>
      <sheetName val="토적계산서"/>
      <sheetName val="내역서(전체)(횡)"/>
      <sheetName val="간선"/>
      <sheetName val="1안"/>
      <sheetName val="[내역.XLS]A__MSOffice_Excel_w_311"/>
      <sheetName val="[내역.XLS]A__MSOffice_Excel_w_150"/>
      <sheetName val="[내역.XLS]A__MSOffice_Excel_w_146"/>
      <sheetName val="[내역.XLS]A__MSOffice_Excel_w_144"/>
      <sheetName val="[내역.XLS]A__MSOffice_Excel_w_145"/>
      <sheetName val="[내역.XLS]A__MSOffice_Excel_w_147"/>
      <sheetName val="[내역.XLS]A__MSOffice_Excel_w_148"/>
      <sheetName val="[내역.XLS]A__MSOffice_Excel_w_149"/>
      <sheetName val="[내역.XLS]A__MSOffice_Excel_w_151"/>
      <sheetName val="[내역.XLS]A__MSOffice_Excel_w_152"/>
      <sheetName val="[내역.XLS]A__MSOffice_Excel_w_153"/>
      <sheetName val="[내역.XLS]A__MSOffice_Excel_w_154"/>
      <sheetName val="Benchmark"/>
      <sheetName val="Vari by Vendor"/>
      <sheetName val="백분율"/>
      <sheetName val="D-3109"/>
      <sheetName val="8-31-98"/>
      <sheetName val="worksheet inchican"/>
      <sheetName val="combined 9-30"/>
      <sheetName val="0000"/>
      <sheetName val="TRADUCTION LISTES"/>
      <sheetName val="TOSHIBA-Structure"/>
      <sheetName val="Arch"/>
      <sheetName val="h-013211-2"/>
      <sheetName val="float&amp;bear"/>
      <sheetName val="Kfracture"/>
      <sheetName val="VC2 10.99"/>
      <sheetName val="CIM"/>
      <sheetName val="Forecast"/>
      <sheetName val="PM"/>
      <sheetName val="CONPRIS"/>
      <sheetName val="Flour WH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COA"/>
      <sheetName val="2.2 STAFF Scedule"/>
      <sheetName val="95삼성급(본사)"/>
      <sheetName val="9-1차이내역"/>
      <sheetName val="주관사업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[내역.XLS]A__MSOffice_Excel_w_159"/>
      <sheetName val="[내역.XLS]A__MSOffice_Excel_w_158"/>
      <sheetName val="[내역.XLS]A__MSOffice_Excel_w_156"/>
      <sheetName val="[내역.XLS]A__MSOffice_Excel_w_155"/>
      <sheetName val="[내역.XLS]A__MSOffice_Excel_w_157"/>
      <sheetName val="[내역.XLS]A__MSOffice_Excel_w_161"/>
      <sheetName val="[내역.XLS]A__MSOffice_Excel_w_160"/>
      <sheetName val="[내역.XLS]A__MSOffice_Excel_w_163"/>
      <sheetName val=" 상부공통집계(총괄)"/>
      <sheetName val="유림콘도"/>
      <sheetName val="[내역.XLS]A__MSOffice_Excel_w_162"/>
      <sheetName val="경영혁신본부"/>
      <sheetName val="VT,NC,M"/>
      <sheetName val="[내역.XLS]A__MSOffice_Excel_w_199"/>
      <sheetName val="변경현황"/>
      <sheetName val="[내역.XLS]A__MSOffice_Excel_w_164"/>
      <sheetName val="[내역.XLS]A__MSOffice_Excel_w_165"/>
      <sheetName val="[내역.XLS]A__MSOffice_Excel_w_167"/>
      <sheetName val="[내역.XLS]A__MSOffice_Excel_w_166"/>
      <sheetName val="[내역.XLS]A__MSOffice_Excel_w_197"/>
      <sheetName val="[내역.XLS]A__MSOffice_Excel_w_173"/>
      <sheetName val="[내역.XLS]A__MSOffice_Excel_w_169"/>
      <sheetName val="[내역.XLS]A__MSOffice_Excel_w_168"/>
      <sheetName val="[내역.XLS]A__MSOffice_Excel_w_171"/>
      <sheetName val="[내역.XLS]A__MSOffice_Excel_w_170"/>
      <sheetName val="[내역.XLS]A__MSOffice_Excel_w_172"/>
      <sheetName val="[내역.XLS]A__MSOffice_Excel_w_174"/>
      <sheetName val="[내역.XLS]A__MSOffice_Excel_w_175"/>
      <sheetName val="[내역.XLS]A__MSOffice_Excel_w_176"/>
      <sheetName val="[내역.XLS]A__MSOffice_Excel_w_177"/>
      <sheetName val="[내역.XLS]A__MSOffice_Excel_w_181"/>
      <sheetName val="[내역.XLS]A__MSOffice_Excel_w_178"/>
      <sheetName val="[내역.XLS]A__MSOffice_Excel_w_179"/>
      <sheetName val="[내역.XLS]A__MSOffice_Excel_w_180"/>
      <sheetName val="[내역.XLS]A__MSOffice_Excel_w_182"/>
      <sheetName val="[내역.XLS]A__MSOffice_Excel_w_184"/>
      <sheetName val="[내역.XLS]A__MSOffice_Excel_w_183"/>
      <sheetName val="[내역.XLS]A__MSOffice_Excel_w_187"/>
      <sheetName val="[내역.XLS]A__MSOffice_Excel_w_186"/>
      <sheetName val="[내역.XLS]A__MSOffice_Excel_w_185"/>
      <sheetName val="[내역.XLS]A__MSOffice_Excel_w_188"/>
      <sheetName val="[내역.XLS]A__MSOffice_Excel_w_190"/>
      <sheetName val="[내역.XLS]A__MSOffice_Excel_w_189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WT-LIST"/>
      <sheetName val="TH-Dien"/>
      <sheetName val="NOTE"/>
      <sheetName val="MOS"/>
      <sheetName val="Analisa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TH-XL"/>
      <sheetName val="CHITIET VL-NC"/>
      <sheetName val="Du_lieu"/>
      <sheetName val="Elemental Breakdown+20%"/>
      <sheetName val="He so"/>
      <sheetName val="물량표"/>
      <sheetName val="Summary - Budget"/>
      <sheetName val="PARTS"/>
      <sheetName val="MOTO"/>
      <sheetName val="BOM系"/>
      <sheetName val="nhapT7"/>
      <sheetName val="THCtr đký-ProgramRegis total"/>
      <sheetName val="BM03.CODE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PTVT_(MAU)4"/>
      <sheetName val="RAB_AR&amp;STR4"/>
      <sheetName val="BTT_(CAT_COC)4"/>
      <sheetName val="4-Lane_bridge4"/>
      <sheetName val="아파트_4"/>
      <sheetName val="M_673"/>
      <sheetName val="dongia_(2)3"/>
      <sheetName val="Schedule_S-Curve_Revision#33"/>
      <sheetName val="KET_CAU_CT53"/>
      <sheetName val="Eq__Mobilization2"/>
      <sheetName val="설계기준_및_하중계산2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KL_THÉP_MÓNG,DẦM,_SÀN,_CỘT_B22"/>
      <sheetName val="THKLTT_THÉP_B22"/>
      <sheetName val="CHITIET_VL-NC-TT_-1p2"/>
      <sheetName val="Cao_độ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DG_duoi1"/>
      <sheetName val="CT_-THVLNC1"/>
      <sheetName val="Gia_vat_tu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Analisa_Gabungan1"/>
      <sheetName val="TONGKE3p_1"/>
      <sheetName val="Du_toan1"/>
      <sheetName val="Bill_01_-_CTN1"/>
      <sheetName val="built-up_rate1"/>
      <sheetName val="List_of_works1"/>
      <sheetName val="TK_CỬA1"/>
      <sheetName val="Chi_tiết_KL1"/>
      <sheetName val="Chenh_lech_vat_tu1"/>
      <sheetName val="Annex_B1"/>
      <sheetName val="dtct_cau"/>
      <sheetName val="TH_N_Cong"/>
      <sheetName val="All_CCDC_lam_viec-dong_phuc"/>
      <sheetName val="141119_Vinhomes_-_RC_Ky_thuat_v"/>
      <sheetName val="成本核算_"/>
      <sheetName val="CFA_Sumary"/>
      <sheetName val="SL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SEX"/>
      <sheetName val="T.KE CP1"/>
      <sheetName val="Đon gia"/>
      <sheetName val="TH_CPTB"/>
      <sheetName val="CP Khac cuoc VC"/>
      <sheetName val="BẢNG ÁP GIÁ (in)"/>
      <sheetName val="NT (KL) IN"/>
      <sheetName val="DOM D2"/>
      <sheetName val="nhà ăn"/>
      <sheetName val="Công nhật"/>
      <sheetName val="btkt cột"/>
      <sheetName val="Overview"/>
      <sheetName val="調整項目マスタ"/>
      <sheetName val="工数データ"/>
      <sheetName val="GIAVLIEU"/>
      <sheetName val="NNDN-VND"/>
      <sheetName val="Parem"/>
      <sheetName val="Thoat nuoc"/>
      <sheetName val="Final(1)summary"/>
      <sheetName val="EQUIPOS"/>
      <sheetName val="HVAC"/>
      <sheetName val="현장관리비"/>
      <sheetName val="실행내역"/>
      <sheetName val="COPk"/>
      <sheetName val="하수처리"/>
      <sheetName val="[내역.XLS]A__MSOffice_Excel_w_193"/>
      <sheetName val="1ST"/>
      <sheetName val="[내역.XLS]A__MSOffice_Excel_w_191"/>
      <sheetName val="[내역.XLS]A__MSOffice_Excel_w_192"/>
      <sheetName val="[내역.XLS]A__MSOffice_Excel_w_195"/>
      <sheetName val="[내역.XLS]A__MSOffice_Excel_w_194"/>
      <sheetName val="[내역.XLS]A__MSOffice_Excel_w_196"/>
      <sheetName val="기준정보"/>
      <sheetName val="[내역.XLS]A__MSOffice_Excel_w_198"/>
      <sheetName val="도로"/>
      <sheetName val="한일양산"/>
      <sheetName val="[내역.XLS]A__MSOffice_Excel_w_200"/>
      <sheetName val="[내역.XLS]A__MSOffice_Excel_w_201"/>
      <sheetName val="[내역.XLS]A__MSOffice_Excel_w_298"/>
      <sheetName val="[내역.XLS]A__MSOffice_Excel_w_204"/>
      <sheetName val="[내역.XLS]A__MSOffice_Excel_w_202"/>
      <sheetName val="[내역.XLS]A__MSOffice_Excel_w_203"/>
      <sheetName val="[내역.XLS]A__MSOffice_Excel_w_205"/>
      <sheetName val="[내역.XLS]A__MSOffice_Excel_w_216"/>
      <sheetName val="[내역.XLS]A__MSOffice_Excel_w_213"/>
      <sheetName val="[내역.XLS]A__MSOffice_Excel_w_206"/>
      <sheetName val="[내역.XLS]A__MSOffice_Excel_w_207"/>
      <sheetName val="[내역.XLS]A__MSOffice_Excel_w_209"/>
      <sheetName val="[내역.XLS]A__MSOffice_Excel_w_208"/>
      <sheetName val="[내역.XLS]A__MSOffice_Excel_w_210"/>
      <sheetName val="[내역.XLS]A__MSOffice_Excel_w_211"/>
      <sheetName val="[내역.XLS]A__MSOffice_Excel_w_212"/>
      <sheetName val="[내역.XLS]A__MSOffice_Excel_w_214"/>
      <sheetName val="[내역.XLS]A__MSOffice_Excel_w_215"/>
      <sheetName val="[내역.XLS]A__MSOffice_Excel_w_218"/>
      <sheetName val="[내역.XLS]A__MSOffice_Excel_w_217"/>
      <sheetName val="[내역.XLS]A__MSOffice_Excel_w_222"/>
      <sheetName val="[내역.XLS]A__MSOffice_Excel_w_221"/>
      <sheetName val="[내역.XLS]A__MSOffice_Excel_w_219"/>
      <sheetName val="[내역.XLS]A__MSOffice_Excel_w_220"/>
      <sheetName val="설치중량_5"/>
      <sheetName val="수문일위_5"/>
      <sheetName val="전차선로_물량표4"/>
      <sheetName val="자재견적_(대왕)_(2)5"/>
      <sheetName val="1_동력공사4"/>
      <sheetName val="제출내역_(2)4"/>
      <sheetName val="현장관리비_산출내역4"/>
      <sheetName val="1_토공4"/>
      <sheetName val="전선_및_전선관4"/>
      <sheetName val="내역서_(변경)4"/>
      <sheetName val="_U형배수관4"/>
      <sheetName val="집수정_(우오수)4"/>
      <sheetName val="Sheet1_(2)4"/>
      <sheetName val="단위가격_4"/>
      <sheetName val="단면_(2)4"/>
      <sheetName val="6PILE__(돌출)4"/>
      <sheetName val="PAD_TR보호대기초4"/>
      <sheetName val="건______________축4"/>
      <sheetName val="본선_토공_분배표4"/>
      <sheetName val="전화번호DATA_(2001)4"/>
      <sheetName val="1_설계조건4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원가계산서_4"/>
      <sheetName val="A(Rev_3)4"/>
      <sheetName val="토총괄_(2)4"/>
      <sheetName val="96보완계획7_124"/>
      <sheetName val="3_하중산정4_지지력4"/>
      <sheetName val="일반문틀_설치4"/>
      <sheetName val="샌딩_에폭시_도장4"/>
      <sheetName val="공__종__별__집__계__표4"/>
      <sheetName val="일__위__대__가__목__록4"/>
      <sheetName val="일_위_대_가_표4"/>
      <sheetName val="단__가__대__비__표4"/>
      <sheetName val="1공구_건정토건_철콘4"/>
      <sheetName val="충돌_내용4"/>
      <sheetName val="석탄2_3물량4"/>
      <sheetName val="상_부4"/>
      <sheetName val="1공구8_개소4"/>
      <sheetName val="조립식_가설건물4"/>
      <sheetName val="준검_내역서4"/>
      <sheetName val="플랜트_설치2"/>
      <sheetName val="3_공통공사대비2"/>
      <sheetName val="수지예산서(세부)_(2)4"/>
      <sheetName val="strut_type4"/>
      <sheetName val="_냉각수펌프2"/>
      <sheetName val="수량산출서_갑지2"/>
      <sheetName val="사__업__비__수__지__예__산__서2"/>
      <sheetName val="Bldg_Pilecap_&amp;_bored_pile"/>
      <sheetName val="List_Equip"/>
      <sheetName val="Process_C_(1-166)"/>
      <sheetName val="RATES_G-5"/>
      <sheetName val="3_하중산정枵⿯肨"/>
      <sheetName val="KL_thanh_toan-Xuan_Dao"/>
      <sheetName val="Don_gia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Rekap_Addendum"/>
      <sheetName val="On_Time"/>
      <sheetName val="Cash_Flow_bulanan"/>
      <sheetName val="Galian_1"/>
      <sheetName val="HARGA_MATERIAL"/>
      <sheetName val="_PE-F-42_MR_9_Manpower"/>
      <sheetName val="1_설Ꙩօ됨"/>
      <sheetName val="미익SUB"/>
      <sheetName val="archi(본사)"/>
      <sheetName val="소방내역서"/>
      <sheetName val="1차 내역서"/>
      <sheetName val="[내역.XLS]A__MSOffice_Excel_w_225"/>
      <sheetName val="[내역.XLS]A__MSOffice_Excel_w_223"/>
      <sheetName val="[내역.XLS]A__MSOffice_Excel_w_224"/>
      <sheetName val="[내역.XLS]A__MSOffice_Excel_w_226"/>
      <sheetName val="초기화_x0000_"/>
      <sheetName val="[내역.XLS]A__MSOffice_Excel_w_228"/>
      <sheetName val="[내역.XLS]A__MSOffice_Excel_w_227"/>
      <sheetName val="[내역.XLS]A__MSOffice_Excel_w_229"/>
      <sheetName val="[내역.XLS]A__MSOffice_Excel_w_233"/>
      <sheetName val="[내역.XLS]A__MSOffice_Excel_w_232"/>
      <sheetName val="[내역.XLS]A__MSOffice_Excel_w_230"/>
      <sheetName val="[내역.XLS]A__MSOffice_Excel_w_231"/>
      <sheetName val="[내역.XLS]A__MSOffice_Excel_w_234"/>
      <sheetName val="[내역.XLS]A__MSOffice_Excel_w_235"/>
      <sheetName val="[내역.XLS]A__MSOffice_Excel_w_239"/>
      <sheetName val="[내역.XLS]A__MSOffice_Excel_w_236"/>
      <sheetName val="[내역.XLS]A__MSOffice_Excel_w_237"/>
      <sheetName val="[내역.XLS]A__MSOffice_Excel_w_238"/>
      <sheetName val="[내역.XLS]A__MSOffice_Excel_w_240"/>
      <sheetName val="[내역.XLS]A__MSOffice_Excel_w_241"/>
      <sheetName val="[내역.XLS]A__MSOffice_Excel_w_242"/>
      <sheetName val="[내역.XLS]A__MSOffice_Excel_w_243"/>
      <sheetName val="[내역.XLS]A__MSOffice_Excel_w_255"/>
      <sheetName val="[내역.XLS]A__MSOffice_Excel_w_245"/>
      <sheetName val="[내역.XLS]A__MSOffice_Excel_w_244"/>
      <sheetName val="[내역.XLS]A__MSOffice_Excel_w_251"/>
      <sheetName val="[내역.XLS]A__MSOffice_Excel_w_246"/>
      <sheetName val="[내역.XLS]A__MSOffice_Excel_w_248"/>
      <sheetName val="[내역.XLS]A__MSOffice_Excel_w_247"/>
      <sheetName val="[내역.XLS]A__MSOffice_Excel_w_250"/>
      <sheetName val="[내역.XLS]A__MSOffice_Excel_w_249"/>
      <sheetName val="[내역.XLS]A__MSOffice_Excel_w_254"/>
      <sheetName val="[내역.XLS]A__MSOffice_Excel_w_253"/>
      <sheetName val="[내역.XLS]A__MSOffice_Excel_w_252"/>
      <sheetName val="지수"/>
      <sheetName val="예총"/>
      <sheetName val="[내역.XLS]A__MSOffice_Excel_w_261"/>
      <sheetName val="[내역.XLS]A__MSOffice_Excel_w_256"/>
      <sheetName val="[내역.XLS]A__MSOffice_Excel_w_257"/>
      <sheetName val="[내역.XLS]A__MSOffice_Excel_w_258"/>
      <sheetName val="[내역.XLS]A__MSOffice_Excel_w_259"/>
      <sheetName val="[내역.XLS]A__MSOffice_Excel_w_260"/>
      <sheetName val="[내역.XLS]A__MSOffice_Excel_w_269"/>
      <sheetName val="[내역.XLS]A__MSOffice_Excel_w_262"/>
      <sheetName val="[내역.XLS]A__MSOffice_Excel_w_263"/>
      <sheetName val="[내역.XLS]A__MSOffice_Excel_w_264"/>
      <sheetName val="[내역.XLS]A__MSOffice_Excel_w_265"/>
      <sheetName val="[내역.XLS]A__MSOffice_Excel_w_266"/>
      <sheetName val="[내역.XLS]A__MSOffice_Excel_w_267"/>
      <sheetName val="[내역.XLS]A__MSOffice_Excel_w_268"/>
      <sheetName val="[내역.XLS]A__MSOffice_Excel_w_270"/>
      <sheetName val="[내역.XLS]A__MSOffice_Excel_w_271"/>
      <sheetName val="[내역.XLS]A__MSOffice_Excel_w_273"/>
      <sheetName val="[내역.XLS]A__MSOffice_Excel_w_272"/>
      <sheetName val="[내역.XLS]A__MSOffice_Excel_w_274"/>
      <sheetName val="[내역.XLS]A__MSOffice_Excel_w_275"/>
      <sheetName val="[내역.XLS]A__MSOffice_Excel_w_276"/>
      <sheetName val="[내역.XLS]A__MSOffice_Excel_w_280"/>
      <sheetName val="[내역.XLS]A__MSOffice_Excel_w_277"/>
      <sheetName val="[내역.XLS]A__MSOffice_Excel_w_278"/>
      <sheetName val="[내역.XLS]A__MSOffice_Excel_w_279"/>
      <sheetName val="[내역.XLS]A__MSOffice_Excel_w_281"/>
      <sheetName val="[내역.XLS]A__MSOffice_Excel_w_283"/>
      <sheetName val="[내역.XLS]A__MSOffice_Excel_w_282"/>
      <sheetName val="[내역.XLS]A__MSOffice_Excel_w_284"/>
      <sheetName val="[내역.XLS]A__MSOffice_Excel_w_285"/>
      <sheetName val="[내역.XLS]A__MSOffice_Excel_w_287"/>
      <sheetName val="[내역.XLS]A__MSOffice_Excel_w_286"/>
      <sheetName val="[내역.XLS]A__MSOffice_Excel_w_288"/>
      <sheetName val="[내역.XLS]A__MSOffice_Excel_w_289"/>
      <sheetName val="[내역.XLS]A__MSOffice_Excel_w_292"/>
      <sheetName val="심사계산"/>
      <sheetName val="심사물량"/>
      <sheetName val="[내역.XLS]A__MSOffice_Excel_w_290"/>
      <sheetName val="[내역.XLS]A__MSOffice_Excel_w_291"/>
      <sheetName val="[내역.XLS]A__MSOffice_Excel_w_293"/>
      <sheetName val="[내역.XLS]A__MSOffice_Excel_w_294"/>
      <sheetName val="[내역.XLS]A__MSOffice_Excel_w_295"/>
      <sheetName val="[내역.XLS]A__MSOffice_Excel_w_297"/>
      <sheetName val="[내역.XLS]A__MSOffice_Excel_w_296"/>
      <sheetName val="단위세대물량"/>
      <sheetName val="[내역.XLS]A__MSOffice_Excel_w_309"/>
      <sheetName val="[내역.XLS]A__MSOffice_Excel_w_302"/>
      <sheetName val="[내역.XLS]A__MSOffice_Excel_w_301"/>
      <sheetName val="[내역.XLS]A__MSOffice_Excel_w_299"/>
      <sheetName val="[내역.XLS]A__MSOffice_Excel_w_300"/>
      <sheetName val="[내역.XLS]A__MSOffice_Excel_w_307"/>
      <sheetName val="[내역.XLS]A__MSOffice_Excel_w_304"/>
      <sheetName val="[내역.XLS]A__MSOffice_Excel_w_303"/>
      <sheetName val="[내역.XLS]A__MSOffice_Excel_w_305"/>
      <sheetName val="[내역.XLS]A__MSOffice_Excel_w_306"/>
      <sheetName val="[내역.XLS]A__MSOffice_Excel_w_308"/>
      <sheetName val="[내역.XLS]A__MSOffice_Excel_w_310"/>
      <sheetName val="중분대수량산출"/>
      <sheetName val="Ts"/>
      <sheetName val="Gld"/>
      <sheetName val="Gxd"/>
      <sheetName val="QD957"/>
      <sheetName val="GAEYO"/>
      <sheetName val="Sat tron"/>
      <sheetName val="TONGKE-HT"/>
      <sheetName val="lam-moi"/>
      <sheetName val="THPDMoi  (2)"/>
      <sheetName val="t-h HA THE"/>
      <sheetName val="GridViewExporter"/>
      <sheetName val="Cp&gt;10-Ln&lt;10"/>
      <sheetName val="Ln&lt;20"/>
      <sheetName val="EIRR&gt;1&lt;1"/>
      <sheetName val="EIRR&gt; 2"/>
      <sheetName val="EIRR&lt;2"/>
      <sheetName val="hinhhoc"/>
      <sheetName val="GACH,CAT,DA"/>
      <sheetName val="CD"/>
      <sheetName val="00-Pipe Schedule for QS rev01"/>
      <sheetName val="手动计画"/>
      <sheetName val="PTVT_(MAU)5"/>
      <sheetName val="RAB_AR&amp;STR5"/>
      <sheetName val="M_674"/>
      <sheetName val="BTT_(CAT_COC)5"/>
      <sheetName val="4-Lane_bridge5"/>
      <sheetName val="아파트_5"/>
      <sheetName val="dongia_(2)4"/>
      <sheetName val="Schedule_S-Curve_Revision#34"/>
      <sheetName val="KET_CAU_CT54"/>
      <sheetName val="Eq__Mobilization3"/>
      <sheetName val="설계기준_및_하중계산3"/>
      <sheetName val="CỘT+VÁCH_CHỜ_L1-NS23"/>
      <sheetName val="CỘT+VÁCH_CHỜ_L1-NS2_B1-B23"/>
      <sheetName val="CỘT+VÁCH_CHỜ_L1-NS2_B2-B43"/>
      <sheetName val="DivA1_-_He_thong_nuoc_cap3"/>
      <sheetName val="Nhan_cong3"/>
      <sheetName val="Thiet_bi3"/>
      <sheetName val="Vat_tu3"/>
      <sheetName val="DM_ChiPhi3"/>
      <sheetName val="May_TC3"/>
      <sheetName val="Phan_tich3"/>
      <sheetName val="Bang_KL3"/>
      <sheetName val="TH_Kinh_phi3"/>
      <sheetName val="Chiet_tinh_dz353"/>
      <sheetName val="4_MECH3"/>
      <sheetName val="1995년_섹터별_매출3"/>
      <sheetName val="표지_(2)3"/>
      <sheetName val="CT_Thang_Mo3"/>
      <sheetName val="CT__PL3"/>
      <sheetName val="THÔNG_TIN3"/>
      <sheetName val="dtct_cong3"/>
      <sheetName val="ocean_voyage3"/>
      <sheetName val="NVN_Hotel3"/>
      <sheetName val="KL_THÉP_MÓNG,DẦM,_SÀN,_CỘT_B23"/>
      <sheetName val="THKLTT_THÉP_B23"/>
      <sheetName val="Cao_độ3"/>
      <sheetName val="CHITIET_VL-NC-TT_-1p3"/>
      <sheetName val="Bill_1_CPC2"/>
      <sheetName val="Bill_2_BoQ2"/>
      <sheetName val="Bill_3_PL2"/>
      <sheetName val="Bill_4_Do_boc_KL2"/>
      <sheetName val="Bill5__VT_CDT_cap2"/>
      <sheetName val="II_6_112"/>
      <sheetName val="BẢNG_TH_CỬA_CC2"/>
      <sheetName val="BẢNG_TH_PHU_KIEN2"/>
      <sheetName val="DG_duoi2"/>
      <sheetName val="CT_-THVLNC2"/>
      <sheetName val="Gia_vat_tu2"/>
      <sheetName val="Analisa_Gabungan2"/>
      <sheetName val="PROD_2"/>
      <sheetName val="list_VL2"/>
      <sheetName val="Trình_mẫu_VL2"/>
      <sheetName val="Nhap_VL2"/>
      <sheetName val="LIST_VLĐV2"/>
      <sheetName val="BB_VLDV2"/>
      <sheetName val="BB_VLDV_(multi)2"/>
      <sheetName val="nghiệm_thu_hoàn_thành2"/>
      <sheetName val="Báo_cáo_hiện_trường2"/>
      <sheetName val="Kế_hoạch_nghiệm_thu2"/>
      <sheetName val="Quy_trình2"/>
      <sheetName val="List_vữa2"/>
      <sheetName val="List_NT2"/>
      <sheetName val="BBNT_thô2"/>
      <sheetName val="TONGKE3p_2"/>
      <sheetName val="Du_toan2"/>
      <sheetName val="Bill_01_-_CTN2"/>
      <sheetName val="built-up_rate2"/>
      <sheetName val="List_of_works2"/>
      <sheetName val="BSD_(2)2"/>
      <sheetName val="입출재고현황_(2)2"/>
      <sheetName val="설_계2"/>
      <sheetName val="B_O_M2"/>
      <sheetName val="세골재__T2_변경_현황2"/>
      <sheetName val="G_R300경비2"/>
      <sheetName val="1_취수장2"/>
      <sheetName val="중기조종사_단위단가2"/>
      <sheetName val="LRT_Style_BOQ2"/>
      <sheetName val="3_바닥판설계2"/>
      <sheetName val="보온_회사분2"/>
      <sheetName val="RING_WALL2"/>
      <sheetName val="환경기계공정표_(3)2"/>
      <sheetName val="1062-X방향_2"/>
      <sheetName val="배관배선_단가조사2"/>
      <sheetName val="청구서_(별지)(3차분)2"/>
      <sheetName val="1_레미콘집계2"/>
      <sheetName val="2_아스콘집계2"/>
      <sheetName val="3_보도집계2"/>
      <sheetName val="4_보차도경계석및_도로경계블럭2"/>
      <sheetName val="Ⅰ_골재집계_2"/>
      <sheetName val="TK_CỬA2"/>
      <sheetName val="Chi_tiết_KL2"/>
      <sheetName val="Chenh_lech_vat_tu2"/>
      <sheetName val="Annex_B2"/>
      <sheetName val="dtct_cau1"/>
      <sheetName val="成本核算_1"/>
      <sheetName val="Gia_cuoc_moi"/>
      <sheetName val="Bang_gia_cuoc"/>
      <sheetName val="Bu_nhien_lieu"/>
      <sheetName val="CFA_Sumary1"/>
      <sheetName val="TH_N_Cong1"/>
      <sheetName val="All_CCDC_lam_viec-dong_phuc1"/>
      <sheetName val="141119_Vinhomes_-_RC_Ky_thuat_1"/>
      <sheetName val="????耀僵䅛???????‎ӥ????"/>
      <sheetName val="????렀హ䆍???????2???????"/>
      <sheetName val="3_공통공사??"/>
      <sheetName val="3-PTDGR5_"/>
      <sheetName val="Phan_tich_ca_may"/>
      <sheetName val="Chenh_lech_ca_may"/>
      <sheetName val="Chiet_tinh_don_gia_CM"/>
      <sheetName val="TLg_CN&amp;Laixe"/>
      <sheetName val="TLg_CN&amp;Laixe_(2)"/>
      <sheetName val="TLg_Laitau"/>
      <sheetName val="TLg_Laitau_(2)"/>
      <sheetName val="Elemental_Breakdown+20%"/>
      <sheetName val="He_so"/>
      <sheetName val="Summary_-_Budget"/>
      <sheetName val="CHITIET_VL-NC"/>
      <sheetName val="Sat_tron"/>
      <sheetName val="1995_Cellular"/>
      <sheetName val="BẢNG_ÁP_GIÁ_(in)"/>
      <sheetName val="NT_(KL)_IN"/>
      <sheetName val="DOM_D2"/>
      <sheetName val="nhà_ăn"/>
      <sheetName val="Công_nhật"/>
      <sheetName val="btkt_cột"/>
      <sheetName val="Benefit_Form"/>
      <sheetName val="耀僵䅛_x00"/>
      <sheetName val="렀హ䆍_x00"/>
      <sheetName val="Piano_Montaggio_PO-02_bozza2"/>
      <sheetName val="진행 DATA (2)"/>
      <sheetName val="4-Ban giao NCC"/>
      <sheetName val="VPP&amp;Tạp phẩm"/>
      <sheetName val="Data-year2001i"/>
      <sheetName val="Tien Thuong"/>
      <sheetName val="NC XL 6T cuoi 01 CTy"/>
      <sheetName val="Data -6T dau"/>
      <sheetName val="Cong 6T"/>
      <sheetName val="Planning"/>
      <sheetName val="Project Info"/>
      <sheetName val="GDC Data"/>
      <sheetName val="GDV Data"/>
      <sheetName val="P&amp;L (Opt 3)"/>
      <sheetName val="Dinh muc CP KTCB khac"/>
      <sheetName val="Exe Sum"/>
      <sheetName val="현장별"/>
      <sheetName val="공사개요-C"/>
      <sheetName val="1. Dashboard"/>
      <sheetName val="DONGIA"/>
      <sheetName val="GIAVL"/>
      <sheetName val="Div26 - Elect"/>
      <sheetName val="설치중량_6"/>
      <sheetName val="수문일위_6"/>
      <sheetName val="PTVT_(MAU)6"/>
      <sheetName val="BTT_(CAT_COC)6"/>
      <sheetName val="RAB_AR&amp;STR6"/>
      <sheetName val="4-Lane_bridge6"/>
      <sheetName val="아파트_6"/>
      <sheetName val="M_675"/>
      <sheetName val="dongia_(2)5"/>
      <sheetName val="Schedule_S-Curve_Revision#35"/>
      <sheetName val="KET_CAU_CT55"/>
      <sheetName val="Eq__Mobilization4"/>
      <sheetName val="설계기준_및_하중계산4"/>
      <sheetName val="1_설계기준4"/>
      <sheetName val="CỘT+VÁCH_CHỜ_L1-NS24"/>
      <sheetName val="CỘT+VÁCH_CHỜ_L1-NS2_B1-B24"/>
      <sheetName val="CỘT+VÁCH_CHỜ_L1-NS2_B2-B44"/>
      <sheetName val="DivA1_-_He_thong_nuoc_cap4"/>
      <sheetName val="Nhan_cong4"/>
      <sheetName val="Thiet_bi4"/>
      <sheetName val="Vat_tu4"/>
      <sheetName val="DM_ChiPhi4"/>
      <sheetName val="May_TC4"/>
      <sheetName val="Phan_tich4"/>
      <sheetName val="Bang_KL4"/>
      <sheetName val="TH_Kinh_phi4"/>
      <sheetName val="Chiet_tinh_dz354"/>
      <sheetName val="4_MECH4"/>
      <sheetName val="1995년_섹터별_매출4"/>
      <sheetName val="표지_(2)4"/>
      <sheetName val="CT_Thang_Mo4"/>
      <sheetName val="CT__PL4"/>
      <sheetName val="THÔNG_TIN4"/>
      <sheetName val="dtct_cong4"/>
      <sheetName val="ocean_voyage4"/>
      <sheetName val="KL_THÉP_MÓNG,DẦM,_SÀN,_CỘT_B24"/>
      <sheetName val="THKLTT_THÉP_B24"/>
      <sheetName val="NVN_Hotel4"/>
      <sheetName val="Cao_độ4"/>
      <sheetName val="CHITIET_VL-NC-TT_-1p4"/>
      <sheetName val="CT_-THVLNC3"/>
      <sheetName val="Bill_1_CPC3"/>
      <sheetName val="Bill_2_BoQ3"/>
      <sheetName val="Bill_3_PL3"/>
      <sheetName val="Bill_4_Do_boc_KL3"/>
      <sheetName val="Bill5__VT_CDT_cap3"/>
      <sheetName val="II_6_113"/>
      <sheetName val="BẢNG_TH_CỬA_CC3"/>
      <sheetName val="BẢNG_TH_PHU_KIEN3"/>
      <sheetName val="DG_duoi3"/>
      <sheetName val="Gia_vat_tu3"/>
      <sheetName val="Analisa_Gabungan3"/>
      <sheetName val="PROD_3"/>
      <sheetName val="list_VL3"/>
      <sheetName val="Trình_mẫu_VL3"/>
      <sheetName val="Nhap_VL3"/>
      <sheetName val="LIST_VLĐV3"/>
      <sheetName val="BB_VLDV3"/>
      <sheetName val="BB_VLDV_(multi)3"/>
      <sheetName val="nghiệm_thu_hoàn_thành3"/>
      <sheetName val="Báo_cáo_hiện_trường3"/>
      <sheetName val="Kế_hoạch_nghiệm_thu3"/>
      <sheetName val="Quy_trình3"/>
      <sheetName val="List_vữa3"/>
      <sheetName val="List_NT3"/>
      <sheetName val="BBNT_thô3"/>
      <sheetName val="TONGKE3p_3"/>
      <sheetName val="Du_toan3"/>
      <sheetName val="Bill_01_-_CTN3"/>
      <sheetName val="built-up_rate3"/>
      <sheetName val="List_of_works3"/>
      <sheetName val="S_중기사용료4"/>
      <sheetName val="3_공통공사대비3"/>
      <sheetName val="_냉각수펌프3"/>
      <sheetName val="BSD_(2)3"/>
      <sheetName val="플랜트_설치3"/>
      <sheetName val="입출재고현황_(2)3"/>
      <sheetName val="설_계3"/>
      <sheetName val="차집관로,_중계펌프장원가4"/>
      <sheetName val="차집관로,_중계펌프장4"/>
      <sheetName val="B_O_M3"/>
      <sheetName val="세골재__T2_변경_현황3"/>
      <sheetName val="G_R300경비3"/>
      <sheetName val="1_취수장3"/>
      <sheetName val="중기조종사_단위단가3"/>
      <sheetName val="실행예산(97_12_17)4"/>
      <sheetName val="LRT_Style_BOQ3"/>
      <sheetName val="3_바닥판설계3"/>
      <sheetName val="TOWER_12TON4"/>
      <sheetName val="TOWER_10TON4"/>
      <sheetName val="수량산출서_갑지3"/>
      <sheetName val="보온_회사분3"/>
      <sheetName val="RING_WALL3"/>
      <sheetName val="환경기계공정표_(3)3"/>
      <sheetName val="1062-X방향_3"/>
      <sheetName val="배관배선_단가조사3"/>
      <sheetName val="청구서_(별지)(3차분)3"/>
      <sheetName val="1_레미콘집계3"/>
      <sheetName val="2_아스콘집계3"/>
      <sheetName val="3_보도집계3"/>
      <sheetName val="4_보차도경계석및_도로경계블럭3"/>
      <sheetName val="Ⅰ_골재집계_3"/>
      <sheetName val="사__업__비__수__지__예__산__서3"/>
      <sheetName val="TK_CỬA3"/>
      <sheetName val="Chi_tiết_KL3"/>
      <sheetName val="3_공통공사2"/>
      <sheetName val="Chenh_lech_vat_tu3"/>
      <sheetName val="Annex_B3"/>
      <sheetName val="dtct_cau2"/>
      <sheetName val="KL_thanh_toan-Xuan_Dao1"/>
      <sheetName val="成本核算_2"/>
      <sheetName val="CFA_Sumary2"/>
      <sheetName val="Don_gia1"/>
      <sheetName val="Gia_cuoc_moi1"/>
      <sheetName val="Bang_gia_cuoc1"/>
      <sheetName val="Bu_nhien_lieu1"/>
      <sheetName val="TH_N_Cong2"/>
      <sheetName val="All_CCDC_lam_viec-dong_phuc2"/>
      <sheetName val="141119_Vinhomes_-_RC_Ky_thuat_2"/>
      <sheetName val="3_공통공사??1"/>
      <sheetName val="6_7_8_우물통1"/>
      <sheetName val="3련_BOX1"/>
      <sheetName val="2_단면가정1"/>
      <sheetName val="3BL공동구_수량1"/>
      <sheetName val="3__GROUNDING_SYSTEM1"/>
      <sheetName val="1_경관조명산출1"/>
      <sheetName val="1_경관조명산출집계1"/>
      <sheetName val="제당_(13신규)원도급내역1"/>
      <sheetName val="제당_(14신규)원도급내역1"/>
      <sheetName val="제당_(13신규)하도급내역1"/>
      <sheetName val="제당_(14신규)하도급내역_1"/>
      <sheetName val="여수토방수로_(13신규)원도급내역1"/>
      <sheetName val="여수토방수로_(14신규)원도급내역1"/>
      <sheetName val="여수토방수로_(13신규)하도급내역_1"/>
      <sheetName val="여수토방수로_(14신규)하도급내역_1"/>
      <sheetName val="이설도로_(14신규)원도급내역_1"/>
      <sheetName val="이설도로_(14신규)하도급내역1"/>
      <sheetName val="2호이설도로_(14신규)원도급내역1"/>
      <sheetName val="2호이설도로(하도급내역)_1"/>
      <sheetName val="2호이설도로_(14신규)하도급내역1"/>
      <sheetName val="사통(하도급내역)_1"/>
      <sheetName val="제1호용수지선_(하도급)1"/>
      <sheetName val="설명(1~8)_1"/>
      <sheetName val="SUMMARY_1"/>
      <sheetName val="SUMMARY__(2)1"/>
      <sheetName val="EKOG10_(2)1"/>
      <sheetName val="노원열병합__건축공사기성내역서1"/>
      <sheetName val="자재_집계표1"/>
      <sheetName val="I_설계조건1"/>
      <sheetName val="5_모델링1"/>
      <sheetName val="Rekap_Addendum1"/>
      <sheetName val="On_Time1"/>
      <sheetName val="Cash_Flow_bulanan1"/>
      <sheetName val="Galian_11"/>
      <sheetName val="HARGA_MATERIAL1"/>
      <sheetName val="_PE-F-42_MR_9_Manpower1"/>
      <sheetName val="1_설1"/>
      <sheetName val="3-PTDGR5_1"/>
      <sheetName val="Phan_tich_ca_may1"/>
      <sheetName val="Chenh_lech_ca_may1"/>
      <sheetName val="Chiet_tinh_don_gia_CM1"/>
      <sheetName val="TLg_CN&amp;Laixe1"/>
      <sheetName val="TLg_CN&amp;Laixe_(2)1"/>
      <sheetName val="TLg_Laitau1"/>
      <sheetName val="TLg_Laitau_(2)1"/>
      <sheetName val="BẢNG_ÁP_GIÁ_(in)1"/>
      <sheetName val="NT_(KL)_IN1"/>
      <sheetName val="DOM_D21"/>
      <sheetName val="nhà_ăn1"/>
      <sheetName val="Công_nhật1"/>
      <sheetName val="btkt_cột1"/>
      <sheetName val="Benefit_Form1"/>
      <sheetName val="Piano_Montaggio_PO-02_bozza21"/>
      <sheetName val="Elemental_Breakdown+20%1"/>
      <sheetName val="He_so1"/>
      <sheetName val="Summary_-_Budget1"/>
      <sheetName val="1_설壆⿜1"/>
      <sheetName val="CHITIET_VL-NC1"/>
      <sheetName val="CPC"/>
      <sheetName val="TH Vat tu"/>
      <sheetName val="TH MTC"/>
      <sheetName val="chitimc"/>
      <sheetName val="giathanh1"/>
      <sheetName val="gtrinh"/>
      <sheetName val="phuluc1"/>
      <sheetName val="DG"/>
      <sheetName val="dtxl"/>
      <sheetName val="TONG HOP VL-NC TT"/>
      <sheetName val="TH XL"/>
      <sheetName val="VC"/>
      <sheetName val="Tiepdia"/>
      <sheetName val="CHITIET VL-NC-TT-3p"/>
      <sheetName val="TDTKP1"/>
      <sheetName val="KPVC-BD "/>
      <sheetName val="MTO REV.2(ARMOR)"/>
      <sheetName val="CTG"/>
      <sheetName val="D1000"/>
      <sheetName val="D1500 LOẠI 1"/>
      <sheetName val="D1500 LOẠI 2"/>
      <sheetName val="D1500 LOẠI 3"/>
      <sheetName val="details"/>
      <sheetName val="HỆ SỐ"/>
      <sheetName val="DGNCDIEN"/>
      <sheetName val="SLEEVE THÉP"/>
      <sheetName val="consol"/>
      <sheetName val="3.1.1"/>
      <sheetName val="3.1.4"/>
      <sheetName val="2.5.1"/>
      <sheetName val="4.1.1"/>
      <sheetName val="4.3.2"/>
      <sheetName val="5.3.1"/>
      <sheetName val="2.4.3"/>
      <sheetName val="Datasheet"/>
      <sheetName val="KLDT DIEN"/>
      <sheetName val="대비표"/>
      <sheetName val="cot_xa"/>
      <sheetName val="BXLDL"/>
      <sheetName val="TH May TC"/>
      <sheetName val="PTVT DIEN"/>
      <sheetName val="Thong ke thiet bi"/>
      <sheetName val="_x0000__x000c__x0000__x000c__x0"/>
      <sheetName val="시산표"/>
      <sheetName val="Dữ liệu"/>
      <sheetName val="Gia KS"/>
      <sheetName val="index"/>
      <sheetName val="공정집계_국별"/>
      <sheetName val="[내역.XLS]A__MSOffice_Excel_w_312"/>
      <sheetName val="[내역.XLS]A__MSOffice_Excel_w_313"/>
      <sheetName val="[내역.XLS]A__MSOffice_Excel_w_314"/>
      <sheetName val="신청서"/>
      <sheetName val="설계단_x0000_"/>
      <sheetName val="설계단"/>
      <sheetName val="맨홀펌프장 수량집계표(Φ1500)"/>
      <sheetName val="도면자료제출일정"/>
      <sheetName val="2호앴설도로(하도급내역) "/>
      <sheetName val="3_공통공사3"/>
      <sheetName val="설치중량_7"/>
      <sheetName val="수문일위_7"/>
      <sheetName val="PTVT_(MAU)7"/>
      <sheetName val="BTT_(CAT_COC)7"/>
      <sheetName val="RAB_AR&amp;STR7"/>
      <sheetName val="4-Lane_bridge7"/>
      <sheetName val="아파트_7"/>
      <sheetName val="M_676"/>
      <sheetName val="dongia_(2)6"/>
      <sheetName val="Schedule_S-Curve_Revision#36"/>
      <sheetName val="KET_CAU_CT56"/>
      <sheetName val="6PILE__(돌출)5"/>
      <sheetName val="Eq__Mobilization5"/>
      <sheetName val="설계기준_및_하중계산5"/>
      <sheetName val="전차선로_물량표5"/>
      <sheetName val="자재견적_(대왕)_(2)6"/>
      <sheetName val="제출내역_(2)5"/>
      <sheetName val="1_동력공사5"/>
      <sheetName val="현장관리비_산출내역5"/>
      <sheetName val="1_토공5"/>
      <sheetName val="전선_및_전선관5"/>
      <sheetName val="Sheet1_(2)5"/>
      <sheetName val="내역서_(변경)5"/>
      <sheetName val="_U형배수관5"/>
      <sheetName val="집수정_(우오수)5"/>
      <sheetName val="단위가격_5"/>
      <sheetName val="단면_(2)5"/>
      <sheetName val="1_설계기준5"/>
      <sheetName val="DivA1_-_He_thong_nuoc_cap5"/>
      <sheetName val="Nhan_cong5"/>
      <sheetName val="Thiet_bi5"/>
      <sheetName val="Vat_tu5"/>
      <sheetName val="DM_ChiPhi5"/>
      <sheetName val="May_TC5"/>
      <sheetName val="Phan_tich5"/>
      <sheetName val="Bang_KL5"/>
      <sheetName val="TH_Kinh_phi5"/>
      <sheetName val="Chiet_tinh_dz355"/>
      <sheetName val="4_MECH5"/>
      <sheetName val="1995년_섹터별_매출5"/>
      <sheetName val="표지_(2)5"/>
      <sheetName val="CT_Thang_Mo5"/>
      <sheetName val="CT__PL5"/>
      <sheetName val="CỘT+VÁCH_CHỜ_L1-NS25"/>
      <sheetName val="CỘT+VÁCH_CHỜ_L1-NS2_B1-B25"/>
      <sheetName val="CỘT+VÁCH_CHỜ_L1-NS2_B2-B45"/>
      <sheetName val="THÔNG_TIN5"/>
      <sheetName val="dtct_cong5"/>
      <sheetName val="ocean_voyage5"/>
      <sheetName val="NVN_Hotel5"/>
      <sheetName val="KL_THÉP_MÓNG,DẦM,_SÀN,_CỘT_B25"/>
      <sheetName val="THKLTT_THÉP_B25"/>
      <sheetName val="CHITIET_VL-NC-TT_-1p5"/>
      <sheetName val="Cao_độ5"/>
      <sheetName val="DG_duoi4"/>
      <sheetName val="Bill_1_CPC4"/>
      <sheetName val="Bill_2_BoQ4"/>
      <sheetName val="Bill_3_PL4"/>
      <sheetName val="Bill_4_Do_boc_KL4"/>
      <sheetName val="Bill5__VT_CDT_cap4"/>
      <sheetName val="II_6_114"/>
      <sheetName val="BẢNG_TH_CỬA_CC4"/>
      <sheetName val="BẢNG_TH_PHU_KIEN4"/>
      <sheetName val="Gia_vat_tu4"/>
      <sheetName val="CT_-THVLNC4"/>
      <sheetName val="PROD_4"/>
      <sheetName val="list_VL4"/>
      <sheetName val="Trình_mẫu_VL4"/>
      <sheetName val="Nhap_VL4"/>
      <sheetName val="LIST_VLĐV4"/>
      <sheetName val="BB_VLDV4"/>
      <sheetName val="BB_VLDV_(multi)4"/>
      <sheetName val="nghiệm_thu_hoàn_thành4"/>
      <sheetName val="Báo_cáo_hiện_trường4"/>
      <sheetName val="Kế_hoạch_nghiệm_thu4"/>
      <sheetName val="Quy_trình4"/>
      <sheetName val="List_vữa4"/>
      <sheetName val="List_NT4"/>
      <sheetName val="BBNT_thô4"/>
      <sheetName val="Analisa_Gabungan4"/>
      <sheetName val="TK_CỬA4"/>
      <sheetName val="Chi_tiết_KL4"/>
      <sheetName val="TONGKE3p_4"/>
      <sheetName val="Du_toan4"/>
      <sheetName val="Bill_01_-_CTN4"/>
      <sheetName val="built-up_rate4"/>
      <sheetName val="List_of_works4"/>
      <sheetName val="3_공통공사대비4"/>
      <sheetName val="_냉각수펌프4"/>
      <sheetName val="BSD_(2)4"/>
      <sheetName val="플랜트_설치4"/>
      <sheetName val="입출재고현황_(2)4"/>
      <sheetName val="설_계4"/>
      <sheetName val="B_O_M4"/>
      <sheetName val="세골재__T2_변경_현황4"/>
      <sheetName val="G_R300경비4"/>
      <sheetName val="1_취수장4"/>
      <sheetName val="중기조종사_단위단가4"/>
      <sheetName val="LRT_Style_BOQ4"/>
      <sheetName val="3_바닥판설계4"/>
      <sheetName val="수량산출서_갑지4"/>
      <sheetName val="보온_회사분4"/>
      <sheetName val="RING_WALL4"/>
      <sheetName val="환경기계공정표_(3)4"/>
      <sheetName val="1062-X방향_4"/>
      <sheetName val="배관배선_단가조사4"/>
      <sheetName val="청구서_(별지)(3차분)4"/>
      <sheetName val="1_레미콘집계4"/>
      <sheetName val="2_아스콘집계4"/>
      <sheetName val="3_보도집계4"/>
      <sheetName val="4_보차도경계석및_도로경계블럭4"/>
      <sheetName val="Ⅰ_골재집계_4"/>
      <sheetName val="사__업__비__수__지__예__산__서4"/>
      <sheetName val="Chenh_lech_vat_tu4"/>
      <sheetName val="Annex_B4"/>
      <sheetName val="dtct_cau3"/>
      <sheetName val="All_CCDC_lam_viec-dong_phuc3"/>
      <sheetName val="141119_Vinhomes_-_RC_Ky_thuat_3"/>
      <sheetName val="3_공통공사4"/>
      <sheetName val="Báo cáo"/>
      <sheetName val="설치중량_8"/>
      <sheetName val="수문일위_8"/>
      <sheetName val="PTVT_(MAU)8"/>
      <sheetName val="BTT_(CAT_COC)8"/>
      <sheetName val="RAB_AR&amp;STR8"/>
      <sheetName val="4-Lane_bridge8"/>
      <sheetName val="아파트_8"/>
      <sheetName val="M_677"/>
      <sheetName val="dongia_(2)7"/>
      <sheetName val="Schedule_S-Curve_Revision#37"/>
      <sheetName val="KET_CAU_CT57"/>
      <sheetName val="6PILE__(돌출)6"/>
      <sheetName val="Eq__Mobilization6"/>
      <sheetName val="설계기준_및_하중계산6"/>
      <sheetName val="전차선로_물량표6"/>
      <sheetName val="자재견적_(대왕)_(2)7"/>
      <sheetName val="제출내역_(2)6"/>
      <sheetName val="1_동력공사6"/>
      <sheetName val="현장관리비_산출내역6"/>
      <sheetName val="1_토공6"/>
      <sheetName val="전선_및_전선관6"/>
      <sheetName val="Sheet1_(2)6"/>
      <sheetName val="내역서_(변경)6"/>
      <sheetName val="_U형배수관6"/>
      <sheetName val="집수정_(우오수)6"/>
      <sheetName val="단위가격_6"/>
      <sheetName val="단면_(2)6"/>
      <sheetName val="1_설계기준6"/>
      <sheetName val="DivA1_-_He_thong_nuoc_cap6"/>
      <sheetName val="Nhan_cong6"/>
      <sheetName val="Thiet_bi6"/>
      <sheetName val="Vat_tu6"/>
      <sheetName val="DM_ChiPhi6"/>
      <sheetName val="May_TC6"/>
      <sheetName val="Phan_tich6"/>
      <sheetName val="Bang_KL6"/>
      <sheetName val="TH_Kinh_phi6"/>
      <sheetName val="Chiet_tinh_dz356"/>
      <sheetName val="4_MECH6"/>
      <sheetName val="1995년_섹터별_매출6"/>
      <sheetName val="표지_(2)6"/>
      <sheetName val="CT_Thang_Mo6"/>
      <sheetName val="CT__PL6"/>
      <sheetName val="CỘT+VÁCH_CHỜ_L1-NS26"/>
      <sheetName val="CỘT+VÁCH_CHỜ_L1-NS2_B1-B26"/>
      <sheetName val="CỘT+VÁCH_CHỜ_L1-NS2_B2-B46"/>
      <sheetName val="THÔNG_TIN6"/>
      <sheetName val="dtct_cong6"/>
      <sheetName val="ocean_voyage6"/>
      <sheetName val="NVN_Hotel6"/>
      <sheetName val="KL_THÉP_MÓNG,DẦM,_SÀN,_CỘT_B26"/>
      <sheetName val="THKLTT_THÉP_B26"/>
      <sheetName val="CHITIET_VL-NC-TT_-1p6"/>
      <sheetName val="Cao_độ6"/>
      <sheetName val="DG_duoi5"/>
      <sheetName val="Bill_1_CPC5"/>
      <sheetName val="Bill_2_BoQ5"/>
      <sheetName val="Bill_3_PL5"/>
      <sheetName val="Bill_4_Do_boc_KL5"/>
      <sheetName val="Bill5__VT_CDT_cap5"/>
      <sheetName val="II_6_115"/>
      <sheetName val="BẢNG_TH_CỬA_CC5"/>
      <sheetName val="BẢNG_TH_PHU_KIEN5"/>
      <sheetName val="Gia_vat_tu5"/>
      <sheetName val="CT_-THVLNC5"/>
      <sheetName val="PROD_5"/>
      <sheetName val="list_VL5"/>
      <sheetName val="Trình_mẫu_VL5"/>
      <sheetName val="Nhap_VL5"/>
      <sheetName val="LIST_VLĐV5"/>
      <sheetName val="BB_VLDV5"/>
      <sheetName val="BB_VLDV_(multi)5"/>
      <sheetName val="nghiệm_thu_hoàn_thành5"/>
      <sheetName val="Báo_cáo_hiện_trường5"/>
      <sheetName val="Kế_hoạch_nghiệm_thu5"/>
      <sheetName val="Quy_trình5"/>
      <sheetName val="List_vữa5"/>
      <sheetName val="List_NT5"/>
      <sheetName val="BBNT_thô5"/>
      <sheetName val="Analisa_Gabungan5"/>
      <sheetName val="TK_CỬA5"/>
      <sheetName val="Chi_tiết_KL5"/>
      <sheetName val="TONGKE3p_5"/>
      <sheetName val="Du_toan5"/>
      <sheetName val="Bill_01_-_CTN5"/>
      <sheetName val="built-up_rate5"/>
      <sheetName val="List_of_works5"/>
      <sheetName val="8_PILE__(돌출)5"/>
      <sheetName val="원가근거_5"/>
      <sheetName val="내역서(1__옥외전력_및_수변전설비)5"/>
      <sheetName val="내역서(2__접지_및_피뢰침_설비)5"/>
      <sheetName val="내역서(3__CABLE_TRAY)5"/>
      <sheetName val="내역서(4__가압장_동력)5"/>
      <sheetName val="내역서(5__약품투입동,응집침전지_동력)5"/>
      <sheetName val="내역서(6__여과지_동력)5"/>
      <sheetName val="내역서(7__농축조,농축분배조_동력)5"/>
      <sheetName val="내역서(8__조정농축조,조정농축분배조_동력)5"/>
      <sheetName val="내역서(9__탈리액농축조,탈리액농축분배조_동력)5"/>
      <sheetName val="내역서(10__탈수기동,회수펌프동_동력)5"/>
      <sheetName val="내역서(11__식당_및_창고_전력간선,전열)5"/>
      <sheetName val="내역서(12__식당_및_창고_전등)5"/>
      <sheetName val="내역서(13__가압장_전력간선,전열)5"/>
      <sheetName val="내역서(14__가압장_전등)5"/>
      <sheetName val="내역서(15__여과지_전력간선,전열)5"/>
      <sheetName val="내역서(16__여과지_전등)5"/>
      <sheetName val="내역서(17__각_농축분배조_전등_전열)5"/>
      <sheetName val="내역서(18__옥외_약전_및_방송)5"/>
      <sheetName val="내역서(19__각동_약전_및_방송)5"/>
      <sheetName val="분전반설치비_일위대가5"/>
      <sheetName val="공량(1__옥외전력_및_수변전,_외등설비)5"/>
      <sheetName val="공량(2__접지_및_피뢰침_설비)5"/>
      <sheetName val="공량(3__CABLE_TRAY)5"/>
      <sheetName val="공량(4__가압장_동력)5"/>
      <sheetName val="공량(5__약품투입동,응집침전지_동력)5"/>
      <sheetName val="공량(6__여과지_동력)5"/>
      <sheetName val="공량(7__농축조,농축분배조_동력)5"/>
      <sheetName val="공량(8__조정농축조,조정농축분배조_동력)5"/>
      <sheetName val="공량(9__탈리액농축조,탈리액농축분배조_동력)5"/>
      <sheetName val="공량(10__탈수기동,회수펌프동_동력)5"/>
      <sheetName val="공량(11__식당_및_창고_전력간선,전열)5"/>
      <sheetName val="공량(12__식당_및_창고_전등)5"/>
      <sheetName val="공량(13__가압장_전력간선,전열)5"/>
      <sheetName val="공량(14__가압장_전등)5"/>
      <sheetName val="공량(15__여과지_전력간선,전열)5"/>
      <sheetName val="공량(16__여과지_전등)5"/>
      <sheetName val="공량(17__각_농축분배조_전등_전열)5"/>
      <sheetName val="공량(18__옥외_약전_및_방송)5"/>
      <sheetName val="공량(19__각동_약전_및_방송5"/>
      <sheetName val="산출조서(1_옥외전력_및_수변전,_외등설비)5"/>
      <sheetName val="산출조서(2__접지_및_피뢰침_설비)5"/>
      <sheetName val="산출조서(3__CABLE_TRAY)5"/>
      <sheetName val="산출조서(4__가압장_동력)5"/>
      <sheetName val="산출조서(5__약품투입동,응집침전지_동력)5"/>
      <sheetName val="산출조서(6__여과지_동력)5"/>
      <sheetName val="산출조서(7__농축조,농축분배조_동력)5"/>
      <sheetName val="산출조서(8__조정농축조,조정농축분배조_동력)5"/>
      <sheetName val="산출조서(9__탈리액농축조,탈리액농축분배조_동력)5"/>
      <sheetName val="산출조서(10__탈수기동,회수펌프동_동력)5"/>
      <sheetName val="산출조서(11__식당_및_창고_전력간선,전열)5"/>
      <sheetName val="산출조서(12__식당_및_창고_전등)5"/>
      <sheetName val="산출조서(13__가압장_전력간선,전열)5"/>
      <sheetName val="산출조서(L1__관리동_전등)5"/>
      <sheetName val="산출조서(L2__침사지_전등,전열)5"/>
      <sheetName val="산출조서(15__여과지_전력간선,전열)5"/>
      <sheetName val="산출조서(16__여과지_전등)5"/>
      <sheetName val="산출조서(17__각_농축분배조_전등_전열)5"/>
      <sheetName val="산출조서(18__옥외_약전_및_방송)5"/>
      <sheetName val="산출조서(19__각동_약전_및_방송)5"/>
      <sheetName val="한전_수탁비_계산_내역5"/>
      <sheetName val="CUBICLE설치비_일위대가_5"/>
      <sheetName val="S_중기사용료5"/>
      <sheetName val="건______________축5"/>
      <sheetName val="PAD_TR보호대기초5"/>
      <sheetName val="원가계산서_5"/>
      <sheetName val="본선_토공_분배표5"/>
      <sheetName val="전화번호DATA_(2001)5"/>
      <sheetName val="공__종__별__집__계__표5"/>
      <sheetName val="일__위__대__가__목__록5"/>
      <sheetName val="일_위_대_가_표5"/>
      <sheetName val="단__가__대__비__표5"/>
      <sheetName val="96보완계획7_125"/>
      <sheetName val="1공구8_개소5"/>
      <sheetName val="조립식_가설건물5"/>
      <sheetName val="1공구_건정토건_철콘5"/>
      <sheetName val="일반문틀_설치5"/>
      <sheetName val="샌딩_에폭시_도장5"/>
      <sheetName val="1_설계조건5"/>
      <sheetName val="충돌_내용5"/>
      <sheetName val="상_부5"/>
      <sheetName val="토총괄_(2)5"/>
      <sheetName val="수지예산서(세부)_(2)5"/>
      <sheetName val="3_공통공사대비5"/>
      <sheetName val="석탄2_3물량5"/>
      <sheetName val="A(Rev_3)5"/>
      <sheetName val="3_하중산정4_지지력5"/>
      <sheetName val="준검_내역서5"/>
      <sheetName val="_냉각수펌프5"/>
      <sheetName val="BSD_(2)5"/>
      <sheetName val="플랜트_설치5"/>
      <sheetName val="입출재고현황_(2)5"/>
      <sheetName val="설_계5"/>
      <sheetName val="strut_type5"/>
      <sheetName val="차집관로,_중계펌프장원가5"/>
      <sheetName val="차집관로,_중계펌프장5"/>
      <sheetName val="B_O_M5"/>
      <sheetName val="세골재__T2_변경_현황5"/>
      <sheetName val="G_R300경비5"/>
      <sheetName val="1_취수장5"/>
      <sheetName val="중기조종사_단위단가5"/>
      <sheetName val="실행예산(97_12_17)5"/>
      <sheetName val="LRT_Style_BOQ5"/>
      <sheetName val="3_바닥판설계5"/>
      <sheetName val="TOWER_12TON5"/>
      <sheetName val="TOWER_10TON5"/>
      <sheetName val="수량산출서_갑지5"/>
      <sheetName val="보온_회사분5"/>
      <sheetName val="RING_WALL5"/>
      <sheetName val="환경기계공정표_(3)5"/>
      <sheetName val="1062-X방향_5"/>
      <sheetName val="배관배선_단가조사5"/>
      <sheetName val="청구서_(별지)(3차분)5"/>
      <sheetName val="1_레미콘집계5"/>
      <sheetName val="2_아스콘집계5"/>
      <sheetName val="3_보도집계5"/>
      <sheetName val="4_보차도경계석및_도로경계블럭5"/>
      <sheetName val="Ⅰ_골재집계_5"/>
      <sheetName val="사__업__비__수__지__예__산__서5"/>
      <sheetName val="Chenh_lech_vat_tu5"/>
      <sheetName val="Annex_B5"/>
      <sheetName val="dtct_cau4"/>
      <sheetName val="All_CCDC_lam_viec-dong_phuc4"/>
      <sheetName val="141119_Vinhomes_-_RC_Ky_thuat_4"/>
      <sheetName val="3_공통공사5"/>
      <sheetName val="설치중량_9"/>
      <sheetName val="수문일위_9"/>
      <sheetName val="PTVT_(MAU)9"/>
      <sheetName val="BTT_(CAT_COC)9"/>
      <sheetName val="RAB_AR&amp;STR9"/>
      <sheetName val="4-Lane_bridge9"/>
      <sheetName val="아파트_9"/>
      <sheetName val="M_678"/>
      <sheetName val="dongia_(2)8"/>
      <sheetName val="Schedule_S-Curve_Revision#38"/>
      <sheetName val="KET_CAU_CT58"/>
      <sheetName val="6PILE__(돌출)7"/>
      <sheetName val="Eq__Mobilization7"/>
      <sheetName val="설계기준_및_하중계산7"/>
      <sheetName val="전차선로_물량표7"/>
      <sheetName val="자재견적_(대왕)_(2)8"/>
      <sheetName val="제출내역_(2)7"/>
      <sheetName val="1_동력공사7"/>
      <sheetName val="현장관리비_산출내역7"/>
      <sheetName val="1_토공7"/>
      <sheetName val="전선_및_전선관7"/>
      <sheetName val="Sheet1_(2)7"/>
      <sheetName val="내역서_(변경)7"/>
      <sheetName val="_U형배수관7"/>
      <sheetName val="집수정_(우오수)7"/>
      <sheetName val="단위가격_7"/>
      <sheetName val="단면_(2)7"/>
      <sheetName val="1_설계기준7"/>
      <sheetName val="DivA1_-_He_thong_nuoc_cap7"/>
      <sheetName val="Nhan_cong7"/>
      <sheetName val="Thiet_bi7"/>
      <sheetName val="Vat_tu7"/>
      <sheetName val="DM_ChiPhi7"/>
      <sheetName val="May_TC7"/>
      <sheetName val="Phan_tich7"/>
      <sheetName val="Bang_KL7"/>
      <sheetName val="TH_Kinh_phi7"/>
      <sheetName val="Chiet_tinh_dz357"/>
      <sheetName val="4_MECH7"/>
      <sheetName val="1995년_섹터별_매출7"/>
      <sheetName val="표지_(2)7"/>
      <sheetName val="CT_Thang_Mo7"/>
      <sheetName val="CT__PL7"/>
      <sheetName val="CỘT+VÁCH_CHỜ_L1-NS27"/>
      <sheetName val="CỘT+VÁCH_CHỜ_L1-NS2_B1-B27"/>
      <sheetName val="CỘT+VÁCH_CHỜ_L1-NS2_B2-B47"/>
      <sheetName val="THÔNG_TIN7"/>
      <sheetName val="dtct_cong7"/>
      <sheetName val="ocean_voyage7"/>
      <sheetName val="NVN_Hotel7"/>
      <sheetName val="KL_THÉP_MÓNG,DẦM,_SÀN,_CỘT_B27"/>
      <sheetName val="THKLTT_THÉP_B27"/>
      <sheetName val="CHITIET_VL-NC-TT_-1p7"/>
      <sheetName val="Cao_độ7"/>
      <sheetName val="DG_duoi6"/>
      <sheetName val="Bill_1_CPC6"/>
      <sheetName val="Bill_2_BoQ6"/>
      <sheetName val="Bill_3_PL6"/>
      <sheetName val="Bill_4_Do_boc_KL6"/>
      <sheetName val="Bill5__VT_CDT_cap6"/>
      <sheetName val="II_6_116"/>
      <sheetName val="BẢNG_TH_CỬA_CC6"/>
      <sheetName val="BẢNG_TH_PHU_KIEN6"/>
      <sheetName val="Gia_vat_tu6"/>
      <sheetName val="CT_-THVLNC6"/>
      <sheetName val="PROD_6"/>
      <sheetName val="list_VL6"/>
      <sheetName val="Trình_mẫu_VL6"/>
      <sheetName val="Nhap_VL6"/>
      <sheetName val="LIST_VLĐV6"/>
      <sheetName val="BB_VLDV6"/>
      <sheetName val="BB_VLDV_(multi)6"/>
      <sheetName val="nghiệm_thu_hoàn_thành6"/>
      <sheetName val="Báo_cáo_hiện_trường6"/>
      <sheetName val="Kế_hoạch_nghiệm_thu6"/>
      <sheetName val="Quy_trình6"/>
      <sheetName val="List_vữa6"/>
      <sheetName val="List_NT6"/>
      <sheetName val="BBNT_thô6"/>
      <sheetName val="Analisa_Gabungan6"/>
      <sheetName val="TK_CỬA6"/>
      <sheetName val="Chi_tiết_KL6"/>
      <sheetName val="TONGKE3p_6"/>
      <sheetName val="Du_toan6"/>
      <sheetName val="Bill_01_-_CTN6"/>
      <sheetName val="built-up_rate6"/>
      <sheetName val="List_of_works6"/>
      <sheetName val="8_PILE__(돌출)6"/>
      <sheetName val="원가근거_6"/>
      <sheetName val="내역서(1__옥외전력_및_수변전설비)6"/>
      <sheetName val="내역서(2__접지_및_피뢰침_설비)6"/>
      <sheetName val="내역서(3__CABLE_TRAY)6"/>
      <sheetName val="내역서(4__가압장_동력)6"/>
      <sheetName val="내역서(5__약품투입동,응집침전지_동력)6"/>
      <sheetName val="내역서(6__여과지_동력)6"/>
      <sheetName val="내역서(7__농축조,농축분배조_동력)6"/>
      <sheetName val="내역서(8__조정농축조,조정농축분배조_동력)6"/>
      <sheetName val="내역서(9__탈리액농축조,탈리액농축분배조_동력)6"/>
      <sheetName val="내역서(10__탈수기동,회수펌프동_동력)6"/>
      <sheetName val="내역서(11__식당_및_창고_전력간선,전열)6"/>
      <sheetName val="내역서(12__식당_및_창고_전등)6"/>
      <sheetName val="내역서(13__가압장_전력간선,전열)6"/>
      <sheetName val="내역서(14__가압장_전등)6"/>
      <sheetName val="내역서(15__여과지_전력간선,전열)6"/>
      <sheetName val="내역서(16__여과지_전등)6"/>
      <sheetName val="내역서(17__각_농축분배조_전등_전열)6"/>
      <sheetName val="내역서(18__옥외_약전_및_방송)6"/>
      <sheetName val="내역서(19__각동_약전_및_방송)6"/>
      <sheetName val="분전반설치비_일위대가6"/>
      <sheetName val="공량(1__옥외전력_및_수변전,_외등설비)6"/>
      <sheetName val="공량(2__접지_및_피뢰침_설비)6"/>
      <sheetName val="공량(3__CABLE_TRAY)6"/>
      <sheetName val="공량(4__가압장_동력)6"/>
      <sheetName val="공량(5__약품투입동,응집침전지_동력)6"/>
      <sheetName val="공량(6__여과지_동력)6"/>
      <sheetName val="공량(7__농축조,농축분배조_동력)6"/>
      <sheetName val="공량(8__조정농축조,조정농축분배조_동력)6"/>
      <sheetName val="공량(9__탈리액농축조,탈리액농축분배조_동력)6"/>
      <sheetName val="공량(10__탈수기동,회수펌프동_동력)6"/>
      <sheetName val="공량(11__식당_및_창고_전력간선,전열)6"/>
      <sheetName val="공량(12__식당_및_창고_전등)6"/>
      <sheetName val="공량(13__가압장_전력간선,전열)6"/>
      <sheetName val="공량(14__가압장_전등)6"/>
      <sheetName val="공량(15__여과지_전력간선,전열)6"/>
      <sheetName val="공량(16__여과지_전등)6"/>
      <sheetName val="공량(17__각_농축분배조_전등_전열)6"/>
      <sheetName val="공량(18__옥외_약전_및_방송)6"/>
      <sheetName val="공량(19__각동_약전_및_방송6"/>
      <sheetName val="산출조서(1_옥외전력_및_수변전,_외등설비)6"/>
      <sheetName val="산출조서(2__접지_및_피뢰침_설비)6"/>
      <sheetName val="산출조서(3__CABLE_TRAY)6"/>
      <sheetName val="산출조서(4__가압장_동력)6"/>
      <sheetName val="산출조서(5__약품투입동,응집침전지_동력)6"/>
      <sheetName val="산출조서(6__여과지_동력)6"/>
      <sheetName val="산출조서(7__농축조,농축분배조_동력)6"/>
      <sheetName val="산출조서(8__조정농축조,조정농축분배조_동력)6"/>
      <sheetName val="산출조서(9__탈리액농축조,탈리액농축분배조_동력)6"/>
      <sheetName val="산출조서(10__탈수기동,회수펌프동_동력)6"/>
      <sheetName val="산출조서(11__식당_및_창고_전력간선,전열)6"/>
      <sheetName val="산출조서(12__식당_및_창고_전등)6"/>
      <sheetName val="산출조서(13__가압장_전력간선,전열)6"/>
      <sheetName val="산출조서(L1__관리동_전등)6"/>
      <sheetName val="산출조서(L2__침사지_전등,전열)6"/>
      <sheetName val="산출조서(15__여과지_전력간선,전열)6"/>
      <sheetName val="산출조서(16__여과지_전등)6"/>
      <sheetName val="산출조서(17__각_농축분배조_전등_전열)6"/>
      <sheetName val="산출조서(18__옥외_약전_및_방송)6"/>
      <sheetName val="산출조서(19__각동_약전_및_방송)6"/>
      <sheetName val="한전_수탁비_계산_내역6"/>
      <sheetName val="CUBICLE설치비_일위대가_6"/>
      <sheetName val="S_중기사용료6"/>
      <sheetName val="건______________축6"/>
      <sheetName val="PAD_TR보호대기초6"/>
      <sheetName val="원가계산서_6"/>
      <sheetName val="본선_토공_분배표6"/>
      <sheetName val="전화번호DATA_(2001)6"/>
      <sheetName val="공__종__별__집__계__표6"/>
      <sheetName val="일__위__대__가__목__록6"/>
      <sheetName val="일_위_대_가_표6"/>
      <sheetName val="단__가__대__비__표6"/>
      <sheetName val="96보완계획7_126"/>
      <sheetName val="1공구8_개소6"/>
      <sheetName val="조립식_가설건물6"/>
      <sheetName val="1공구_건정토건_철콘6"/>
      <sheetName val="일반문틀_설치6"/>
      <sheetName val="샌딩_에폭시_도장6"/>
      <sheetName val="1_설계조건6"/>
      <sheetName val="충돌_내용6"/>
      <sheetName val="상_부6"/>
      <sheetName val="토총괄_(2)6"/>
      <sheetName val="수지예산서(세부)_(2)6"/>
      <sheetName val="3_공통공사대비6"/>
      <sheetName val="석탄2_3물량6"/>
      <sheetName val="A(Rev_3)6"/>
      <sheetName val="3_하중산정4_지지력6"/>
      <sheetName val="준검_내역서6"/>
      <sheetName val="_냉각수펌프6"/>
      <sheetName val="BSD_(2)6"/>
      <sheetName val="플랜트_설치6"/>
      <sheetName val="입출재고현황_(2)6"/>
      <sheetName val="설_계6"/>
      <sheetName val="strut_type6"/>
      <sheetName val="차집관로,_중계펌프장원가6"/>
      <sheetName val="차집관로,_중계펌프장6"/>
      <sheetName val="B_O_M6"/>
      <sheetName val="세골재__T2_변경_현황6"/>
      <sheetName val="G_R300경비6"/>
      <sheetName val="1_취수장6"/>
      <sheetName val="중기조종사_단위단가6"/>
      <sheetName val="실행예산(97_12_17)6"/>
      <sheetName val="LRT_Style_BOQ6"/>
      <sheetName val="3_바닥판설계6"/>
      <sheetName val="TOWER_12TON6"/>
      <sheetName val="TOWER_10TON6"/>
      <sheetName val="수량산출서_갑지6"/>
      <sheetName val="보온_회사분6"/>
      <sheetName val="RING_WALL6"/>
      <sheetName val="환경기계공정표_(3)6"/>
      <sheetName val="1062-X방향_6"/>
      <sheetName val="배관배선_단가조사6"/>
      <sheetName val="청구서_(별지)(3차분)6"/>
      <sheetName val="1_레미콘집계6"/>
      <sheetName val="2_아스콘집계6"/>
      <sheetName val="3_보도집계6"/>
      <sheetName val="4_보차도경계석및_도로경계블럭6"/>
      <sheetName val="Ⅰ_골재집계_6"/>
      <sheetName val="사__업__비__수__지__예__산__서6"/>
      <sheetName val="Chenh_lech_vat_tu6"/>
      <sheetName val="Annex_B6"/>
      <sheetName val="dtct_cau5"/>
      <sheetName val="All_CCDC_lam_viec-dong_phuc5"/>
      <sheetName val="141119_Vinhomes_-_RC_Ky_thuat_5"/>
      <sheetName val="3_공통공사6"/>
      <sheetName val="설치중량_10"/>
      <sheetName val="수문일위_10"/>
      <sheetName val="PTVT_(MAU)10"/>
      <sheetName val="BTT_(CAT_COC)10"/>
      <sheetName val="RAB_AR&amp;STR10"/>
      <sheetName val="4-Lane_bridge10"/>
      <sheetName val="아파트_10"/>
      <sheetName val="M_679"/>
      <sheetName val="dongia_(2)9"/>
      <sheetName val="Schedule_S-Curve_Revision#39"/>
      <sheetName val="KET_CAU_CT59"/>
      <sheetName val="6PILE__(돌출)8"/>
      <sheetName val="Eq__Mobilization8"/>
      <sheetName val="설계기준_및_하중계산8"/>
      <sheetName val="전차선로_물량표8"/>
      <sheetName val="자재견적_(대왕)_(2)9"/>
      <sheetName val="제출내역_(2)8"/>
      <sheetName val="1_동력공사8"/>
      <sheetName val="현장관리비_산출내역8"/>
      <sheetName val="1_토공8"/>
      <sheetName val="전선_및_전선관8"/>
      <sheetName val="Sheet1_(2)8"/>
      <sheetName val="내역서_(변경)8"/>
      <sheetName val="_U형배수관8"/>
      <sheetName val="집수정_(우오수)8"/>
      <sheetName val="단위가격_8"/>
      <sheetName val="단면_(2)8"/>
      <sheetName val="1_설계기준8"/>
      <sheetName val="DivA1_-_He_thong_nuoc_cap8"/>
      <sheetName val="Nhan_cong8"/>
      <sheetName val="Thiet_bi8"/>
      <sheetName val="Vat_tu8"/>
      <sheetName val="DM_ChiPhi8"/>
      <sheetName val="May_TC8"/>
      <sheetName val="Phan_tich8"/>
      <sheetName val="Bang_KL8"/>
      <sheetName val="TH_Kinh_phi8"/>
      <sheetName val="Chiet_tinh_dz358"/>
      <sheetName val="4_MECH8"/>
      <sheetName val="1995년_섹터별_매출8"/>
      <sheetName val="표지_(2)8"/>
      <sheetName val="CT_Thang_Mo8"/>
      <sheetName val="CT__PL8"/>
      <sheetName val="CỘT+VÁCH_CHỜ_L1-NS28"/>
      <sheetName val="CỘT+VÁCH_CHỜ_L1-NS2_B1-B28"/>
      <sheetName val="CỘT+VÁCH_CHỜ_L1-NS2_B2-B48"/>
      <sheetName val="THÔNG_TIN8"/>
      <sheetName val="dtct_cong8"/>
      <sheetName val="ocean_voyage8"/>
      <sheetName val="NVN_Hotel8"/>
      <sheetName val="KL_THÉP_MÓNG,DẦM,_SÀN,_CỘT_B28"/>
      <sheetName val="THKLTT_THÉP_B28"/>
      <sheetName val="CHITIET_VL-NC-TT_-1p8"/>
      <sheetName val="Cao_độ8"/>
      <sheetName val="DG_duoi7"/>
      <sheetName val="Bill_1_CPC7"/>
      <sheetName val="Bill_2_BoQ7"/>
      <sheetName val="Bill_3_PL7"/>
      <sheetName val="Bill_4_Do_boc_KL7"/>
      <sheetName val="Bill5__VT_CDT_cap7"/>
      <sheetName val="II_6_117"/>
      <sheetName val="BẢNG_TH_CỬA_CC7"/>
      <sheetName val="BẢNG_TH_PHU_KIEN7"/>
      <sheetName val="Gia_vat_tu7"/>
      <sheetName val="CT_-THVLNC7"/>
      <sheetName val="PROD_7"/>
      <sheetName val="list_VL7"/>
      <sheetName val="Trình_mẫu_VL7"/>
      <sheetName val="Nhap_VL7"/>
      <sheetName val="LIST_VLĐV7"/>
      <sheetName val="BB_VLDV7"/>
      <sheetName val="BB_VLDV_(multi)7"/>
      <sheetName val="nghiệm_thu_hoàn_thành7"/>
      <sheetName val="Báo_cáo_hiện_trường7"/>
      <sheetName val="Kế_hoạch_nghiệm_thu7"/>
      <sheetName val="Quy_trình7"/>
      <sheetName val="List_vữa7"/>
      <sheetName val="List_NT7"/>
      <sheetName val="BBNT_thô7"/>
      <sheetName val="Analisa_Gabungan7"/>
      <sheetName val="TK_CỬA7"/>
      <sheetName val="Chi_tiết_KL7"/>
      <sheetName val="TONGKE3p_7"/>
      <sheetName val="Du_toan7"/>
      <sheetName val="Bill_01_-_CTN7"/>
      <sheetName val="built-up_rate7"/>
      <sheetName val="List_of_works7"/>
      <sheetName val="8_PILE__(돌출)7"/>
      <sheetName val="원가근거_7"/>
      <sheetName val="내역서(1__옥외전력_및_수변전설비)7"/>
      <sheetName val="내역서(2__접지_및_피뢰침_설비)7"/>
      <sheetName val="내역서(3__CABLE_TRAY)7"/>
      <sheetName val="내역서(4__가압장_동력)7"/>
      <sheetName val="내역서(5__약품투입동,응집침전지_동력)7"/>
      <sheetName val="내역서(6__여과지_동력)7"/>
      <sheetName val="내역서(7__농축조,농축분배조_동력)7"/>
      <sheetName val="내역서(8__조정농축조,조정농축분배조_동력)7"/>
      <sheetName val="내역서(9__탈리액농축조,탈리액농축분배조_동력)7"/>
      <sheetName val="내역서(10__탈수기동,회수펌프동_동력)7"/>
      <sheetName val="내역서(11__식당_및_창고_전력간선,전열)7"/>
      <sheetName val="내역서(12__식당_및_창고_전등)7"/>
      <sheetName val="내역서(13__가압장_전력간선,전열)7"/>
      <sheetName val="내역서(14__가압장_전등)7"/>
      <sheetName val="내역서(15__여과지_전력간선,전열)7"/>
      <sheetName val="내역서(16__여과지_전등)7"/>
      <sheetName val="내역서(17__각_농축분배조_전등_전열)7"/>
      <sheetName val="내역서(18__옥외_약전_및_방송)7"/>
      <sheetName val="내역서(19__각동_약전_및_방송)7"/>
      <sheetName val="분전반설치비_일위대가7"/>
      <sheetName val="공량(1__옥외전력_및_수변전,_외등설비)7"/>
      <sheetName val="공량(2__접지_및_피뢰침_설비)7"/>
      <sheetName val="공량(3__CABLE_TRAY)7"/>
      <sheetName val="공량(4__가압장_동력)7"/>
      <sheetName val="공량(5__약품투입동,응집침전지_동력)7"/>
      <sheetName val="공량(6__여과지_동력)7"/>
      <sheetName val="공량(7__농축조,농축분배조_동력)7"/>
      <sheetName val="공량(8__조정농축조,조정농축분배조_동력)7"/>
      <sheetName val="공량(9__탈리액농축조,탈리액농축분배조_동력)7"/>
      <sheetName val="공량(10__탈수기동,회수펌프동_동력)7"/>
      <sheetName val="공량(11__식당_및_창고_전력간선,전열)7"/>
      <sheetName val="공량(12__식당_및_창고_전등)7"/>
      <sheetName val="공량(13__가압장_전력간선,전열)7"/>
      <sheetName val="공량(14__가압장_전등)7"/>
      <sheetName val="공량(15__여과지_전력간선,전열)7"/>
      <sheetName val="공량(16__여과지_전등)7"/>
      <sheetName val="공량(17__각_농축분배조_전등_전열)7"/>
      <sheetName val="공량(18__옥외_약전_및_방송)7"/>
      <sheetName val="공량(19__각동_약전_및_방송7"/>
      <sheetName val="산출조서(1_옥외전력_및_수변전,_외등설비)7"/>
      <sheetName val="산출조서(2__접지_및_피뢰침_설비)7"/>
      <sheetName val="산출조서(3__CABLE_TRAY)7"/>
      <sheetName val="산출조서(4__가압장_동력)7"/>
      <sheetName val="산출조서(5__약품투입동,응집침전지_동력)7"/>
      <sheetName val="산출조서(6__여과지_동력)7"/>
      <sheetName val="산출조서(7__농축조,농축분배조_동력)7"/>
      <sheetName val="산출조서(8__조정농축조,조정농축분배조_동력)7"/>
      <sheetName val="산출조서(9__탈리액농축조,탈리액농축분배조_동력)7"/>
      <sheetName val="산출조서(10__탈수기동,회수펌프동_동력)7"/>
      <sheetName val="산출조서(11__식당_및_창고_전력간선,전열)7"/>
      <sheetName val="산출조서(12__식당_및_창고_전등)7"/>
      <sheetName val="산출조서(13__가압장_전력간선,전열)7"/>
      <sheetName val="산출조서(L1__관리동_전등)7"/>
      <sheetName val="산출조서(L2__침사지_전등,전열)7"/>
      <sheetName val="산출조서(15__여과지_전력간선,전열)7"/>
      <sheetName val="산출조서(16__여과지_전등)7"/>
      <sheetName val="산출조서(17__각_농축분배조_전등_전열)7"/>
      <sheetName val="산출조서(18__옥외_약전_및_방송)7"/>
      <sheetName val="산출조서(19__각동_약전_및_방송)7"/>
      <sheetName val="한전_수탁비_계산_내역7"/>
      <sheetName val="CUBICLE설치비_일위대가_7"/>
      <sheetName val="S_중기사용료7"/>
      <sheetName val="건______________축7"/>
      <sheetName val="PAD_TR보호대기초7"/>
      <sheetName val="원가계산서_7"/>
      <sheetName val="본선_토공_분배표7"/>
      <sheetName val="전화번호DATA_(2001)7"/>
      <sheetName val="공__종__별__집__계__표7"/>
      <sheetName val="일__위__대__가__목__록7"/>
      <sheetName val="일_위_대_가_표7"/>
      <sheetName val="단__가__대__비__표7"/>
      <sheetName val="96보완계획7_127"/>
      <sheetName val="1공구8_개소7"/>
      <sheetName val="조립식_가설건물7"/>
      <sheetName val="1공구_건정토건_철콘7"/>
      <sheetName val="일반문틀_설치7"/>
      <sheetName val="샌딩_에폭시_도장7"/>
      <sheetName val="1_설계조건7"/>
      <sheetName val="충돌_내용7"/>
      <sheetName val="상_부7"/>
      <sheetName val="토총괄_(2)7"/>
      <sheetName val="수지예산서(세부)_(2)7"/>
      <sheetName val="3_공통공사대비7"/>
      <sheetName val="석탄2_3물량7"/>
      <sheetName val="A(Rev_3)7"/>
      <sheetName val="3_하중산정4_지지력7"/>
      <sheetName val="준검_내역서7"/>
      <sheetName val="_냉각수펌프7"/>
      <sheetName val="BSD_(2)7"/>
      <sheetName val="플랜트_설치7"/>
      <sheetName val="입출재고현황_(2)7"/>
      <sheetName val="설_계7"/>
      <sheetName val="strut_type7"/>
      <sheetName val="차집관로,_중계펌프장원가7"/>
      <sheetName val="차집관로,_중계펌프장7"/>
      <sheetName val="B_O_M7"/>
      <sheetName val="세골재__T2_변경_현황7"/>
      <sheetName val="G_R300경비7"/>
      <sheetName val="1_취수장7"/>
      <sheetName val="중기조종사_단위단가7"/>
      <sheetName val="실행예산(97_12_17)7"/>
      <sheetName val="LRT_Style_BOQ7"/>
      <sheetName val="3_바닥판설계7"/>
      <sheetName val="TOWER_12TON7"/>
      <sheetName val="TOWER_10TON7"/>
      <sheetName val="수량산출서_갑지7"/>
      <sheetName val="보온_회사분7"/>
      <sheetName val="RING_WALL7"/>
      <sheetName val="환경기계공정표_(3)7"/>
      <sheetName val="1062-X방향_7"/>
      <sheetName val="배관배선_단가조사7"/>
      <sheetName val="청구서_(별지)(3차분)7"/>
      <sheetName val="1_레미콘집계7"/>
      <sheetName val="2_아스콘집계7"/>
      <sheetName val="3_보도집계7"/>
      <sheetName val="4_보차도경계석및_도로경계블럭7"/>
      <sheetName val="Ⅰ_골재집계_7"/>
      <sheetName val="사__업__비__수__지__예__산__서7"/>
      <sheetName val="Chenh_lech_vat_tu7"/>
      <sheetName val="Annex_B7"/>
      <sheetName val="dtct_cau6"/>
      <sheetName val="All_CCDC_lam_viec-dong_phuc6"/>
      <sheetName val="141119_Vinhomes_-_RC_Ky_thuat_6"/>
      <sheetName val="3_공통공사7"/>
      <sheetName val="설치중량_11"/>
      <sheetName val="수문일위_11"/>
      <sheetName val="PTVT_(MAU)11"/>
      <sheetName val="BTT_(CAT_COC)11"/>
      <sheetName val="RAB_AR&amp;STR11"/>
      <sheetName val="4-Lane_bridge11"/>
      <sheetName val="아파트_11"/>
      <sheetName val="M_6710"/>
      <sheetName val="dongia_(2)10"/>
      <sheetName val="Schedule_S-Curve_Revision#310"/>
      <sheetName val="KET_CAU_CT510"/>
      <sheetName val="6PILE__(돌출)9"/>
      <sheetName val="Eq__Mobilization9"/>
      <sheetName val="설계기준_및_하중계산9"/>
      <sheetName val="전차선로_물량표9"/>
      <sheetName val="자재견적_(대왕)_(2)10"/>
      <sheetName val="제출내역_(2)9"/>
      <sheetName val="1_동력공사9"/>
      <sheetName val="현장관리비_산출내역9"/>
      <sheetName val="1_토공9"/>
      <sheetName val="전선_및_전선관9"/>
      <sheetName val="Sheet1_(2)9"/>
      <sheetName val="내역서_(변경)9"/>
      <sheetName val="_U형배수관9"/>
      <sheetName val="집수정_(우오수)9"/>
      <sheetName val="단위가격_9"/>
      <sheetName val="단면_(2)9"/>
      <sheetName val="1_설계기준9"/>
      <sheetName val="DivA1_-_He_thong_nuoc_cap9"/>
      <sheetName val="Nhan_cong9"/>
      <sheetName val="Thiet_bi9"/>
      <sheetName val="Vat_tu9"/>
      <sheetName val="DM_ChiPhi9"/>
      <sheetName val="May_TC9"/>
      <sheetName val="Phan_tich9"/>
      <sheetName val="Bang_KL9"/>
      <sheetName val="TH_Kinh_phi9"/>
      <sheetName val="Chiet_tinh_dz359"/>
      <sheetName val="4_MECH9"/>
      <sheetName val="1995년_섹터별_매출9"/>
      <sheetName val="표지_(2)9"/>
      <sheetName val="CT_Thang_Mo9"/>
      <sheetName val="CT__PL9"/>
      <sheetName val="CỘT+VÁCH_CHỜ_L1-NS29"/>
      <sheetName val="CỘT+VÁCH_CHỜ_L1-NS2_B1-B29"/>
      <sheetName val="CỘT+VÁCH_CHỜ_L1-NS2_B2-B49"/>
      <sheetName val="THÔNG_TIN9"/>
      <sheetName val="dtct_cong9"/>
      <sheetName val="ocean_voyage9"/>
      <sheetName val="NVN_Hotel9"/>
      <sheetName val="KL_THÉP_MÓNG,DẦM,_SÀN,_CỘT_B29"/>
      <sheetName val="THKLTT_THÉP_B29"/>
      <sheetName val="CHITIET_VL-NC-TT_-1p9"/>
      <sheetName val="Cao_độ9"/>
      <sheetName val="DG_duoi8"/>
      <sheetName val="Bill_1_CPC8"/>
      <sheetName val="Bill_2_BoQ8"/>
      <sheetName val="Bill_3_PL8"/>
      <sheetName val="Bill_4_Do_boc_KL8"/>
      <sheetName val="Bill5__VT_CDT_cap8"/>
      <sheetName val="II_6_118"/>
      <sheetName val="BẢNG_TH_CỬA_CC8"/>
      <sheetName val="BẢNG_TH_PHU_KIEN8"/>
      <sheetName val="Gia_vat_tu8"/>
      <sheetName val="CT_-THVLNC8"/>
      <sheetName val="PROD_8"/>
      <sheetName val="list_VL8"/>
      <sheetName val="Trình_mẫu_VL8"/>
      <sheetName val="Nhap_VL8"/>
      <sheetName val="LIST_VLĐV8"/>
      <sheetName val="BB_VLDV8"/>
      <sheetName val="BB_VLDV_(multi)8"/>
      <sheetName val="nghiệm_thu_hoàn_thành8"/>
      <sheetName val="Báo_cáo_hiện_trường8"/>
      <sheetName val="Kế_hoạch_nghiệm_thu8"/>
      <sheetName val="Quy_trình8"/>
      <sheetName val="List_vữa8"/>
      <sheetName val="List_NT8"/>
      <sheetName val="BBNT_thô8"/>
      <sheetName val="Analisa_Gabungan8"/>
      <sheetName val="TK_CỬA8"/>
      <sheetName val="Chi_tiết_KL8"/>
      <sheetName val="TONGKE3p_8"/>
      <sheetName val="Du_toan8"/>
      <sheetName val="Bill_01_-_CTN8"/>
      <sheetName val="built-up_rate8"/>
      <sheetName val="List_of_works8"/>
      <sheetName val="8_PILE__(돌출)8"/>
      <sheetName val="원가근거_8"/>
      <sheetName val="내역서(1__옥외전력_및_수변전설비)8"/>
      <sheetName val="내역서(2__접지_및_피뢰침_설비)8"/>
      <sheetName val="내역서(3__CABLE_TRAY)8"/>
      <sheetName val="내역서(4__가압장_동력)8"/>
      <sheetName val="내역서(5__약품투입동,응집침전지_동력)8"/>
      <sheetName val="내역서(6__여과지_동력)8"/>
      <sheetName val="내역서(7__농축조,농축분배조_동력)8"/>
      <sheetName val="내역서(8__조정농축조,조정농축분배조_동력)8"/>
      <sheetName val="내역서(9__탈리액농축조,탈리액농축분배조_동력)8"/>
      <sheetName val="내역서(10__탈수기동,회수펌프동_동력)8"/>
      <sheetName val="내역서(11__식당_및_창고_전력간선,전열)8"/>
      <sheetName val="내역서(12__식당_및_창고_전등)8"/>
      <sheetName val="내역서(13__가압장_전력간선,전열)8"/>
      <sheetName val="내역서(14__가압장_전등)8"/>
      <sheetName val="내역서(15__여과지_전력간선,전열)8"/>
      <sheetName val="내역서(16__여과지_전등)8"/>
      <sheetName val="내역서(17__각_농축분배조_전등_전열)8"/>
      <sheetName val="내역서(18__옥외_약전_및_방송)8"/>
      <sheetName val="내역서(19__각동_약전_및_방송)8"/>
      <sheetName val="분전반설치비_일위대가8"/>
      <sheetName val="공량(1__옥외전력_및_수변전,_외등설비)8"/>
      <sheetName val="공량(2__접지_및_피뢰침_설비)8"/>
      <sheetName val="공량(3__CABLE_TRAY)8"/>
      <sheetName val="공량(4__가압장_동력)8"/>
      <sheetName val="공량(5__약품투입동,응집침전지_동력)8"/>
      <sheetName val="공량(6__여과지_동력)8"/>
      <sheetName val="공량(7__농축조,농축분배조_동력)8"/>
      <sheetName val="공량(8__조정농축조,조정농축분배조_동력)8"/>
      <sheetName val="공량(9__탈리액농축조,탈리액농축분배조_동력)8"/>
      <sheetName val="공량(10__탈수기동,회수펌프동_동력)8"/>
      <sheetName val="공량(11__식당_및_창고_전력간선,전열)8"/>
      <sheetName val="공량(12__식당_및_창고_전등)8"/>
      <sheetName val="공량(13__가압장_전력간선,전열)8"/>
      <sheetName val="공량(14__가압장_전등)8"/>
      <sheetName val="공량(15__여과지_전력간선,전열)8"/>
      <sheetName val="공량(16__여과지_전등)8"/>
      <sheetName val="공량(17__각_농축분배조_전등_전열)8"/>
      <sheetName val="공량(18__옥외_약전_및_방송)8"/>
      <sheetName val="공량(19__각동_약전_및_방송8"/>
      <sheetName val="산출조서(1_옥외전력_및_수변전,_외등설비)8"/>
      <sheetName val="산출조서(2__접지_및_피뢰침_설비)8"/>
      <sheetName val="산출조서(3__CABLE_TRAY)8"/>
      <sheetName val="산출조서(4__가압장_동력)8"/>
      <sheetName val="산출조서(5__약품투입동,응집침전지_동력)8"/>
      <sheetName val="산출조서(6__여과지_동력)8"/>
      <sheetName val="산출조서(7__농축조,농축분배조_동력)8"/>
      <sheetName val="산출조서(8__조정농축조,조정농축분배조_동력)8"/>
      <sheetName val="산출조서(9__탈리액농축조,탈리액농축분배조_동력)8"/>
      <sheetName val="산출조서(10__탈수기동,회수펌프동_동력)8"/>
      <sheetName val="산출조서(11__식당_및_창고_전력간선,전열)8"/>
      <sheetName val="산출조서(12__식당_및_창고_전등)8"/>
      <sheetName val="산출조서(13__가압장_전력간선,전열)8"/>
      <sheetName val="산출조서(L1__관리동_전등)8"/>
      <sheetName val="산출조서(L2__침사지_전등,전열)8"/>
      <sheetName val="산출조서(15__여과지_전력간선,전열)8"/>
      <sheetName val="산출조서(16__여과지_전등)8"/>
      <sheetName val="산출조서(17__각_농축분배조_전등_전열)8"/>
      <sheetName val="산출조서(18__옥외_약전_및_방송)8"/>
      <sheetName val="산출조서(19__각동_약전_및_방송)8"/>
      <sheetName val="한전_수탁비_계산_내역8"/>
      <sheetName val="CUBICLE설치비_일위대가_8"/>
      <sheetName val="S_중기사용료8"/>
      <sheetName val="건______________축8"/>
      <sheetName val="PAD_TR보호대기초8"/>
      <sheetName val="원가계산서_8"/>
      <sheetName val="본선_토공_분배표8"/>
      <sheetName val="전화번호DATA_(2001)8"/>
      <sheetName val="공__종__별__집__계__표8"/>
      <sheetName val="일__위__대__가__목__록8"/>
      <sheetName val="일_위_대_가_표8"/>
      <sheetName val="단__가__대__비__표8"/>
      <sheetName val="96보완계획7_128"/>
      <sheetName val="1공구8_개소8"/>
      <sheetName val="조립식_가설건물8"/>
      <sheetName val="1공구_건정토건_철콘8"/>
      <sheetName val="일반문틀_설치8"/>
      <sheetName val="샌딩_에폭시_도장8"/>
      <sheetName val="1_설계조건8"/>
      <sheetName val="충돌_내용8"/>
      <sheetName val="상_부8"/>
      <sheetName val="토총괄_(2)8"/>
      <sheetName val="수지예산서(세부)_(2)8"/>
      <sheetName val="3_공통공사대비8"/>
      <sheetName val="석탄2_3물량8"/>
      <sheetName val="A(Rev_3)8"/>
      <sheetName val="3_하중산정4_지지력8"/>
      <sheetName val="준검_내역서8"/>
      <sheetName val="_냉각수펌프8"/>
      <sheetName val="BSD_(2)8"/>
      <sheetName val="플랜트_설치8"/>
      <sheetName val="입출재고현황_(2)8"/>
      <sheetName val="설_계8"/>
      <sheetName val="strut_type8"/>
      <sheetName val="차집관로,_중계펌프장원가8"/>
      <sheetName val="차집관로,_중계펌프장8"/>
      <sheetName val="B_O_M8"/>
      <sheetName val="세골재__T2_변경_현황8"/>
      <sheetName val="G_R300경비8"/>
      <sheetName val="1_취수장8"/>
      <sheetName val="중기조종사_단위단가8"/>
      <sheetName val="실행예산(97_12_17)8"/>
      <sheetName val="LRT_Style_BOQ8"/>
      <sheetName val="3_바닥판설계8"/>
      <sheetName val="TOWER_12TON8"/>
      <sheetName val="TOWER_10TON8"/>
      <sheetName val="수량산출서_갑지8"/>
      <sheetName val="보온_회사분8"/>
      <sheetName val="RING_WALL8"/>
      <sheetName val="환경기계공정표_(3)8"/>
      <sheetName val="1062-X방향_8"/>
      <sheetName val="배관배선_단가조사8"/>
      <sheetName val="청구서_(별지)(3차분)8"/>
      <sheetName val="1_레미콘집계8"/>
      <sheetName val="2_아스콘집계8"/>
      <sheetName val="3_보도집계8"/>
      <sheetName val="4_보차도경계석및_도로경계블럭8"/>
      <sheetName val="Ⅰ_골재집계_8"/>
      <sheetName val="사__업__비__수__지__예__산__서8"/>
      <sheetName val="Chenh_lech_vat_tu8"/>
      <sheetName val="Annex_B8"/>
      <sheetName val="dtct_cau7"/>
      <sheetName val="All_CCDC_lam_viec-dong_phuc7"/>
      <sheetName val="141119_Vinhomes_-_RC_Ky_thuat_7"/>
      <sheetName val="3_공통공사8"/>
      <sheetName val="成本核算_3"/>
      <sheetName val="TH_N_Cong3"/>
      <sheetName val="Báo_cáo"/>
      <sheetName val="04年度長期操業予測_金額_0408月3発反映_長計修正"/>
      <sheetName val="기계원가계_x005f_xd800_"/>
      <sheetName val="진행_DATA_(2)"/>
      <sheetName val="THCtr_đký-ProgramRegis_total"/>
      <sheetName val="BM03_CODE"/>
      <sheetName val="MAXE"/>
      <sheetName val="TTL"/>
      <sheetName val="b_balj_x0000__x0000__x0005__x00"/>
      <sheetName val="_x005f_x0000__x005f_x000c__x005"/>
      <sheetName val="L형옹벽_x0006__x0004__x0004__x001a"/>
      <sheetName val="_x0000__x0006__x0000__x0000__x0"/>
      <sheetName val="?_x000c_?_x000c_??耀僵䅛????_x0001"/>
      <sheetName val="?_x000c_?_x000c_??렀హ䆍????_x0001"/>
      <sheetName val="_x0000__x0000__x0000__x0004__x0"/>
      <sheetName val="단가조_x0000_"/>
      <sheetName val="입력0_x0000_"/>
      <sheetName val="49Ø_x0000_"/>
      <sheetName val="설계단¬"/>
      <sheetName val="모니터링"/>
      <sheetName val="총집계2"/>
      <sheetName val="대장"/>
      <sheetName val="기계경비(시간_x0000__x0000_"/>
      <sheetName val="계약내역_x0000_"/>
      <sheetName val="전체도_x0000_"/>
      <sheetName val="집수정"/>
      <sheetName val="변경내역서 (1단)산정회관"/>
      <sheetName val="운刎"/>
      <sheetName val="운"/>
      <sheetName val="배수통관(좌)"/>
      <sheetName val="흄관기초"/>
      <sheetName val="각형_x0000__x0000_"/>
      <sheetName val="경영상태"/>
      <sheetName val="의뢰서"/>
      <sheetName val="3.하중산정4_x0000__x0000__x0005__x0"/>
      <sheetName val="총공사_x0000_凋Ɩ"/>
      <sheetName val="유방야장기초"/>
      <sheetName val="신우"/>
      <sheetName val="토목검측서"/>
      <sheetName val="기본단가표"/>
      <sheetName val="표건"/>
      <sheetName val="집 계 표"/>
      <sheetName val="sum1 (2)"/>
      <sheetName val="Anti"/>
      <sheetName val="기본단가"/>
      <sheetName val="表三甲"/>
      <sheetName val="补给水工程"/>
      <sheetName val="除灰"/>
      <sheetName val="地基处理"/>
      <sheetName val="电气"/>
      <sheetName val="工程性质、地区分类"/>
      <sheetName val="附属"/>
      <sheetName val="供水"/>
      <sheetName val="灰场"/>
      <sheetName val="化学"/>
      <sheetName val="交通"/>
      <sheetName val="厂外单项临时"/>
      <sheetName val="燃料"/>
      <sheetName val="热力"/>
      <sheetName val="厂外单项土方"/>
      <sheetName val="定额 (对比)"/>
      <sheetName val="定额2014"/>
      <sheetName val="机械库10年"/>
      <sheetName val="tj机械hz"/>
      <sheetName val="脱硫"/>
      <sheetName val="脱硝"/>
      <sheetName val="2010电气概算 价目表"/>
      <sheetName val="30万表三"/>
      <sheetName val="gsde06"/>
      <sheetName val="Contingency"/>
      <sheetName val="jj"/>
      <sheetName val="cespiti cet2 piombino (2)"/>
      <sheetName val="表二"/>
      <sheetName val="建筑工程统计表06月份 "/>
      <sheetName val="C-850R0.XLS"/>
      <sheetName val="DB@Acess"/>
      <sheetName val="Civil"/>
      <sheetName val="슬래브"/>
      <sheetName val="마산방향"/>
      <sheetName val="마산방향철근집계"/>
      <sheetName val="전차선로_물량刀"/>
      <sheetName val="설계단넼"/>
      <sheetName val="굴화내_x0000_"/>
      <sheetName val="99노임기준"/>
      <sheetName val="토목"/>
      <sheetName val="물가대비표"/>
      <sheetName val="일위목차"/>
      <sheetName val="노무비단가"/>
      <sheetName val="효명0010"/>
      <sheetName val="3.하중계산"/>
      <sheetName val="She_x0013__x0000_Ԁ"/>
      <sheetName val="She_x0000__x0000_Ԁ"/>
      <sheetName val="각형맨_x0000_"/>
      <sheetName val="6동"/>
      <sheetName val="토취장복È"/>
      <sheetName val="토취장복ၶ"/>
      <sheetName val="기본설계기준"/>
      <sheetName val="[내역.XLS]A__MSOffice_Excel_w_315"/>
      <sheetName val="[내역.XLS]A__MSOffice_Excel_w_347"/>
      <sheetName val="[내역.XLS]A__MSOffice_Excel_w_316"/>
      <sheetName val="[내역.XLS]A__MSOffice_Excel_w_318"/>
      <sheetName val="[내역.XLS]A__MSOffice_Excel_w_317"/>
      <sheetName val="[내역.XLS]A__MSOffice_Excel_w_319"/>
      <sheetName val="[내역.XLS]A__MSOffice_Excel_w_320"/>
      <sheetName val="[내역.XLS]A__MSOffice_Excel_w_323"/>
      <sheetName val="[내역.XLS]A__MSOffice_Excel_w_321"/>
      <sheetName val="[내역.XLS]A__MSOffice_Excel_w_322"/>
      <sheetName val="[내역.XLS]A__MSOffice_Excel_w_324"/>
      <sheetName val="[내역.XLS]A__MSOffice_Excel_w_325"/>
      <sheetName val="[내역.XLS]A__MSOffice_Excel_w_326"/>
      <sheetName val="[내역.XLS]A__MSOffice_Excel_w_327"/>
      <sheetName val="[내역.XLS]A__MSOffice_Excel_w_328"/>
      <sheetName val="[내역.XLS]A__MSOffice_Excel_w_329"/>
      <sheetName val="[내역.XLS]A__MSOffice_Excel_w_330"/>
      <sheetName val="[내역.XLS]A__MSOffice_Excel_w_332"/>
      <sheetName val="[내역.XLS]A__MSOffice_Excel_w_331"/>
      <sheetName val="[내역.XLS]A__MSOffice_Excel_w_333"/>
      <sheetName val="[내역.XLS]A__MSOffice_Excel_w_334"/>
      <sheetName val="[내역.XLS]A__MSOffice_Excel_w_335"/>
      <sheetName val="[내역.XLS]A__MSOffice_Excel_w_336"/>
      <sheetName val="[내역.XLS]A__MSOffice_Excel_w_338"/>
      <sheetName val="[내역.XLS]A__MSOffice_Excel_w_337"/>
      <sheetName val="[내역.XLS]A__MSOffice_Excel_w_339"/>
      <sheetName val="[내역.XLS]A__MSOffice_Excel_w_340"/>
      <sheetName val="Finansal tamamlanma Eğrisi"/>
      <sheetName val="[내역.XLS]A__MSOffice_Excel_w_341"/>
      <sheetName val="[내역.XLS]A__MSOffice_Excel_w_343"/>
      <sheetName val="[내역.XLS]A__MSOffice_Excel_w_342"/>
      <sheetName val="[내역.XLS]A__MSOffice_Excel_w_344"/>
      <sheetName val="[내역.XLS]A__MSOffice_Excel_w_346"/>
      <sheetName val="[내역.XLS]A__MSOffice_Excel_w_345"/>
      <sheetName val="[내역.XLS]A__MSOffice_Excel_w_348"/>
      <sheetName val="BOJUNGGM"/>
      <sheetName val="수정계획3"/>
      <sheetName val="[내역.XLS]A__MSOffice_Excel_w_349"/>
      <sheetName val="CABLE SIZE-1"/>
      <sheetName val="[내역.XLS]A__MSOffice_Excel_w_351"/>
      <sheetName val="[내역.XLS]A__MSOffice_Excel_w_350"/>
      <sheetName val="[내역.XLS]A__MSOffice_Excel_w_354"/>
      <sheetName val="견적서"/>
      <sheetName val="SCHEDULE"/>
      <sheetName val="Sumber Daya"/>
      <sheetName val="비고"/>
      <sheetName val="내역서을지"/>
      <sheetName val="[내역.XLS]A__MSOffice_Excel_w_352"/>
      <sheetName val="[내역.XLS]A__MSOffice_Excel_w_353"/>
      <sheetName val="49M_x0000_"/>
      <sheetName val="[내역.XLS]A__MSOffice_Excel_w_373"/>
      <sheetName val="[내역.XLS]A__MSOffice_Excel_w_355"/>
      <sheetName val="[내역.XLS]A__MSOffice_Excel_w_356"/>
      <sheetName val="[내역.XLS]A__MSOffice_Excel_w_358"/>
      <sheetName val="[내역.XLS]A__MSOffice_Excel_w_357"/>
      <sheetName val="[내역.XLS]A__MSOffice_Excel_w_359"/>
      <sheetName val="[내역.XLS]A__MSOffice_Excel_w_363"/>
      <sheetName val="[내역.XLS]A__MSOffice_Excel_w_360"/>
      <sheetName val="[내역.XLS]A__MSOffice_Excel_w_361"/>
      <sheetName val="[내역.XLS]A__MSOffice_Excel_w_362"/>
      <sheetName val="[내역.XLS]A__MSOffice_Excel_w_364"/>
      <sheetName val="[내역.XLS]A__MSOffice_Excel_w_365"/>
      <sheetName val="[내역.XLS]A__MSOffice_Excel_w_366"/>
      <sheetName val="[내역.XLS]A__MSOffice_Excel_w_367"/>
      <sheetName val="[내역.XLS]A__MSOffice_Excel_w_371"/>
      <sheetName val="[내역.XLS]A__MSOffice_Excel_w_369"/>
      <sheetName val="[내역.XLS]A__MSOffice_Excel_w_368"/>
      <sheetName val="[내역.XLS]A__MSOffice_Excel_w_370"/>
      <sheetName val="[내역.XLS]A__MSOffice_Excel_w_372"/>
      <sheetName val="[내역.XLS]A__MSOffice_Excel_w_374"/>
      <sheetName val="[내역.XLS]A__MSOffice_Excel_w_375"/>
      <sheetName val="[내역_XLS]A__MSOffice_Excel_wo_11"/>
      <sheetName val="[내역_XLS]A__MSOffice_Excel_wor_8"/>
      <sheetName val="[내역_XLS]A__MSOffice_Excel_wor_7"/>
      <sheetName val="[내역_XLS]A__MSOffice_Excel_wo_10"/>
      <sheetName val="[내역_XLS]A__MSOffice_Excel_wor_9"/>
      <sheetName val="[내역_XLS]A__MSOffice_Excel_wo_16"/>
      <sheetName val="[내역_XLS]A__MSOffice_Excel_wo_14"/>
      <sheetName val="[내역_XLS]A__MSOffice_Excel_wo_12"/>
      <sheetName val="[내역_XLS]A__MSOffice_Excel_wo_13"/>
      <sheetName val="[내역_XLS]A__MSOffice_Excel_wo_15"/>
      <sheetName val="Vari_by_Vendor"/>
      <sheetName val="worksheet_inchican"/>
      <sheetName val="combined_9-30"/>
      <sheetName val="Flour_WH"/>
      <sheetName val="VC2_10_99"/>
      <sheetName val="TRADUCTION_LISTES"/>
      <sheetName val="ind'l_cp"/>
      <sheetName val="Land_Dev't__Ph-1"/>
      <sheetName val="Bored_Pile"/>
      <sheetName val="ﾄﾞﾊﾞｲFUEL_GAS追見"/>
      <sheetName val="UPA(Part_C,D,E,G,H)"/>
      <sheetName val="UPA(Part_F)"/>
      <sheetName val="Rate_Analysis"/>
      <sheetName val="Equipt_Rental"/>
      <sheetName val="structural_ratios"/>
      <sheetName val="ok_slab_on_grade"/>
      <sheetName val="Assump_(Static)"/>
      <sheetName val="Direct_Cost_Summary"/>
      <sheetName val="2_2_STAFF_Scedule"/>
      <sheetName val="Change_Order_Log"/>
      <sheetName val="TRUCK_HAUL_CYCLE-waste"/>
      <sheetName val="2_2_띠장의_설계"/>
      <sheetName val="INTERIOR_WALLS"/>
      <sheetName val="Front_Page"/>
      <sheetName val="HaulingLine_hardware"/>
      <sheetName val="STATUS_REPORT"/>
      <sheetName val="Hac_Lots"/>
      <sheetName val="Res_Lots"/>
      <sheetName val="Spine_Road"/>
      <sheetName val="MAIN_GATE_HOUSE"/>
      <sheetName val="하수처리장-토"/>
      <sheetName val="ఀ᠀갇"/>
      <sheetName val="[내역_XLS]석탄2쎕々/"/>
      <sheetName val="입찰내역_발주처_양식"/>
      <sheetName val="____耀僵䅛_______‎ӥ____"/>
      <sheetName val="____렀హ䆍_______2_______"/>
      <sheetName val="3_공통공사__"/>
      <sheetName val="T_KE_CP1"/>
      <sheetName val="Đon_gia"/>
      <sheetName val="CP_Khac_cuoc_VC"/>
      <sheetName val="아파트_기성내역서"/>
      <sheetName val="Thoat_nuoc"/>
      <sheetName val="COPkԀ"/>
      <sheetName val="[내역_XLS]A__MSOffice_Excel_wo_18"/>
      <sheetName val="[내역_XLS]A__MSOffice_Excel_wo_17"/>
      <sheetName val="[내역_XLS]A__MSOffice_Excel_wo_19"/>
      <sheetName val="[내역_XLS]A__MSOffice_Excel_wo_20"/>
      <sheetName val="[내역_XLS]A__MSOffice_Excel_wo_21"/>
      <sheetName val="[내역_XLS]A__MSOffice_Excel_wo_54"/>
      <sheetName val="정??"/>
      <sheetName val="[내역_XLS]A__MSOffice_Excel_wo_22"/>
      <sheetName val="1공구8_개쌃"/>
      <sheetName val="[내역_XLS]A__MSOffice_Excel_wo_23"/>
      <sheetName val="[내역_XLS]A__MSOffice_Excel_wo_24"/>
      <sheetName val="[내역_XLS]A__MSOffice_Excel_wo_29"/>
      <sheetName val="[내역_XLS]A__MSOffice_Excel_wo_26"/>
      <sheetName val="[내역_XLS]A__MSOffice_Excel_wo_25"/>
      <sheetName val="[내역_XLS]A__MSOffice_Excel_wo_27"/>
      <sheetName val="[내역_XLS]A__MSOffice_Excel_wo_28"/>
      <sheetName val="[내역_XLS]A__MSOffice_Excel_wo_31"/>
      <sheetName val="[내역_XLS]A__MSOffice_Excel_wo_30"/>
      <sheetName val="[내역_XLS]A__MSOffice_Excel_wo_35"/>
      <sheetName val="[내역_XLS]A__MSOffice_Excel_wo_32"/>
      <sheetName val="[내역_XLS]A__MSOffice_Excel_wo_33"/>
      <sheetName val="[내역_XLS]A__MSOffice_Excel_wo_34"/>
      <sheetName val="[내역_XLS]A__MSOffice_Excel_wo_36"/>
      <sheetName val="[내역_XLS]A__MSOffice_Excel_wo_37"/>
      <sheetName val="[내역_XLS]A__MSOffice_Excel_wo_41"/>
      <sheetName val="[내역_XLS]A__MSOffice_Excel_wo_38"/>
      <sheetName val="[내역_XLS]A__MSOffice_Excel_wo_39"/>
      <sheetName val="[내역_XLS]A__MSOffice_Excel_wo_40"/>
      <sheetName val="[내역_XLS]A__MSOffice_Excel_wo_46"/>
      <sheetName val="[내역_XLS]A__MSOffice_Excel_wo_42"/>
      <sheetName val="[내역_XLS]A__MSOffice_Excel_wo_43"/>
      <sheetName val="[내역_XLS]A__MSOffice_Excel_wo_44"/>
      <sheetName val="[내역_XLS]A__MSOffice_Excel_wo_45"/>
      <sheetName val="[내역_XLS]A__MSOffice_Excel_wo_47"/>
      <sheetName val="[내역_XLS]A__MSOffice_Excel_wo_49"/>
      <sheetName val="[내역_XLS]A__MSOffice_Excel_wo_48"/>
      <sheetName val="[내역_XLS]A__MSOffice_Excel_wo_50"/>
      <sheetName val="건축공사_집계표"/>
      <sheetName val="[내역_XLS]A__MSOffice_Excel_wo_51"/>
      <sheetName val="[내역_XLS]A__MSOffice_Excel_wo_53"/>
      <sheetName val="[내역_XLS]A__MSOffice_Excel_wo_52"/>
      <sheetName val="석탄2쎕々_"/>
      <sheetName val="_내역.XLS_A__MSOffice_Excel_wor_2"/>
      <sheetName val="_내역.XLS_A__MSOffice_Excel_wor_6"/>
      <sheetName val="_내역.XLS_A__MSOffice_Excel_wor_4"/>
      <sheetName val="_내역.XLS_A__MSOffice_Excel_wor_3"/>
      <sheetName val="_내역.XLS_A__MSOffice_Excel_wor_5"/>
      <sheetName val="_내역.XLS_A__MSOffice_Excel_wo_11"/>
      <sheetName val="_내역.XLS_A__MSOffice_Excel_wor_8"/>
      <sheetName val="_내역.XLS_A__MSOffice_Excel_wor_7"/>
      <sheetName val="_내역.XLS_A__MSOffice_Excel_wo_10"/>
      <sheetName val="_내역.XLS_A__MSOffice_Excel_wor_9"/>
      <sheetName val="_내역.XLS_A__MSOffice_Excel_wo_16"/>
      <sheetName val="_내역.XLS_A__MSOffice_Excel_wo_14"/>
      <sheetName val="_내역.XLS_A__MSOffice_Excel_wo_12"/>
      <sheetName val="_내역.XLS_A__MSOffice_Excel_wo_13"/>
      <sheetName val="_내역.XLS_A__MSOffice_Excel_wo_15"/>
      <sheetName val="_내역.XLS_A__MSOffice_Excel_wo_19"/>
      <sheetName val="_내역.XLS_A__MSOffice_Excel_wo_17"/>
      <sheetName val="_내역.XLS_A__MSOffice_Excel_wo_18"/>
      <sheetName val="_내역.XLS_A__MSOffice_Excel_wo_20"/>
      <sheetName val="_내역.XLS_A__MSOffice_Excel_wo_22"/>
      <sheetName val="_내역.XLS_A__MSOffice_Excel_wo_21"/>
      <sheetName val="A__MSOffice_Excel_work_내역.XLS"/>
      <sheetName val="_내역.XLS_석탄2쎕々_"/>
      <sheetName val="정___x0005_"/>
      <sheetName val="_내역.XLS_A__MSOffice_Excel_wo_23"/>
      <sheetName val="_내역.XLS_A__MSOffice_Excel_wo_24"/>
      <sheetName val="_내역.XLS_A__MSOffice_Excel_wo_29"/>
      <sheetName val="_내역.XLS_A__MSOffice_Excel_wo_26"/>
      <sheetName val="_내역.XLS_A__MSOffice_Excel_wo_25"/>
      <sheetName val="_내역.XLS_A__MSOffice_Excel_wo_27"/>
      <sheetName val="_내역.XLS_A__MSOffice_Excel_wo_28"/>
      <sheetName val="_내역.XLS_A__MSOffice_Excel_wo_31"/>
      <sheetName val="_내역.XLS_A__MSOffice_Excel_wo_30"/>
      <sheetName val="_내역.XLS_A__MSOffice_Excel_wo_35"/>
      <sheetName val="_내역.XLS_A__MSOffice_Excel_wo_32"/>
      <sheetName val="_내역.XLS_A__MSOffice_Excel_wo_33"/>
      <sheetName val="_내역.XLS_A__MSOffice_Excel_wo_34"/>
      <sheetName val="_내역.XLS_A__MSOffice_Excel_wo_36"/>
      <sheetName val="_내역.XLS_A__MSOffice_Excel_wo_37"/>
      <sheetName val="_내역.XLS_A__MSOffice_Excel_wo_41"/>
      <sheetName val="_내역.XLS_A__MSOffice_Excel_wo_38"/>
      <sheetName val="_내역.XLS_A__MSOffice_Excel_wo_39"/>
      <sheetName val="_내역.XLS_A__MSOffice_Excel_wo_40"/>
      <sheetName val="_내역.XLS_A__MSOffice_Excel_wo_46"/>
      <sheetName val="_내역.XLS_A__MSOffice_Excel_wo_42"/>
      <sheetName val="_내역.XLS_A__MSOffice_Excel_wo_43"/>
      <sheetName val="_내역.XLS_A__MSOffice_Excel_wo_44"/>
      <sheetName val="_내역.XLS_A__MSOffice_Excel_wo_45"/>
      <sheetName val="_내역.XLS_A__MSOffice_Excel_wo_47"/>
      <sheetName val="_내역.XLS_A__MSOffice_Excel_wo_49"/>
      <sheetName val="_내역.XLS_A__MSOffice_Excel_wo_48"/>
      <sheetName val="_내역.XLS_A__MSOffice_Excel_wo_50"/>
      <sheetName val="_내역.XLS_A__MSOffice_Excel_wo_51"/>
      <sheetName val="_내역.XLS_A__MSOffice_Excel_wo_53"/>
      <sheetName val="_내역.XLS_A__MSOffice_Excel_wo_52"/>
      <sheetName val="_내역.XLS_A__MSOffice_Excel_wo_54"/>
      <sheetName val="_내역.XLS_A__MSOffice_Excel_wo_55"/>
      <sheetName val="_내역.XLS_A__MSOffice_Excel_wo_64"/>
      <sheetName val="_내역.XLS_A__MSOffice_Excel_wo_56"/>
      <sheetName val="_내역.XLS_A__MSOffice_Excel_wo_57"/>
      <sheetName val="_내역.XLS_A__MSOffice_Excel_wo_58"/>
      <sheetName val="_내역.XLS_A__MSOffice_Excel_wo_59"/>
      <sheetName val="_내역.XLS_A__MSOffice_Excel_wo_60"/>
      <sheetName val="_내역.XLS_A__MSOffice_Excel_wo_61"/>
      <sheetName val="_내역.XLS_A__MSOffice_Excel_wo_62"/>
      <sheetName val="_내역.XLS_A__MSOffice_Excel_wo_63"/>
      <sheetName val="_내역.XLS_A__MSOffice_Excel_wo_65"/>
      <sheetName val="_내역.XLS_A__MSOffice_Excel_wo_66"/>
      <sheetName val="_내역.XLS_A__MSOffice_Excel_wo_67"/>
      <sheetName val="_내역.XLS_A__MSOffice_Excel_wo_68"/>
      <sheetName val="_내역.XLS_A__MSOffice_Excel_wo_69"/>
      <sheetName val="_내역.XLS_A__MSOffice_Excel_wo_70"/>
      <sheetName val="_내역.XLS_A__MSOffice_Excel_wo_72"/>
      <sheetName val="_내역.XLS_A__MSOffice_Excel_wo_71"/>
      <sheetName val="_내역.XLS_A__MSOffice_Excel_wo_73"/>
      <sheetName val="_내역.XLS_A__MSOffice_Excel_wo_75"/>
      <sheetName val="_내역.XLS_A__MSOffice_Excel_wo_74"/>
      <sheetName val="_내역.XLS_A__MSOffice_Excel_w_118"/>
      <sheetName val="_내역.XLS_A__MSOffice_Excel_w_117"/>
      <sheetName val="_내역.XLS_A__MSOffice_Excel_wo_82"/>
      <sheetName val="_내역.XLS_A__MSOffice_Excel_wo_76"/>
      <sheetName val="_내역.XLS_A__MSOffice_Excel_wo_77"/>
      <sheetName val="_내역.XLS_A__MSOffice_Excel_wo_78"/>
      <sheetName val="_내역.XLS_A__MSOffice_Excel_wo_79"/>
      <sheetName val="_내역.XLS_A__MSOffice_Excel_wo_80"/>
      <sheetName val="_내역.XLS_A__MSOffice_Excel_wo_81"/>
      <sheetName val="_내역.XLS_A__MSOffice_Excel_w_100"/>
      <sheetName val="_내역.XLS_A__MSOffice_Excel_wo_83"/>
      <sheetName val="_내역.XLS_A__MSOffice_Excel_wo_84"/>
      <sheetName val="_내역.XLS_A__MSOffice_Excel_wo_86"/>
      <sheetName val="_내역.XLS_A__MSOffice_Excel_wo_85"/>
      <sheetName val="_내역.XLS_A__MSOffice_Excel_wo_88"/>
      <sheetName val="_내역.XLS_A__MSOffice_Excel_wo_87"/>
      <sheetName val="_내역.XLS_A__MSOffice_Excel_wo_90"/>
      <sheetName val="_내역.XLS_A__MSOffice_Excel_wo_89"/>
      <sheetName val="_내역.XLS_A__MSOffice_Excel_wo_91"/>
      <sheetName val="_내역.XLS_A__MSOffice_Excel_wo_92"/>
      <sheetName val="_내역.XLS_A__MSOffice_Excel_wo_93"/>
      <sheetName val="_내역.XLS_A__MSOffice_Excel_wo_94"/>
      <sheetName val="_내역.XLS_A__MSOffice_Excel_wo_95"/>
      <sheetName val="_내역.XLS_A__MSOffice_Excel_wo_97"/>
      <sheetName val="_내역.XLS_A__MSOffice_Excel_wo_96"/>
      <sheetName val="_내역.XLS_A__MSOffice_Excel_wo_98"/>
      <sheetName val="_내역.XLS_A__MSOffice_Excel_wo_99"/>
      <sheetName val="_내역.XLS_A__MSOffice_Excel_w_102"/>
      <sheetName val="_내역.XLS_A__MSOffice_Excel_w_101"/>
      <sheetName val="_내역.XLS_A__MSOffice_Excel_w_103"/>
      <sheetName val="_내역.XLS_A__MSOffice_Excel_w_104"/>
      <sheetName val="_내역.XLS_A__MSOffice_Excel_w_105"/>
      <sheetName val="_내역.XLS_A__MSOffice_Excel_w_106"/>
      <sheetName val="_내역.XLS_A__MSOffice_Excel_w_107"/>
      <sheetName val="_내역.XLS_A__MSOffice_Excel_w_108"/>
      <sheetName val="_내역.XLS_A__MSOffice_Excel_w_109"/>
      <sheetName val="_내역.XLS_A__MSOffice_Excel_w_111"/>
      <sheetName val="_내역.XLS_A__MSOffice_Excel_w_110"/>
      <sheetName val="_내역.XLS_A__MSOffice_Excel_w_113"/>
      <sheetName val="_내역.XLS_A__MSOffice_Excel_w_112"/>
      <sheetName val="_내역.XLS_A__MSOffice_Excel_w_114"/>
      <sheetName val="_내역.XLS_A__MSOffice_Excel_w_115"/>
      <sheetName val="_내역.XLS_A__MSOffice_Excel_w_116"/>
      <sheetName val="3_공통공사__1"/>
      <sheetName val="GEN"/>
      <sheetName val="[내역.XLS]A__MSOffice_Excel_w_378"/>
      <sheetName val="[내역.XLS]A__MSOffice_Excel_w_377"/>
      <sheetName val="[내역.XLS]A__MSOffice_Excel_w_376"/>
      <sheetName val="재_x0008_ꀀ"/>
      <sheetName val="[내역.XLS]A__MSOffice_Excel_w_386"/>
      <sheetName val="포장물량집°"/>
      <sheetName val="[내역.XLS]A__MSOffice_Excel_w_380"/>
      <sheetName val="[내역.XLS]A__MSOffice_Excel_w_379"/>
      <sheetName val="[내역.XLS]A__MSOffice_Excel_w_381"/>
      <sheetName val="[내역.XLS]A__MSOffice_Excel_w_382"/>
      <sheetName val="[내역.XLS]A__MSOffice_Excel_w_384"/>
      <sheetName val="[내역.XLS]A__MSOffice_Excel_w_383"/>
      <sheetName val="[내역.XLS]A__MSOffice_Excel_w_385"/>
      <sheetName val="[내역.XLS]A__MSOffice_Excel_w_387"/>
      <sheetName val="소유자명부(전체,비고란포함)"/>
      <sheetName val="도기류"/>
      <sheetName val="[내역.XLS]A__MSOffice_Excel_w_389"/>
      <sheetName val="각형맨쀀"/>
      <sheetName val="49_x0000_"/>
      <sheetName val="[내역.XLS]A__MSOffice_Excel_w_388"/>
      <sheetName val="[내역.XLS]A__MSOffice_Excel_w_528"/>
      <sheetName val="DATA98"/>
      <sheetName val="[내역.XLS]A__MSOffice_Excel_w_390"/>
      <sheetName val="[내역.XLS]A__MSOffice_Excel_w_526"/>
      <sheetName val="3.하중산정4"/>
      <sheetName val="[내역.XLS]A__MSOffice_Excel_w_394"/>
      <sheetName val="[내역.XLS]A__MSOffice_Excel_w_391"/>
      <sheetName val="[내역.XLS]A__MSOffice_Excel_w_392"/>
      <sheetName val="[내역.XLS]A__MSOffice_Excel_w_393"/>
      <sheetName val="[내역.XLS]A__MSOffice_Excel_w_396"/>
      <sheetName val="[내역.XLS]A__MSOffice_Excel_w_395"/>
      <sheetName val="[내역.XLS]A__MSOffice_Excel_w_397"/>
      <sheetName val="5사남"/>
      <sheetName val="[내역.XLS]A__MSOffice_Excel_w_483"/>
      <sheetName val="[내역.XLS]A__MSOffice_Excel_w_398"/>
      <sheetName val="[내역.XLS]A__MSOffice_Excel_w_399"/>
      <sheetName val="[내역.XLS]A__MSOffice_Excel_w_400"/>
      <sheetName val="1.설偰ᒶ_x0000_"/>
      <sheetName val="1.설ၒ_x0000_"/>
      <sheetName val="1.설矰B"/>
      <sheetName val="[내역.XLS]A__MSOffice_Excel_w_432"/>
      <sheetName val="[내역.XLS]A__MSOffice_Excel_w_402"/>
      <sheetName val="[내역.XLS]A__MSOffice_Excel_w_401"/>
      <sheetName val="[내역.XLS]A__MSOffice_Excel_w_403"/>
      <sheetName val="[내역.XLS]A__MSOffice_Excel_w_428"/>
      <sheetName val="[내역.XLS]A__MSOffice_Excel_w_424"/>
      <sheetName val="[내역.XLS]A__MSOffice_Excel_w_423"/>
      <sheetName val="[내역.XLS]A__MSOffice_Excel_w_409"/>
      <sheetName val="[내역.XLS]A__MSOffice_Excel_w_406"/>
      <sheetName val="[내역.XLS]A__MSOffice_Excel_w_404"/>
      <sheetName val="[내역.XLS]A__MSOffice_Excel_w_405"/>
      <sheetName val="[내역.XLS]A__MSOffice_Excel_w_407"/>
      <sheetName val="[내역.XLS]A__MSOffice_Excel_w_408"/>
      <sheetName val="[내역.XLS]A__MSOffice_Excel_w_410"/>
      <sheetName val="[내역.XLS]A__MSOffice_Excel_w_416"/>
      <sheetName val="[내역.XLS]A__MSOffice_Excel_w_413"/>
      <sheetName val="[내역.XLS]A__MSOffice_Excel_w_411"/>
      <sheetName val="[내역.XLS]A__MSOffice_Excel_w_412"/>
      <sheetName val="[내역.XLS]A__MSOffice_Excel_w_414"/>
      <sheetName val="[내역.XLS]A__MSOffice_Excel_w_415"/>
      <sheetName val="[내역.XLS]A__MSOffice_Excel_w_417"/>
      <sheetName val="[내역.XLS]A__MSOffice_Excel_w_418"/>
      <sheetName val="[내역.XLS]A__MSOffice_Excel_w_419"/>
      <sheetName val="[내역.XLS]A__MSOffice_Excel_w_420"/>
      <sheetName val="[내역.XLS]A__MSOffice_Excel_w_421"/>
      <sheetName val="[내역.XLS]A__MSOffice_Excel_w_422"/>
      <sheetName val="[내역.XLS]A__MSOffice_Excel_w_427"/>
      <sheetName val="[내역.XLS]A__MSOffice_Excel_w_425"/>
      <sheetName val="[내역.XLS]A__MSOffice_Excel_w_426"/>
      <sheetName val="[내역.XLS]A__MSOffice_Excel_w_431"/>
      <sheetName val="[내역.XLS]A__MSOffice_Excel_w_429"/>
      <sheetName val="[내역.XLS]A__MSOffice_Excel_w_430"/>
      <sheetName val="[내역.XLS]A__MSOffice_Excel_w_433"/>
      <sheetName val="[내역.XLS]A__MSOffice_Excel_w_434"/>
      <sheetName val="[내역.XLS]A__MSOffice_Excel_w_435"/>
      <sheetName val="[내역.XLS]A__MSOffice_Excel_w_454"/>
      <sheetName val="[내역.XLS]A__MSOffice_Excel_w_438"/>
      <sheetName val="[내역.XLS]A__MSOffice_Excel_w_437"/>
      <sheetName val="[내역.XLS]A__MSOffice_Excel_w_436"/>
      <sheetName val="ELECTRIC"/>
      <sheetName val="Database"/>
      <sheetName val="schedule nos"/>
      <sheetName val="데이터"/>
      <sheetName val="자동제어"/>
      <sheetName val="잡철물"/>
      <sheetName val="[내역.XLS]A__MSOffice_Excel_w_439"/>
      <sheetName val="[내역.XLS]A__MSOffice_Excel_w_440"/>
      <sheetName val="[내역.XLS]A__MSOffice_Excel_w_441"/>
      <sheetName val="[내역.XLS]A__MSOffice_Excel_w_442"/>
      <sheetName val="가제_x0000__x0000__x0000__x0000_"/>
      <sheetName val="건축집계표이수:건축집계합계"/>
      <sheetName val="2.MODEL"/>
      <sheetName val="4.하중산정"/>
      <sheetName val="[내역.XLS]A__MSOffice_Excel_w_443"/>
      <sheetName val="[내역.XLS]A__MSOffice_Excel_w_445"/>
      <sheetName val="[내역.XLS]A__MSOffice_Excel_w_444"/>
      <sheetName val="[내역.XLS]A__MSOffice_Excel_w_446"/>
      <sheetName val="[내역.XLS]A__MSOffice_Excel_w_447"/>
      <sheetName val="[내역.XLS]A__MSOffice_Excel_w_448"/>
      <sheetName val="[내역.XLS]A__MSOffice_Excel_w_449"/>
      <sheetName val="[내역.XLS]A__MSOffice_Excel_w_450"/>
      <sheetName val="[내역.XLS]A__MSOffice_Excel_w_452"/>
      <sheetName val="[내역.XLS]A__MSOffice_Excel_w_451"/>
      <sheetName val="[내역.XLS]A__MSOffice_Excel_w_453"/>
      <sheetName val="[내역.XLS]A__MSOffice_Excel_w_456"/>
      <sheetName val="[내역.XLS]A__MSOffice_Excel_w_455"/>
      <sheetName val="[내역.XLS]A__MSOffice_Excel_w_457"/>
      <sheetName val="[내역.XLS]A__MSOffice_Excel_w_458"/>
      <sheetName val="[내역.XLS]A__MSOffice_Excel_w_459"/>
      <sheetName val="[내역.XLS]A__MSOffice_Excel_w_466"/>
      <sheetName val="노임단가 및 기계경비"/>
      <sheetName val="[내역.XLS]A__MSOffice_Excel_w_460"/>
      <sheetName val="[내역.XLS]A__MSOffice_Excel_w_461"/>
      <sheetName val="[내역.XLS]A__MSOffice_Excel_w_462"/>
      <sheetName val="[내역.XLS]A__MSOffice_Excel_w_463"/>
      <sheetName val="[내역.XLS]A__MSOffice_Excel_w_464"/>
      <sheetName val="[내역.XLS]A__MSOffice_Excel_w_465"/>
      <sheetName val="[내역.XLS]A__MSOffice_Excel_w_467"/>
      <sheetName val="[내역.XLS]A__MSOffice_Excel_w_481"/>
      <sheetName val="[내역.XLS]A__MSOffice_Excel_w_469"/>
      <sheetName val="[내역.XLS]A__MSOffice_Excel_w_468"/>
      <sheetName val="[내역.XLS]A__MSOffice_Excel_w_470"/>
      <sheetName val="[내역.XLS]A__MSOffice_Excel_w_471"/>
      <sheetName val="[내역.XLS]A__MSOffice_Excel_w_472"/>
      <sheetName val="[내역.XLS]A__MSOffice_Excel_w_477"/>
      <sheetName val="[내역.XLS]A__MSOffice_Excel_w_474"/>
      <sheetName val="[내역.XLS]A__MSOffice_Excel_w_473"/>
      <sheetName val="[내역.XLS]A__MSOffice_Excel_w_476"/>
      <sheetName val="[내역.XLS]A__MSOffice_Excel_w_475"/>
      <sheetName val="[내역.XLS]A__MSOffice_Excel_w_478"/>
      <sheetName val="[내역.XLS]A__MSOffice_Excel_w_480"/>
      <sheetName val="[내역.XLS]A__MSOffice_Excel_w_479"/>
      <sheetName val="[내역.XLS]A__MSOffice_Excel_w_482"/>
      <sheetName val="인천제철"/>
      <sheetName val="[내역.XLS]A__MSOffice_Excel_w_484"/>
      <sheetName val="[내역.XLS]A__MSOffice_Excel_w_488"/>
      <sheetName val="[내역.XLS]A__MSOffice_Excel_w_485"/>
      <sheetName val="[내역.XLS]A__MSOffice_Excel_w_486"/>
      <sheetName val="[내역.XLS]A__MSOffice_Excel_w_487"/>
      <sheetName val="[내역.XLS]A__MSOffice_Excel_w_517"/>
      <sheetName val="[내역.XLS]A__MSOffice_Excel_w_497"/>
      <sheetName val="[내역.XLS]A__MSOffice_Excel_w_489"/>
      <sheetName val="[내역.XLS]A__MSOffice_Excel_w_494"/>
      <sheetName val="[내역.XLS]A__MSOffice_Excel_w_491"/>
      <sheetName val="[내역.XLS]A__MSOffice_Excel_w_490"/>
      <sheetName val="[내역.XLS]A__MSOffice_Excel_w_493"/>
      <sheetName val="[내역.XLS]A__MSOffice_Excel_w_492"/>
      <sheetName val="[내역.XLS]A__MSOffice_Excel_w_496"/>
      <sheetName val="[내역.XLS]A__MSOffice_Excel_w_495"/>
      <sheetName val="[내역.XLS][내역.XLS][내역.XLS]석탄2쎕々/_"/>
      <sheetName val="전선관"/>
      <sheetName val="__x000c___x000c___耀僵䅛_____x0001"/>
      <sheetName val="__x000c___x000c___렀హ䆍_____x0001"/>
      <sheetName val="[내역.XLS]A__MSOffice_Excel_w_498"/>
      <sheetName val="[내역.XLS]A__MSOffice_Excel_w_499"/>
      <sheetName val="[내역.XLS]A__MSOffice_Excel_w_500"/>
      <sheetName val="[내역.XLS]A__MSOffice_Excel_w_501"/>
      <sheetName val="[내역.XLS]A__MSOffice_Excel_w_503"/>
      <sheetName val="[내역.XLS]A__MSOffice_Excel_w_502"/>
      <sheetName val="[내역.XLS]A__MSOffice_Excel_w_504"/>
      <sheetName val="[내역.XLS]A__MSOffice_Excel_w_505"/>
      <sheetName val="[내역.XLS]A__MSOffice_Excel_w_506"/>
      <sheetName val="[내역.XLS]A__MSOffice_Excel_w_507"/>
      <sheetName val="[내역.XLS]A__MSOffice_Excel_w_508"/>
      <sheetName val="[내역.XLS]A__MSOffice_Excel_w_509"/>
      <sheetName val="[내역.XLS]A__MSOffice_Excel_w_510"/>
      <sheetName val="[내역.XLS]A__MSOffice_Excel_w_511"/>
      <sheetName val="[내역.XLS]A__MSOffice_Excel_w_512"/>
      <sheetName val="[내역.XLS]A__MSOffice_Excel_w_513"/>
      <sheetName val="[내역.XLS]A__MSOffice_Excel_w_514"/>
      <sheetName val="[내역.XLS]A__MSOffice_Excel_w_516"/>
      <sheetName val="[내역.XLS]A__MSOffice_Excel_w_515"/>
      <sheetName val="[내역.XLS]A__MSOffice_Excel_w_518"/>
      <sheetName val="[내역.XLS]A__MSOffice_Excel_w_519"/>
      <sheetName val="[내역.XLS]A__MSOffice_Excel_w_520"/>
      <sheetName val="[내역.XLS]A__MSOffice_Excel_w_521"/>
      <sheetName val="굴_x0000__x0000__x0005_"/>
      <sheetName val="[내역.XLS]A__MSOffice_Excel_w_522"/>
      <sheetName val="[내역.XLS]A__MSOffice_Excel_w_524"/>
      <sheetName val="[내역.XLS]A__MSOffice_Excel_w_523"/>
      <sheetName val="[내역.XLS]A__MSOffice_Excel_w_525"/>
      <sheetName val="[내역.XLS]A__MSOffice_Excel_w_527"/>
      <sheetName val="[내역.XLS]A__MSOffice_Excel_w_529"/>
      <sheetName val="[내역.XLS]A__MSOffice_Excel_w_563"/>
      <sheetName val="본제당_x0005__x0000_Ԁ"/>
      <sheetName val="집계표(육_x0000__x0000_"/>
      <sheetName val="남평내역"/>
      <sheetName val="착공내솖"/>
      <sheetName val="착공내軝枧"/>
      <sheetName val="착공내씧"/>
      <sheetName val="착공내ꓝ佨"/>
      <sheetName val="착공내퓝屎"/>
      <sheetName val="착공내᳝ᜀ"/>
      <sheetName val="착공내퓝녎"/>
      <sheetName val="착공내퓝≎"/>
      <sheetName val="착공내퓝빎"/>
      <sheetName val="간접비총"/>
      <sheetName val="간접비총D"/>
      <sheetName val="착공내퓝Վ"/>
      <sheetName val="단가산출서(표지_x0000_"/>
      <sheetName val="업체별기성내역"/>
      <sheetName val="인구"/>
      <sheetName val="환경평가"/>
      <sheetName val="Iuran Nopember 2002"/>
      <sheetName val="Rekapitulasi"/>
      <sheetName val="Koordinat"/>
      <sheetName val="Bill.2. PL - SUPPLY A"/>
      <sheetName val="BILL"/>
      <sheetName val="Koef"/>
      <sheetName val="Equip COA Sumry"/>
      <sheetName val="Hujan BUlanan"/>
      <sheetName val="grafik"/>
      <sheetName val="lkalibrasi BENENAIN"/>
      <sheetName val="rap rinci"/>
      <sheetName val="analis standar(8m)"/>
      <sheetName val="Upah"/>
      <sheetName val="Daftar Harga Material"/>
      <sheetName val="Bahan"/>
      <sheetName val="BAG-2"/>
      <sheetName val="BAG_2"/>
      <sheetName val="PL2"/>
      <sheetName val="PL3"/>
      <sheetName val="PL4"/>
      <sheetName val="PL1"/>
      <sheetName val="EQ"/>
      <sheetName val="MTa"/>
      <sheetName val="analis standar(20m)"/>
      <sheetName val="ANAL BETON"/>
      <sheetName val="HARGA"/>
      <sheetName val="Analisa Harga"/>
      <sheetName val="EQ_an"/>
      <sheetName val="Analisa Harga Satuan"/>
      <sheetName val="BQawal"/>
      <sheetName val="lap-bulan"/>
      <sheetName val="Urugan Pasir"/>
      <sheetName val="I-KAMAR"/>
      <sheetName val="REMUNERASISTANDAR"/>
      <sheetName val="TABEL-DETASIR"/>
      <sheetName val="공사내역"/>
      <sheetName val="Material"/>
      <sheetName val="harsat"/>
      <sheetName val="anal"/>
      <sheetName val="I_KAMAR"/>
      <sheetName val="Harga Satuan"/>
      <sheetName val="jgn dihapus!"/>
      <sheetName val="Isolasi Luar Dalam"/>
      <sheetName val="Isolasi Luar"/>
      <sheetName val="5-ALAT(1)"/>
      <sheetName val="4-Basic Price"/>
      <sheetName val="Public Area"/>
      <sheetName val="G"/>
      <sheetName val="Curup"/>
      <sheetName val="Tender Info"/>
      <sheetName val="rumus"/>
      <sheetName val="CPP &amp; PTKP"/>
      <sheetName val="Rates"/>
      <sheetName val="SENSITIVITAS"/>
      <sheetName val="H.Satuan"/>
      <sheetName val="trf(36%)"/>
      <sheetName val="pro ra op"/>
      <sheetName val="AG Pipe Qty Analysis"/>
      <sheetName val="Design - All Equip"/>
      <sheetName val="Design - Pumps"/>
      <sheetName val="Design - Separation"/>
      <sheetName val="Design - Utility Svc"/>
      <sheetName val="Design - Vessels"/>
      <sheetName val="List - Motors"/>
      <sheetName val="Equip Item Dets"/>
      <sheetName val="Pipe Item Dets"/>
      <sheetName val="Pipe Item Sumry"/>
      <sheetName val="Civil Item Dets"/>
      <sheetName val="Civil Item Sumry"/>
      <sheetName val="Steel Item Dets"/>
      <sheetName val="Steel Item Sumry"/>
      <sheetName val="Inst Item Dets"/>
      <sheetName val="Inst Item Sumry"/>
      <sheetName val="Elec Item Dets"/>
      <sheetName val="Elec Item Sumry"/>
      <sheetName val="Insul Item Dets"/>
      <sheetName val="Insul Item Sumry"/>
      <sheetName val="Paint Item Dets"/>
      <sheetName val="Paint Item Sumry"/>
      <sheetName val="BQ (1)"/>
      <sheetName val="REKAP"/>
      <sheetName val="ESTIMATE"/>
      <sheetName val="B_7"/>
      <sheetName val="B_8"/>
      <sheetName val="B_9"/>
      <sheetName val="B_10 (4)"/>
      <sheetName val="AGG"/>
      <sheetName val="B_6"/>
      <sheetName val="BEKISTING"/>
      <sheetName val="Register"/>
      <sheetName val="CAL1"/>
      <sheetName val="VS P-Q"/>
      <sheetName val="ENE-CAL"/>
      <sheetName val="기존구조물철거ʬ_x0000_ꠀ_xd9af_"/>
      <sheetName val="설계단惝"/>
      <sheetName val="설계단"/>
      <sheetName val="설계단냺"/>
      <sheetName val="취수탑공사_x0000_"/>
      <sheetName val="[내역.XLS]A__MSOffice_Excel_w_544"/>
      <sheetName val="EL90"/>
      <sheetName val="DATA(VTL)"/>
      <sheetName val="DATASPEC(VT1)"/>
      <sheetName val="노무비산출"/>
      <sheetName val="PSV2701F"/>
      <sheetName val="[내역.XLS]A__MSOffice_Excel_w_530"/>
      <sheetName val="[내역.XLS]A__MSOffice_Excel_w_531"/>
      <sheetName val="[내역.XLS]A__MSOffice_Excel_w_533"/>
      <sheetName val="[내역.XLS]A__MSOffice_Excel_w_532"/>
      <sheetName val="[내역.XLS]A__MSOffice_Excel_w_534"/>
      <sheetName val="[내역.XLS]A__MSOffice_Excel_w_541"/>
      <sheetName val="[내역.XLS]A__MSOffice_Excel_w_535"/>
      <sheetName val="[내역.XLS]A__MSOffice_Excel_w_536"/>
      <sheetName val="[내역.XLS]A__MSOffice_Excel_w_537"/>
      <sheetName val="[내역.XLS]A__MSOffice_Excel_w_538"/>
      <sheetName val="[내역.XLS]A__MSOffice_Excel_w_539"/>
      <sheetName val="[내역.XLS]A__MSOffice_Excel_w_540"/>
      <sheetName val="[내역.XLS]A__MSOffice_Excel_w_542"/>
      <sheetName val="[내역.XLS]A__MSOffice_Excel_w_543"/>
      <sheetName val="[내역.XLS]A__MSOffice_Excel_w_545"/>
      <sheetName val="[내역.XLS]A__MSOffice_Excel_w_546"/>
      <sheetName val="[내역.XLS]A__MSOffice_Excel_w_549"/>
      <sheetName val="[내역.XLS]A__MSOffice_Excel_w_547"/>
      <sheetName val="[내역.XLS]A__MSOffice_Excel_w_548"/>
      <sheetName val="[내역.XLS]A__MSOffice_Excel_w_552"/>
      <sheetName val="[내역.XLS]A__MSOffice_Excel_w_550"/>
      <sheetName val="[내역.XLS]A__MSOffice_Excel_w_551"/>
      <sheetName val="[내역.XLS]A__MSOffice_Excel_w_553"/>
      <sheetName val="[내역.XLS]A__MSOffice_Excel_w_555"/>
      <sheetName val="[내역.XLS]A__MSOffice_Excel_w_554"/>
      <sheetName val="[내역.XLS]A__MSOffice_Excel_w_559"/>
      <sheetName val="[내역.XLS]A__MSOffice_Excel_w_556"/>
      <sheetName val="[내역.XLS]A__MSOffice_Excel_w_557"/>
      <sheetName val="[내역.XLS]A__MSOffice_Excel_w_558"/>
      <sheetName val="[내역.XLS]A__MSOffice_Excel_w_560"/>
      <sheetName val="설계단颳"/>
      <sheetName val="수지예산서(세ద_x0002_쀀ゑ_xdd03_¥"/>
      <sheetName val="수지예산서(세&amp;_x0000__x0000__x0000__x0000__x0001_"/>
      <sheetName val="지장_x0000__x0000__x0000__x0000_"/>
      <sheetName val="수량3"/>
      <sheetName val="[내역.XLS]A__MSOffice_Excel_w_561"/>
      <sheetName val="[내역.XLS]A__MSOffice_Excel_w_562"/>
      <sheetName val="전ʌ"/>
      <sheetName val="신_x0000_␀_x0013_"/>
      <sheetName val="신_x0000_㈀¨"/>
      <sheetName val="신_x0000_耀_x0006_"/>
      <sheetName val="신_x0000_猀"/>
      <sheetName val="신_x0000__xda00_#"/>
      <sheetName val="보호통단위수량"/>
      <sheetName val="3.공통공사¬_x0000_"/>
      <sheetName val="새공©"/>
      <sheetName val="주현(영광)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 refreshError="1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 refreshError="1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/>
      <sheetData sheetId="1286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/>
      <sheetData sheetId="1352" refreshError="1"/>
      <sheetData sheetId="1353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/>
      <sheetData sheetId="1414"/>
      <sheetData sheetId="1415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/>
      <sheetData sheetId="1426"/>
      <sheetData sheetId="1427"/>
      <sheetData sheetId="1428"/>
      <sheetData sheetId="1429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/>
      <sheetData sheetId="1472"/>
      <sheetData sheetId="1473"/>
      <sheetData sheetId="1474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/>
      <sheetData sheetId="1598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 refreshError="1"/>
      <sheetData sheetId="1620" refreshError="1"/>
      <sheetData sheetId="1621"/>
      <sheetData sheetId="1622" refreshError="1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 refreshError="1"/>
      <sheetData sheetId="1656"/>
      <sheetData sheetId="1657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/>
      <sheetData sheetId="208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/>
      <sheetData sheetId="2254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/>
      <sheetData sheetId="2396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 refreshError="1"/>
      <sheetData sheetId="2911" refreshError="1"/>
      <sheetData sheetId="2912"/>
      <sheetData sheetId="2913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/>
      <sheetData sheetId="2921"/>
      <sheetData sheetId="2922"/>
      <sheetData sheetId="2923"/>
      <sheetData sheetId="2924"/>
      <sheetData sheetId="2925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/>
      <sheetData sheetId="2958"/>
      <sheetData sheetId="2959"/>
      <sheetData sheetId="2960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 refreshError="1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단위중량"/>
      <sheetName val="총 괄 표"/>
      <sheetName val="입찰안"/>
      <sheetName val="부안일위"/>
      <sheetName val="조명시설"/>
      <sheetName val="소업1교"/>
      <sheetName val="U-TYPE(1)"/>
      <sheetName val="샘플표지"/>
      <sheetName val="사통"/>
      <sheetName val="노임단가"/>
      <sheetName val="약품설비"/>
      <sheetName val="오동"/>
      <sheetName val="대조"/>
      <sheetName val="나한"/>
      <sheetName val="내역표지"/>
      <sheetName val="빗물받이(910-510-410)"/>
      <sheetName val="반응조"/>
      <sheetName val="본선 토공 분배표"/>
      <sheetName val="2공구산출내역"/>
      <sheetName val="6PILE  _돌출_"/>
      <sheetName val="8.PILE  (돌출)"/>
      <sheetName val="신표지1"/>
      <sheetName val="참조"/>
      <sheetName val="간선계산"/>
      <sheetName val="식재"/>
      <sheetName val="시설물"/>
      <sheetName val="식재출력용"/>
      <sheetName val="유지관리"/>
      <sheetName val="단가"/>
      <sheetName val="총괄내역서"/>
      <sheetName val="예가표"/>
      <sheetName val="진주방향"/>
      <sheetName val="토공 갑지"/>
      <sheetName val="SLAB&quot;1&quot;"/>
      <sheetName val="#REF"/>
      <sheetName val="프랜트면허"/>
      <sheetName val="토목주소"/>
      <sheetName val="공문"/>
      <sheetName val="업무처리전"/>
      <sheetName val="COVER"/>
      <sheetName val="갑지"/>
      <sheetName val="간지(1)"/>
      <sheetName val="1,2,3,4,5단위수량"/>
      <sheetName val="내역서"/>
      <sheetName val="공사비집계"/>
      <sheetName val="총괄"/>
      <sheetName val="가설건물"/>
      <sheetName val="터파기및재료"/>
      <sheetName val="물가시세"/>
      <sheetName val="Sheet1"/>
      <sheetName val="옹벽조금수정"/>
      <sheetName val="1. 설계조건 2.단면가정 3. 하중계산"/>
      <sheetName val="DATA 입력란"/>
      <sheetName val="인사자료총집계"/>
      <sheetName val="간 지1"/>
      <sheetName val="DATA2000"/>
      <sheetName val="2.단면가정 "/>
      <sheetName val="목표세부명세"/>
      <sheetName val="교각계산"/>
      <sheetName val="포장공자재집계표"/>
      <sheetName val="DATE"/>
      <sheetName val="3BL공동구 수량"/>
      <sheetName val="실행철강하도"/>
      <sheetName val="경상비"/>
      <sheetName val="2호맨홀공제수량"/>
      <sheetName val="SIL98"/>
      <sheetName val="산출내역서"/>
      <sheetName val="bid"/>
      <sheetName val="발주설계서(당초)"/>
      <sheetName val="수지표"/>
      <sheetName val="셀명"/>
      <sheetName val="수안보-MBR1"/>
      <sheetName val="Sheet1 (2)"/>
      <sheetName val="견적의뢰서"/>
      <sheetName val="2000년1차"/>
      <sheetName val="2000전체분"/>
      <sheetName val="200"/>
      <sheetName val="Sheet4"/>
      <sheetName val="가격조사서"/>
      <sheetName val="하도내역 (철콘)"/>
      <sheetName val="DATA98"/>
      <sheetName val="연돌일위집계"/>
      <sheetName val="원가"/>
      <sheetName val="실정보고"/>
      <sheetName val="갑지1"/>
      <sheetName val="포장물량집계"/>
      <sheetName val="수량산출내역1115"/>
      <sheetName val="배수내역"/>
      <sheetName val="견적서(토공)"/>
      <sheetName val="1062-X방향 "/>
      <sheetName val="고창방향"/>
      <sheetName val="공사비증감"/>
      <sheetName val="원형1호맨홀토공수량"/>
      <sheetName val="배수관산출"/>
      <sheetName val="3.공통공사대비"/>
      <sheetName val="ELECTRIC"/>
      <sheetName val="SCHEDULE"/>
      <sheetName val="일위대가(계측기설치)"/>
      <sheetName val="기성내역"/>
      <sheetName val="TOWER 10TON"/>
      <sheetName val="TOWER 12TON"/>
      <sheetName val="금액내역서"/>
      <sheetName val="단면 (2)"/>
      <sheetName val="000000"/>
      <sheetName val="공사비증감(P4) "/>
      <sheetName val="수로집계"/>
      <sheetName val="Sheet2"/>
      <sheetName val="세대구분"/>
      <sheetName val="밸브설치"/>
      <sheetName val="실행"/>
      <sheetName val="대비"/>
      <sheetName val="수량3"/>
      <sheetName val="공종단가"/>
      <sheetName val="COPING"/>
      <sheetName val="설계조건"/>
      <sheetName val="해전배수"/>
      <sheetName val="수문일1"/>
      <sheetName val="결과조달"/>
      <sheetName val="D200"/>
      <sheetName val="안산기계장치"/>
      <sheetName val="내역(전체)"/>
      <sheetName val="6PILE 과속방지턱집계표!$K$12 (돌출)"/>
      <sheetName val="말뚝지지력산정"/>
      <sheetName val="공사내역"/>
      <sheetName val="날개벽(시점좌측)"/>
      <sheetName val="교각정보"/>
      <sheetName val="기기리스트"/>
      <sheetName val="일위대가"/>
      <sheetName val="제출내역 (2)"/>
      <sheetName val="ABUT수량-A1"/>
      <sheetName val="관로토공집계표"/>
      <sheetName val="CTEMCOST"/>
      <sheetName val="기자재비"/>
      <sheetName val="Sheet3"/>
      <sheetName val="갑지(추정)"/>
      <sheetName val="3.하중산정4.지지력"/>
      <sheetName val="견적서"/>
      <sheetName val="도봉2지구"/>
      <sheetName val="비목군분류일위"/>
      <sheetName val="산근터빈"/>
      <sheetName val="산출근거"/>
      <sheetName val="단면A-A(TR)"/>
      <sheetName val="메서,변+증"/>
      <sheetName val="가도공"/>
      <sheetName val="내역"/>
      <sheetName val="실행예산"/>
      <sheetName val="식생블럭단위수량"/>
      <sheetName val="공량산출서"/>
      <sheetName val="노무비"/>
      <sheetName val="EQUIP"/>
      <sheetName val="부하(성남)"/>
      <sheetName val="합천내역"/>
      <sheetName val="SG"/>
      <sheetName val="일위대가목차"/>
      <sheetName val="Quantity"/>
      <sheetName val="Sheet15"/>
      <sheetName val="정보"/>
      <sheetName val="합의경상"/>
      <sheetName val="TOTAL_BOQ"/>
      <sheetName val="사유서제출현황-2"/>
      <sheetName val="4.2유효폭의 계산"/>
      <sheetName val="입찰"/>
      <sheetName val="현경"/>
      <sheetName val="배수통관(좌)"/>
      <sheetName val="단가일람"/>
      <sheetName val="조경일람"/>
      <sheetName val="6PILE__(돌출)"/>
      <sheetName val="주식"/>
      <sheetName val="일위대가목록"/>
      <sheetName val="슬래브"/>
      <sheetName val="1.설계조건"/>
      <sheetName val="유림골조"/>
      <sheetName val="가공비"/>
      <sheetName val="수량산출"/>
      <sheetName val="설계산출표지"/>
      <sheetName val="신당동집계표"/>
      <sheetName val="1.토공"/>
      <sheetName val="1호맨홀토공"/>
      <sheetName val="약품공급2"/>
      <sheetName val="토공"/>
      <sheetName val="archi(본사)"/>
      <sheetName val="DATA입력"/>
      <sheetName val="DATA"/>
      <sheetName val="집계표(육상)"/>
      <sheetName val="지급자재"/>
      <sheetName val="본부소개"/>
      <sheetName val="배수내역(98년도분)"/>
      <sheetName val="수량집계"/>
      <sheetName val="6PILE+옹벽집계!$G$6+옹벽집계!$H$10  (돌출"/>
      <sheetName val="2002상반기노임기준"/>
      <sheetName val="건축내역서"/>
      <sheetName val="설비내역서"/>
      <sheetName val="전기내역서"/>
      <sheetName val="집계표"/>
      <sheetName val="시행후면적"/>
      <sheetName val="수지예산"/>
      <sheetName val="중기사용료"/>
      <sheetName val="일위"/>
      <sheetName val="교량전기"/>
      <sheetName val="갑지(집행)"/>
      <sheetName val="장비"/>
      <sheetName val="산근1"/>
      <sheetName val="노무"/>
      <sheetName val="자재"/>
      <sheetName val="자료"/>
      <sheetName val="일위(PN)"/>
      <sheetName val="공통비총괄표"/>
      <sheetName val="1TL종점(1)"/>
      <sheetName val="토목품셈"/>
      <sheetName val="PAD TR보호대기초"/>
      <sheetName val="가로등기초"/>
      <sheetName val="HANDHOLE(2)"/>
      <sheetName val="전차선로 물량표"/>
      <sheetName val="뚝토공"/>
      <sheetName val="교통표지판수량집계표"/>
      <sheetName val="S.중기사용료"/>
      <sheetName val="97노임단가"/>
      <sheetName val="입력란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BOX 본체"/>
      <sheetName val="6PILE  _돌_x001c__"/>
      <sheetName val="교대(A1-A2)"/>
      <sheetName val="설비"/>
      <sheetName val="관로조사공"/>
      <sheetName val="지하"/>
      <sheetName val="수로단위수량"/>
      <sheetName val="기계경비일람"/>
      <sheetName val="4-1.노무비(직영)"/>
      <sheetName val="민자토목설변1차"/>
      <sheetName val="정부노임단가"/>
      <sheetName val="본체"/>
      <sheetName val="산마루측구단위수량"/>
      <sheetName val="단면B-B(EA)"/>
      <sheetName val="역T형"/>
      <sheetName val="간접비"/>
      <sheetName val="★도급내역"/>
      <sheetName val="대림경상68억"/>
      <sheetName val="4)유동표"/>
      <sheetName val="공사비예산서(토목분)"/>
      <sheetName val="토공계산서(부체도로)"/>
      <sheetName val="DAILY"/>
      <sheetName val="우수받이재료집계표"/>
      <sheetName val="type-F"/>
      <sheetName val="격점수량"/>
      <sheetName val="자재집계표"/>
      <sheetName val="도배공사언고"/>
      <sheetName val="J형측구단위수량"/>
      <sheetName val="소산진입"/>
      <sheetName val="날개벽"/>
      <sheetName val="단위수량"/>
      <sheetName val="일위대가1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40집계"/>
      <sheetName val="단가산출서"/>
      <sheetName val="가설사무소수량집계"/>
      <sheetName val="경영상태"/>
      <sheetName val="우각부보강"/>
      <sheetName val="토사(PE)"/>
      <sheetName val="가압장구체수량산출서"/>
      <sheetName val="바닥판"/>
      <sheetName val="1NYS(당)"/>
      <sheetName val="입상내역"/>
      <sheetName val="DRUM"/>
      <sheetName val="CAL(1)."/>
      <sheetName val="12CGOU"/>
      <sheetName val="Bend_fact "/>
      <sheetName val="요약배부"/>
      <sheetName val="주관사업"/>
      <sheetName val="STAFF ANALYSIS"/>
      <sheetName val="C"/>
      <sheetName val="대,유,램"/>
      <sheetName val="허용지지력"/>
      <sheetName val="Output"/>
      <sheetName val="견적대비표"/>
      <sheetName val="입출재고현황 (2)"/>
      <sheetName val="96노임기준"/>
      <sheetName val="기본"/>
      <sheetName val="01.견적내역서"/>
      <sheetName val="차액보증"/>
      <sheetName val="2000시행예상"/>
      <sheetName val="YES-T"/>
      <sheetName val="단가조사"/>
      <sheetName val="40총괄"/>
      <sheetName val="우수받이"/>
      <sheetName val="토목"/>
      <sheetName val="기계(집계표)"/>
      <sheetName val="옹벽"/>
      <sheetName val="음봉방향"/>
      <sheetName val="철근량"/>
      <sheetName val="국공유지및사유지"/>
      <sheetName val="01.인원현황 (계획)"/>
      <sheetName val="을 2"/>
      <sheetName val="을 1"/>
      <sheetName val="손익분석"/>
      <sheetName val="TYPE-1"/>
      <sheetName val="포장공"/>
      <sheetName val="조건표"/>
      <sheetName val="예정(3)"/>
      <sheetName val="동원(3)"/>
      <sheetName val="9GNG운반"/>
      <sheetName val="김여중"/>
      <sheetName val="방음벽기초"/>
      <sheetName val="BOX(1.5X1.5)"/>
      <sheetName val="침하계"/>
      <sheetName val="표지"/>
      <sheetName val="Input"/>
      <sheetName val="토공_갑지"/>
      <sheetName val="총_괄_표"/>
      <sheetName val="AN-01"/>
      <sheetName val="PRICES"/>
      <sheetName val="골조시행"/>
      <sheetName val="골재및자재집계표"/>
      <sheetName val="수문보고"/>
      <sheetName val="할증 "/>
      <sheetName val="대운산출"/>
      <sheetName val="대부예산서"/>
      <sheetName val="교각1"/>
      <sheetName val="기초공"/>
      <sheetName val="기둥(원형)"/>
      <sheetName val="마감사양"/>
      <sheetName val="수량명세서"/>
      <sheetName val="배수공"/>
      <sheetName val="간지"/>
      <sheetName val="연습"/>
      <sheetName val="산출근거(S4)"/>
      <sheetName val="코드표"/>
      <sheetName val="1을"/>
      <sheetName val="돌담교 상부수량"/>
      <sheetName val="수입"/>
      <sheetName val="부대공"/>
      <sheetName val="CIVIL4"/>
      <sheetName val="1.수인터널"/>
      <sheetName val="가옥철거"/>
      <sheetName val="I.설계조건"/>
      <sheetName val="총수량 (기성)"/>
      <sheetName val="2.교량(신설)"/>
      <sheetName val="지장물C"/>
      <sheetName val="건축"/>
      <sheetName val="3련 BOX"/>
      <sheetName val="최적단면"/>
      <sheetName val="단위단가"/>
      <sheetName val="부대토목"/>
      <sheetName val="화전내"/>
      <sheetName val="설직재-1"/>
      <sheetName val="인건비"/>
      <sheetName val="2_단면가정_"/>
      <sheetName val="6PILE___돌출_"/>
      <sheetName val="3BL공동구_수량"/>
      <sheetName val="공사비증감(P4)_"/>
      <sheetName val="본선_토공_분배표"/>
      <sheetName val="단면_(2)"/>
      <sheetName val="하도내역_(철콘)"/>
      <sheetName val="운반"/>
      <sheetName val="집수정"/>
      <sheetName val="수량집계표"/>
      <sheetName val="A1(토공)"/>
      <sheetName val="A1(구조물)"/>
      <sheetName val="수량집계(1)"/>
      <sheetName val="철근집계표"/>
      <sheetName val="포장직선구간"/>
      <sheetName val="Sheet17"/>
      <sheetName val="우수"/>
      <sheetName val="9509"/>
      <sheetName val="관급자재대"/>
      <sheetName val="비탈면보호공수량산출"/>
      <sheetName val="일반수량"/>
      <sheetName val="제수변수량H2.15"/>
      <sheetName val="_공기변수량"/>
      <sheetName val="낙찰표"/>
      <sheetName val="내역-가"/>
      <sheetName val="전기"/>
      <sheetName val="여과지동"/>
      <sheetName val="기초자료"/>
      <sheetName val="20-6(L)"/>
      <sheetName val="본선차로수량집계표"/>
      <sheetName val="소비자가"/>
      <sheetName val="1단계"/>
      <sheetName val="집계표(OPTION)"/>
      <sheetName val="입찰내역 발주처 양식"/>
      <sheetName val="당초"/>
      <sheetName val="예상"/>
      <sheetName val="단가비교"/>
      <sheetName val="중기비"/>
      <sheetName val="2.단면가정"/>
      <sheetName val="ASP 일반구간_250A"/>
      <sheetName val="횡배날개"/>
      <sheetName val="데리네이타현황"/>
      <sheetName val="칠산대교 중앙부"/>
      <sheetName val="칠산대교 시종점부"/>
      <sheetName val="BOX"/>
      <sheetName val="기계경비적용기준"/>
      <sheetName val="70%"/>
      <sheetName val="공통가설공사"/>
      <sheetName val="변경집계표"/>
      <sheetName val="토공 total"/>
      <sheetName val="이토변실(A3-LINE)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대로근거"/>
      <sheetName val="중로근거"/>
      <sheetName val="제직재"/>
      <sheetName val="제-노임"/>
      <sheetName val="토적표(우안)"/>
      <sheetName val="토적표(좌안)"/>
      <sheetName val="2.대외공문"/>
      <sheetName val="직재"/>
      <sheetName val="배수관설치현황"/>
      <sheetName val="좌측"/>
      <sheetName val="guard(mac)"/>
      <sheetName val="실행내역서"/>
      <sheetName val="참고사항"/>
      <sheetName val="근로자자료입력"/>
      <sheetName val="구조물공"/>
      <sheetName val="단위수량산출"/>
      <sheetName val="당초내역서"/>
      <sheetName val="부하계산서"/>
      <sheetName val="외주현황.wq1"/>
      <sheetName val="이름"/>
      <sheetName val="I一般比"/>
      <sheetName val="매립"/>
      <sheetName val="LOB"/>
      <sheetName val="C-직노1"/>
      <sheetName val="찍기"/>
      <sheetName val="깨기"/>
      <sheetName val="건설기계_목록"/>
      <sheetName val="에너지동"/>
      <sheetName val="중기목록표"/>
      <sheetName val="계화총괄"/>
      <sheetName val="계화배수(3대)"/>
      <sheetName val="설계내역"/>
      <sheetName val="L형집계"/>
      <sheetName val="IW-LIST"/>
      <sheetName val="금융비용"/>
      <sheetName val="T.T.P 단위수량"/>
      <sheetName val="의뢰서"/>
      <sheetName val="실행대비"/>
      <sheetName val="J01"/>
      <sheetName val="보차도경계석"/>
      <sheetName val="수량산출서"/>
      <sheetName val="설계예시"/>
      <sheetName val="전선 및 전선관"/>
      <sheetName val="을"/>
      <sheetName val="기계경비"/>
      <sheetName val="전력구구조물산근"/>
      <sheetName val="A-4"/>
      <sheetName val="DHEQSUPT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BQMPALOC"/>
      <sheetName val="Cash2"/>
      <sheetName val="Z"/>
      <sheetName val="건축물터파기"/>
      <sheetName val="현장관리비"/>
      <sheetName val="계산근거"/>
      <sheetName val="woo(mac)"/>
      <sheetName val="날개벽수량표"/>
      <sheetName val="6PILE__(돌출)1"/>
      <sheetName val="토공_갑지1"/>
      <sheetName val="총_괄_표1"/>
      <sheetName val="1062-X방향_"/>
      <sheetName val="3_공통공사대비"/>
      <sheetName val="제출내역_(2)"/>
      <sheetName val="1_설계조건"/>
      <sheetName val="8_PILE__(돌출)"/>
      <sheetName val="1__설계조건_2_단면가정_3__하중계산"/>
      <sheetName val="DATA_입력란"/>
      <sheetName val="BOX_본체"/>
      <sheetName val="6PILE_과속방지턱집계표!$K$12_(돌출)"/>
      <sheetName val="선적schedule_(2)"/>
      <sheetName val="4_2유효폭의_계산"/>
      <sheetName val="TOWER_10TON"/>
      <sheetName val="TOWER_12TON"/>
      <sheetName val="PAD_TR보호대기초"/>
      <sheetName val="전차선로_물량표"/>
      <sheetName val="3_하중산정4_지지력"/>
      <sheetName val="Summary "/>
      <sheetName val="Thiet bi"/>
      <sheetName val="DM.ChiPhi"/>
      <sheetName val="MAIN GATE HOUSE"/>
      <sheetName val="escon"/>
      <sheetName val="품의"/>
      <sheetName val="6공구(당초)"/>
      <sheetName val="품셈TABLE"/>
      <sheetName val="전체변경예정공정표_2012.07.30"/>
      <sheetName val="토목검측서"/>
      <sheetName val="자금신청서"/>
      <sheetName val="96보완계획7.12"/>
      <sheetName val="P.M 별"/>
      <sheetName val="토적계산"/>
      <sheetName val="품"/>
      <sheetName val="loading"/>
      <sheetName val="설계내역서"/>
      <sheetName val="설계내역(2001)"/>
      <sheetName val="자재(설치)"/>
      <sheetName val="부표총괄"/>
      <sheetName val="2.하중산정"/>
      <sheetName val="설계"/>
      <sheetName val="용산1(해보)"/>
      <sheetName val="관급총괄"/>
      <sheetName val="기초INPUT"/>
      <sheetName val="토공-내역"/>
      <sheetName val="현황"/>
      <sheetName val="무근깨기"/>
      <sheetName val="N賃率-職"/>
      <sheetName val="단면가정"/>
      <sheetName val="일위대가표"/>
      <sheetName val="노임"/>
      <sheetName val="건축내역"/>
      <sheetName val="1.설계기준"/>
      <sheetName val="철집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목록"/>
      <sheetName val="자재단가표"/>
      <sheetName val="조합일"/>
      <sheetName val="철거일"/>
      <sheetName val="일위대가(1)"/>
      <sheetName val="계수시트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6PILE (돌출)"/>
      <sheetName val="흥양2교토공집계표"/>
      <sheetName val="JUCKEYK"/>
      <sheetName val="지장물조서"/>
      <sheetName val="맨홀수량산출"/>
      <sheetName val="화재 탐지 설비"/>
      <sheetName val="이형관격점별수량산출(2)"/>
      <sheetName val="TYPE-A"/>
      <sheetName val="공틀공사"/>
      <sheetName val="직노"/>
      <sheetName val="6월인원"/>
      <sheetName val="산출근거-S1"/>
      <sheetName val="중기목록"/>
      <sheetName val="운반단가"/>
      <sheetName val="주요자재집계"/>
      <sheetName val="BOX-1510"/>
      <sheetName val="총괄표"/>
      <sheetName val="대목"/>
      <sheetName val="REINF."/>
      <sheetName val="단가산출"/>
      <sheetName val="95MAKER"/>
      <sheetName val="재료율"/>
      <sheetName val="기존-내역"/>
      <sheetName val="옹벽집계표"/>
      <sheetName val="인부노임"/>
      <sheetName val="원형맨홀수량"/>
      <sheetName val="토공정보"/>
      <sheetName val="평가데이터"/>
      <sheetName val="내역서(교량)전체"/>
      <sheetName val=""/>
      <sheetName val="STEEL BOX 단면설계(SEC.8)"/>
      <sheetName val="단위자갈수량1"/>
      <sheetName val="전기혼잡제경비(45)"/>
      <sheetName val="연결관암거"/>
      <sheetName val="견적서세부내용"/>
      <sheetName val="견적내용입력"/>
      <sheetName val="하천하류 철근수량 집계표"/>
      <sheetName val="Sheet13"/>
      <sheetName val="Sheet14"/>
      <sheetName val="GEN"/>
      <sheetName val="전기일위대가"/>
      <sheetName val="직공시공계획서"/>
      <sheetName val="소방현물"/>
      <sheetName val="영동(D)"/>
      <sheetName val="Supplement2"/>
      <sheetName val="6PILE_______G_6_______H_10____2"/>
      <sheetName val="토공산출(시)"/>
      <sheetName val="토공산출(포)"/>
      <sheetName val="MATERIAL"/>
      <sheetName val="상반기손익차2총괄"/>
      <sheetName val="표준단면수량(출력안함)"/>
      <sheetName val="개요"/>
      <sheetName val="상부공"/>
      <sheetName val="단면검토"/>
      <sheetName val="계약용량(서포)"/>
      <sheetName val="단가산출2"/>
      <sheetName val="중기사용료산출근거"/>
      <sheetName val="_x0018__x0000_℀"/>
      <sheetName val="포설list원본"/>
      <sheetName val="1련박스"/>
      <sheetName val="수량"/>
      <sheetName val="A LINE"/>
      <sheetName val="C.배수관공"/>
      <sheetName val="CODE"/>
      <sheetName val="MOTOR"/>
      <sheetName val="일위대가(가설)"/>
      <sheetName val="출입구총집계"/>
      <sheetName val="구조물철거개소별명세"/>
      <sheetName val="Pier 3"/>
      <sheetName val="증감내역"/>
      <sheetName val="단가조사표"/>
      <sheetName val="교차구"/>
      <sheetName val="포장총괄집계표"/>
      <sheetName val="EP0618"/>
      <sheetName val="일반공사"/>
      <sheetName val="저"/>
      <sheetName val="우수맨홀공제단위수량"/>
      <sheetName val="01. 지사동"/>
      <sheetName val="외자배분"/>
      <sheetName val="외자내역"/>
      <sheetName val="INPUTDATA"/>
      <sheetName val="우수공"/>
      <sheetName val="구체"/>
      <sheetName val="좌측날개벽"/>
      <sheetName val="우측날개벽"/>
      <sheetName val="tggwan(mac)"/>
      <sheetName val="트랜치 집수정 연결관-연장산출서"/>
      <sheetName val="배수장토목공사비"/>
      <sheetName val="공사개요"/>
      <sheetName val="A1-DATA"/>
      <sheetName val="단면"/>
      <sheetName val="업체선정"/>
      <sheetName val="마산방향"/>
      <sheetName val="주형"/>
      <sheetName val="직원인원"/>
      <sheetName val="우수관로단위수량(300)"/>
      <sheetName val="중기"/>
      <sheetName val="0"/>
      <sheetName val="배수관토공산출"/>
      <sheetName val="철근단면적"/>
      <sheetName val="격점관로집계"/>
      <sheetName val="입력시트"/>
      <sheetName val="6PILE  _돌_x005f_x001c__"/>
      <sheetName val="횡배위치"/>
      <sheetName val="총집계"/>
      <sheetName val="타견적(을)"/>
      <sheetName val="3절_CheckList_구분"/>
      <sheetName val="일위대가-1"/>
      <sheetName val="횡배수관"/>
      <sheetName val="모델링"/>
      <sheetName val="하중계산"/>
      <sheetName val="부대내역"/>
      <sheetName val="과속방지턱"/>
      <sheetName val="부대토공"/>
      <sheetName val="차선위치조서"/>
      <sheetName val="추진공"/>
      <sheetName val="가시설(TYPE-A)"/>
      <sheetName val="1호맨홀가감수량"/>
      <sheetName val="시멘트 및 골재량 (슬래브)"/>
      <sheetName val="시멘트 및 골재량 (거더)"/>
      <sheetName val="공종별내역서"/>
      <sheetName val="배명(단가)"/>
      <sheetName val="동력부하계산"/>
      <sheetName val="_x0018_"/>
      <sheetName val="일위대¹"/>
      <sheetName val="투입"/>
      <sheetName val="광주전남"/>
      <sheetName val="자재 집계표"/>
      <sheetName val="흄관기초"/>
      <sheetName val="경산"/>
      <sheetName val="공사명입력"/>
      <sheetName val="참고자료"/>
      <sheetName val="데이타"/>
      <sheetName val="하수급견적대비"/>
      <sheetName val="보험료산출"/>
      <sheetName val="산출내역(4월)"/>
      <sheetName val="산출내역(5월) (2)"/>
      <sheetName val="임목폐기물집계"/>
      <sheetName val="6PILE___돌출_1"/>
      <sheetName val="2_단면가정_1"/>
      <sheetName val="3BL공동구_수량1"/>
      <sheetName val="Sheet1_(2)1"/>
      <sheetName val="하도내역_(철콘)1"/>
      <sheetName val="본선_토공_분배표1"/>
      <sheetName val="단면_(2)1"/>
      <sheetName val="공사비증감(P4)_1"/>
      <sheetName val="간_지1"/>
      <sheetName val="Part_AB"/>
      <sheetName val="Part_I"/>
      <sheetName val="Part_M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2_교량(신설)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집수정(600-700)"/>
      <sheetName val="GAEYO"/>
      <sheetName val="Finansal tamamlanma Eğrisi"/>
      <sheetName val="TESİSAT"/>
      <sheetName val="Finansal_tamamlanma_Eğrisi"/>
      <sheetName val="옹벽식측구단위"/>
      <sheetName val="시중노임"/>
      <sheetName val="사리부설"/>
      <sheetName val="자재집계"/>
      <sheetName val="원가(조경)"/>
      <sheetName val="원가(토목)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U형측구 표준단면도"/>
      <sheetName val="도급견적가"/>
      <sheetName val="토공사"/>
      <sheetName val="각형맨홀"/>
      <sheetName val="요율"/>
      <sheetName val="전체철근집계"/>
      <sheetName val="1-1평균터파기고(1)"/>
      <sheetName val="1호맨홀수량산출"/>
      <sheetName val="264"/>
      <sheetName val="6MONTHS"/>
      <sheetName val="일위대가-2"/>
      <sheetName val="98지급계획"/>
      <sheetName val="연결원본-절대지우지말것"/>
      <sheetName val="견적"/>
      <sheetName val="6PILE__(돌출)2"/>
      <sheetName val="8_PILE__(돌출)1"/>
      <sheetName val="S_중기사용료1"/>
      <sheetName val="3_공통공사대비1"/>
      <sheetName val="1062-X방향_1"/>
      <sheetName val="1__설계조건_2_단면가정_3__하중계산1"/>
      <sheetName val="DATA_입력란1"/>
      <sheetName val="1_토공1"/>
      <sheetName val="01_견적내역서1"/>
      <sheetName val="제출내역_(2)1"/>
      <sheetName val="6PILE__(돌출)3"/>
      <sheetName val="2_단면가정_2"/>
      <sheetName val="6PILE___돌출_2"/>
      <sheetName val="총_괄_표2"/>
      <sheetName val="토공_갑지2"/>
      <sheetName val="3BL공동구_수량2"/>
      <sheetName val="하도내역_(철콘)2"/>
      <sheetName val="본선_토공_분배표2"/>
      <sheetName val="Sheet1_(2)2"/>
      <sheetName val="8_PILE__(돌출)2"/>
      <sheetName val="S_중기사용료2"/>
      <sheetName val="단면_(2)2"/>
      <sheetName val="3_공통공사대비2"/>
      <sheetName val="1062-X방향_2"/>
      <sheetName val="공사비증감(P4)_2"/>
      <sheetName val="1__설계조건_2_단면가정_3__하중계산2"/>
      <sheetName val="DATA_입력란2"/>
      <sheetName val="1_토공2"/>
      <sheetName val="01_견적내역서2"/>
      <sheetName val="제출내역_(2)2"/>
      <sheetName val="6PILE__(돌출)4"/>
      <sheetName val="2_단면가정_3"/>
      <sheetName val="6PILE___돌출_3"/>
      <sheetName val="총_괄_표3"/>
      <sheetName val="토공_갑지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교대(A1)"/>
      <sheetName val="1공구산출내역서"/>
      <sheetName val="지장물현황"/>
      <sheetName val="분묘 총 현황"/>
      <sheetName val="지하매설물조서"/>
      <sheetName val="지장물도면"/>
      <sheetName val="깨؀"/>
      <sheetName val="깨٫"/>
      <sheetName val="연결임시"/>
      <sheetName val="setup"/>
      <sheetName val="선급금신청서"/>
      <sheetName val="특2맨홀(차도)(T-A)"/>
      <sheetName val="특2맨홀(보도)(T-A)"/>
      <sheetName val="맨홀이음부 몰탈수량 집계표"/>
      <sheetName val="맨홀되메우기"/>
      <sheetName val="99노임단가"/>
      <sheetName val="자판실행"/>
      <sheetName val="INPUT(덕도방향-시점)"/>
      <sheetName val="Eq. Mobilization"/>
      <sheetName val="날개수량1.5"/>
      <sheetName val="일위대가(여기까지)"/>
      <sheetName val="금융"/>
      <sheetName val="현장관리비 산출내역"/>
      <sheetName val="보고서"/>
      <sheetName val="DANHPHAP"/>
      <sheetName val=" FURNACE현설"/>
      <sheetName val="1_설계조건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ongia (2)"/>
      <sheetName val="負荷集計（断熱不燃）"/>
      <sheetName val="Div26 - Elect"/>
      <sheetName val="RAB AR&amp;STR"/>
      <sheetName val="electrical"/>
      <sheetName val="MTP"/>
      <sheetName val="변경내역대비표(2)"/>
      <sheetName val="단위수량(출력X)"/>
      <sheetName val="차선도색"/>
      <sheetName val="Benchmark"/>
      <sheetName val="VS P-Q"/>
      <sheetName val="Y_WORK"/>
      <sheetName val="NAI"/>
      <sheetName val="준검 내역서"/>
      <sheetName val="안정검토"/>
      <sheetName val="7.PILE  (돌출)"/>
      <sheetName val="작성"/>
      <sheetName val="danga"/>
      <sheetName val="ilch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Open"/>
      <sheetName val="1회기성을"/>
      <sheetName val="목창호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GESTION FICHE"/>
      <sheetName val="TRADUCTION LISTES"/>
      <sheetName val="Table"/>
      <sheetName val="BQextra"/>
      <sheetName val="TOSHIBA-Structure"/>
      <sheetName val="8-31-98"/>
      <sheetName val="worksheet inchican"/>
      <sheetName val="combined 9-30"/>
      <sheetName val="tifico"/>
      <sheetName val="EQT-ESTN"/>
      <sheetName val="PTdam"/>
      <sheetName val="wall"/>
      <sheetName val="관로연장산출"/>
      <sheetName val="본실행경비"/>
      <sheetName val="평균터파기고(1-2,ASP)"/>
      <sheetName val="정공공사"/>
      <sheetName val="기계공사"/>
      <sheetName val="공사비총"/>
      <sheetName val="방배2E"/>
      <sheetName val="검사원"/>
      <sheetName val="기성요약서"/>
      <sheetName val="원가계산서"/>
      <sheetName val="공종별집계표"/>
      <sheetName val="간지1"/>
      <sheetName val="순공사비산출서"/>
      <sheetName val="#첨부서류"/>
      <sheetName val="목차"/>
      <sheetName val="보험료정산내역서"/>
      <sheetName val="산갑"/>
      <sheetName val="안전관리비사용내역서(총괄표)"/>
      <sheetName val="품질갑지"/>
      <sheetName val="매몰부검측갑지"/>
      <sheetName val="관급수불부갑지"/>
      <sheetName val="사급수불부갑지"/>
      <sheetName val="노무비지급대장갑지"/>
      <sheetName val="사진대지갑"/>
      <sheetName val="기성사진대지"/>
      <sheetName val="기성검사사진"/>
      <sheetName val="시설물기초"/>
      <sheetName val="총괄내역"/>
      <sheetName val="세목전체"/>
      <sheetName val="J直材4"/>
      <sheetName val="소도3교"/>
      <sheetName val="토공집계"/>
      <sheetName val="물가자료"/>
      <sheetName val="가로등내역서"/>
      <sheetName val="품셈총_x0000__x0000_"/>
      <sheetName val="TEST1"/>
      <sheetName val="미생물배양기 기초"/>
      <sheetName val="IMPEADENCE MAP 취수장"/>
      <sheetName val="잡비계산"/>
      <sheetName val="산1~6"/>
      <sheetName val="중기조종사 단위단가"/>
      <sheetName val="금액결정"/>
      <sheetName val="일용노임단가"/>
      <sheetName val="방송(체육관)"/>
      <sheetName val="Master"/>
      <sheetName val="6PILE  _돌_x005f_x005f_x005f_x001c__"/>
      <sheetName val="DG duoi"/>
      <sheetName val="DGCT"/>
      <sheetName val="Ts"/>
      <sheetName val="TH"/>
      <sheetName val="Bia"/>
      <sheetName val="Vattu"/>
      <sheetName val="XL4Poppy"/>
      <sheetName val="Summary_1"/>
      <sheetName val="Thiet_bi1"/>
      <sheetName val="DM_ChiPhi1"/>
      <sheetName val="dongia_(2)"/>
      <sheetName val="RAB_AR&amp;STR"/>
      <sheetName val="Div26_-_Elect"/>
      <sheetName val="1_설계조건2"/>
      <sheetName val="BOX_본체2"/>
      <sheetName val="6PILE_과속방지턱집계표!$K$12_(돌출)2"/>
      <sheetName val="F301_3032"/>
      <sheetName val="plan&amp;section_of_foundation2"/>
      <sheetName val="design_load2"/>
      <sheetName val="working_load_at_the_btm_ft_2"/>
      <sheetName val="stability_check2"/>
      <sheetName val="design_criteria2"/>
      <sheetName val="선적schedule_(2)2"/>
      <sheetName val="4_2유효폭의_계산2"/>
      <sheetName val="TOWER_10TON2"/>
      <sheetName val="TOWER_12TON2"/>
      <sheetName val="PAD_TR보호대기초2"/>
      <sheetName val="전차선로_물량표2"/>
      <sheetName val="CAL(1)_2"/>
      <sheetName val="Bend_fact_2"/>
      <sheetName val="STAFF_ANALYSIS2"/>
      <sheetName val="3_하중산정4_지지력2"/>
      <sheetName val="간_지11"/>
      <sheetName val="Part_AB1"/>
      <sheetName val="Part_I1"/>
      <sheetName val="Part_M1"/>
      <sheetName val="할증_1"/>
      <sheetName val="6PILE+옹벽집계!$G$6+옹벽집계!$H$10__(돌1"/>
      <sheetName val="3련_BOX1"/>
      <sheetName val="MAIN_GATE_HOUSE1"/>
      <sheetName val="ASP_일반구간_250A1"/>
      <sheetName val="2_교량(신설)1"/>
      <sheetName val="I_설계조건1"/>
      <sheetName val="01_인원현황_(계획)1"/>
      <sheetName val="돌담교_상부수량1"/>
      <sheetName val="1_수인터널1"/>
      <sheetName val="입찰내역_발주처_양식"/>
      <sheetName val="6PILE___돌_x005f_x001c__"/>
      <sheetName val="dongia_(2)1"/>
      <sheetName val="Div26_-_Elect1"/>
      <sheetName val="RAB_AR&amp;STR1"/>
      <sheetName val="1_설계기준"/>
      <sheetName val="2_하중산정"/>
      <sheetName val="시멘트_및_골재량_(슬래브)"/>
      <sheetName val="시멘트_및_골재량_(거더)"/>
      <sheetName val="STEEL_BOX_단면설계(SEC_8)"/>
      <sheetName val="BANG TONG HOP (2)"/>
      <sheetName val="AUTOMATIC SELECT"/>
      <sheetName val="Du lieu ban dau"/>
      <sheetName val="database"/>
      <sheetName val="INFOR-ST"/>
      <sheetName val="TEN CONG TRINH"/>
      <sheetName val="Notes"/>
      <sheetName val="125x125"/>
      <sheetName val="Earthwork"/>
      <sheetName val="149-2"/>
      <sheetName val="Đon gia"/>
      <sheetName val="Duc_bk"/>
      <sheetName val="Đơn Giá "/>
      <sheetName val="Config"/>
      <sheetName val="TH_CPTB"/>
      <sheetName val="CP Khac cuoc VC"/>
      <sheetName val="Rates"/>
      <sheetName val="T.KE CP1"/>
      <sheetName val="0226"/>
      <sheetName val="CFS3"/>
      <sheetName val="가설대가"/>
      <sheetName val="토공대가"/>
      <sheetName val="구조대가"/>
      <sheetName val="포설대가1"/>
      <sheetName val="부대대가"/>
      <sheetName val="정산"/>
      <sheetName val="시설물일위"/>
      <sheetName val="공정"/>
      <sheetName val="MANP"/>
      <sheetName val="SYSTEM 945 Air&amp;Nitrogen"/>
      <sheetName val="백분율"/>
      <sheetName val="PM Demolition "/>
      <sheetName val="USGC"/>
      <sheetName val="Equip."/>
      <sheetName val="단면치수"/>
      <sheetName val="아파트 기성내역서"/>
      <sheetName val="하중산정"/>
      <sheetName val="우배수"/>
      <sheetName val="_x0018_?℀"/>
      <sheetName val="분석"/>
      <sheetName val="Cash Out Table"/>
      <sheetName val="Net Cash Table"/>
      <sheetName val="HVAC"/>
      <sheetName val="Riesgos y Oportunidades"/>
      <sheetName val="SC1"/>
      <sheetName val="Sheet9"/>
      <sheetName val="전기자료"/>
      <sheetName val="Sheet10"/>
      <sheetName val="기성집계"/>
      <sheetName val="제1종배수관"/>
      <sheetName val="제2종배수관"/>
      <sheetName val="제4종배수관"/>
      <sheetName val="Y-WORK"/>
      <sheetName val="단위가격"/>
      <sheetName val="6PILE_______G_6_______H_10____3"/>
      <sheetName val="수목데이타 "/>
      <sheetName val="T13(P68~72,78)"/>
      <sheetName val="SLAB"/>
      <sheetName val="기계경비(시간당)"/>
      <sheetName val="램머"/>
      <sheetName val="식재인부"/>
      <sheetName val="datasheet"/>
      <sheetName val="교사기준면적(초등)"/>
      <sheetName val="음성방향"/>
      <sheetName val="이형관"/>
      <sheetName val="98수문일위"/>
      <sheetName val="01__지사동"/>
      <sheetName val="하천하류_철근수량_집계표"/>
      <sheetName val="전계가"/>
      <sheetName val="갈현동"/>
      <sheetName val="유리"/>
      <sheetName val="상부하중"/>
      <sheetName val="풍하중1"/>
      <sheetName val="ACUNIT"/>
      <sheetName val="수자재단위당"/>
      <sheetName val="F4-F7"/>
      <sheetName val="기본단가"/>
      <sheetName val="인건비단가"/>
      <sheetName val="견적 (2)"/>
      <sheetName val="WORK"/>
      <sheetName val="간접1"/>
      <sheetName val="공정계획(내부계획25%,내부w.f)"/>
      <sheetName val="AILC004"/>
      <sheetName val="토목공사"/>
      <sheetName val="Rekap Addendum"/>
      <sheetName val="Hrg.Sat"/>
      <sheetName val="Sec I ML"/>
      <sheetName val=" PE-F-42 MR 9 Manpower"/>
      <sheetName val="On Time"/>
      <sheetName val="Curup"/>
      <sheetName val="Prabu"/>
      <sheetName val="PESANTREN"/>
      <sheetName val="G"/>
      <sheetName val="A"/>
      <sheetName val="이토변실"/>
      <sheetName val="터널조도"/>
      <sheetName val="도"/>
      <sheetName val="TTL"/>
      <sheetName val="L밽P"/>
      <sheetName val="L밽©"/>
      <sheetName val="L_x0002__x0000_"/>
      <sheetName val="1호맨홀가시설토공(2~4)"/>
      <sheetName val="1호맨홀토공 (4)"/>
      <sheetName val="1호맨홀연결관토공 (2)"/>
      <sheetName val="CAUDIT"/>
      <sheetName val="안정계산"/>
      <sheetName val="노임이"/>
      <sheetName val="본사인상전"/>
      <sheetName val="내부산출서"/>
      <sheetName val="투자필요검토서(복수업체추천서 포함)"/>
      <sheetName val="현장지지물물량"/>
      <sheetName val="능률"/>
      <sheetName val="잡석,기타"/>
      <sheetName val="토공 (3)"/>
      <sheetName val="연장,면적"/>
      <sheetName val="보강토옹벽총계"/>
      <sheetName val="토공 (2)"/>
      <sheetName val="우수공수량총괄"/>
      <sheetName val="오수공총괄"/>
      <sheetName val="상수총괄"/>
      <sheetName val=" 비점오염저감시설"/>
      <sheetName val="세륜장"/>
      <sheetName val="제경비율"/>
      <sheetName val="배수공집계표"/>
      <sheetName val="IBASE"/>
      <sheetName val="EARTH WORKS"/>
      <sheetName val="B3A - TOWER A"/>
      <sheetName val="Bill of Qty MEP"/>
      <sheetName val="ctTBA"/>
      <sheetName val="PNT_QUOT__3"/>
      <sheetName val="COAT_WRAP_QIOT__3"/>
      <sheetName val="Nhan cong"/>
      <sheetName val="Gld"/>
      <sheetName val="Gxd"/>
      <sheetName val="QD957"/>
      <sheetName val="TBVL"/>
      <sheetName val="TLG Type"/>
      <sheetName val="BG"/>
      <sheetName val="Parem"/>
      <sheetName val="공사개요-C"/>
      <sheetName val="Items"/>
      <sheetName val="HESO"/>
      <sheetName val="TOTAL SUMMARY"/>
      <sheetName val="INFO"/>
      <sheetName val="SEX"/>
      <sheetName val="Takeoff"/>
      <sheetName val="FAB별"/>
      <sheetName val="℀"/>
      <sheetName val="_FURNACE현설"/>
      <sheetName val="산출내역(5월)_(2)"/>
      <sheetName val="자재_집계표"/>
      <sheetName val="Eq__Mobilization"/>
      <sheetName val="트랜치_집수정_연결관-연장산출서"/>
      <sheetName val="Pier_3"/>
      <sheetName val="Form_A"/>
      <sheetName val="Form_C"/>
      <sheetName val="Form_D"/>
      <sheetName val="Form_E"/>
      <sheetName val="Form_F"/>
      <sheetName val="Form_G"/>
      <sheetName val="암거날개벽재료집계"/>
      <sheetName val="용산3(영광)"/>
      <sheetName val="토공_갑지4"/>
      <sheetName val="TOWER_10TON3"/>
      <sheetName val="TOWER_12TON3"/>
      <sheetName val="F301_3033"/>
      <sheetName val="plan&amp;section_of_foundation3"/>
      <sheetName val="design_load3"/>
      <sheetName val="working_load_at_the_btm_ft_3"/>
      <sheetName val="stability_check3"/>
      <sheetName val="design_criteria3"/>
      <sheetName val="선적schedule_(2)3"/>
      <sheetName val="총_괄_표4"/>
      <sheetName val="간_지12"/>
      <sheetName val="BOX_본체3"/>
      <sheetName val="PAD_TR보호대기초3"/>
      <sheetName val="전차선로_물량표3"/>
      <sheetName val="6PILE_과속방지턱집계표!$K$12_(돌출)3"/>
      <sheetName val="6PILE+옹벽집계!$G$6+옹벽집계!$H$10__(돌2"/>
      <sheetName val="3_하중산정4_지지력3"/>
      <sheetName val="4_2유효폭의_계산3"/>
      <sheetName val="01_인원현황_(계획)2"/>
      <sheetName val="2_교량(신설)2"/>
      <sheetName val="I_설계조건2"/>
      <sheetName val="BOX(1_5X1_5)1"/>
      <sheetName val="을_21"/>
      <sheetName val="을_11"/>
      <sheetName val="2_단면가정1"/>
      <sheetName val="Part_AB2"/>
      <sheetName val="Part_I2"/>
      <sheetName val="Part_M2"/>
      <sheetName val="제수변수량H2_151"/>
      <sheetName val="CAL(1)_3"/>
      <sheetName val="Bend_fact_3"/>
      <sheetName val="STAFF_ANALYSIS3"/>
      <sheetName val="입출재고현황_(2)1"/>
      <sheetName val="1_설계조건3"/>
      <sheetName val="총수량_(기성)1"/>
      <sheetName val="4-1_노무비(직영)1"/>
      <sheetName val="할증_2"/>
      <sheetName val="돌담교_상부수량2"/>
      <sheetName val="칠산대교_중앙부1"/>
      <sheetName val="칠산대교_시종점부1"/>
      <sheetName val="1_수인터널2"/>
      <sheetName val="3련_BOX2"/>
      <sheetName val="T_T_P_단위수량1"/>
      <sheetName val="2_대외공문1"/>
      <sheetName val="전선_및_전선관1"/>
      <sheetName val="ASP_일반구간_250A2"/>
      <sheetName val="2_하중산정1"/>
      <sheetName val="96보완계획7_121"/>
      <sheetName val="1_설계기준1"/>
      <sheetName val="Form_A1"/>
      <sheetName val="Form_C1"/>
      <sheetName val="Form_D1"/>
      <sheetName val="Form_E1"/>
      <sheetName val="Form_F1"/>
      <sheetName val="Form_G1"/>
      <sheetName val="_FURNACE현설1"/>
      <sheetName val="전체변경예정공정표_2012_07_301"/>
      <sheetName val="입찰내역_발주처_양식1"/>
      <sheetName val="화재_탐지_설비1"/>
      <sheetName val="6PILE_(돌출)1"/>
      <sheetName val="P_M_별1"/>
      <sheetName val="REINF_1"/>
      <sheetName val="하천하류_철근수량_집계표1"/>
      <sheetName val="토공_total1"/>
      <sheetName val="외주현황_wq11"/>
      <sheetName val="트랜치_집수정_연결관-연장산출서1"/>
      <sheetName val="Summary_2"/>
      <sheetName val="Thiet_bi2"/>
      <sheetName val="DM_ChiPhi2"/>
      <sheetName val="MAIN_GATE_HOUSE2"/>
      <sheetName val="Pier_31"/>
      <sheetName val="산출내역(5월)_(2)1"/>
      <sheetName val="STEEL_BOX_단면설계(SEC_8)1"/>
      <sheetName val="시멘트_및_골재량_(슬래브)1"/>
      <sheetName val="시멘트_및_골재량_(거더)1"/>
      <sheetName val="자재_집계표1"/>
      <sheetName val="6PILE___돌_x005f_x001c__1"/>
      <sheetName val="Eq__Mobilization1"/>
      <sheetName val="01__지사동1"/>
      <sheetName val="A_LINE1"/>
      <sheetName val="C_배수관공1"/>
      <sheetName val="Finansal_tamamlanma_Eğrisi2"/>
      <sheetName val="A_LINE"/>
      <sheetName val="C_배수관공"/>
      <sheetName val="Finansal_tamamlanma_Eğrisi1"/>
      <sheetName val="_x005f_x0018__x005f_x0000_℀"/>
      <sheetName val="견적을지"/>
      <sheetName val="XXXXXX"/>
      <sheetName val="도면자료제출일정"/>
      <sheetName val="구성비"/>
      <sheetName val="공예을"/>
      <sheetName val="Sheet6"/>
      <sheetName val="01"/>
      <sheetName val="공통부대비"/>
      <sheetName val="DESBAST"/>
      <sheetName val="Arch"/>
      <sheetName val="チューブ仕様"/>
      <sheetName val="運転条件一覧"/>
      <sheetName val="VC2 8.98"/>
      <sheetName val="적용환율"/>
      <sheetName val="BREAKDOWN(철거설치)"/>
      <sheetName val="경비2내역"/>
      <sheetName val="Item#9.3"/>
      <sheetName val="Item#1.9"/>
      <sheetName val="Item#6.7"/>
      <sheetName val="Item#2.6"/>
      <sheetName val="Item#4.10"/>
      <sheetName val="Item#5.8"/>
      <sheetName val="Item#7.21"/>
      <sheetName val="Item#3.8"/>
      <sheetName val="Item#8.7"/>
      <sheetName val="Insulation_Utl_Off"/>
      <sheetName val="Note_Piping"/>
      <sheetName val="Forecast"/>
      <sheetName val="part j"/>
      <sheetName val="Part B"/>
      <sheetName val="UPA (C)"/>
      <sheetName val="Regenerator  Concrete Structure"/>
      <sheetName val="Ex-Rate"/>
      <sheetName val="WORKER"/>
      <sheetName val="Schedule S-Curve Revision#3"/>
      <sheetName val="Master Data"/>
      <sheetName val="石炭性状"/>
      <sheetName val="PSV2701F"/>
      <sheetName val="DESBASTE"/>
      <sheetName val="IncStat 03-04"/>
      <sheetName val="IncStat 03  "/>
      <sheetName val="Авансы по СНГ"/>
      <sheetName val="LOADDAT"/>
      <sheetName val="UNIT 3"/>
      <sheetName val="Cashflow Analysis"/>
      <sheetName val="관경결정"/>
      <sheetName val="G2설비도급"/>
      <sheetName val="SYSTEM_945_Air&amp;Nitrogen"/>
      <sheetName val="PM_Demolition_"/>
      <sheetName val="Equip_"/>
      <sheetName val="plumbing"/>
      <sheetName val="pro ra op"/>
      <sheetName val="grafik"/>
      <sheetName val="Sch"/>
      <sheetName val="HARGA MATERIAL"/>
      <sheetName val="CH-RANC"/>
      <sheetName val="Competitors"/>
      <sheetName val="VV-REV2"/>
      <sheetName val="DIV.1"/>
      <sheetName val="analisa"/>
      <sheetName val="ALAT"/>
      <sheetName val="BAHAN"/>
      <sheetName val="Analisa Harga"/>
      <sheetName val="BQ"/>
      <sheetName val="hsp-STR-ARS"/>
      <sheetName val="Summary"/>
      <sheetName val="Analisa Harga Satuan"/>
      <sheetName val="Bank"/>
      <sheetName val="Hrg Satuan"/>
      <sheetName val="Public Area"/>
      <sheetName val="analis standar(8m)"/>
      <sheetName val="GRAND TOTAL"/>
      <sheetName val="div2"/>
      <sheetName val="Daf 1"/>
      <sheetName val="EQ_an"/>
      <sheetName val="LISTRIK"/>
      <sheetName val="VA_code"/>
      <sheetName val="Persiapan"/>
      <sheetName val="95삼성급(본사)"/>
      <sheetName val="TB"/>
      <sheetName val="Spec ME"/>
      <sheetName val="Balok"/>
      <sheetName val="Factor"/>
      <sheetName val="BOQ CBM"/>
      <sheetName val="PileCap"/>
      <sheetName val="REQDELTA"/>
      <sheetName val="BAG_2"/>
      <sheetName val="I_KAMAR"/>
      <sheetName val="Analisa HSP"/>
      <sheetName val="Pipe"/>
      <sheetName val="ELEC_DCI"/>
      <sheetName val="INST_DCI"/>
      <sheetName val="RAB"/>
      <sheetName val="PRO_DCI"/>
      <sheetName val="HVAC_DCI"/>
      <sheetName val="PIPE_DCI"/>
      <sheetName val="4-Basic Price"/>
      <sheetName val="villa"/>
      <sheetName val="Harsat Upah"/>
      <sheetName val="Perhitungan Besi"/>
      <sheetName val="ANL"/>
      <sheetName val="Cash Flow bulanan"/>
      <sheetName val="H.Satuan"/>
      <sheetName val="Perm. Test"/>
      <sheetName val="schalt"/>
      <sheetName val="schtng"/>
      <sheetName val="schbhn"/>
      <sheetName val="기안"/>
      <sheetName val="개산공사비"/>
      <sheetName val="시산표"/>
      <sheetName val="깨_x0000_"/>
      <sheetName val="환경기계공정표 (3)"/>
      <sheetName val="1.사유서"/>
      <sheetName val="부재별산출서"/>
      <sheetName val="_x005f_xffff__x005f_xffff__x005f_xffff__x005f_xffff_"/>
      <sheetName val="소요자재"/>
      <sheetName val="노무산출서"/>
      <sheetName val="8.석축단위(H=1.5M)"/>
      <sheetName val="Module2"/>
      <sheetName val="EXC-R"/>
      <sheetName val="Bill rekap"/>
      <sheetName val="Rekapitulasi"/>
      <sheetName val="Perhit.Alat"/>
      <sheetName val="I-KAMAR"/>
      <sheetName val="Harga"/>
      <sheetName val="Koordinat"/>
      <sheetName val="TDC Item Dets"/>
      <sheetName val="TDC Item Sumry"/>
      <sheetName val="TDC Key Qty Sumry"/>
      <sheetName val="List - Components"/>
      <sheetName val="List - Equipment"/>
      <sheetName val="Item Sumry - Std Imp"/>
      <sheetName val="Unit Costs - Std Imp"/>
      <sheetName val="Unit MH - Std Imp"/>
      <sheetName val="Proj TIC - Std Imp"/>
      <sheetName val="6PILE__(돌출)5"/>
      <sheetName val="4_2유효폭의_계산4"/>
      <sheetName val="6PILE___돌출_4"/>
      <sheetName val="토공_갑지5"/>
      <sheetName val="3BL공동구_수량4"/>
      <sheetName val="하도내역_(철콘)4"/>
      <sheetName val="본선_토공_분배표4"/>
      <sheetName val="BOX_본체4"/>
      <sheetName val="Sheet1_(2)4"/>
      <sheetName val="2_단면가정_4"/>
      <sheetName val="1062-X방향_4"/>
      <sheetName val="1__설계조건_2_단면가정_3__하중계산4"/>
      <sheetName val="DATA_입력란4"/>
      <sheetName val="3_공통공사대비4"/>
      <sheetName val="단면_(2)4"/>
      <sheetName val="총_괄_표5"/>
      <sheetName val="6PILE+옹벽집계!$G$6+옹벽집계!$H$10__(돌3"/>
      <sheetName val="8_PILE__(돌출)4"/>
      <sheetName val="TOWER_10TON4"/>
      <sheetName val="TOWER_12TON4"/>
      <sheetName val="공사비증감(P4)_4"/>
      <sheetName val="6PILE_과속방지턱집계표!$K$12_(돌출)4"/>
      <sheetName val="제출내역_(2)4"/>
      <sheetName val="간_지13"/>
      <sheetName val="3_하중산정4_지지력4"/>
      <sheetName val="F301_3034"/>
      <sheetName val="plan&amp;section_of_foundation4"/>
      <sheetName val="design_load4"/>
      <sheetName val="working_load_at_the_btm_ft_4"/>
      <sheetName val="stability_check4"/>
      <sheetName val="design_criteria4"/>
      <sheetName val="선적schedule_(2)4"/>
      <sheetName val="PAD_TR보호대기초4"/>
      <sheetName val="I_설계조건3"/>
      <sheetName val="전차선로_물량표4"/>
      <sheetName val="1_설계조건4"/>
      <sheetName val="칠산대교_중앙부2"/>
      <sheetName val="칠산대교_시종점부2"/>
      <sheetName val="을_22"/>
      <sheetName val="을_12"/>
      <sheetName val="BOX(1_5X1_5)2"/>
      <sheetName val="2_교량(신설)3"/>
      <sheetName val="2_하중산정2"/>
      <sheetName val="Part_AB3"/>
      <sheetName val="Part_I3"/>
      <sheetName val="Part_M3"/>
      <sheetName val="2_단면가정2"/>
      <sheetName val="할증_3"/>
      <sheetName val="CAL(1)_4"/>
      <sheetName val="Bend_fact_4"/>
      <sheetName val="STAFF_ANALYSIS4"/>
      <sheetName val="ASP_일반구간_250A3"/>
      <sheetName val="01_인원현황_(계획)3"/>
      <sheetName val="토공_total2"/>
      <sheetName val="입출재고현황_(2)2"/>
      <sheetName val="돌담교_상부수량3"/>
      <sheetName val="1_수인터널3"/>
      <sheetName val="3련_BOX3"/>
      <sheetName val="총수량_(기성)2"/>
      <sheetName val="4-1_노무비(직영)2"/>
      <sheetName val="전선_및_전선관2"/>
      <sheetName val="제수변수량H2_152"/>
      <sheetName val="전체변경예정공정표_2012_07_302"/>
      <sheetName val="96보완계획7_122"/>
      <sheetName val="P_M_별2"/>
      <sheetName val="1_설계기준2"/>
      <sheetName val="T_T_P_단위수량2"/>
      <sheetName val="2_대외공문2"/>
      <sheetName val="외주현황_wq12"/>
      <sheetName val="화재_탐지_설비2"/>
      <sheetName val="6PILE_(돌출)2"/>
      <sheetName val="입찰내역_발주처_양식2"/>
      <sheetName val="트랜치_집수정_연결관-연장산출서2"/>
      <sheetName val="Summary_3"/>
      <sheetName val="Thiet_bi3"/>
      <sheetName val="DM_ChiPhi3"/>
      <sheetName val="MAIN_GATE_HOUSE3"/>
      <sheetName val="Pier_32"/>
      <sheetName val="하천하류_철근수량_집계표2"/>
      <sheetName val="REINF_2"/>
      <sheetName val="준검_내역서"/>
      <sheetName val="STEEL_BOX_단면설계(SEC_8)2"/>
      <sheetName val="자재_집계표2"/>
      <sheetName val="시멘트_및_골재량_(슬래브)2"/>
      <sheetName val="시멘트_및_골재량_(거더)2"/>
      <sheetName val="A_LINE2"/>
      <sheetName val="C_배수관공2"/>
      <sheetName val="Finansal_tamamlanma_Eğrisi3"/>
      <sheetName val="_FURNACE현설2"/>
      <sheetName val="산출내역(5월)_(2)2"/>
      <sheetName val="01__지사동2"/>
      <sheetName val="Form_A2"/>
      <sheetName val="Form_C2"/>
      <sheetName val="Form_D2"/>
      <sheetName val="Form_E2"/>
      <sheetName val="Form_F2"/>
      <sheetName val="Form_G2"/>
      <sheetName val="dongia_(2)2"/>
      <sheetName val="Div26_-_Elect2"/>
      <sheetName val="RAB_AR&amp;STR2"/>
      <sheetName val="6PILE___돌_x005f_x001c__2"/>
      <sheetName val="맨홀이음부_몰탈수량_집계표"/>
      <sheetName val="7_PILE__(돌출)"/>
      <sheetName val="VS_P-Q"/>
      <sheetName val="중기조종사_단위단가"/>
      <sheetName val="Eq__Mobilization2"/>
      <sheetName val="날개수량1_5"/>
      <sheetName val="U형측구_표준단면도"/>
      <sheetName val="IRR_sponsor"/>
      <sheetName val="1_설계조건_"/>
      <sheetName val="2_단면1"/>
      <sheetName val="2_단면2"/>
      <sheetName val="3_토압계산"/>
      <sheetName val="4_하중계산"/>
      <sheetName val="5_안정검토"/>
      <sheetName val="5_안정검토_(2)"/>
      <sheetName val="6_벽체계산"/>
      <sheetName val="7_FOOTING_계산(직접기초)"/>
      <sheetName val="7_PILE_"/>
      <sheetName val="FOOTING_계산(PILE기초)"/>
      <sheetName val="(10)_Other_Costs5"/>
      <sheetName val="LAST_UPDATE"/>
      <sheetName val="Bill_summary_of_cost"/>
      <sheetName val="INTERIOR_WALLS"/>
      <sheetName val="Material_Price"/>
      <sheetName val="2_223M_due_to_adj_profit"/>
      <sheetName val="Land_Dev't__Ph-1"/>
      <sheetName val="GESTION_FICHE"/>
      <sheetName val="TRADUCTION_LISTES"/>
      <sheetName val="worksheet_inchican"/>
      <sheetName val="combined_9-30"/>
      <sheetName val="미생물배양기_기초"/>
      <sheetName val="현장관리비_산출내역"/>
      <sheetName val="6PILE___돌_x005f_x005f_x005f_x001c__"/>
      <sheetName val="DG_duoi"/>
      <sheetName val="IMPEADENCE_MAP_취수장"/>
      <sheetName val="아파트_기성내역서"/>
      <sheetName val="TEN_CONG_TRINH"/>
      <sheetName val="BANG_TONG_HOP_(2)"/>
      <sheetName val="AUTOMATIC_SELECT"/>
      <sheetName val="Riesgos_y_Oportunidades"/>
      <sheetName val="?℀"/>
      <sheetName val="투자필요검토서(복수업체추천서_포함)"/>
      <sheetName val="공정계획(내부계획25%,내부w_f)"/>
      <sheetName val="분묘_총_현황"/>
      <sheetName val="Cash_Out_Table"/>
      <sheetName val="Net_Cash_Table"/>
      <sheetName val="상행-교대(A1-A2)"/>
      <sheetName val="예산총괄표"/>
      <sheetName val="재료비"/>
      <sheetName val="경비총괄표"/>
      <sheetName val="1. 검사비외"/>
      <sheetName val="3.공사운영비"/>
      <sheetName val="2.외주공사비"/>
      <sheetName val="본사공가현황"/>
      <sheetName val="INSTR"/>
      <sheetName val="trf(36%)"/>
      <sheetName val="Cons.Val"/>
      <sheetName val="EQUIPOS"/>
      <sheetName val="33628-Rev. A"/>
      <sheetName val="도급"/>
      <sheetName val="IGCC査定"/>
      <sheetName val="40인공산출서"/>
      <sheetName val="40산출기초"/>
      <sheetName val="40전기실"/>
      <sheetName val="40전력간선"/>
      <sheetName val="40용접기용"/>
      <sheetName val="40전등"/>
      <sheetName val="40RACE WAY"/>
      <sheetName val="40전열"/>
      <sheetName val="30신설일위대가"/>
      <sheetName val="30집계표"/>
      <sheetName val="__"/>
      <sheetName val="상반기손익차2瓐쓏"/>
      <sheetName val="중동공구"/>
      <sheetName val="역T형(H=6.0) (2)"/>
      <sheetName val="종배수관"/>
      <sheetName val="원형맨_x0000__x0000__x0005_"/>
      <sheetName val="6PILE_옹_____G_6_옹_____H_10____2"/>
      <sheetName val="기본단가표"/>
      <sheetName val="방배동내역(리라)"/>
      <sheetName val="마산Z꬀"/>
      <sheetName val="노무비단가"/>
      <sheetName val="토목내역"/>
      <sheetName val="C-制_x0010__x0000_"/>
      <sheetName val="1_MV"/>
      <sheetName val="Parameter"/>
      <sheetName val="CAPVC"/>
      <sheetName val="6PILE___돌_x001c__"/>
      <sheetName val="Tong du toan"/>
      <sheetName val="GENERAL REQUIREMENTS"/>
      <sheetName val="CIM"/>
      <sheetName val="SP10"/>
      <sheetName val="부서별(배부후)_계획"/>
      <sheetName val="Comps"/>
      <sheetName val="DGchitiet "/>
      <sheetName val="consilidate"/>
      <sheetName val="HS"/>
      <sheetName val="GIAVLIEU"/>
      <sheetName val="CP HMC"/>
      <sheetName val="Tong hop DT XDCT"/>
      <sheetName val="Du_lieu_ban_dau"/>
      <sheetName val="Đon_gia"/>
      <sheetName val="Đơn_Giá_"/>
      <sheetName val="CP_Khac_cuoc_VC"/>
      <sheetName val="T_KE_CP1"/>
      <sheetName val="NOTE"/>
      <sheetName val="FitOutConfCentre"/>
      <sheetName val="Chiet tinh dz35"/>
      <sheetName val="외자배_x0000_"/>
      <sheetName val="ENE-CAL 1"/>
      <sheetName val="C_d"/>
      <sheetName val="1,2공구원가계산서"/>
      <sheetName val="집 계 표"/>
      <sheetName val="도로단위당"/>
      <sheetName val="상선"/>
      <sheetName val="주차구획선수량"/>
      <sheetName val="토목镃_xdc03_"/>
      <sheetName val="시멘트 및 골ꍈ┊楀◞_x0000_"/>
      <sheetName val="시멘트 및 골_xdc48_ʉꍈ&gt;㱀ᇈ뮰"/>
      <sheetName val="상 부"/>
      <sheetName val="착공내역서"/>
      <sheetName val="단중표"/>
      <sheetName val="도급원가"/>
      <sheetName val="TEL"/>
      <sheetName val="현장조사"/>
      <sheetName val="맨홀_공사비"/>
      <sheetName val="수목표준대가"/>
      <sheetName val="임목폐기_x0000_挳ƀ"/>
      <sheetName val="단면검_x0000_"/>
      <sheetName val="소방현䀀"/>
      <sheetName val="소방현_x0000_"/>
      <sheetName val="슬래브(PF)(하류)"/>
      <sheetName val="옹벽_x0000__x0000_Ԁ"/>
      <sheetName val="토량1-1"/>
      <sheetName val="빌딩 안내"/>
      <sheetName val="4배"/>
      <sheetName val="6배"/>
      <sheetName val="3배"/>
      <sheetName val="5배"/>
      <sheetName val="1배"/>
      <sheetName val="99년하반기"/>
      <sheetName val="FIXED EQUIPMENT"/>
      <sheetName val="综合概算"/>
      <sheetName val="PERSONNELIST"/>
      <sheetName val="Foglio1"/>
      <sheetName val="Supplement_x0000_"/>
      <sheetName val="Supplementᐨ"/>
      <sheetName val="고자현황"/>
      <sheetName val="청산공사"/>
      <sheetName val="규준틀"/>
      <sheetName val="역T형옹벽(3.0)"/>
      <sheetName val="흙쌓기도수로설치현황"/>
      <sheetName val="설계예산2"/>
      <sheetName val="시중노임단가"/>
      <sheetName val="Fig 4-14"/>
      <sheetName val="토적劰Ï勼"/>
      <sheetName val="bearing"/>
      <sheetName val="gVL"/>
      <sheetName val="FA-LISTING"/>
      <sheetName val="GiaVL"/>
      <sheetName val="PNT-QUOT-#3"/>
      <sheetName val="Chenh lech vat tu"/>
      <sheetName val="gia vt,nc,may"/>
      <sheetName val="vlieu"/>
      <sheetName val="부대공사총괄"/>
      <sheetName val="현장경비"/>
      <sheetName val="건축공사집계표"/>
      <sheetName val="Sales"/>
      <sheetName val="01_견적내역서4"/>
      <sheetName val="S_중기사용료4"/>
      <sheetName val="1_토공4"/>
      <sheetName val="Bored Pile"/>
      <sheetName val="slipsumpR"/>
      <sheetName val="bridge # 1"/>
      <sheetName val="mat'ls"/>
      <sheetName val="03-13 Anticipated"/>
      <sheetName val="03-13 Approved"/>
      <sheetName val="hauling"/>
      <sheetName val="ﾄﾞﾊﾞｲFUEL GAS追見"/>
      <sheetName val="Inputs"/>
      <sheetName val="BD"/>
      <sheetName val="Others"/>
      <sheetName val="sum mdc"/>
      <sheetName val="0000"/>
      <sheetName val="derive"/>
      <sheetName val="List Equip"/>
      <sheetName val="LabCost"/>
      <sheetName val="MatCost"/>
      <sheetName val="Concrete"/>
      <sheetName val="Process C (1-166)"/>
      <sheetName val="4-Lane bridge"/>
      <sheetName val="Hac.Lots"/>
      <sheetName val="Res.Lots"/>
      <sheetName val="Spine Road"/>
      <sheetName val="Stl-B"/>
      <sheetName val="eqpmt"/>
      <sheetName val="labor"/>
      <sheetName val="PM"/>
      <sheetName val="MATL"/>
      <sheetName val="Budget"/>
      <sheetName val="Legal Risk Analysis"/>
      <sheetName val="HaulingLine hardware"/>
      <sheetName val="Parameters"/>
      <sheetName val="Front Page"/>
      <sheetName val="March"/>
      <sheetName val="derivation"/>
      <sheetName val="Code 07"/>
      <sheetName val="05. VO Log (Master Data)"/>
      <sheetName val="MANHOLE"/>
      <sheetName val="Named Range"/>
      <sheetName val="TRUCK HAUL CYCLE-waste"/>
      <sheetName val="bill 2"/>
      <sheetName val="2.2 띠장의 설계"/>
      <sheetName val="i112996P6"/>
      <sheetName val="ref"/>
      <sheetName val="lookups"/>
      <sheetName val="BOQ"/>
      <sheetName val="Report"/>
      <sheetName val="revised#1"/>
      <sheetName val="LEGEND"/>
      <sheetName val="Sheet7"/>
      <sheetName val="손익차총괄2"/>
      <sheetName val="30万表三"/>
      <sheetName val="jj"/>
      <sheetName val="6BPRO"/>
      <sheetName val="方案1表二"/>
      <sheetName val="2010电气概算 价目表"/>
      <sheetName val="gsde06"/>
      <sheetName val="调整系数"/>
      <sheetName val="热力"/>
      <sheetName val="G2TempSheet"/>
      <sheetName val="建筑工程统计表06月份 "/>
      <sheetName val="cespiti cet2 piombino (2)"/>
      <sheetName val="CT Thang Mo"/>
      <sheetName val="CT  PL"/>
      <sheetName val="Rekap_Addendum"/>
      <sheetName val="Hrg_Sat"/>
      <sheetName val="Sec_I_ML"/>
      <sheetName val="_PE-F-42_MR_9_Manpower"/>
      <sheetName val="On_Time"/>
      <sheetName val="dongia_(2)3"/>
      <sheetName val="RAB_AR&amp;STR3"/>
      <sheetName val="Div26_-_Elect3"/>
      <sheetName val="6PILE___돌_x005f_x005f_x005f_x001c__1"/>
      <sheetName val="DG_duoi1"/>
      <sheetName val="TEN_CONG_TRINH1"/>
      <sheetName val="Rekap_Addendum1"/>
      <sheetName val="Hrg_Sat1"/>
      <sheetName val="Sec_I_ML1"/>
      <sheetName val="_PE-F-42_MR_9_Manpower1"/>
      <sheetName val="On_Time1"/>
      <sheetName val="BANG_TONG_HOP_(2)1"/>
      <sheetName val="AUTOMATIC_SELECT1"/>
      <sheetName val="Du_lieu_ban_dau1"/>
      <sheetName val="예총"/>
      <sheetName val="SYSTEM_945_Air&amp;Nitrogen1"/>
      <sheetName val="PM_Demolition_1"/>
      <sheetName val="유동(순성_최종"/>
      <sheetName val="이형관격점별수량_x0000__x0000__x0005__x0000_陀"/>
      <sheetName val="이형관격점별수량_x0000__x0000__x0005__x0000_妠"/>
      <sheetName val="기성청구서(1회)"/>
      <sheetName val="조명율표"/>
      <sheetName val="面雅樹"/>
      <sheetName val="AN-MAJOR"/>
      <sheetName val="LOKASI"/>
      <sheetName val="이기ᣉᾼ栃컒"/>
      <sheetName val="수량산출서 갑지"/>
      <sheetName val="9. 예정공정표(전체)"/>
      <sheetName val="주공 갑지"/>
      <sheetName val="유림콘도"/>
      <sheetName val="1ST"/>
      <sheetName val="개발행위"/>
      <sheetName val="관로토공"/>
      <sheetName val="L밽¶"/>
      <sheetName val="Mc1"/>
      <sheetName val="DonGia chetao"/>
      <sheetName val="DonGia VatTuLK"/>
      <sheetName val="lam-moi"/>
      <sheetName val="Dự thầu"/>
      <sheetName val="tu"/>
      <sheetName val="Chiet tinh dz22"/>
      <sheetName val="CTG"/>
      <sheetName val="Bang phan tich Quy che"/>
      <sheetName val="설명표지"/>
      <sheetName val="공사설명"/>
      <sheetName val="변경표지"/>
      <sheetName val="변경사유"/>
      <sheetName val="공정증감조서(총괄)"/>
      <sheetName val="공정증감조서(세부)"/>
      <sheetName val="예산표지"/>
      <sheetName val="정산변경예산내역"/>
      <sheetName val="정산변경내역서(한줄)"/>
      <sheetName val="정산변경내역서(두줄)"/>
      <sheetName val="고용보험표지"/>
      <sheetName val="고용보험료가입증명원"/>
      <sheetName val="안전표지"/>
      <sheetName val="안전세부정산내역"/>
      <sheetName val="안전관리비 사용내역-총괄"/>
      <sheetName val="안전관리비 사용내역-세부"/>
      <sheetName val="공사기간표지"/>
      <sheetName val="공사기간"/>
      <sheetName val="소요노력산출근거"/>
      <sheetName val="자재표지"/>
      <sheetName val="사급자재조서"/>
      <sheetName val="신규대가표지"/>
      <sheetName val="신규대가"/>
      <sheetName val="준공도"/>
      <sheetName val="경비"/>
      <sheetName val="충돌 내용"/>
      <sheetName val="적용단가"/>
      <sheetName val="비옥토수⁂"/>
      <sheetName val="6PILE__(돌출)6"/>
      <sheetName val="6PILE___돌출_5"/>
      <sheetName val="토공_갑지6"/>
      <sheetName val="총_괄_표6"/>
      <sheetName val="3BL공동구_수량5"/>
      <sheetName val="Sheet1_(2)5"/>
      <sheetName val="2_단면가정_5"/>
      <sheetName val="본선_토공_분배표5"/>
      <sheetName val="3_하중산정4_지지력5"/>
      <sheetName val="1062-X방향_5"/>
      <sheetName val="하도내역_(철콘)5"/>
      <sheetName val="6PILE_과속방지턱집계표!$K$12_(돌출)5"/>
      <sheetName val="제출내역_(2)5"/>
      <sheetName val="단면_(2)5"/>
      <sheetName val="F301_3035"/>
      <sheetName val="plan&amp;section_of_foundation5"/>
      <sheetName val="design_load5"/>
      <sheetName val="working_load_at_the_btm_ft_5"/>
      <sheetName val="stability_check5"/>
      <sheetName val="design_criteria5"/>
      <sheetName val="선적schedule_(2)5"/>
      <sheetName val="4_2유효폭의_계산5"/>
      <sheetName val="8_PILE__(돌출)5"/>
      <sheetName val="1__설계조건_2_단면가정_3__하중계산5"/>
      <sheetName val="DATA_입력란5"/>
      <sheetName val="간_지14"/>
      <sheetName val="3_공통공사대비5"/>
      <sheetName val="공사비증감(P4)_5"/>
      <sheetName val="TOWER_10TON5"/>
      <sheetName val="TOWER_12TON5"/>
      <sheetName val="CAL(1)_5"/>
      <sheetName val="Bend_fact_5"/>
      <sheetName val="STAFF_ANALYSIS5"/>
      <sheetName val="6PILE+옹벽집계!$G$6+옹벽집계!$H$10__(돌4"/>
      <sheetName val="ASP_일반구간_250A4"/>
      <sheetName val="BOX_본체5"/>
      <sheetName val="을_23"/>
      <sheetName val="을_13"/>
      <sheetName val="2_단면가정3"/>
      <sheetName val="Part_AB4"/>
      <sheetName val="Part_I4"/>
      <sheetName val="Part_M4"/>
      <sheetName val="할증_4"/>
      <sheetName val="돌담교_상부수량4"/>
      <sheetName val="PAD_TR보호대기초5"/>
      <sheetName val="전차선로_물량표5"/>
      <sheetName val="6PILE___돌_1"/>
      <sheetName val="1_수인터널4"/>
      <sheetName val="I_설계조건4"/>
      <sheetName val="01_인원현황_(계획)4"/>
      <sheetName val="1_설계조건5"/>
      <sheetName val="외주현황_wq13"/>
      <sheetName val="Summary_4"/>
      <sheetName val="Thiet_bi4"/>
      <sheetName val="DM_ChiPhi4"/>
      <sheetName val="3련_BOX4"/>
      <sheetName val="MAIN_GATE_HOUSE4"/>
      <sheetName val="2_교량(신설)4"/>
      <sheetName val="전체변경예정공정표_2012_07_303"/>
      <sheetName val="칠산대교_중앙부3"/>
      <sheetName val="칠산대교_시종점부3"/>
      <sheetName val="입출재고현황_(2)3"/>
      <sheetName val="총수량_(기성)3"/>
      <sheetName val="4-1_노무비(직영)3"/>
      <sheetName val="제수변수량H2_153"/>
      <sheetName val="T_T_P_단위수량3"/>
      <sheetName val="BOX(1_5X1_5)3"/>
      <sheetName val="1_설계기준3"/>
      <sheetName val="2_하중산정3"/>
      <sheetName val="96보완계획7_123"/>
      <sheetName val="화재_탐지_설비3"/>
      <sheetName val="2_대외공문3"/>
      <sheetName val="6PILE_(돌출)3"/>
      <sheetName val="전선_및_전선관3"/>
      <sheetName val="P_M_별3"/>
      <sheetName val="REINF_3"/>
      <sheetName val="하천하류_철근수량_집계표3"/>
      <sheetName val="토공_total3"/>
      <sheetName val="입찰내역_발주처_양식3"/>
      <sheetName val="STEEL_BOX_단면설계(SEC_8)3"/>
      <sheetName val="시멘트_및_골재량_(슬래브)3"/>
      <sheetName val="시멘트_및_골재량_(거더)3"/>
      <sheetName val="6PILE___돌_x005f_x001c__3"/>
      <sheetName val="_FURNACE현설3"/>
      <sheetName val="산출내역(5월)_(2)3"/>
      <sheetName val="자재_집계표3"/>
      <sheetName val="Eq__Mobilization3"/>
      <sheetName val="01__지사동3"/>
      <sheetName val="Pier_33"/>
      <sheetName val="트랜치_집수정_연결관-연장산출서3"/>
      <sheetName val="Form_A3"/>
      <sheetName val="Form_C3"/>
      <sheetName val="Form_D3"/>
      <sheetName val="Form_E3"/>
      <sheetName val="Form_F3"/>
      <sheetName val="Form_G3"/>
      <sheetName val="A_LINE3"/>
      <sheetName val="C_배수관공3"/>
      <sheetName val="날개수량1_51"/>
      <sheetName val="Finansal_tamamlanma_Eğrisi4"/>
      <sheetName val="준검_내역서1"/>
      <sheetName val="맨홀이음부_몰탈수량_집계표1"/>
      <sheetName val="7_PILE__(돌출)1"/>
      <sheetName val="U형측구_표준단면도1"/>
      <sheetName val="중기조종사_단위단가1"/>
      <sheetName val="Equip_1"/>
      <sheetName val="아파트_기성내역서1"/>
      <sheetName val="VS_P-Q1"/>
      <sheetName val="현장관리비_산출내역1"/>
      <sheetName val="Cash_Out_Table1"/>
      <sheetName val="Net_Cash_Table1"/>
      <sheetName val="Riesgos_y_Oportunidades1"/>
      <sheetName val="IRR_sponsor1"/>
      <sheetName val="1_설계조건_1"/>
      <sheetName val="2_단면11"/>
      <sheetName val="2_단면21"/>
      <sheetName val="3_토압계산1"/>
      <sheetName val="4_하중계산1"/>
      <sheetName val="5_안정검토1"/>
      <sheetName val="5_안정검토_(2)1"/>
      <sheetName val="6_벽체계산1"/>
      <sheetName val="7_FOOTING_계산(직접기초)1"/>
      <sheetName val="7_PILE_1"/>
      <sheetName val="FOOTING_계산(PILE기초)1"/>
      <sheetName val="(10)_Other_Costs51"/>
      <sheetName val="LAST_UPDATE1"/>
      <sheetName val="Bill_summary_of_cost1"/>
      <sheetName val="INTERIOR_WALLS1"/>
      <sheetName val="Material_Price1"/>
      <sheetName val="2_223M_due_to_adj_profit1"/>
      <sheetName val="Land_Dev't__Ph-11"/>
      <sheetName val="GESTION_FICHE1"/>
      <sheetName val="TRADUCTION_LISTES1"/>
      <sheetName val="worksheet_inchican1"/>
      <sheetName val="combined_9-301"/>
      <sheetName val="분묘_총_현황1"/>
      <sheetName val="미생물배양기_기초1"/>
      <sheetName val="IMPEADENCE_MAP_취수장1"/>
      <sheetName val="견적_(2)"/>
      <sheetName val="수목데이타_"/>
      <sheetName val="EARTH_WORKS"/>
      <sheetName val="B3A_-_TOWER_A"/>
      <sheetName val="Bill_of_Qty_MEP"/>
      <sheetName val="Nhan_cong"/>
      <sheetName val="TLG_Type"/>
      <sheetName val="TOTAL_SUMMARY"/>
      <sheetName val="투자필요검토서(복수업체추천서_포함)1"/>
      <sheetName val="DGchitiet_"/>
      <sheetName val="Tong_du_toan"/>
      <sheetName val="GENERAL_REQUIREMENTS"/>
      <sheetName val="공정계획(내부계획25%,내부w_f)1"/>
      <sheetName val="1호맨홀토공_(4)"/>
      <sheetName val="1호맨홀연결관토공_(2)"/>
      <sheetName val="IncStat_03-04"/>
      <sheetName val="IncStat_03__"/>
      <sheetName val="Авансы_по_СНГ"/>
      <sheetName val="UNIT_3"/>
      <sheetName val="Cashflow_Analysis"/>
      <sheetName val="VC2_8_98"/>
      <sheetName val="Item#9_3"/>
      <sheetName val="Item#1_9"/>
      <sheetName val="Item#6_7"/>
      <sheetName val="Item#2_6"/>
      <sheetName val="Item#4_10"/>
      <sheetName val="Item#5_8"/>
      <sheetName val="Item#7_21"/>
      <sheetName val="Item#3_8"/>
      <sheetName val="Item#8_7"/>
      <sheetName val="part_j"/>
      <sheetName val="Part_B"/>
      <sheetName val="UPA_(C)"/>
      <sheetName val="Regenerator__Concrete_Structure"/>
      <sheetName val="Schedule_S-Curve_Revision#3"/>
      <sheetName val="Master_Data"/>
      <sheetName val="토공_(3)"/>
      <sheetName val="토공_(2)"/>
      <sheetName val="_비점오염저감시설"/>
      <sheetName val="1_사유서"/>
      <sheetName val="역T형(H=6_0)_(2)"/>
      <sheetName val="직공시공계반͇"/>
      <sheetName val="한강운반비"/>
      <sheetName val="도수로수량산출"/>
      <sheetName val="钢筋混凝土井井盖板材料表"/>
      <sheetName val="마산방향철근집계"/>
      <sheetName val="은행"/>
      <sheetName val="1_x0000__x0000_Ԁ"/>
      <sheetName val="주현(해보)"/>
      <sheetName val="주현(영광)"/>
      <sheetName val="1안"/>
      <sheetName val="법면"/>
      <sheetName val="중기일위대가"/>
      <sheetName val="배수공1"/>
      <sheetName val="SAKUB"/>
      <sheetName val="아파트 "/>
      <sheetName val="직공시공계_x0000__x0000_"/>
      <sheetName val="2차토량발_x0000_"/>
      <sheetName val="_x0000_.T.P 단위수량"/>
      <sheetName val="Bill No.1.7"/>
      <sheetName val="Bill No.1.3"/>
      <sheetName val="Bill No.1.4"/>
      <sheetName val="Savings"/>
      <sheetName val="Summary Bill No. 1"/>
      <sheetName val="제1영업소"/>
      <sheetName val="제2영업소"/>
      <sheetName val="제3영업소"/>
      <sheetName val="SENSITIVITAS"/>
      <sheetName val="MAT&amp;LABOR"/>
      <sheetName val="Daftar Harga"/>
      <sheetName val="Daftar Upah"/>
      <sheetName val="BIL"/>
      <sheetName val="예산서"/>
      <sheetName val="중기가격"/>
      <sheetName val="환경기계공정표_(3)"/>
      <sheetName val="Balance"/>
      <sheetName val="Medagama"/>
      <sheetName val="Sandunpura"/>
      <sheetName val="Veheragala"/>
      <sheetName val="Collection"/>
      <sheetName val="Rainfall Data"/>
      <sheetName val="Mahawanawela"/>
      <sheetName val="Nuwaragala"/>
      <sheetName val="Siripura"/>
      <sheetName val="Background"/>
      <sheetName val="NNgung"/>
      <sheetName val="dnc4"/>
      <sheetName val="gia vt"/>
      <sheetName val="TABLE-A"/>
      <sheetName val="BXLDL"/>
      <sheetName val="Annex B"/>
      <sheetName val="설비원가"/>
      <sheetName val="업체별기성내역"/>
      <sheetName val="구리토평1전기"/>
      <sheetName val="CAL1"/>
      <sheetName val="_x0018__℀"/>
      <sheetName val="_℀"/>
      <sheetName val="Pag_hal"/>
      <sheetName val="DAF-2"/>
      <sheetName val="PERFORMANCE"/>
      <sheetName val="Finishing Warehouse"/>
      <sheetName val="95D"/>
      <sheetName val="94D"/>
      <sheetName val="HRG BAHAN &amp; UPAH okk"/>
      <sheetName val="Analis Kusen okk"/>
      <sheetName val="Progress Tables"/>
      <sheetName val="ALAT1"/>
      <sheetName val="Harga Dasar"/>
      <sheetName val="EQUIP LIST"/>
      <sheetName val="Estimate"/>
      <sheetName val="C-制_x005f_x0010__x005f_x0000_"/>
      <sheetName val="ERECIN"/>
      <sheetName val="맨홀조서"/>
      <sheetName val="원형측구(B-type)"/>
      <sheetName val="SANBAISU"/>
      <sheetName val="증감내역서"/>
      <sheetName val="6PILE_______G_6_______H_10____4"/>
      <sheetName val="1차 내역서"/>
      <sheetName val="트랜치 집수정 연결쌌ꔅ/_x0000_ࠀ,_x0000_"/>
      <sheetName val="트랜치 집수정 연결쌌ꔅ/_x0000_　©_x0000_"/>
      <sheetName val="3.바닥판설계"/>
      <sheetName val="TTTram"/>
      <sheetName val="이형관격점별수¬_x0000__x0000__x0000__x0000__x0000_"/>
      <sheetName val="부표총ం"/>
      <sheetName val="Register"/>
      <sheetName val="잡철물"/>
      <sheetName val="문학간접"/>
      <sheetName val="간접"/>
      <sheetName val="내역(정지)"/>
      <sheetName val="sum1 (2)"/>
      <sheetName val="중기䒬ȯૐ"/>
      <sheetName val="공구원가계산"/>
      <sheetName val="설계예산서"/>
      <sheetName val="노임,재료비"/>
      <sheetName val="국내조달(통합-1)"/>
      <sheetName val="용소리교"/>
      <sheetName val="이형관격점별수_x0000__x0000_稀_x0000__x0000__x0000_"/>
      <sheetName val="기성갑지"/>
      <sheetName val="공용정보"/>
      <sheetName val="2000년 공정표"/>
      <sheetName val="임목폐기물_xdc00_萲"/>
      <sheetName val="마산월령동골조물량변경"/>
      <sheetName val="공주-교대(A1)"/>
      <sheetName val="2공구_산출"/>
      <sheetName val="train cash"/>
      <sheetName val="accom cash"/>
      <sheetName val="TONGKE3p "/>
      <sheetName val="ThongSo"/>
      <sheetName val="임목폐기"/>
      <sheetName val="원형맨"/>
      <sheetName val="옥외 전력간선공사"/>
      <sheetName val="DP 40"/>
      <sheetName val="__Ntcom_work_MY_RETAIN________2"/>
      <sheetName val="토공산출釰뀵"/>
      <sheetName val="토공炠⾷"/>
      <sheetName val="jobhist"/>
      <sheetName val="合成単価作成表-BLDG"/>
      <sheetName val="Sch.6"/>
      <sheetName val="Sch.1"/>
      <sheetName val="소화실적"/>
      <sheetName val="특수선일위대가"/>
      <sheetName val="sumoflaborates"/>
      <sheetName val="TIE-INS"/>
      <sheetName val="Rate Analysis"/>
      <sheetName val="외주현황.wqĆ"/>
      <sheetName val="03년국내가격7월23일자"/>
      <sheetName val="03년해외가격7월23일자"/>
      <sheetName val="이형관격점별수량_x0000_销_x0000__x0000_"/>
      <sheetName val="경고테이프&amp;안전시설공집계"/>
      <sheetName val="차선도색집계"/>
      <sheetName val="물푸기수집"/>
      <sheetName val="아파트"/>
      <sheetName val="ENE-CAL"/>
      <sheetName val="Du toan"/>
      <sheetName val="Keothep"/>
      <sheetName val="Re-bar"/>
      <sheetName val="Overall"/>
      <sheetName val="Content"/>
      <sheetName val="電源計画"/>
      <sheetName val="24V"/>
      <sheetName val="A(Rev.3)"/>
      <sheetName val="FB25JN"/>
      <sheetName val="횡배수관설치현황"/>
      <sheetName val="5흙막이"/>
      <sheetName val="9G剐_x0010__x0000__x0000_"/>
      <sheetName val="산출근거-S_x0000_"/>
      <sheetName val="_x005f_x0018_"/>
      <sheetName val="6PILE_____x005f_x005f_x005f_x005f_x005f_x005f_x_2"/>
      <sheetName val="단위수량집계"/>
      <sheetName val="PEF24_0I_mnpwr"/>
      <sheetName val="PEF25_0I_mnhr"/>
      <sheetName val="rekap_str+ars"/>
      <sheetName val="daf-3(OK)"/>
      <sheetName val="daf-7(OK)"/>
      <sheetName val="UNIT PRICE"/>
      <sheetName val="t형"/>
      <sheetName val="Đon_gia1"/>
      <sheetName val="Đơn_Giá_1"/>
      <sheetName val="CP_Khac_cuoc_VC1"/>
      <sheetName val="T_KE_CP11"/>
      <sheetName val="1__검사비외"/>
      <sheetName val="3_공사운영비"/>
      <sheetName val="2_외주공사비"/>
      <sheetName val="시멘트_및_골ꍈ┊楀◞"/>
      <sheetName val="시멘트_및_골ʉꍈ&gt;㱀ᇈ뮰"/>
      <sheetName val="40RACE_WAY"/>
      <sheetName val="pro_ra_op"/>
      <sheetName val="HARGA_MATERIAL"/>
      <sheetName val="DIV_1"/>
      <sheetName val="Analisa_Harga"/>
      <sheetName val="Analisa_Harga_Satuan"/>
      <sheetName val="Hrg_Satuan"/>
      <sheetName val="Public_Area"/>
      <sheetName val="analis_standar(8m)"/>
      <sheetName val="GRAND_TOTAL"/>
      <sheetName val="Daf_1"/>
      <sheetName val="Spec_ME"/>
      <sheetName val="BOQ_CBM"/>
      <sheetName val="Analisa_HSP"/>
      <sheetName val="4-Basic_Price"/>
      <sheetName val="Harsat_Upah"/>
      <sheetName val="Perhitungan_Besi"/>
      <sheetName val="Cash_Flow_bulanan"/>
      <sheetName val="H_Satuan"/>
      <sheetName val="Perm__Test"/>
      <sheetName val="Cons_Val"/>
      <sheetName val="33628-Rev__A"/>
      <sheetName val="C-制"/>
      <sheetName val="Bill_rekap"/>
      <sheetName val="Perhit_Alat"/>
      <sheetName val="TDC_Item_Dets"/>
      <sheetName val="TDC_Item_Sumry"/>
      <sheetName val="TDC_Key_Qty_Sumry"/>
      <sheetName val="List_-_Components"/>
      <sheetName val="List_-_Equipment"/>
      <sheetName val="Item_Sumry_-_Std_Imp"/>
      <sheetName val="Unit_Costs_-_Std_Imp"/>
      <sheetName val="Unit_MH_-_Std_Imp"/>
      <sheetName val="Proj_TIC_-_Std_Imp"/>
      <sheetName val="CP_HMC"/>
      <sheetName val="Tong_hop_DT_XDCT"/>
      <sheetName val="토공산_x0000__x0000_Ԁ_x0000_"/>
      <sheetName val="설계명세서"/>
      <sheetName val="1.설계_x0000__x0000_"/>
      <sheetName val="종곡선INPUT0830"/>
      <sheetName val="수_x0000_"/>
      <sheetName val="공사비"/>
      <sheetName val="Europe Competitors"/>
      <sheetName val="기본DATA"/>
      <sheetName val="건축내턠"/>
      <sheetName val="건축내_x0000_"/>
      <sheetName val="품셈총??"/>
      <sheetName val="품셈총_x005f_x0000__x005f_x0000_"/>
      <sheetName val="_x005f_x0018_?℀"/>
      <sheetName val="_x005f_x005f_x005f_x0018__x005f_x005f_x005f_x0000_℀"/>
      <sheetName val="전신환매도율"/>
      <sheetName val="LIBRARY"/>
      <sheetName val="DPA"/>
      <sheetName val="Source"/>
      <sheetName val="STEEL BOX 단면설계(SEC_x0000__x0000__x0005_"/>
      <sheetName val="CD So PS"/>
      <sheetName val="세골재  T2 변경 현황"/>
      <sheetName val="가시설수량"/>
      <sheetName val="ComA-A"/>
      <sheetName val="A-A"/>
      <sheetName val="소야공정계획표"/>
      <sheetName val="Attach 4-18"/>
      <sheetName val="SIVA"/>
      <sheetName val="횡배수관토공수량"/>
      <sheetName val="내역서을지"/>
      <sheetName val="광주운남을"/>
      <sheetName val="LMC(가로줄눈)(야간)"/>
      <sheetName val="중기운반비(야간)"/>
      <sheetName val="교통관리비(주간)"/>
      <sheetName val="자재_완"/>
      <sheetName val="LMC(세로줄눈)(야간)"/>
      <sheetName val="화산경계"/>
      <sheetName val="stabili_x0000__x0000__x0005__x0000_恠ꩽʸ_x0000_"/>
      <sheetName val="6PILE  _돌_x00_x0000_稄_x0000__x0000_"/>
      <sheetName val="전체분 내역서(전북도) 최종"/>
      <sheetName val="전력구구_x0000__x0000__x0000__x0001_"/>
      <sheetName val="부대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 refreshError="1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 refreshError="1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/>
      <sheetData sheetId="785"/>
      <sheetData sheetId="786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 refreshError="1"/>
      <sheetData sheetId="829" refreshError="1"/>
      <sheetData sheetId="830" refreshError="1"/>
      <sheetData sheetId="831" refreshError="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/>
      <sheetData sheetId="1147" refreshError="1"/>
      <sheetData sheetId="1148" refreshError="1"/>
      <sheetData sheetId="1149"/>
      <sheetData sheetId="1150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 refreshError="1"/>
      <sheetData sheetId="1244" refreshError="1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/>
      <sheetData sheetId="1329"/>
      <sheetData sheetId="1330"/>
      <sheetData sheetId="1331" refreshError="1"/>
      <sheetData sheetId="1332" refreshError="1"/>
      <sheetData sheetId="1333" refreshError="1"/>
      <sheetData sheetId="1334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/>
      <sheetData sheetId="1380"/>
      <sheetData sheetId="138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/>
      <sheetData sheetId="1445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/>
      <sheetData sheetId="1669"/>
      <sheetData sheetId="1670"/>
      <sheetData sheetId="1671"/>
      <sheetData sheetId="1672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/>
      <sheetData sheetId="1737"/>
      <sheetData sheetId="1738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 refreshError="1"/>
      <sheetData sheetId="1823"/>
      <sheetData sheetId="1824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용수량(생활용수)"/>
      <sheetName val="기계경비(시간당)"/>
      <sheetName val="램머"/>
      <sheetName val="Sheet1"/>
      <sheetName val="공구"/>
      <sheetName val="장비집계"/>
      <sheetName val="3BL공동구 수량"/>
      <sheetName val="자재집계표"/>
      <sheetName val="가중치"/>
      <sheetName val="말뚝지지력산정"/>
      <sheetName val="제-노임"/>
      <sheetName val="제직재"/>
      <sheetName val="경산"/>
      <sheetName val="신표지1"/>
      <sheetName val="내역서"/>
      <sheetName val="DATE"/>
      <sheetName val="조경내역서"/>
      <sheetName val="평가데이터"/>
      <sheetName val="수량산출"/>
      <sheetName val="산출금액내역"/>
      <sheetName val="구천"/>
      <sheetName val="총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#REF"/>
      <sheetName val="설계서을"/>
      <sheetName val="집계표"/>
      <sheetName val="청천내"/>
      <sheetName val="내역"/>
      <sheetName val="일위대가9803"/>
      <sheetName val="명세서"/>
      <sheetName val="주차구획선수량"/>
      <sheetName val="설계예산서"/>
      <sheetName val="일위"/>
      <sheetName val="기계경비"/>
      <sheetName val="9GNG운반"/>
      <sheetName val="실행철강하도"/>
      <sheetName val="현장예산"/>
      <sheetName val="예총"/>
      <sheetName val="2000년1차"/>
      <sheetName val="2000전체분"/>
      <sheetName val="자재대"/>
      <sheetName val="동원인원"/>
      <sheetName val="요율"/>
      <sheetName val="날개벽수량표"/>
      <sheetName val="Total"/>
      <sheetName val="자재단가"/>
      <sheetName val="Sheet5"/>
      <sheetName val="파형강관집계"/>
      <sheetName val="토적표"/>
      <sheetName val="공제수량총집계표"/>
      <sheetName val="임금단가"/>
      <sheetName val="한강운반비"/>
      <sheetName val="신우"/>
      <sheetName val="원본(갑지)"/>
      <sheetName val="단열-자재"/>
      <sheetName val="공사개요"/>
      <sheetName val="포장공"/>
      <sheetName val="설계예산"/>
      <sheetName val="수량3"/>
      <sheetName val="설계내역서"/>
      <sheetName val="2공구하도급내역서"/>
      <sheetName val="6PILE  (돌출)"/>
      <sheetName val="연결관암거"/>
      <sheetName val="96보완계획7.12"/>
      <sheetName val="3.공통공사대비"/>
      <sheetName val="옹벽일반수량"/>
      <sheetName val="TOTAL_BOQ"/>
      <sheetName val="빗물받이(910-510-410)"/>
      <sheetName val="산출근거"/>
      <sheetName val="범례표"/>
      <sheetName val="품셈집계표"/>
      <sheetName val="자재조사표"/>
      <sheetName val="터파기및재료"/>
      <sheetName val="단면가정"/>
      <sheetName val="설계조건"/>
      <sheetName val="ABUT수량-A1"/>
      <sheetName val="원가"/>
      <sheetName val="9.정착구 보강"/>
      <sheetName val="CTEMCOST"/>
      <sheetName val="현장경비"/>
      <sheetName val="방배동내역(리라)"/>
      <sheetName val="건축공사집계표"/>
      <sheetName val="방배동내역 (총괄)"/>
      <sheetName val="부대공사총괄"/>
      <sheetName val="공사비집계"/>
      <sheetName val="환경기계공정표 (3)"/>
      <sheetName val="3BL공동구_수량"/>
      <sheetName val="총투입계"/>
      <sheetName val="맨홀수량"/>
      <sheetName val="대치판정"/>
      <sheetName val="견적"/>
      <sheetName val="조명율표"/>
      <sheetName val="준검 내역서"/>
      <sheetName val="대창(함평)"/>
      <sheetName val="대창(장성)"/>
      <sheetName val="대창(함평)-창열"/>
      <sheetName val="안정검토"/>
      <sheetName val="단면설계"/>
      <sheetName val="공사기본내용입력"/>
      <sheetName val="본선차로수량집계표"/>
      <sheetName val="연습"/>
      <sheetName val="데이타"/>
      <sheetName val="원형1호맨홀토공수량"/>
      <sheetName val="절대삭제금지"/>
      <sheetName val="12호기내역서(건축분)"/>
      <sheetName val="bid"/>
      <sheetName val="빙장비사양"/>
      <sheetName val="시설물단가표"/>
      <sheetName val="노무비단가표"/>
      <sheetName val="기초자료입력"/>
      <sheetName val="WORK"/>
      <sheetName val="토사(PE)"/>
      <sheetName val="설비"/>
      <sheetName val="하조서"/>
      <sheetName val="날개벽"/>
      <sheetName val="현장경상비"/>
      <sheetName val="증감내역서"/>
      <sheetName val="철근량"/>
      <sheetName val="구조물터파기수량집계"/>
      <sheetName val="배수공 시멘트 및 골재량 산출"/>
      <sheetName val="공량(1월22일)"/>
      <sheetName val="측구터파기공수량집계"/>
      <sheetName val="가압장(토목)"/>
      <sheetName val="배관배선 단가조사"/>
      <sheetName val="일위대가집계"/>
      <sheetName val="을"/>
      <sheetName val="SG"/>
      <sheetName val="초기화면"/>
      <sheetName val="관급자재"/>
      <sheetName val="시선유도표지집계표"/>
      <sheetName val="70%"/>
      <sheetName val="비교1"/>
      <sheetName val="물량표"/>
      <sheetName val="Sheet4"/>
      <sheetName val="구의33고"/>
      <sheetName val="H-PILE수량집계"/>
      <sheetName val="8.PILE  (돌출)"/>
      <sheetName val="Sheet2"/>
      <sheetName val="(A)내역서"/>
      <sheetName val="2002하반기노임기준"/>
      <sheetName val="SANBAISU"/>
      <sheetName val="단가 (2)"/>
      <sheetName val="신호등일위대가"/>
      <sheetName val="실행견적"/>
      <sheetName val="중기사용료산출근거"/>
      <sheetName val="wall"/>
      <sheetName val="자료입력"/>
      <sheetName val="품셈"/>
      <sheetName val="인부임"/>
      <sheetName val="원가+내역"/>
      <sheetName val="선정요령"/>
      <sheetName val="입력란"/>
      <sheetName val="97노임단가"/>
      <sheetName val="코드표"/>
      <sheetName val="설계명세서"/>
      <sheetName val="심사공종"/>
      <sheetName val="중기사용료"/>
      <sheetName val="갑지"/>
      <sheetName val="INPUT"/>
      <sheetName val="시운전연료"/>
      <sheetName val="노임"/>
      <sheetName val="b_balju"/>
      <sheetName val="98수문일위"/>
      <sheetName val="수량증감표"/>
      <sheetName val="터파기운반비산출"/>
      <sheetName val="산적토운반비산출"/>
      <sheetName val="적용단가"/>
      <sheetName val="연장및면적(좌측)"/>
      <sheetName val="부하계산서"/>
      <sheetName val="전선 및 전선관"/>
      <sheetName val="노임이"/>
      <sheetName val="우수맨홀공제단위수량"/>
      <sheetName val="총괄내역서"/>
      <sheetName val="일반수량"/>
      <sheetName val="총집계표"/>
      <sheetName val="slurrywall설계가"/>
      <sheetName val="1차 내역서"/>
      <sheetName val="덕전리"/>
      <sheetName val="입찰안"/>
      <sheetName val="할증"/>
      <sheetName val="실행내역서"/>
      <sheetName val="확약서"/>
      <sheetName val="SORCE1"/>
      <sheetName val="물가대비표"/>
      <sheetName val="Sheet2 (2)"/>
      <sheetName val="변경비교-을"/>
      <sheetName val="배수공"/>
      <sheetName val="일위대가표"/>
      <sheetName val="TYPE-A"/>
      <sheetName val="건축내역서 (경제상무실)"/>
      <sheetName val="마산월령동골조물량변경"/>
      <sheetName val="수산(당)"/>
      <sheetName val="을지"/>
      <sheetName val="설계예시"/>
      <sheetName val="식재인부"/>
      <sheetName val="뚝토공"/>
      <sheetName val="대로근거"/>
      <sheetName val="중로근거"/>
      <sheetName val="단면 (2)"/>
      <sheetName val="금액내역서"/>
      <sheetName val="용산1(해보)"/>
      <sheetName val="Sheet3"/>
      <sheetName val="화설내"/>
      <sheetName val="기초코드"/>
      <sheetName val="danga"/>
      <sheetName val="ilch"/>
      <sheetName val="목차"/>
      <sheetName val="본사공가현황"/>
      <sheetName val="토목검측서"/>
      <sheetName val="9811"/>
      <sheetName val="위치조서"/>
      <sheetName val="흄관기초"/>
      <sheetName val="내역서단가산출용"/>
      <sheetName val="단가산출"/>
      <sheetName val="교대(A1)"/>
      <sheetName val="마산방향"/>
      <sheetName val="진주방향"/>
      <sheetName val="대비"/>
      <sheetName val="database"/>
      <sheetName val="15"/>
      <sheetName val="준공평가"/>
      <sheetName val="98NS-N"/>
      <sheetName val="200"/>
      <sheetName val="몰탈"/>
      <sheetName val="집수정(600-700)"/>
      <sheetName val="부대내역"/>
      <sheetName val="내역서01"/>
      <sheetName val="1.수인터널"/>
      <sheetName val="기초단가"/>
      <sheetName val="프랜트면허"/>
      <sheetName val="오수주요자재"/>
      <sheetName val="조건"/>
      <sheetName val="DATA 입력란"/>
      <sheetName val="1. 설계조건 2.단면가정 3. 하중계산"/>
      <sheetName val="T13(P68~72,78)"/>
      <sheetName val="BSD (2)"/>
      <sheetName val="파일의이용"/>
      <sheetName val="MAT"/>
      <sheetName val="연도별cash"/>
      <sheetName val="데리네이타현황"/>
      <sheetName val="VXXXXXX"/>
      <sheetName val="직접경비"/>
      <sheetName val="직접인건비"/>
      <sheetName val="옹벽수량집계"/>
      <sheetName val="기둥(원형)"/>
      <sheetName val="일위대가(가설)"/>
      <sheetName val="관급자재대"/>
      <sheetName val="단가 및 재료비"/>
      <sheetName val="계수시트"/>
      <sheetName val="시점교대"/>
      <sheetName val="건축공사실행"/>
      <sheetName val="역T형교대(말뚝기초)"/>
      <sheetName val="입력DATA"/>
      <sheetName val="바닥판"/>
      <sheetName val="9-1차이내역"/>
      <sheetName val="COPING"/>
      <sheetName val="설계"/>
      <sheetName val="실행내역"/>
      <sheetName val="EACT10"/>
      <sheetName val="이토변실(A3-LINE)"/>
      <sheetName val="단위단가"/>
      <sheetName val="하수급견적대비"/>
      <sheetName val="직노"/>
      <sheetName val="원형맨홀수량"/>
      <sheetName val="공내역"/>
      <sheetName val="내역갑지"/>
      <sheetName val="2호맨홀공제수량"/>
      <sheetName val="guard(mac)"/>
      <sheetName val="수량집계"/>
      <sheetName val="실행간접비용"/>
      <sheetName val="교각계산"/>
      <sheetName val="우각부보강"/>
      <sheetName val="중요"/>
      <sheetName val="총내역서"/>
      <sheetName val="Sheet1 (2)"/>
      <sheetName val="내역서(전기)"/>
      <sheetName val="산출내역서집계표"/>
      <sheetName val="전기단가조사서"/>
      <sheetName val="청 구"/>
      <sheetName val="설계산출기초"/>
      <sheetName val="실행대비"/>
      <sheetName val="차선도색-연장,수량(1)"/>
      <sheetName val="이름정의"/>
      <sheetName val="Macro1"/>
      <sheetName val="일반수량총괄집계"/>
      <sheetName val="고유코드_설계"/>
      <sheetName val="도기류"/>
      <sheetName val="건축내역"/>
      <sheetName val="배수철근"/>
      <sheetName val="단가조사-2"/>
      <sheetName val="내역_FILE"/>
      <sheetName val="내역서 (2)"/>
      <sheetName val="N賃率-職"/>
      <sheetName val="단가조건(02년)"/>
      <sheetName val="전기"/>
      <sheetName val="총괄서"/>
      <sheetName val="배수공수집"/>
      <sheetName val="수로단위수량"/>
      <sheetName val="교대철근집계"/>
      <sheetName val="노임단가"/>
      <sheetName val="간지"/>
      <sheetName val="가도공"/>
      <sheetName val="내역서1999.8최종"/>
      <sheetName val="산수배수"/>
      <sheetName val="옹벽공 수량집계표"/>
      <sheetName val="우수공"/>
      <sheetName val="DATA"/>
      <sheetName val="현장소운반"/>
      <sheetName val="관구보호몰탈"/>
      <sheetName val="간접"/>
      <sheetName val="구조물공집계"/>
      <sheetName val="연결임시"/>
      <sheetName val="찍기"/>
      <sheetName val="일위단위"/>
      <sheetName val="공사설계"/>
      <sheetName val="현금흐름"/>
      <sheetName val="계양가시설"/>
      <sheetName val="상 부"/>
      <sheetName val="s"/>
      <sheetName val="용역비내역-진짜"/>
      <sheetName val="다곡2교"/>
      <sheetName val="교각1"/>
      <sheetName val="하도급 검토"/>
      <sheetName val="보차도경계석"/>
      <sheetName val="sub"/>
      <sheetName val="1000 DB구축 부표"/>
      <sheetName val="시설일위"/>
      <sheetName val="조명일위"/>
      <sheetName val="도급내역"/>
      <sheetName val="물집"/>
      <sheetName val="도급금액"/>
      <sheetName val="재노경"/>
      <sheetName val="추가예산"/>
      <sheetName val="단중표"/>
      <sheetName val="현장관리비참조"/>
      <sheetName val="포장복구집계"/>
      <sheetName val="물가시세"/>
      <sheetName val="7.PILE  (돌출)"/>
      <sheetName val="사  업  비  수  지  예  산  서"/>
      <sheetName val="맨홀수량산출(A-LINE)"/>
      <sheetName val="단위수량"/>
      <sheetName val="총괄내역"/>
      <sheetName val="품셈TABLE"/>
      <sheetName val="낙찰표"/>
      <sheetName val="99노임단가"/>
      <sheetName val="SLAB&quot;1&quot;"/>
      <sheetName val="단 box"/>
      <sheetName val="단면치수"/>
      <sheetName val="일위대가목록"/>
      <sheetName val="수목표준대가"/>
      <sheetName val="지중자재단가"/>
      <sheetName val="날개벽(시점좌측)"/>
      <sheetName val="견적서"/>
      <sheetName val="심사물량"/>
      <sheetName val="각형맨홀"/>
      <sheetName val="1.CB"/>
      <sheetName val="변수"/>
      <sheetName val="환율CHANGE"/>
      <sheetName val="산근"/>
      <sheetName val="수량집계표"/>
      <sheetName val="탄성1"/>
      <sheetName val="수주추정"/>
      <sheetName val="Customer Databas"/>
      <sheetName val="공사설명서"/>
      <sheetName val="앵커구조계산"/>
      <sheetName val="예가표"/>
      <sheetName val="수안보-MBR1"/>
      <sheetName val="관접합및부설"/>
      <sheetName val="단가"/>
      <sheetName val="공사비증감"/>
      <sheetName val="GI-LIST"/>
      <sheetName val="해평견적"/>
      <sheetName val="건축공사"/>
      <sheetName val="음성방향"/>
      <sheetName val="차액보증"/>
      <sheetName val="산출기준자료"/>
      <sheetName val="구역화물"/>
      <sheetName val="단위목록"/>
      <sheetName val="시험비"/>
      <sheetName val="배수통관(좌)"/>
      <sheetName val="INPUT(덕도방향-시점)"/>
      <sheetName val="노무비"/>
      <sheetName val="재료비단가"/>
      <sheetName val="사통"/>
      <sheetName val="금액"/>
      <sheetName val="배수공 주요자재 집계표"/>
      <sheetName val="A-8 PD(도로중앙)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교사기준면적(중)"/>
      <sheetName val="특수선일위대가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PROJECT BRIEF(EX.NEW)"/>
      <sheetName val="Site Expenses"/>
      <sheetName val="토목(용인)"/>
      <sheetName val="공용(현대건설공구)"/>
      <sheetName val="현대건설공구(UNIT)"/>
      <sheetName val="낙석방지수량"/>
      <sheetName val="중강당 내역"/>
      <sheetName val="총괄표"/>
      <sheetName val="단위수량산출"/>
      <sheetName val="1.설계조건"/>
      <sheetName val="세부내역서"/>
      <sheetName val="관로토공"/>
      <sheetName val="06 일위대가목록"/>
      <sheetName val="내역표지"/>
      <sheetName val="관경별내역서"/>
      <sheetName val="토공(우물통,기타) "/>
      <sheetName val="흙쌓기도수로설치현황"/>
      <sheetName val="11.1 단면hwp"/>
      <sheetName val="설계가"/>
      <sheetName val="Baby일위대가"/>
      <sheetName val="날개벽(TYPE2)"/>
      <sheetName val="표지"/>
      <sheetName val="수입"/>
      <sheetName val="반포2차"/>
      <sheetName val="첨"/>
      <sheetName val="6공구(당초)"/>
      <sheetName val="시설물기초"/>
      <sheetName val="용역단가"/>
      <sheetName val="도로경계단위"/>
      <sheetName val="상호참고자료"/>
      <sheetName val="발주처자료입력"/>
      <sheetName val="회사기본자료"/>
      <sheetName val="하자보증자료"/>
      <sheetName val="기술자관련자료"/>
      <sheetName val="3BL공동구_수량1"/>
      <sheetName val="3_공통공사대비"/>
      <sheetName val="9_정착구_보강"/>
      <sheetName val="6PILE__(돌출)"/>
      <sheetName val="방배동내역_(총괄)"/>
      <sheetName val="준검_내역서"/>
      <sheetName val="단가_(2)"/>
      <sheetName val="1차_내역서"/>
      <sheetName val="전선_및_전선관"/>
      <sheetName val="배관배선_단가조사"/>
      <sheetName val="환경기계공정표_(3)"/>
      <sheetName val="DATA_입력란"/>
      <sheetName val="1__설계조건_2_단면가정_3__하중계산"/>
      <sheetName val="BSD_(2)"/>
      <sheetName val="배수공_시멘트_및_골재량_산출"/>
      <sheetName val="96보완계획7_12"/>
      <sheetName val="7_PILE__(돌출)"/>
      <sheetName val="8_PILE__(돌출)"/>
      <sheetName val="사__업__비__수__지__예__산__서"/>
      <sheetName val="터파기단면도(보도)"/>
      <sheetName val="4.2.1 마루높이 검토"/>
      <sheetName val="호프"/>
      <sheetName val="시점경사로"/>
      <sheetName val="조경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2_단면가정"/>
      <sheetName val="슬래브수량"/>
      <sheetName val="내역(신례)"/>
      <sheetName val="가로등내역서"/>
      <sheetName val="실행"/>
      <sheetName val="단가(1)"/>
      <sheetName val="기본일위"/>
      <sheetName val="PI"/>
      <sheetName val="공사"/>
      <sheetName val="원가계산하도"/>
      <sheetName val="입력자료"/>
      <sheetName val="설내역서 "/>
      <sheetName val="1차설계변경내역"/>
      <sheetName val="입찰견적보고서"/>
      <sheetName val="단양 00 아파트-세부내역"/>
      <sheetName val="갑지1"/>
      <sheetName val="정부노임단가"/>
      <sheetName val="일위대가_가설_"/>
      <sheetName val="pier-1"/>
      <sheetName val="기초일위"/>
      <sheetName val="수목단가"/>
      <sheetName val="시설수량표"/>
      <sheetName val="식재수량표"/>
      <sheetName val="설계내역"/>
      <sheetName val="tggwan(mac)"/>
      <sheetName val="공사현황"/>
      <sheetName val="6호기"/>
      <sheetName val="토목주소"/>
      <sheetName val="내역전기"/>
      <sheetName val="감액총괄표"/>
      <sheetName val="평내중"/>
      <sheetName val="공량산출서"/>
      <sheetName val="4.내진설계"/>
      <sheetName val=" ｹ-ﾌﾞﾙ"/>
      <sheetName val="노임단가 (2)"/>
      <sheetName val="말뚝기초(안정검토)-외측"/>
      <sheetName val="참조"/>
      <sheetName val="제경비율"/>
      <sheetName val="산출내역서"/>
      <sheetName val="공사명입력"/>
      <sheetName val="근로자자료입력"/>
      <sheetName val="참고자료"/>
      <sheetName val="공사비 증감 내역서"/>
      <sheetName val="도장수량(하1)"/>
      <sheetName val="주형"/>
      <sheetName val="우수받이"/>
      <sheetName val="직재"/>
      <sheetName val="재집"/>
      <sheetName val="3.하중산정4.지지력"/>
      <sheetName val="관일"/>
      <sheetName val="1차"/>
      <sheetName val="APT"/>
      <sheetName val="이음개소"/>
      <sheetName val="계림(함평)"/>
      <sheetName val="계림(장성)"/>
      <sheetName val="포장공자재집계표"/>
      <sheetName val="인원투입"/>
      <sheetName val="원가서"/>
      <sheetName val="개요"/>
      <sheetName val="남양내역"/>
      <sheetName val="MAIN_TABLE"/>
      <sheetName val="포장공수량집계표"/>
      <sheetName val="콘크리트타설집계표"/>
      <sheetName val="전 기"/>
      <sheetName val="대림경상68억"/>
      <sheetName val="원하도급내역서(당초)"/>
      <sheetName val="사유서제출현황-2"/>
      <sheetName val="90.03실행 "/>
      <sheetName val="1차기성"/>
      <sheetName val="(당평)자재"/>
      <sheetName val="당초명세(평)"/>
      <sheetName val="부대tu"/>
      <sheetName val="적용토목"/>
      <sheetName val="토목공사"/>
      <sheetName val="플랜트 설치"/>
      <sheetName val="참고사항"/>
      <sheetName val="출장내역"/>
      <sheetName val="1.우편집중내역서"/>
      <sheetName val="사각맨홀"/>
      <sheetName val="자재"/>
      <sheetName val="경비_원본"/>
      <sheetName val="공비현2"/>
      <sheetName val="코드"/>
      <sheetName val="우수"/>
      <sheetName val="입력"/>
      <sheetName val="포장물량집계"/>
      <sheetName val="표지 (2)"/>
      <sheetName val="일위대가(1)"/>
      <sheetName val="상행-교대(A1-A2)"/>
      <sheetName val="집수A"/>
      <sheetName val="내역서적용수량"/>
      <sheetName val="부표총괄"/>
      <sheetName val="갑지(추정)"/>
      <sheetName val="VII-2현장경비"/>
      <sheetName val="Ⅴ-2.공종별내역"/>
      <sheetName val="입력시트"/>
      <sheetName val="출력X"/>
      <sheetName val="nys"/>
      <sheetName val="유림골조"/>
      <sheetName val="수량산출서-2"/>
      <sheetName val="인부노임"/>
      <sheetName val="3.하중계산"/>
      <sheetName val="단"/>
      <sheetName val="원유_BANK"/>
      <sheetName val="공사분석"/>
      <sheetName val="효성CB 1P기초"/>
      <sheetName val="조견표"/>
      <sheetName val="전차선로 물량표"/>
      <sheetName val="GR"/>
      <sheetName val="1.설계기준"/>
      <sheetName val="GAEYO"/>
      <sheetName val="특별교실"/>
      <sheetName val="유림총괄"/>
      <sheetName val="단가표"/>
      <sheetName val="기존포장깨기"/>
      <sheetName val="석축헐기"/>
      <sheetName val="폐기물"/>
      <sheetName val="1"/>
      <sheetName val="공사품의서"/>
      <sheetName val="단가조정표"/>
      <sheetName val="가열로SW"/>
      <sheetName val="unitpric"/>
      <sheetName val="noyim"/>
      <sheetName val="45,46"/>
      <sheetName val="2공구산출내역"/>
      <sheetName val="보도포장연장조서-표준차도부"/>
      <sheetName val="표준차도부연장조서-ASP"/>
      <sheetName val=" 상부공통집계(총괄)"/>
      <sheetName val="순공사비"/>
      <sheetName val="List"/>
      <sheetName val="기계"/>
      <sheetName val="sst,stl창호"/>
      <sheetName val="역T형"/>
      <sheetName val="ETC"/>
      <sheetName val="A4"/>
      <sheetName val="기안"/>
      <sheetName val="2-1. 경관조명 내역총괄표"/>
      <sheetName val="고창방향"/>
      <sheetName val="ⴭⴭⴭⴭⴭ"/>
      <sheetName val="노면및방향"/>
      <sheetName val="03전반노무비"/>
      <sheetName val="경영상태"/>
      <sheetName val="Sheet1_(2)"/>
      <sheetName val="청_구"/>
      <sheetName val="1_수인터널"/>
      <sheetName val="상_부"/>
      <sheetName val="공사비_증감_내역서"/>
      <sheetName val="Sheet2_(2)"/>
      <sheetName val="견적대비"/>
      <sheetName val="Customer_Databas"/>
      <sheetName val="PROJECT_BRIEF(EX_NEW)"/>
      <sheetName val="Site_Expenses"/>
      <sheetName val="결과조달"/>
      <sheetName val="총 원가계산"/>
      <sheetName val="시화점실행"/>
      <sheetName val="해외(원화)"/>
      <sheetName val="Y-WORK"/>
      <sheetName val="BJJIN"/>
      <sheetName val="연속벽현황"/>
      <sheetName val="세금자료"/>
      <sheetName val="5수지"/>
      <sheetName val="수질정화시설"/>
      <sheetName val="전기혼잡제경비(45)"/>
      <sheetName val="예산명세서"/>
      <sheetName val="돌담교 상부수량"/>
      <sheetName val="쇠(1)"/>
      <sheetName val="가격(3)"/>
      <sheetName val="CAT_5"/>
      <sheetName val="도급"/>
      <sheetName val="J형측구단위수량"/>
      <sheetName val="관경"/>
      <sheetName val="공통가설"/>
      <sheetName val="단가산출서(기계)"/>
      <sheetName val="배관단가조사서"/>
      <sheetName val="DB"/>
      <sheetName val="설계명세서(종합)"/>
      <sheetName val="소요자재"/>
      <sheetName val="노무산출서"/>
      <sheetName val="건축내역서"/>
      <sheetName val="2"/>
      <sheetName val="3"/>
      <sheetName val="4"/>
      <sheetName val="6"/>
      <sheetName val="횡배수관집현황(2공구)"/>
      <sheetName val="설-원가"/>
      <sheetName val="일위대가-1"/>
      <sheetName val="토공"/>
      <sheetName val="수량명세서"/>
      <sheetName val="가계부"/>
      <sheetName val="제품목록"/>
      <sheetName val="매입매출관리"/>
      <sheetName val="Sheet22"/>
      <sheetName val="계산서(곡선부)"/>
      <sheetName val="포장재료집계표"/>
      <sheetName val="-치수표(곡선부)"/>
      <sheetName val="안전시설"/>
      <sheetName val="철근단면적"/>
      <sheetName val="05-원가계산"/>
      <sheetName val="인건비"/>
      <sheetName val="I一般比"/>
      <sheetName val="금호"/>
      <sheetName val="구조물철거타공정이월"/>
      <sheetName val="공통비(전체)"/>
      <sheetName val="전체내역서"/>
      <sheetName val="08-공사비총괄표"/>
      <sheetName val="01-적용기준"/>
      <sheetName val="산근(1)"/>
      <sheetName val="setup"/>
      <sheetName val="달서천-대비"/>
      <sheetName val="현장관리비"/>
      <sheetName val="소방"/>
      <sheetName val="지장물 철거 물량 산출서"/>
      <sheetName val="단위중량"/>
      <sheetName val="포장공수량집계"/>
      <sheetName val="P4-C"/>
      <sheetName val="민감도"/>
      <sheetName val="일위_파일"/>
      <sheetName val="협력업체"/>
      <sheetName val="산출내역(K2)"/>
      <sheetName val="단가목록"/>
      <sheetName val="계측제어설비"/>
      <sheetName val="ELECTRIC"/>
      <sheetName val="HRSG SMALL07220"/>
      <sheetName val="아파트 내역"/>
      <sheetName val="99총공사내역서"/>
      <sheetName val="교대(A1-A2)"/>
      <sheetName val="화해(함평)"/>
      <sheetName val="화해(장성)"/>
      <sheetName val="투찰추정"/>
      <sheetName val="토목"/>
      <sheetName val="집수정"/>
      <sheetName val="투입비"/>
      <sheetName val="pier(각형)"/>
      <sheetName val="A 견적"/>
      <sheetName val="공통가설(기준안)"/>
      <sheetName val="A4288"/>
      <sheetName val="일위집계표"/>
      <sheetName val="중기손료"/>
      <sheetName val="7-2"/>
      <sheetName val="중기손료집계(1209)"/>
      <sheetName val="기계경비및산출근거서"/>
      <sheetName val="신축(단위)"/>
      <sheetName val="예산"/>
      <sheetName val="단가비교표_공통1"/>
      <sheetName val="약품공급2"/>
      <sheetName val="접지수량"/>
      <sheetName val="자재테이블"/>
      <sheetName val="원가계산서"/>
      <sheetName val="여과지동"/>
      <sheetName val="울산자동제어"/>
      <sheetName val="단가산출서"/>
      <sheetName val="구성비"/>
      <sheetName val="토공정보"/>
      <sheetName val="지급(1)"/>
      <sheetName val="집행안"/>
      <sheetName val="공종집계"/>
      <sheetName val="하도급계획"/>
      <sheetName val="기본"/>
      <sheetName val="견적대비표"/>
      <sheetName val="골막이(야매)"/>
      <sheetName val="적용(기계)"/>
      <sheetName val="배수관토공산출"/>
      <sheetName val="기자재비"/>
      <sheetName val="물가시세표"/>
      <sheetName val="노임 및 중기단가"/>
      <sheetName val="J直材4"/>
      <sheetName val="공정data"/>
      <sheetName val="약전설비"/>
      <sheetName val="원가계산"/>
      <sheetName val="별표 "/>
      <sheetName val="미드수량"/>
      <sheetName val="본문"/>
      <sheetName val="화전내"/>
      <sheetName val="중단원본"/>
      <sheetName val="업체별담당"/>
      <sheetName val="가설"/>
      <sheetName val="일람표"/>
      <sheetName val="업무처리전"/>
      <sheetName val="노단"/>
      <sheetName val="단산"/>
      <sheetName val="명세"/>
      <sheetName val="일대"/>
      <sheetName val="단가조사표"/>
      <sheetName val="설계내역서(기계)"/>
      <sheetName val="금전출납"/>
      <sheetName val="직영명부"/>
      <sheetName val="1-1평균터파기고(1)"/>
      <sheetName val="법면단"/>
      <sheetName val="설계내역2"/>
      <sheetName val="공종단가"/>
      <sheetName val="증감대비"/>
      <sheetName val="옥룡잡비"/>
      <sheetName val="흙막이 개산견적"/>
      <sheetName val="본체"/>
      <sheetName val="코스모공장 (어음)"/>
      <sheetName val="금속및금속창호"/>
      <sheetName val="인건비 "/>
      <sheetName val="소방사항"/>
      <sheetName val="일위목록"/>
      <sheetName val="영동(D)"/>
      <sheetName val="가로등설치"/>
      <sheetName val="제잡비"/>
      <sheetName val="설계기준"/>
      <sheetName val="내역1"/>
      <sheetName val="99노임기준"/>
      <sheetName val="단가대비표"/>
      <sheetName val="몰탈재료산출"/>
      <sheetName val="비품"/>
      <sheetName val="자재표"/>
      <sheetName val="변화치수"/>
      <sheetName val="단가조사서"/>
      <sheetName val="새공통(96임금인상기준)"/>
      <sheetName val="경비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내역서 "/>
      <sheetName val="견적990322"/>
      <sheetName val="대비표"/>
      <sheetName val="내역서_"/>
      <sheetName val="1_설계조건"/>
      <sheetName val="예상"/>
      <sheetName val="1,2,3,4,5단위수량"/>
      <sheetName val="전체"/>
      <sheetName val="CODE"/>
      <sheetName val="하도금액분계"/>
      <sheetName val="보온자재단가표"/>
      <sheetName val="자료"/>
      <sheetName val="대전21토목내역서"/>
      <sheetName val="Front"/>
      <sheetName val="hvac(제어동)"/>
      <sheetName val="hvac내역서(제어동)"/>
      <sheetName val="일위대가(계측기설치)"/>
      <sheetName val="합계금액"/>
      <sheetName val="방음벽기초(H=4m)"/>
      <sheetName val="업체별기성내역"/>
      <sheetName val="WVAL"/>
      <sheetName val="수량-가로등"/>
      <sheetName val="1단계"/>
      <sheetName val="내역서 제출"/>
      <sheetName val="테이블"/>
      <sheetName val="건축"/>
      <sheetName val="CON'C"/>
      <sheetName val="SAP_INPUT"/>
      <sheetName val="골재산출"/>
      <sheetName val="공동구수량"/>
      <sheetName val="분석"/>
      <sheetName val="일위대가목차"/>
      <sheetName val="인명부"/>
      <sheetName val="당초"/>
      <sheetName val="PIPING"/>
      <sheetName val="#3_일위대가목록"/>
      <sheetName val="#2_일위대가목록"/>
      <sheetName val="설명서 "/>
      <sheetName val="시중노임단가"/>
      <sheetName val="어음수표추가테스트"/>
      <sheetName val="보안등"/>
      <sheetName val="gyun"/>
      <sheetName val="수토공단위당"/>
      <sheetName val="개별직종노임단가(2005.1)"/>
      <sheetName val="4차원가계산서"/>
      <sheetName val="제경비최종"/>
      <sheetName val="지구단위계획"/>
      <sheetName val="품종별월계"/>
      <sheetName val="전신환매도율"/>
      <sheetName val="깨기"/>
      <sheetName val="토공개요"/>
      <sheetName val="토공(1)"/>
      <sheetName val="건축명"/>
      <sheetName val="기계명"/>
      <sheetName val="전기명"/>
      <sheetName val="원가계산서 "/>
      <sheetName val="철거산출근거"/>
      <sheetName val="계약내역서"/>
      <sheetName val="앵커설치(590)"/>
      <sheetName val="자재 집계표"/>
      <sheetName val="4 공통갑지"/>
      <sheetName val="6차2회변경내역서"/>
      <sheetName val="스톱로그내역"/>
      <sheetName val="AS포장복구 "/>
      <sheetName val="기초계산(Pmax)"/>
      <sheetName val="2.관대집계표"/>
      <sheetName val="공사비_NDE"/>
      <sheetName val="(2)자금(신용)"/>
      <sheetName val="TOSHIBA-Structure"/>
      <sheetName val="포집"/>
      <sheetName val="기기리스트"/>
      <sheetName val="FOOTING단면력"/>
      <sheetName val="자재비"/>
      <sheetName val="FAB별"/>
      <sheetName val="15-1)VE제안서(유형2,4)"/>
      <sheetName val="설계명세"/>
      <sheetName val="01"/>
      <sheetName val="97년 추정"/>
      <sheetName val="배수관산출"/>
      <sheetName val="細目"/>
      <sheetName val="지장물헐기조서"/>
      <sheetName val="준공조서"/>
      <sheetName val="공사준공계"/>
      <sheetName val="준공검사보고서"/>
      <sheetName val="8.석축단위(H=1.5M)"/>
      <sheetName val="입출재고현황 (2)"/>
      <sheetName val="은행"/>
      <sheetName val="연부97-1"/>
      <sheetName val="설비내역서"/>
      <sheetName val="전기내역서"/>
      <sheetName val="공사비예산서(토목분)"/>
      <sheetName val="수량산출서"/>
      <sheetName val="예정공정표"/>
      <sheetName val="spiral"/>
      <sheetName val="물량표S"/>
      <sheetName val="PAINT"/>
      <sheetName val="SUMMARY"/>
      <sheetName val="물량표(신)"/>
      <sheetName val="총집계"/>
      <sheetName val="관리,공감"/>
      <sheetName val="금융비용"/>
      <sheetName val="식생블럭단위수량"/>
      <sheetName val="송라터널총괄"/>
      <sheetName val="ITEM"/>
      <sheetName val="Macro(전선)"/>
      <sheetName val="sw1"/>
      <sheetName val="W3단면"/>
      <sheetName val="연령현황"/>
      <sheetName val="설직재-1"/>
      <sheetName val="안산기계장치"/>
      <sheetName val="내력서"/>
      <sheetName val="안정계산"/>
      <sheetName val="단면검토"/>
      <sheetName val="신규 수주분(사용자 정의)"/>
      <sheetName val="DATA2000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COMPARISON TABLE"/>
      <sheetName val="crude.SLAB RE-bar"/>
      <sheetName val="CRUDE RE-bar"/>
      <sheetName val="부대공Ⅱ"/>
      <sheetName val="설계변경원가계산총괄표"/>
      <sheetName val="식재일위대가"/>
      <sheetName val="주경기-오배수"/>
      <sheetName val="단가산출서1"/>
      <sheetName val="식재총괄"/>
      <sheetName val="좌측"/>
      <sheetName val="수량BOQ"/>
      <sheetName val="관경별우수관집계"/>
      <sheetName val="지장물C"/>
      <sheetName val="법면"/>
      <sheetName val="부대공"/>
      <sheetName val="구조물공"/>
      <sheetName val="중기일위대가"/>
      <sheetName val="배수공1"/>
      <sheetName val="일반부표"/>
      <sheetName val="전기일위대가"/>
      <sheetName val="토목품셈"/>
      <sheetName val="음료실행"/>
      <sheetName val="마산방향철근집계"/>
      <sheetName val="CPM챠트"/>
      <sheetName val="H-pile(298x299)"/>
      <sheetName val="H-pile(250x250)"/>
      <sheetName val="내역및총괄"/>
      <sheetName val="토적계산서"/>
      <sheetName val="2.입력sheet"/>
      <sheetName val="M1"/>
      <sheetName val="SILICATE"/>
      <sheetName val="TB-내역서"/>
      <sheetName val="절취및터파기"/>
      <sheetName val="토공총괄집계"/>
      <sheetName val="세목전체"/>
      <sheetName val="20관리비율"/>
      <sheetName val="견적조건"/>
      <sheetName val="개략"/>
      <sheetName val="공사비산출내역"/>
      <sheetName val="정렬"/>
      <sheetName val="소방현물"/>
      <sheetName val="슬래브"/>
      <sheetName val="직공비"/>
      <sheetName val="(3.품질관리 시험 총괄표)"/>
      <sheetName val="지급자재"/>
      <sheetName val="토량1-1"/>
      <sheetName val="조작대(1연)"/>
      <sheetName val="VE절감"/>
      <sheetName val="2.가정단면"/>
      <sheetName val="거래처등록"/>
      <sheetName val="물가자료"/>
      <sheetName val="지주목시비량산출서"/>
      <sheetName val="일반공사"/>
      <sheetName val="손익분석"/>
      <sheetName val="일위대가(건축)"/>
      <sheetName val="개산공사비"/>
      <sheetName val="Pier 3"/>
      <sheetName val="집계"/>
      <sheetName val="수량산출서 갑지"/>
      <sheetName val="DIAPHRAGM"/>
      <sheetName val="상시"/>
      <sheetName val="현장일반사항"/>
      <sheetName val="원형측구(B-type)"/>
      <sheetName val="토공총괄표"/>
      <sheetName val="1TL종점(1)"/>
      <sheetName val="도로경계블럭연장조서"/>
      <sheetName val="기계내역"/>
      <sheetName val="전력"/>
      <sheetName val="산근(PE,300)"/>
      <sheetName val="특2호부관하천산근"/>
      <sheetName val="특2호하천산근"/>
      <sheetName val="종배수관(신)"/>
      <sheetName val="적용단위길이"/>
      <sheetName val="종배수관면벽신"/>
      <sheetName val="1062-X방향 "/>
      <sheetName val="단가(반정1교-원주)"/>
      <sheetName val="Sheet10"/>
      <sheetName val="통영LNG입찰현황"/>
      <sheetName val="전력구구조물산근"/>
      <sheetName val="COL"/>
      <sheetName val="간지9)"/>
      <sheetName val="별총"/>
      <sheetName val="BOX전기내역"/>
      <sheetName val="소운반"/>
      <sheetName val="표  지"/>
      <sheetName val="BOX(1.5X1.5)"/>
      <sheetName val="U-TYPE(1)"/>
      <sheetName val="1.2.1 마루높이결정"/>
      <sheetName val="BOILING검토"/>
      <sheetName val="입찰보고"/>
      <sheetName val="차선도색현황"/>
      <sheetName val="우수관"/>
      <sheetName val="기계시공"/>
      <sheetName val="2000용수잠관-수량집계"/>
      <sheetName val="&lt;목록&gt;"/>
      <sheetName val="기계경비일람"/>
      <sheetName val="BID9697"/>
      <sheetName val="A-4"/>
      <sheetName val="토목내역"/>
      <sheetName val="시행후면적"/>
      <sheetName val="시가지우회도로공내역서"/>
      <sheetName val="o현장경비"/>
      <sheetName val="공사내역"/>
      <sheetName val="※참고자료※"/>
      <sheetName val="UEC영화관본공사내역"/>
      <sheetName val="대운산출"/>
      <sheetName val="세부내역"/>
      <sheetName val="SLIDES"/>
      <sheetName val="노무비계"/>
      <sheetName val="sheeet2"/>
      <sheetName val="단면 _2_"/>
      <sheetName val="Dike for 49T03 &amp; 49T04"/>
      <sheetName val="Dike for 49T02, 05~07, 19 (1)"/>
      <sheetName val=" 냉각수펌프"/>
      <sheetName val="Sheet15"/>
      <sheetName val="상수도공-간지"/>
      <sheetName val="옹벽"/>
      <sheetName val="주식"/>
      <sheetName val="집계표(육상)"/>
      <sheetName val="조건표"/>
      <sheetName val="지급자재조서"/>
      <sheetName val="참조M"/>
      <sheetName val="하중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일위대가1"/>
      <sheetName val="type-F"/>
      <sheetName val="수량산출근거"/>
      <sheetName val="XL4Poppy"/>
      <sheetName val="소업1교"/>
      <sheetName val="변경후-SHEET"/>
      <sheetName val="단가조사"/>
      <sheetName val="CON포장수량"/>
      <sheetName val="CONUNIT"/>
      <sheetName val="웅진교-S2"/>
      <sheetName val="방음벽기초"/>
      <sheetName val="품셈총괄표"/>
      <sheetName val="PD-5(직선)"/>
      <sheetName val="ACUNIT"/>
      <sheetName val="현황산출서"/>
      <sheetName val="plan&amp;section_of_foundation"/>
      <sheetName val="working_load_at_the_btm_ft_"/>
      <sheetName val="stability_check"/>
      <sheetName val="design_criteria"/>
      <sheetName val="design_load"/>
      <sheetName val="주요자재집계표"/>
      <sheetName val="상승요인분석"/>
      <sheetName val="식재일위"/>
      <sheetName val="woo(mac)"/>
      <sheetName val="계단"/>
      <sheetName val="터널구조물산근"/>
      <sheetName val="예산작성기준(전기)"/>
      <sheetName val="수정내역서"/>
      <sheetName val="자재목록"/>
      <sheetName val="TEL"/>
      <sheetName val="품의"/>
      <sheetName val="2011.(4)"/>
      <sheetName val="맨홀평균높이"/>
      <sheetName val="2002년12월"/>
      <sheetName val="MOTOR"/>
      <sheetName val="WEON"/>
      <sheetName val="바닥판(1)"/>
      <sheetName val="통합"/>
      <sheetName val="설계기준 및 하중계산"/>
      <sheetName val="단가일람"/>
      <sheetName val="단위량당중기"/>
      <sheetName val="11.자재단가"/>
      <sheetName val="배수내역"/>
      <sheetName val="PAD TR보호대기초"/>
      <sheetName val="가로등기초"/>
      <sheetName val="설정"/>
      <sheetName val="공종별수량집계"/>
      <sheetName val="기초공"/>
      <sheetName val="맨홀수량산출"/>
      <sheetName val="P3"/>
      <sheetName val="각사별공사비분개 "/>
      <sheetName val="기둥"/>
      <sheetName val="저판(버림100)"/>
      <sheetName val="계화배수"/>
      <sheetName val="산근목록"/>
      <sheetName val="슬래브(유곡)"/>
      <sheetName val="SUMDO"/>
      <sheetName val="ENDDO"/>
      <sheetName val="PLDB"/>
      <sheetName val="AAA"/>
      <sheetName val="M-HOUR"/>
      <sheetName val="공기"/>
      <sheetName val="원가입력"/>
      <sheetName val="ASP"/>
      <sheetName val="DESCRIPTION"/>
      <sheetName val="내역(전체)"/>
      <sheetName val="inter"/>
      <sheetName val="Sheet6"/>
      <sheetName val="북방3터널"/>
      <sheetName val="예산내역서"/>
      <sheetName val="M_DB"/>
      <sheetName val="TYPE"/>
      <sheetName val="costing_FE"/>
      <sheetName val="BOX-1515"/>
      <sheetName val="BOX-1510"/>
      <sheetName val="3CHBDC"/>
      <sheetName val="사급자재"/>
      <sheetName val="간접비내역-1"/>
      <sheetName val="석축"/>
      <sheetName val="인천제철"/>
      <sheetName val="재료"/>
      <sheetName val="예산대비"/>
      <sheetName val="0226"/>
      <sheetName val="역T형(H=6.0) (2)"/>
      <sheetName val="중기집계"/>
      <sheetName val="대정2공구"/>
      <sheetName val="포장직선구간"/>
      <sheetName val="1호맨홀토공"/>
      <sheetName val="00000"/>
      <sheetName val="전계가"/>
      <sheetName val="공통부대비"/>
      <sheetName val="결재갑지"/>
      <sheetName val="소비자가"/>
      <sheetName val="가시설수량"/>
      <sheetName val="POL6차-PIPING"/>
      <sheetName val="b_balju_cho"/>
      <sheetName val="토목명"/>
      <sheetName val="견적단가"/>
      <sheetName val="노무비단가"/>
      <sheetName val="2.토목공사"/>
      <sheetName val="제원및배치"/>
      <sheetName val="돌담교_상부수량"/>
      <sheetName val="CON기초"/>
      <sheetName val="중동공구"/>
      <sheetName val="건물철거"/>
      <sheetName val="기타배수구조물깨기-단위수량"/>
      <sheetName val="내역을"/>
      <sheetName val="신규보류입력"/>
      <sheetName val="운임료"/>
      <sheetName val="골조시행"/>
      <sheetName val="구체"/>
      <sheetName val="좌측날개벽"/>
      <sheetName val="우측날개벽"/>
      <sheetName val="Macro2"/>
      <sheetName val="년도별노임표"/>
      <sheetName val="중기목록표"/>
      <sheetName val="FILE1"/>
      <sheetName val="안전장치"/>
      <sheetName val="노임,재료비"/>
      <sheetName val="초"/>
      <sheetName val="토공개요C"/>
      <sheetName val="정공공사"/>
      <sheetName val="대전가오_견출_집계표"/>
      <sheetName val="도로"/>
      <sheetName val="수로BOX"/>
      <sheetName val="적용기준"/>
      <sheetName val="수량"/>
      <sheetName val="작업입력"/>
      <sheetName val="2003상반기노임기준"/>
      <sheetName val="연동내역"/>
      <sheetName val="건설성적"/>
      <sheetName val="건축일위"/>
      <sheetName val="그라우팅일위"/>
      <sheetName val="문산방향-교대(A2)"/>
      <sheetName val="투찰"/>
      <sheetName val="L_RPTB02_01"/>
      <sheetName val="A2"/>
      <sheetName val="청주(철골발주의뢰서)"/>
      <sheetName val="설계변경총괄표(계산식)"/>
      <sheetName val="기본데이타입력"/>
      <sheetName val="단가산출2"/>
      <sheetName val="보도교산출근거"/>
      <sheetName val="원가&amp;하도급원가"/>
      <sheetName val="HVAC"/>
      <sheetName val="대공종"/>
      <sheetName val="가감수량"/>
      <sheetName val="개별직종노임단가(2003.9)"/>
      <sheetName val="격점수량"/>
      <sheetName val="3련 BOX"/>
      <sheetName val="II손익관리"/>
      <sheetName val="목포방향"/>
      <sheetName val="노무자도장2"/>
      <sheetName val="내역- CCTV"/>
      <sheetName val="개거산출내역"/>
      <sheetName val="D"/>
      <sheetName val="재료비"/>
      <sheetName val="부속동"/>
      <sheetName val="터널굴착단산"/>
      <sheetName val="EQUIP LIST"/>
      <sheetName val="실행내역(10.13)"/>
      <sheetName val="1구간FRP수량산출"/>
      <sheetName val="중기단가LIST"/>
      <sheetName val="산출기준"/>
      <sheetName val="개별직종노임"/>
      <sheetName val="엔지니어링노임"/>
      <sheetName val="기본단가표"/>
      <sheetName val="기존건물 깨기원단위"/>
      <sheetName val="시장성초안camera"/>
      <sheetName val="장비종합부표"/>
      <sheetName val="집계표_식재"/>
      <sheetName val="부표"/>
      <sheetName val="COVER"/>
      <sheetName val="철근량 산정"/>
      <sheetName val="구분표"/>
      <sheetName val="건축계약내역"/>
      <sheetName val="공종별자재"/>
      <sheetName val="방수"/>
      <sheetName val="포장자재집계표"/>
      <sheetName val="물가단가"/>
      <sheetName val="제표일위대가"/>
      <sheetName val="208-238"/>
      <sheetName val="노.표-조"/>
      <sheetName val="단관데이터"/>
      <sheetName val="이형관데이터"/>
      <sheetName val="철거현황"/>
      <sheetName val="설비공사(4)"/>
      <sheetName val="준비공"/>
      <sheetName val="목교수량산출"/>
      <sheetName val="실행(ALT1)"/>
      <sheetName val="양식3"/>
      <sheetName val="설계설명서"/>
      <sheetName val="위생"/>
      <sheetName val="슬래브 -연속(3경간)"/>
      <sheetName val="식재가격"/>
      <sheetName val="신천3호용수로"/>
      <sheetName val="CC16-내역서"/>
      <sheetName val="4.2유효폭의 계산"/>
      <sheetName val="이토변실"/>
      <sheetName val="Macro(차단기)"/>
      <sheetName val="JUCKEYK"/>
      <sheetName val="가설공사비"/>
      <sheetName val="도로구조공사비"/>
      <sheetName val="도로토공공사비"/>
      <sheetName val="여수토공사비"/>
      <sheetName val="준공정산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토공분배표"/>
      <sheetName val="종배수단위_CON기초"/>
      <sheetName val="산출3-동력"/>
      <sheetName val="산출4-전등"/>
      <sheetName val="산출2-전력"/>
      <sheetName val="산출9-TRAY"/>
      <sheetName val="DATE2001"/>
      <sheetName val="밸브설치"/>
      <sheetName val="참여현황 (직원)"/>
      <sheetName val="종형증설공"/>
      <sheetName val="시노501"/>
      <sheetName val="교통대책내역"/>
      <sheetName val="단가산출서 (2)"/>
      <sheetName val="1.1설계기준"/>
      <sheetName val="inputdata"/>
      <sheetName val="DATA입력"/>
      <sheetName val="암거단위-1련"/>
      <sheetName val="쌍송교"/>
      <sheetName val="대총괄"/>
      <sheetName val="목록"/>
      <sheetName val="방화도료"/>
      <sheetName val="형질변경"/>
      <sheetName val="난방방식분류"/>
      <sheetName val="공사정보입력"/>
      <sheetName val="종단계산"/>
      <sheetName val="배지거총재료집계표"/>
      <sheetName val="cal"/>
      <sheetName val="1_CB"/>
      <sheetName val="옹벽공_수량집계표"/>
      <sheetName val="A-8_PD(도로중앙)"/>
      <sheetName val="Flaer_Area"/>
      <sheetName val="내역서1999_8최종"/>
      <sheetName val="1_설계기준"/>
      <sheetName val="단가_및_재료비"/>
      <sheetName val="건축내역서_(경제상무실)"/>
      <sheetName val="설내역서_"/>
      <sheetName val="일위산출"/>
      <sheetName val="토공(본관-토사)"/>
      <sheetName val="토공(분기관-토사)"/>
      <sheetName val="토공(분기관-암)"/>
      <sheetName val="토공(본관-암)"/>
      <sheetName val="분전함신설"/>
      <sheetName val="접지1종"/>
      <sheetName val="1공구내역서(1)"/>
      <sheetName val="기초자료"/>
      <sheetName val="2.대외공문"/>
      <sheetName val="포장면적산출"/>
      <sheetName val="포장수량집계"/>
      <sheetName val="1.3.1절점좌표"/>
      <sheetName val="토공사B동추가"/>
      <sheetName val="1.RAMP-A"/>
      <sheetName val="BOJUNGGM"/>
      <sheetName val="이름"/>
      <sheetName val="급여표"/>
      <sheetName val="직원투입계획"/>
      <sheetName val="중기조종사 단위단가"/>
      <sheetName val="견적보고"/>
      <sheetName val="투입비분석표"/>
      <sheetName val="203"/>
      <sheetName val="골조"/>
      <sheetName val="99노임단_x0007_"/>
      <sheetName val="99노임단쌇"/>
      <sheetName val="서울대규장각(가시설흙막이)"/>
      <sheetName val="10동"/>
      <sheetName val="S.중기사용료"/>
      <sheetName val="공통자료"/>
      <sheetName val="일위(PN)"/>
      <sheetName val="일위대가 "/>
      <sheetName val="형식 - 1-2-3"/>
      <sheetName val="국공유지및사유지"/>
      <sheetName val="수량간지코드"/>
      <sheetName val="수량목차코드"/>
      <sheetName val="사본 _ b_balju"/>
      <sheetName val="대포2교접속"/>
      <sheetName val="천방교접속"/>
      <sheetName val="공사내역서(을)실행"/>
      <sheetName val="입력장소"/>
      <sheetName val="지수980731이후"/>
      <sheetName val="수불계획서(전체)"/>
      <sheetName val="판매시설"/>
      <sheetName val="공정추가"/>
      <sheetName val="작성"/>
      <sheetName val="인사자료총집계"/>
      <sheetName val="ESC (공정표기준)"/>
      <sheetName val="36+45-113-18+19+20I"/>
      <sheetName val="견적가"/>
      <sheetName val="길어깨단위"/>
      <sheetName val="정부노임"/>
      <sheetName val="값"/>
      <sheetName val="용소리교"/>
      <sheetName val="도체종-상수표"/>
      <sheetName val="계정"/>
      <sheetName val="역T형옹벽(3.0)"/>
      <sheetName val="9509"/>
      <sheetName val="공통갑지"/>
      <sheetName val="기성청구조서"/>
      <sheetName val="CABLE"/>
      <sheetName val="유효폭의 계산"/>
      <sheetName val="-배수구조물공토공"/>
      <sheetName val="계산서(직선부)"/>
      <sheetName val="횡배수관재료-"/>
      <sheetName val="콘크리트측구연장"/>
      <sheetName val="포장공총괄수량집계표"/>
      <sheetName val="나.설계조건"/>
      <sheetName val="전통건설"/>
      <sheetName val="산출"/>
      <sheetName val="물류최종8월7"/>
      <sheetName val="기초입력 DATA"/>
      <sheetName val="주요재료비(원본)"/>
      <sheetName val="2000.05"/>
      <sheetName val="CONCRETE"/>
      <sheetName val="신푝지1"/>
      <sheetName val="Requirement(Work Crew)"/>
      <sheetName val="적요"/>
      <sheetName val="1. 총괄 집계표"/>
      <sheetName val="모래기초"/>
      <sheetName val="표지(예시)"/>
      <sheetName val="2.건축"/>
      <sheetName val="식생블럭"/>
      <sheetName val="터널조도"/>
      <sheetName val="STEEL BOX 단면설계(SEC.8)"/>
      <sheetName val="부경대총괄내역서"/>
      <sheetName val="토목내역서(변경1)"/>
      <sheetName val="본선 토공 분배표"/>
      <sheetName val="위치"/>
      <sheetName val="3BL공동구_수량2"/>
      <sheetName val="준검_내역서1"/>
      <sheetName val="3_공통공사대비1"/>
      <sheetName val="방배동내역_(총괄)1"/>
      <sheetName val="9_정착구_보강1"/>
      <sheetName val="단가_(2)1"/>
      <sheetName val="6PILE__(돌출)1"/>
      <sheetName val="환경기계공정표_(3)1"/>
      <sheetName val="전선_및_전선관1"/>
      <sheetName val="1차_내역서1"/>
      <sheetName val="DATA_입력란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7_PILE__(돌출)1"/>
      <sheetName val="8_PILE__(돌출)1"/>
      <sheetName val="사__업__비__수__지__예__산__서1"/>
      <sheetName val="토공(우물통,기타)_"/>
      <sheetName val="11_1_단면hwp"/>
      <sheetName val="노임단가_(2)"/>
      <sheetName val="Sheet1_(2)1"/>
      <sheetName val="Sheet2_(2)1"/>
      <sheetName val="Customer_Databas1"/>
      <sheetName val="상_부1"/>
      <sheetName val="A-8_PD(도로중앙)1"/>
      <sheetName val="단양_00_아파트-세부내역"/>
      <sheetName val="청_구1"/>
      <sheetName val="설내역서_1"/>
      <sheetName val="건축내역서_(경제상무실)1"/>
      <sheetName val="1_수인터널1"/>
      <sheetName val="단면_(2)"/>
      <sheetName val="1_설계조건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표지_(2)"/>
      <sheetName val="단가_및_재료비1"/>
      <sheetName val="Ⅴ-2_공종별내역"/>
      <sheetName val="4_내진설계"/>
      <sheetName val="_ｹ-ﾌﾞﾙ"/>
      <sheetName val="플랜트_설치"/>
      <sheetName val="지구_리스트"/>
      <sheetName val="1000_DB구축_부표"/>
      <sheetName val="효성CB_1P기초"/>
      <sheetName val="전차선로_물량표"/>
      <sheetName val="1_CB1"/>
      <sheetName val="1_설계기준1"/>
      <sheetName val="Flaer_Area1"/>
      <sheetName val="1_우편집중내역서"/>
      <sheetName val="하도급_검토"/>
      <sheetName val="지장물_철거_물량_산출서"/>
      <sheetName val="4_2_1_마루높이_검토"/>
      <sheetName val="3_하중계산"/>
      <sheetName val="_상부공통집계(총괄)"/>
      <sheetName val="단_box"/>
      <sheetName val="중강당_내역"/>
      <sheetName val="2-1__경관조명_내역총괄표"/>
      <sheetName val="총_원가계산"/>
      <sheetName val="돌담교_상부수량1"/>
      <sheetName val="HRSG_SMALL07220"/>
      <sheetName val="아파트_내역"/>
      <sheetName val="노임_및_중기단가"/>
      <sheetName val="내역서_1"/>
      <sheetName val="내역서_제출"/>
      <sheetName val="설명서_"/>
      <sheetName val="8_석축단위(H=1_5M)"/>
      <sheetName val="2_대외공문"/>
      <sheetName val="별표_"/>
      <sheetName val="인건비_"/>
      <sheetName val="신규_수주분(사용자_정의)"/>
      <sheetName val="plan&amp;section_of_foundation1"/>
      <sheetName val="pile_bearing_capa_&amp;_arrenge"/>
      <sheetName val="design_load1"/>
      <sheetName val="working_load_at_the_btm_ft_1"/>
      <sheetName val="stability_check1"/>
      <sheetName val="design_criteria1"/>
      <sheetName val="3_하중산정4_지지력"/>
      <sheetName val="COMPARISON_TABLE"/>
      <sheetName val="crude_SLAB_RE-bar"/>
      <sheetName val="CRUDE_RE-bar"/>
      <sheetName val="2_입력sheet"/>
      <sheetName val="(3_품질관리_시험_총괄표)"/>
      <sheetName val="2_가정단면"/>
      <sheetName val="Pier_3"/>
      <sheetName val="수량산출서_갑지"/>
      <sheetName val="1062-X방향_"/>
      <sheetName val="표__지"/>
      <sheetName val="BOX(1_5X1_5)"/>
      <sheetName val="1_2_1_마루높이결정"/>
      <sheetName val="단면__2_"/>
      <sheetName val="Dike_for_49T03_&amp;_49T04"/>
      <sheetName val="Dike_for_49T02,_05~07,_19_(1)"/>
      <sheetName val="_냉각수펌프"/>
      <sheetName val="ENE-CAL_1"/>
      <sheetName val="ITB_COST"/>
      <sheetName val="2011_(4)"/>
      <sheetName val="설계기준_및_하중계산"/>
      <sheetName val="11_자재단가"/>
      <sheetName val="PAD_TR보호대기초"/>
      <sheetName val="각사별공사비분개_"/>
      <sheetName val="역T형(H=6_0)_(2)"/>
      <sheetName val="2_토목공사"/>
      <sheetName val="AS포장복구_"/>
      <sheetName val="개별직종노임단가(2003_9)"/>
      <sheetName val="3련_BOX"/>
      <sheetName val="내역-_CCTV"/>
      <sheetName val="EQUIP_LIST"/>
      <sheetName val="실행내역(10_13)"/>
      <sheetName val="기존건물_깨기원단위"/>
      <sheetName val="철근량_산정"/>
      <sheetName val="노_표-조"/>
      <sheetName val="슬래브_-연속(3경간)"/>
      <sheetName val="4_2유효폭의_계산"/>
      <sheetName val="참여현황_(직원)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49"/>
      <sheetName val="수리결과"/>
      <sheetName val="절대건들지마시오"/>
      <sheetName val="케이블트레이"/>
      <sheetName val="설계서"/>
      <sheetName val="본댐설계"/>
      <sheetName val="SCHE"/>
      <sheetName val="목표세부명세"/>
      <sheetName val="DHEQSUPT"/>
      <sheetName val="전국현황"/>
      <sheetName val="CABLE SIZE-1"/>
      <sheetName val="기계설비품셈"/>
      <sheetName val="품목납기"/>
      <sheetName val="1.취수장"/>
      <sheetName val="총괄-1"/>
      <sheetName val="SANTOGO"/>
      <sheetName val="공종목록표"/>
      <sheetName val="총수량집계표"/>
      <sheetName val="전력간선(신설)"/>
      <sheetName val="한일양산"/>
      <sheetName val="공조기휀"/>
      <sheetName val="공정자료2"/>
      <sheetName val="아파트"/>
      <sheetName val="C.배수관공"/>
      <sheetName val="콘크스"/>
      <sheetName val="HC-04"/>
      <sheetName val="개소별수량산출"/>
      <sheetName val="노임산출서"/>
      <sheetName val="돈암사업"/>
      <sheetName val="單價表단가표"/>
      <sheetName val="FAB消防报警"/>
      <sheetName val="工程量计算书"/>
      <sheetName val="FAB计算式"/>
      <sheetName val="기시공토적"/>
      <sheetName val="내역단위"/>
      <sheetName val="코드명"/>
      <sheetName val="구조물단위표"/>
      <sheetName val="관포설품"/>
      <sheetName val="동원단위"/>
      <sheetName val="인수공규격"/>
      <sheetName val="구조물절단규격"/>
      <sheetName val="거리별운반단가"/>
      <sheetName val="자동제어"/>
      <sheetName val="스파이더산출근거"/>
      <sheetName val="2012노임단가"/>
      <sheetName val="입찰품의서"/>
      <sheetName val="5.장비(안)"/>
      <sheetName val="공사품旼ã"/>
      <sheetName val="(참고)지급수수료"/>
      <sheetName val="화산경계"/>
      <sheetName val="잡비계산"/>
      <sheetName val="내역서 (변경단가)"/>
      <sheetName val="연속벽¼_x0000_"/>
      <sheetName val="개비온집계"/>
      <sheetName val="개비온 단위"/>
      <sheetName val="0"/>
      <sheetName val="상부"/>
      <sheetName val="취수탑"/>
      <sheetName val="신평리 권리자명부"/>
      <sheetName val="계획집계"/>
      <sheetName val="수주현황2월"/>
      <sheetName val="PIPE(UG)내역"/>
      <sheetName val="3.2주형지지보"/>
      <sheetName val="상수도내역서"/>
      <sheetName val="점검총괄"/>
      <sheetName val="공사내역서"/>
      <sheetName val="LOPCALC"/>
      <sheetName val="표준내역"/>
      <sheetName val="차수공개요"/>
      <sheetName val="PILE"/>
      <sheetName val="맨홀공수량집계"/>
      <sheetName val="1호맨홀수량집계"/>
      <sheetName val="2호맨홀수량집계"/>
      <sheetName val="3호맨홀수량집계"/>
      <sheetName val="맨홀뚜껑단위수량"/>
      <sheetName val="전산output"/>
      <sheetName val="설계공통자료입력"/>
      <sheetName val="품셈표"/>
      <sheetName val="공사개별자료입력"/>
      <sheetName val="공사비예산서"/>
      <sheetName val="Quantity"/>
      <sheetName val="변수값"/>
      <sheetName val="구분자"/>
      <sheetName val="실행내역서 "/>
      <sheetName val="현장청취복명서"/>
      <sheetName val="국소별공정"/>
      <sheetName val="협력업체기성(첨부)"/>
      <sheetName val="2006계약"/>
      <sheetName val="변경당시노임단가표"/>
      <sheetName val="작업 반복"/>
      <sheetName val="상세"/>
      <sheetName val="상하차비용(기계상차)"/>
      <sheetName val="수간보호"/>
      <sheetName val="운반비"/>
      <sheetName val=" "/>
      <sheetName val="도면명"/>
      <sheetName val="제잡비계산"/>
      <sheetName val="토공 total"/>
      <sheetName val="평균터파기"/>
      <sheetName val="추정공사비_산출내역1.xlsx"/>
      <sheetName val="견적대비 견적서"/>
      <sheetName val="음봉방향"/>
      <sheetName val="건축집계"/>
      <sheetName val="BOQ"/>
      <sheetName val="1호-아(오)0.4"/>
      <sheetName val="Model"/>
      <sheetName val="CONSTRUCTION COMPONENT"/>
      <sheetName val="접속 SLAB,BRACKET 설계"/>
      <sheetName val="가정급수관"/>
      <sheetName val="EQ"/>
      <sheetName val="맨홀토공수량"/>
      <sheetName val="2000년하반기"/>
      <sheetName val="EP0618"/>
      <sheetName val="기초(중마오수)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화단 철거"/>
      <sheetName val="중기비"/>
      <sheetName val="CABLE SIZE-3"/>
      <sheetName val="수지예산"/>
      <sheetName val="예정(3)"/>
      <sheetName val="측구공"/>
      <sheetName val="입력값"/>
      <sheetName val="옥내아파트(전기)"/>
      <sheetName val="점수계산1-2"/>
      <sheetName val="Sheet16"/>
      <sheetName val="Sheet14"/>
      <sheetName val="부하"/>
      <sheetName val="Sheet13"/>
      <sheetName val="최적단면"/>
      <sheetName val="cable data1"/>
      <sheetName val="간접비계산"/>
      <sheetName val="wk prgs"/>
      <sheetName val="Berm"/>
      <sheetName val="2.2 S-Curve"/>
      <sheetName val="설계개요"/>
      <sheetName val="IMPEADENCE MAP 취수장"/>
      <sheetName val="AC포장수량"/>
      <sheetName val="기본DATA"/>
      <sheetName val="약품설비"/>
      <sheetName val="COPING-1"/>
      <sheetName val="역T형교대-2수량"/>
      <sheetName val="1-1"/>
      <sheetName val="일위대가_호표"/>
      <sheetName val="일위대가_호표 (계약)"/>
      <sheetName val="주beam"/>
      <sheetName val="2. 공원조도"/>
      <sheetName val="설직재_1"/>
      <sheetName val="업무"/>
      <sheetName val="견적1"/>
      <sheetName val="인부신상자료"/>
      <sheetName val="001"/>
      <sheetName val="2F 회의실견적(5_14 일대)"/>
      <sheetName val="총_구조물공"/>
      <sheetName val="(X)품셈집계"/>
      <sheetName val="대3류 "/>
      <sheetName val="부대시설"/>
      <sheetName val="설치조서"/>
      <sheetName val="배수공집계표"/>
      <sheetName val="포장집계"/>
      <sheetName val="포장연장"/>
      <sheetName val="학습율"/>
      <sheetName val="건설사업관리 공제요율"/>
      <sheetName val="건설공사 감리원 배치기준"/>
      <sheetName val="책임감리 공제요율"/>
      <sheetName val="단가비교표"/>
      <sheetName val="제경비"/>
      <sheetName val="실적"/>
      <sheetName val="입력(K0)"/>
      <sheetName val="장비"/>
      <sheetName val="단가산출1"/>
      <sheetName val="지수"/>
      <sheetName val="인제내역"/>
      <sheetName val="1~9 하중계산"/>
      <sheetName val="PL단가산정"/>
      <sheetName val="그림"/>
      <sheetName val="그림2"/>
      <sheetName val="전등수량산출"/>
      <sheetName val="산정표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제목"/>
      <sheetName val="원가,목표"/>
      <sheetName val="판매"/>
      <sheetName val="판촉"/>
      <sheetName val="협조"/>
      <sheetName val="정의"/>
      <sheetName val="대구은행"/>
      <sheetName val="견적갑지"/>
      <sheetName val="물량내역"/>
      <sheetName val="소요자재명세서"/>
      <sheetName val="시설물일위"/>
      <sheetName val="단면A-A(TR)"/>
      <sheetName val="매출현황"/>
      <sheetName val="입력정보"/>
      <sheetName val="조_x0000__x0000__x0005_"/>
      <sheetName val="설계총괄표"/>
      <sheetName val="100만평"/>
      <sheetName val="참고"/>
      <sheetName val="선그높이산정"/>
      <sheetName val="공제단위수량"/>
      <sheetName val="공제"/>
      <sheetName val="날개1.5"/>
      <sheetName val="날개토공1.5"/>
      <sheetName val="날개수량1.5"/>
      <sheetName val="접속도로물량"/>
      <sheetName val="접속도로"/>
      <sheetName val="(당氐⿾_x0000__x0000_"/>
      <sheetName val="(당_x0000__x0000__x0005__x0000_"/>
      <sheetName val="사본___b_balju"/>
      <sheetName val="개별직종노임단가(2005_1)"/>
      <sheetName val="현황판"/>
      <sheetName val="2_단면_x0000__x0000_"/>
      <sheetName val="상수구조화편집부표"/>
      <sheetName val="일 위 대 가 표"/>
      <sheetName val="경비2내역"/>
      <sheetName val="1,2공구원가계산서"/>
      <sheetName val="1공구산출내역서"/>
      <sheetName val="인건-측정"/>
      <sheetName val="설계예산서(2_소천우회토목)"/>
      <sheetName val="당진1,2호기전선관설치및접지4차공사내역서-을지"/>
      <sheetName val="1SPAN"/>
      <sheetName val="5.2.6~7공사요율"/>
      <sheetName val="주소"/>
      <sheetName val="U형개거"/>
      <sheetName val="포장절단"/>
      <sheetName val="토공유동표"/>
      <sheetName val="상촌2교-일반수량집계"/>
      <sheetName val="흥양2교토공집계표"/>
      <sheetName val="101동"/>
      <sheetName val="BOX수량"/>
      <sheetName val="RAMP 단면(R2)"/>
      <sheetName val="신고조서"/>
      <sheetName val="96정변2"/>
      <sheetName val="차수"/>
      <sheetName val="공사비총괄표"/>
      <sheetName val="항목등록"/>
      <sheetName val="102역사"/>
      <sheetName val="목차 "/>
      <sheetName val="직접공사비"/>
      <sheetName val="0506생활권구적"/>
      <sheetName val="간접1"/>
      <sheetName val="공정코드"/>
      <sheetName val="우수내용"/>
      <sheetName val="기성내역"/>
      <sheetName val="공통가설공사"/>
      <sheetName val="재료집계표"/>
      <sheetName val="각종양식"/>
      <sheetName val="암거단위"/>
      <sheetName val="오동"/>
      <sheetName val="대조"/>
      <sheetName val="나한"/>
      <sheetName val="월말"/>
      <sheetName val="업무분장"/>
      <sheetName val="발주내역"/>
      <sheetName val="토목내역서 (도급단가)"/>
      <sheetName val="예산M11A"/>
      <sheetName val="내역_ver1.0"/>
      <sheetName val="세골재  T2 변경 현황"/>
      <sheetName val="0.단가"/>
      <sheetName val="중기"/>
      <sheetName val="CIVIL4"/>
      <sheetName val="내역서중"/>
      <sheetName val="PSCbeam설계"/>
      <sheetName val="4. 주형설계"/>
      <sheetName val="바닥판의 설계"/>
      <sheetName val="자재단가비교표"/>
      <sheetName val="2.단면가정"/>
      <sheetName val="수우미양가(Vlookup)"/>
      <sheetName val="세부내역서(전기)"/>
      <sheetName val="소보"/>
      <sheetName val="포장면적집계"/>
      <sheetName val="RFP002"/>
      <sheetName val="Rooms"/>
      <sheetName val="Chiet tinh dz35"/>
      <sheetName val="TABLE DB"/>
      <sheetName val="쌍용 data base"/>
      <sheetName val="CTG"/>
      <sheetName val="구조물공위치조서"/>
      <sheetName val="TYPE1"/>
      <sheetName val="LKVL-CK-HT-GD1"/>
      <sheetName val="TONGKE-HT"/>
      <sheetName val="장비사양"/>
      <sheetName val="Tables"/>
      <sheetName val="현장별계약현황('98.10.31)"/>
      <sheetName val="배수내역 (2)"/>
      <sheetName val="편입용지조서"/>
      <sheetName val="pvc연결관"/>
      <sheetName val="계약ITEM"/>
      <sheetName val="escon"/>
      <sheetName val="code HTT Thap"/>
      <sheetName val="Notes"/>
      <sheetName val="GIAVLIEU"/>
      <sheetName val="SAP"/>
      <sheetName val="Mall"/>
      <sheetName val="D&amp;W def."/>
      <sheetName val="FitOutConfCentre"/>
      <sheetName val="GVL"/>
      <sheetName val="RAB AR&amp;STR"/>
      <sheetName val="6MONTHS"/>
      <sheetName val="4-Lane bridge"/>
      <sheetName val="Z"/>
      <sheetName val="chitimc"/>
      <sheetName val="dongia (2)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Thuc thanh"/>
      <sheetName val="264"/>
      <sheetName val="침하계"/>
      <sheetName val="2_2_S-Curve"/>
      <sheetName val="DI-ESTI"/>
      <sheetName val="일위대가표(유단가)"/>
      <sheetName val="Civil. Sub-Station 1"/>
      <sheetName val="Coax Designer"/>
      <sheetName val="tong du toan"/>
      <sheetName val="DAF-2"/>
      <sheetName val="MAIN GATE HOUSE"/>
      <sheetName val="Rebar"/>
      <sheetName val="Bảng mã VT"/>
      <sheetName val="S0"/>
      <sheetName val="단지조성공(가포)"/>
      <sheetName val="도"/>
      <sheetName val="항목"/>
      <sheetName val="DNW"/>
      <sheetName val="아스콘단위"/>
      <sheetName val="汇总表"/>
      <sheetName val="정읍농소"/>
      <sheetName val="Contents"/>
      <sheetName val="개방1"/>
      <sheetName val="N10(미지급) "/>
      <sheetName val="(평균)"/>
      <sheetName val="노무비 근거"/>
      <sheetName val="수량집"/>
      <sheetName val="MAIN"/>
      <sheetName val="개인"/>
      <sheetName val="도수로수량산출"/>
      <sheetName val="ATM기초철가"/>
      <sheetName val="지장물_data"/>
      <sheetName val="공사착공계"/>
      <sheetName val=" 총괄표"/>
      <sheetName val="기본1"/>
      <sheetName val="수정일위대가"/>
      <sheetName val="입력변수"/>
      <sheetName val="집계표(OPTION)"/>
      <sheetName val="기흥하도용"/>
      <sheetName val="가격조사서"/>
      <sheetName val="암거"/>
      <sheetName val="표준차도부연장집계-ASP"/>
      <sheetName val="조경일람"/>
      <sheetName val="일위(수원)"/>
      <sheetName val="전체제잡비"/>
      <sheetName val="종배수관면벽구"/>
      <sheetName val="종배수관위치조서"/>
      <sheetName val="1련박스"/>
      <sheetName val="대부예산서"/>
      <sheetName val="배수장토목공사비"/>
      <sheetName val="암거 제원표-1단계"/>
      <sheetName val="분뇨"/>
      <sheetName val="상-교대(A1-A2)"/>
      <sheetName val="집기손료"/>
      <sheetName val="암거 제원표"/>
      <sheetName val="WING3"/>
      <sheetName val="수요개발과판매량"/>
      <sheetName val="지질조사"/>
      <sheetName val="소도3교"/>
      <sheetName val="연돌일위집계"/>
      <sheetName val="교량"/>
      <sheetName val="문학간접"/>
      <sheetName val="보증수수료산출"/>
      <sheetName val="건축기계설비표선정수장"/>
      <sheetName val="지점별강우량"/>
      <sheetName val="절대지우지말것"/>
      <sheetName val="보도단위"/>
      <sheetName val="건축-물가변동"/>
      <sheetName val="적용단가표"/>
      <sheetName val="90.0_x0000_"/>
      <sheetName val="직접시공계획서"/>
      <sheetName val="공사기본자료"/>
      <sheetName val="공구원가계산"/>
      <sheetName val="간지1"/>
      <sheetName val="1.사유서"/>
      <sheetName val="간지2"/>
      <sheetName val="간지3"/>
      <sheetName val="부재별집계표"/>
      <sheetName val="도면"/>
      <sheetName val="공문"/>
      <sheetName val="중사"/>
      <sheetName val="고상실행"/>
      <sheetName val="분전반계산서(석관)"/>
      <sheetName val="시멘,골재"/>
      <sheetName val="콘크집계"/>
      <sheetName val="낙차공"/>
      <sheetName val="자재집계1"/>
      <sheetName val="측구날개벽"/>
      <sheetName val="sum1 (2)"/>
      <sheetName val="도급양식"/>
      <sheetName val="노무비지급명세"/>
      <sheetName val="기성내역서"/>
      <sheetName val="일용직내역"/>
      <sheetName val="1袼ࣉ"/>
      <sheetName val="설계서(7)"/>
      <sheetName val="SLAB"/>
      <sheetName val="배수공 내역서 적용수량"/>
      <sheetName val="일위집계"/>
      <sheetName val="퇴직금(울산천상)"/>
      <sheetName val="공종구간"/>
      <sheetName val="예산M12A"/>
      <sheetName val="투자비"/>
      <sheetName val="사업비"/>
      <sheetName val="조성원가DATA"/>
      <sheetName val="공종별내역서"/>
      <sheetName val="2019 단가내역"/>
      <sheetName val="신규일위대가목록"/>
      <sheetName val="신규일위대가"/>
      <sheetName val="신규자재단가조서"/>
      <sheetName val="현황사진"/>
      <sheetName val="수량-1순위(2차)TOTAL"/>
      <sheetName val="본관 관리동 공동구 1순위"/>
      <sheetName val="3계열 침전지 공동구 1순위"/>
      <sheetName val="착수정 공동구 1순위"/>
      <sheetName val="송수실 공동구 1순위"/>
      <sheetName val="1(자양배관실)"/>
      <sheetName val="1(자양계단실)"/>
      <sheetName val="1(자양외벽)"/>
      <sheetName val="13후반노무비"/>
      <sheetName val="제수변수량"/>
      <sheetName val="건공요율"/>
      <sheetName val="정산"/>
      <sheetName val="광장"/>
      <sheetName val="공정율"/>
      <sheetName val="1.설계기준 "/>
      <sheetName val="본장"/>
      <sheetName val="지지력"/>
      <sheetName val="BEND LOSS"/>
      <sheetName val="10"/>
      <sheetName val="11"/>
      <sheetName val="12"/>
      <sheetName val="13"/>
      <sheetName val="14"/>
      <sheetName val="16"/>
      <sheetName val="5"/>
      <sheetName val="7"/>
      <sheetName val="8"/>
      <sheetName val="9"/>
      <sheetName val="Project Brief"/>
      <sheetName val="부대집계"/>
      <sheetName val="단가(마감)"/>
      <sheetName val="마포토정"/>
      <sheetName val="C1.공사개요"/>
      <sheetName val="A1.스케쥴"/>
      <sheetName val="3_공통공사_x0000_隒"/>
      <sheetName val="자재집게표 "/>
      <sheetName val="재료값"/>
      <sheetName val="수배전반"/>
      <sheetName val="백호우계수"/>
      <sheetName val="의뢰서"/>
      <sheetName val="전체공내역서"/>
      <sheetName val="90_03실행_"/>
      <sheetName val="흙막이_개산견적"/>
      <sheetName val="A_견적"/>
      <sheetName val="코스모공장_(어음)"/>
      <sheetName val="1_3_1절점좌표"/>
      <sheetName val="1_1설계기준"/>
      <sheetName val="97년_추정"/>
      <sheetName val="자재_집계표"/>
      <sheetName val="원가계산서_"/>
      <sheetName val="일위대가_"/>
      <sheetName val="입출재고현황_(2)"/>
      <sheetName val="말뚝물량"/>
      <sheetName val="이름표"/>
      <sheetName val="수자재단위당"/>
      <sheetName val="단가결정"/>
      <sheetName val="내역서(폐기물) "/>
      <sheetName val="15)VE제안서(유형1)"/>
      <sheetName val="12)아이디어 목록 및 개략평가"/>
      <sheetName val="11)VE 예비검토서"/>
      <sheetName val="15-3)VE제안서(가치향상 등)"/>
      <sheetName val="98지급계획"/>
      <sheetName val="산출근거#2-3"/>
      <sheetName val="사업량총괄"/>
      <sheetName val="기단"/>
      <sheetName val="A"/>
      <sheetName val="5월급여"/>
      <sheetName val="Code03"/>
      <sheetName val="Constant"/>
      <sheetName val="명단"/>
      <sheetName val="UNIT-QT"/>
      <sheetName val="JUCK"/>
      <sheetName val="합의경상"/>
      <sheetName val="MEXICO-C"/>
      <sheetName val="송장"/>
      <sheetName val="장비내역서"/>
      <sheetName val="부하LOAD"/>
      <sheetName val="날개벽(TYPE3)"/>
      <sheetName val="2공구수량"/>
      <sheetName val="부하(반월)"/>
      <sheetName val="봉양~조차장간고하개명(신설)"/>
      <sheetName val="청구내역(9807)"/>
      <sheetName val="노원열병합  건축공사기성내역서"/>
      <sheetName val="유동표(변경)"/>
      <sheetName val="가설건물"/>
      <sheetName val="공통(20-91)"/>
      <sheetName val="공용시설내역"/>
      <sheetName val="변경실행(2차) "/>
      <sheetName val="L-type"/>
      <sheetName val="비교표"/>
      <sheetName val="부하(성남)"/>
      <sheetName val="외천교"/>
      <sheetName val="Sheet17"/>
      <sheetName val="자재수량"/>
      <sheetName val="간접비"/>
      <sheetName val="Macro(AT)"/>
      <sheetName val="동력부하(도산)"/>
      <sheetName val="MACRO(MCC)"/>
      <sheetName val="토공A"/>
      <sheetName val="5. 차단기 용량계산"/>
      <sheetName val="BLOCK(1)"/>
      <sheetName val="CA지입"/>
      <sheetName val="관리사무소"/>
      <sheetName val="다이꾸"/>
      <sheetName val="cost"/>
      <sheetName val="품의서"/>
      <sheetName val="FEXS"/>
      <sheetName val="7.1유효폭"/>
      <sheetName val="TRE TABLE"/>
      <sheetName val="기계실"/>
      <sheetName val="입고장부 (4)"/>
      <sheetName val="EJ"/>
      <sheetName val="W-현원가"/>
      <sheetName val="조명율데이타"/>
      <sheetName val="도담구내 개소별 명세"/>
      <sheetName val="매크로"/>
      <sheetName val="외주가공"/>
      <sheetName val="대구실행"/>
      <sheetName val="현장지지물물량"/>
      <sheetName val="현장관리비내역서"/>
      <sheetName val="예산서"/>
      <sheetName val="c_balju"/>
      <sheetName val="J"/>
      <sheetName val="협조전"/>
      <sheetName val="지진시"/>
      <sheetName val="맨홀수량집계"/>
      <sheetName val="MBR9"/>
      <sheetName val="4)유동표"/>
      <sheetName val="I.설계조건"/>
      <sheetName val="전력구구조물산근2구간"/>
      <sheetName val="BQ(실행)"/>
      <sheetName val="유동표"/>
      <sheetName val="LOAD-AY"/>
      <sheetName val="bearing"/>
      <sheetName val="굴착현장"/>
      <sheetName val="1공구(을)"/>
      <sheetName val="배수관공"/>
      <sheetName val="Cost bd-&quot;A&quot;"/>
      <sheetName val="조도계산서 (도서)"/>
      <sheetName val="L_RPTA05_목록"/>
      <sheetName val="IMP(MAIN)"/>
      <sheetName val="IMP (REACTOR)"/>
      <sheetName val="TABLE"/>
      <sheetName val="BQ"/>
      <sheetName val="환률"/>
      <sheetName val="RAHMEN"/>
      <sheetName val="Languages"/>
      <sheetName val="명단원자료(이전)"/>
      <sheetName val="옹벽기초자료"/>
      <sheetName val="경상비"/>
      <sheetName val="산거각호표"/>
      <sheetName val="실행예산"/>
      <sheetName val="현금"/>
      <sheetName val="부하(도서)"/>
      <sheetName val="E.P.T수량산출서"/>
      <sheetName val="타공종이기"/>
      <sheetName val="????"/>
      <sheetName val="Process"/>
      <sheetName val="C1ㅇ"/>
      <sheetName val="DG-LAP6"/>
      <sheetName val="工완성공사율"/>
      <sheetName val="설산1.나"/>
      <sheetName val="본사S"/>
      <sheetName val="96작생능"/>
      <sheetName val="접속도로1"/>
      <sheetName val="견적정보"/>
      <sheetName val="토공(완충)"/>
      <sheetName val="가로등제어반 설치공사(수량)"/>
      <sheetName val="발신정보"/>
      <sheetName val="단가표 "/>
      <sheetName val="K"/>
      <sheetName val="내역서비교"/>
      <sheetName val="기성집계"/>
      <sheetName val="견"/>
      <sheetName val="설계서(설치)"/>
      <sheetName val="Picture"/>
      <sheetName val="직원동원SCH"/>
      <sheetName val="전압강하계산"/>
      <sheetName val="양식"/>
      <sheetName val="TYPE-1"/>
      <sheetName val="ROOF(ALKALI)"/>
      <sheetName val="정산입력"/>
      <sheetName val="계산근거"/>
      <sheetName val="내역(2000년)"/>
      <sheetName val="Dae_Jiju"/>
      <sheetName val="Sikje_ingun"/>
      <sheetName val="TREE_D"/>
      <sheetName val="원데이타"/>
      <sheetName val="DA"/>
      <sheetName val="22-2M단"/>
      <sheetName val="22-1소단"/>
      <sheetName val="CATV"/>
      <sheetName val="조명률표"/>
      <sheetName val="설계자료"/>
      <sheetName val="아산추가1220"/>
      <sheetName val="교량명원본"/>
      <sheetName val="BOX제원원본"/>
      <sheetName val="표지판현황"/>
      <sheetName val="회사99"/>
      <sheetName val="노원열병합__건축공사기성내역서"/>
      <sheetName val="철근정산"/>
      <sheetName val="호안공"/>
      <sheetName val="TYPE-B 평균H"/>
      <sheetName val="실행품의서"/>
      <sheetName val="OZ049E"/>
      <sheetName val="토공및부대2차"/>
      <sheetName val="단위내역서"/>
      <sheetName val="처리단락"/>
      <sheetName val="LD"/>
      <sheetName val="약전닥트"/>
      <sheetName val="건축부하"/>
      <sheetName val="일지-H"/>
      <sheetName val="FA설치명세"/>
      <sheetName val="김포IO"/>
      <sheetName val="물량산출_LP-1"/>
      <sheetName val="물량산출_LP-2"/>
      <sheetName val="물량산출_LP-3"/>
      <sheetName val="물량산출_LP-4"/>
      <sheetName val="LXLIST1"/>
      <sheetName val="와동25-3(변경)"/>
      <sheetName val="96수출"/>
      <sheetName val="내역(정지)"/>
      <sheetName val="L형측구단위수량"/>
      <sheetName val="L형측구연장조서"/>
      <sheetName val="도로경계블럭단위수량"/>
      <sheetName val="도로경계블럭단위토공"/>
      <sheetName val="단가산출집계"/>
      <sheetName val="주사무실종합"/>
      <sheetName val="SRC-B3U2"/>
      <sheetName val="하중계산"/>
      <sheetName val="비대칭계수"/>
      <sheetName val="전동기 SPEC"/>
      <sheetName val="일반맨홀수량집계(A-7 LINE)"/>
      <sheetName val="I_설계조건"/>
      <sheetName val="변경실행(2차)_"/>
      <sheetName val="토공계산서(부체도로)"/>
      <sheetName val="토공산출(주차장)"/>
      <sheetName val="현장관리"/>
      <sheetName val="매입"/>
      <sheetName val="토공산출 (아파트)"/>
      <sheetName val="운용방안"/>
      <sheetName val="월선수금"/>
      <sheetName val="8. 내진해석"/>
      <sheetName val="LEVEL0~4"/>
      <sheetName val="__Isyou_c_PJT_2000_R_6_____Fi_2"/>
      <sheetName val="LEGEND"/>
      <sheetName val="PROJECT COST ESTIMATE (cont)"/>
      <sheetName val="할증 "/>
      <sheetName val="일위대가(원본)"/>
      <sheetName val="집행(2-1)"/>
      <sheetName val="LG제품"/>
      <sheetName val="환율"/>
      <sheetName val="횡배위치"/>
      <sheetName val="조명율"/>
      <sheetName val="Cost_bd-&quot;A&quot;"/>
      <sheetName val="TRE_TABLE"/>
      <sheetName val="사용자정의"/>
      <sheetName val="제품표준규격"/>
      <sheetName val="환율-LIBOR"/>
      <sheetName val="견적시담(송포2공구)"/>
      <sheetName val="출근부"/>
      <sheetName val="견적내역서"/>
      <sheetName val="견적접수"/>
      <sheetName val="오산갈곳"/>
      <sheetName val="#230,#235"/>
      <sheetName val="5공철탑검토표"/>
      <sheetName val="4공철탑검토"/>
      <sheetName val="설계내역(2001)"/>
      <sheetName val="5.정산서"/>
      <sheetName val="아파트 "/>
      <sheetName val="잡비"/>
      <sheetName val="전기일위목록"/>
      <sheetName val="SE-611"/>
      <sheetName val="1을"/>
      <sheetName val="장비당단가 (1)"/>
      <sheetName val="선로정수계산"/>
      <sheetName val="관세,통관수수료,운반비"/>
      <sheetName val="동원(3)"/>
      <sheetName val="경영혁신본부"/>
      <sheetName val="nomi "/>
      <sheetName val="현장"/>
      <sheetName val="3-1.CB"/>
      <sheetName val="MCC제원"/>
      <sheetName val="SUM (INQNO."/>
      <sheetName val="99.6"/>
      <sheetName val="자료(통합)"/>
      <sheetName val="대상공사(조달청)"/>
      <sheetName val="가시설단위수량"/>
      <sheetName val="토목변경"/>
      <sheetName val="집수정단"/>
      <sheetName val="총계"/>
      <sheetName val="FD"/>
      <sheetName val="99관저"/>
      <sheetName val="FB25JN"/>
      <sheetName val="NAI"/>
      <sheetName val="관람석제출"/>
      <sheetName val="노무"/>
      <sheetName val="시설C"/>
      <sheetName val="사진"/>
      <sheetName val="조직표"/>
      <sheetName val="2.내역서"/>
      <sheetName val="BOX 본체"/>
      <sheetName val="6.교좌면보강"/>
      <sheetName val="수로집계"/>
      <sheetName val="1차증가원가계산"/>
      <sheetName val="STORAGE"/>
      <sheetName val="TYPE-U800"/>
      <sheetName val="구동"/>
      <sheetName val="안정검토(온1)"/>
      <sheetName val="TOTAL인원"/>
      <sheetName val="Design Q'ty"/>
      <sheetName val="설계내"/>
      <sheetName val="조도계산(가로등NEW)"/>
      <sheetName val="L형옹벽측구"/>
      <sheetName val="MFAB"/>
      <sheetName val="MFRT"/>
      <sheetName val="MPKG"/>
      <sheetName val="MPRD"/>
      <sheetName val="간접경상비"/>
      <sheetName val="전기설계변경"/>
      <sheetName val="참조(2)"/>
      <sheetName val="BR.1(원)"/>
      <sheetName val="농로수량집계"/>
      <sheetName val="농로토공집계"/>
      <sheetName val="예산서(6)"/>
      <sheetName val="COMPRESSOR"/>
      <sheetName val="WIND-EQ"/>
      <sheetName val="견적업체"/>
      <sheetName val="AS복구"/>
      <sheetName val="중기터파기"/>
      <sheetName val="중기상차"/>
      <sheetName val="수문일1"/>
      <sheetName val="02 SLAB"/>
      <sheetName val="05 BOX"/>
      <sheetName val="---FAB#1업무일지---"/>
      <sheetName val="빙축열"/>
      <sheetName val="화재 탐지 설비"/>
      <sheetName val="영업소실적"/>
      <sheetName val="06_공정표"/>
      <sheetName val="D-3503"/>
      <sheetName val="물량산출근거"/>
      <sheetName val="FACTOR"/>
      <sheetName val="GRDBS"/>
      <sheetName val="EQT-ESTN"/>
      <sheetName val="전기품산출"/>
      <sheetName val="방음벽 기초 일반수량"/>
      <sheetName val="G.R300경비"/>
      <sheetName val="K1자재(3차등)"/>
      <sheetName val="____"/>
      <sheetName val="card1"/>
      <sheetName val="분석가정"/>
      <sheetName val="ATS단가"/>
      <sheetName val=" 내역"/>
      <sheetName val="순환펌프"/>
      <sheetName val="저수조"/>
      <sheetName val="급,배기팬"/>
      <sheetName val="급탕순환펌프"/>
      <sheetName val="적정심사"/>
      <sheetName val="4b Consolidated PL"/>
      <sheetName val="Proposal"/>
      <sheetName val="변수2"/>
      <sheetName val="저항"/>
      <sheetName val="Oper Amount"/>
      <sheetName val="DATA(BAC)"/>
      <sheetName val="주형지지보"/>
      <sheetName val="Data&amp;Result"/>
      <sheetName val="현황CODE"/>
      <sheetName val="손익현황"/>
      <sheetName val="PLAN_FEB97"/>
      <sheetName val="LAB"/>
      <sheetName val="노원열병합__건축공사기성내역서1"/>
      <sheetName val="전차선로_물량표1"/>
      <sheetName val="배수공_주요자재_집계표1"/>
      <sheetName val="조도계산서_(도서)"/>
      <sheetName val="입고장부_(4)"/>
      <sheetName val="IMP_(REACTOR)"/>
      <sheetName val="7_1유효폭"/>
      <sheetName val="5__차단기_용량계산"/>
      <sheetName val="도담구내_개소별_명세"/>
      <sheetName val="가로등제어반_설치공사(수량)"/>
      <sheetName val="E_P_T수량산출서"/>
      <sheetName val="단가표_"/>
      <sheetName val="3-1_CB"/>
      <sheetName val="설산1_나"/>
      <sheetName val="2F_회의실견적(5_14_일대)"/>
      <sheetName val="CHITIET_VL-NC-TT_-1p"/>
      <sheetName val="2월가격표-ESG-1월"/>
      <sheetName val="SPEC"/>
      <sheetName val="가설경비"/>
      <sheetName val="여흥"/>
      <sheetName val="Sheet16 (2)"/>
      <sheetName val="일반수량총괄"/>
      <sheetName val="통신부문노무임"/>
      <sheetName val="5. 설계명세서"/>
      <sheetName val="SELTDATA"/>
      <sheetName val="구리토평1전기"/>
      <sheetName val="지표"/>
      <sheetName val="교량하부공"/>
      <sheetName val="21301동"/>
      <sheetName val="공종별 집계"/>
      <sheetName val="Macro(전동기)"/>
      <sheetName val="횡배수관단위수량"/>
      <sheetName val="L형옹벽(key)"/>
      <sheetName val="가시설(TYPE-A)"/>
      <sheetName val="샘플표지"/>
      <sheetName val="총공사집계"/>
      <sheetName val="대가집계(1)"/>
      <sheetName val="대가집계"/>
      <sheetName val="집계(1)"/>
      <sheetName val="단가산출(1)"/>
      <sheetName val="물가"/>
      <sheetName val="대가표"/>
      <sheetName val="대가"/>
      <sheetName val="사토정산현황"/>
      <sheetName val="위치도"/>
      <sheetName val="사유서"/>
      <sheetName val="단가대비표(미첨부)"/>
      <sheetName val="토적표(길명리)"/>
      <sheetName val="사토(토사)"/>
      <sheetName val="사토(리핑)"/>
      <sheetName val="사토(발파)"/>
      <sheetName val="사토(발파) (2)"/>
      <sheetName val="운반거리표"/>
      <sheetName val="자금총괄"/>
      <sheetName val="현장별청구"/>
      <sheetName val="자금집행집계표"/>
      <sheetName val="장비비"/>
      <sheetName val="미불금청구내역(민)"/>
      <sheetName val="카메라"/>
      <sheetName val="카메라2"/>
      <sheetName val="1회"/>
      <sheetName val="1회분"/>
      <sheetName val="2회"/>
      <sheetName val="2회분"/>
      <sheetName val="3회"/>
      <sheetName val="3회분"/>
      <sheetName val="4회"/>
      <sheetName val="4회분"/>
      <sheetName val="5회"/>
      <sheetName val="5회분"/>
      <sheetName val="6회"/>
      <sheetName val="6회분"/>
      <sheetName val="회"/>
      <sheetName val="회분"/>
      <sheetName val="1~5회분"/>
      <sheetName val="현장별집행"/>
      <sheetName val="10월식대(직영)"/>
      <sheetName val="9월철근공"/>
      <sheetName val="10월철근공 "/>
      <sheetName val="9월목공 "/>
      <sheetName val="10월목공 "/>
      <sheetName val="10월식대"/>
      <sheetName val="11월식대"/>
      <sheetName val="식대(5회)"/>
      <sheetName val="자금총괄(민)"/>
      <sheetName val="현장별자금청구(10)"/>
      <sheetName val="현장별청구(민)"/>
      <sheetName val="자금청구집계표"/>
      <sheetName val="자금청구집계표(민)"/>
      <sheetName val="자금청구(민2)"/>
      <sheetName val="하도자기성고(갑)"/>
      <sheetName val="하도자기성고(을)"/>
      <sheetName val="기성청구서"/>
      <sheetName val="유류대"/>
      <sheetName val="중기가동"/>
      <sheetName val="미불금청구내역"/>
      <sheetName val="미불금(민)"/>
      <sheetName val="공사별 사정분석표-ㅌ"/>
      <sheetName val="자금청구내역"/>
      <sheetName val="자금청구서"/>
      <sheetName val="월기성검토서"/>
      <sheetName val="부대대비"/>
      <sheetName val="냉연집계"/>
      <sheetName val="2011년"/>
      <sheetName val="내역서(총)"/>
      <sheetName val="BOQ건축"/>
      <sheetName val="beam"/>
      <sheetName val="APT내역"/>
      <sheetName val="감가상각"/>
      <sheetName val="CI_GL Mapping"/>
      <sheetName val="3본사"/>
      <sheetName val="운영 비용(Infra)-원가"/>
      <sheetName val="금액집계"/>
      <sheetName val="평형공사비"/>
      <sheetName val="NEWDRAW"/>
      <sheetName val="영업.일"/>
      <sheetName val="매부산출"/>
      <sheetName val="현관"/>
      <sheetName val="WORKSHOP"/>
      <sheetName val="동해title"/>
      <sheetName val="예산M2"/>
      <sheetName val="기성내역서표지"/>
      <sheetName val="예산변경사항"/>
      <sheetName val="분양금할인"/>
      <sheetName val="충주"/>
      <sheetName val="제출내역 (2)"/>
      <sheetName val="영업.일1"/>
      <sheetName val="coll#"/>
      <sheetName val="CC Down load 0716"/>
      <sheetName val="경상비내역"/>
      <sheetName val="총요약서"/>
      <sheetName val="저"/>
      <sheetName val="일반관리비"/>
      <sheetName val="B"/>
      <sheetName val="1월"/>
      <sheetName val="사토(발파)_(2)"/>
      <sheetName val="10월철근공_"/>
      <sheetName val="9월목공_"/>
      <sheetName val="10월목공_"/>
      <sheetName val="공사별_사정분석표-ㅌ"/>
      <sheetName val="Project_Brief"/>
      <sheetName val="CI_GL_Mapping"/>
      <sheetName val="운영_비용(Infra)-원가"/>
      <sheetName val="최초침전지집계표"/>
      <sheetName val="Macro1 (2)"/>
      <sheetName val="건축원가계산서"/>
      <sheetName val="중간부"/>
      <sheetName val="01후반노무비"/>
      <sheetName val="3BL공동구_수량3"/>
      <sheetName val="준검_내역서2"/>
      <sheetName val="3_공통공사대비2"/>
      <sheetName val="방배동내역_(총괄)2"/>
      <sheetName val="9_정착구_보강2"/>
      <sheetName val="Sheet1_(2)2"/>
      <sheetName val="배관배선_단가조사2"/>
      <sheetName val="전선_및_전선관2"/>
      <sheetName val="6PILE__(돌출)2"/>
      <sheetName val="상_부2"/>
      <sheetName val="환경기계공정표_(3)2"/>
      <sheetName val="1차_내역서2"/>
      <sheetName val="배수공_시멘트_및_골재량_산출2"/>
      <sheetName val="96보완계획7_122"/>
      <sheetName val="청_구2"/>
      <sheetName val="단가_및_재료비2"/>
      <sheetName val="사__업__비__수__지__예__산__서2"/>
      <sheetName val="단가_(2)2"/>
      <sheetName val="8_PILE__(돌출)2"/>
      <sheetName val="DATA_입력란2"/>
      <sheetName val="1__설계조건_2_단면가정_3__하중계산2"/>
      <sheetName val="내역서_(2)1"/>
      <sheetName val="Customer_Databas2"/>
      <sheetName val="1_설계조건2"/>
      <sheetName val="Sheet2_(2)2"/>
      <sheetName val="단양_00_아파트-세부내역1"/>
      <sheetName val="BSD_(2)2"/>
      <sheetName val="1_수인터널2"/>
      <sheetName val="PROJECT_BRIEF(EX_NEW)2"/>
      <sheetName val="Site_Expenses2"/>
      <sheetName val="내역서1999_8최종2"/>
      <sheetName val="11_1_단면hwp1"/>
      <sheetName val="옹벽공_수량집계표2"/>
      <sheetName val="7_PILE__(돌출)2"/>
      <sheetName val="A-8_PD(도로중앙)2"/>
      <sheetName val="공사비_증감_내역서2"/>
      <sheetName val="Ⅴ-2_공종별내역1"/>
      <sheetName val="토공(우물통,기타)_1"/>
      <sheetName val="표지_(2)1"/>
      <sheetName val="06_일위대가목록1"/>
      <sheetName val="4_내진설계1"/>
      <sheetName val="_ｹ-ﾌﾞﾙ1"/>
      <sheetName val="노임단가_(2)1"/>
      <sheetName val="단면_(2)1"/>
      <sheetName val="플랜트_설치1"/>
      <sheetName val="지구_리스트1"/>
      <sheetName val="1000_DB구축_부표1"/>
      <sheetName val="효성CB_1P기초1"/>
      <sheetName val="하도급_검토1"/>
      <sheetName val="3_하중계산1"/>
      <sheetName val="_상부공통집계(총괄)1"/>
      <sheetName val="1_설계기준2"/>
      <sheetName val="1_CB2"/>
      <sheetName val="Flaer_Area2"/>
      <sheetName val="건축내역서_(경제상무실)2"/>
      <sheetName val="설내역서_2"/>
      <sheetName val="단_box1"/>
      <sheetName val="4_2_1_마루높이_검토1"/>
      <sheetName val="2-1__경관조명_내역총괄표1"/>
      <sheetName val="중강당_내역1"/>
      <sheetName val="1_우편집중내역서1"/>
      <sheetName val="전_기1"/>
      <sheetName val="총_원가계산1"/>
      <sheetName val="돌담교_상부수량2"/>
      <sheetName val="지장물_철거_물량_산출서1"/>
      <sheetName val="HRSG_SMALL072201"/>
      <sheetName val="인건비_1"/>
      <sheetName val="8_석축단위(H=1_5M)1"/>
      <sheetName val="단가산출서_(2)"/>
      <sheetName val="3_하중산정4_지지력1"/>
      <sheetName val="아파트_내역1"/>
      <sheetName val="노임_및_중기단가1"/>
      <sheetName val="내역서_2"/>
      <sheetName val="내역서_제출1"/>
      <sheetName val="설명서_1"/>
      <sheetName val="2_대외공문1"/>
      <sheetName val="1_RAMP-A"/>
      <sheetName val="별표_1"/>
      <sheetName val="2_관대집계표"/>
      <sheetName val="S_중기사용료"/>
      <sheetName val="형식_-_1-2-3"/>
      <sheetName val="4_공통갑지"/>
      <sheetName val="ESC_(공정표기준)"/>
      <sheetName val="중기조종사_단위단가"/>
      <sheetName val="역T형옹벽(3_0)"/>
      <sheetName val="간지03_)"/>
      <sheetName val="1_레미콘"/>
      <sheetName val="2_관집계"/>
      <sheetName val="3_제수밸브"/>
      <sheetName val="4_각종주철제"/>
      <sheetName val="5_유량계"/>
      <sheetName val="1_골재집계"/>
      <sheetName val="2_철근집계"/>
      <sheetName val="3_관세척"/>
      <sheetName val="4_분기관"/>
      <sheetName val="상수공_토공집계표"/>
      <sheetName val="STEEL_BOX_단면설계(SEC_8)"/>
      <sheetName val="신규_수주분(사용자_정의)1"/>
      <sheetName val="plan&amp;section_of_foundation2"/>
      <sheetName val="pile_bearing_capa_&amp;_arrenge1"/>
      <sheetName val="design_load2"/>
      <sheetName val="working_load_at_the_btm_ft_2"/>
      <sheetName val="stability_check2"/>
      <sheetName val="design_criteria2"/>
      <sheetName val="COMPARISON_TABLE1"/>
      <sheetName val="crude_SLAB_RE-bar1"/>
      <sheetName val="CRUDE_RE-bar1"/>
      <sheetName val="2_입력sheet1"/>
      <sheetName val="(3_품질관리_시험_총괄표)1"/>
      <sheetName val="2_가정단면1"/>
      <sheetName val="Pier_31"/>
      <sheetName val="수량산출서_갑지1"/>
      <sheetName val="1062-X방향_1"/>
      <sheetName val="표__지1"/>
      <sheetName val="BOX(1_5X1_5)1"/>
      <sheetName val="1_2_1_마루높이결정1"/>
      <sheetName val="단면__2_1"/>
      <sheetName val="Dike_for_49T03_&amp;_49T041"/>
      <sheetName val="Dike_for_49T02,_05~07,_19_(1)1"/>
      <sheetName val="_냉각수펌프1"/>
      <sheetName val="ENE-CAL_11"/>
      <sheetName val="ITB_COST1"/>
      <sheetName val="2011_(4)1"/>
      <sheetName val="설계기준_및_하중계산1"/>
      <sheetName val="11_자재단가1"/>
      <sheetName val="PAD_TR보호대기초1"/>
      <sheetName val="각사별공사비분개_1"/>
      <sheetName val="역T형(H=6_0)_(2)1"/>
      <sheetName val="2_토목공사1"/>
      <sheetName val="AS포장복구_1"/>
      <sheetName val="개별직종노임단가(2003_9)1"/>
      <sheetName val="3련_BOX1"/>
      <sheetName val="내역-_CCTV1"/>
      <sheetName val="EQUIP_LIST1"/>
      <sheetName val="실행내역(10_13)1"/>
      <sheetName val="기존건물_깨기원단위1"/>
      <sheetName val="철근량_산정1"/>
      <sheetName val="노_표-조1"/>
      <sheetName val="슬래브_-연속(3경간)1"/>
      <sheetName val="4_2유효폭의_계산1"/>
      <sheetName val="참여현황_(직원)1"/>
      <sheetName val="유효폭의_계산"/>
      <sheetName val="기초입력_DATA"/>
      <sheetName val="2000_05"/>
      <sheetName val="99노임단"/>
      <sheetName val="CABLE_SIZE-1"/>
      <sheetName val="1__총괄_집계표"/>
      <sheetName val="본선_토공_분배표"/>
      <sheetName val="Requirement(Work_Crew)"/>
      <sheetName val="나_설계조건"/>
      <sheetName val="5_장비(안)"/>
      <sheetName val="2_건축"/>
      <sheetName val="3_2주형지지보"/>
      <sheetName val="C_배수관공"/>
      <sheetName val="1_취수장"/>
      <sheetName val="실행내역서_"/>
      <sheetName val="작업_반복"/>
      <sheetName val="하도급Ć_x0000__x0000_"/>
      <sheetName val=" 갑  지 "/>
      <sheetName val="3_공통공사_x0000_庘"/>
      <sheetName val="노䀜"/>
      <sheetName val="노飔"/>
      <sheetName val="노뛰"/>
      <sheetName val="___________hb___1_____________2"/>
      <sheetName val="우배수"/>
      <sheetName val="포장(수량)-관로부"/>
      <sheetName val="수목데이타"/>
      <sheetName val="FORM-0"/>
      <sheetName val="BM"/>
      <sheetName val="Bldg Brkdown"/>
      <sheetName val="교대"/>
      <sheetName val="Elec LG"/>
      <sheetName val="TOYO"/>
      <sheetName val="D_MUC"/>
      <sheetName val="Cst Pkg-Eden"/>
      <sheetName val="보고"/>
      <sheetName val="5.2코핑"/>
      <sheetName val="입력그림"/>
      <sheetName val="Ⅶ-2.현장경비산출"/>
      <sheetName val="토질조사"/>
      <sheetName val="CODE(2)"/>
      <sheetName val="★도급내역"/>
      <sheetName val="2_단면ﾈȋ"/>
      <sheetName val="keyword"/>
      <sheetName val="배수공_시멘트_및_골재량__x0000_辴"/>
      <sheetName val="그레이더"/>
      <sheetName val="조사금액"/>
      <sheetName val="토공대비"/>
      <sheetName val="철콘대비"/>
      <sheetName val="견적토갑"/>
      <sheetName val="견적토공(경동)"/>
      <sheetName val="견적철갑"/>
      <sheetName val="견적철콘(경동)"/>
      <sheetName val="하도급사항"/>
      <sheetName val="하도급사항(빈)"/>
      <sheetName val="내역 (7)"/>
      <sheetName val="내역 (3)"/>
      <sheetName val="견적토공"/>
      <sheetName val="견적철콘"/>
      <sheetName val="키스톤옹벽"/>
      <sheetName val="파일공,가시설"/>
      <sheetName val="강교설치"/>
      <sheetName val="안전시설공"/>
      <sheetName val="내역 (4)"/>
      <sheetName val="내역 (5)"/>
      <sheetName val="증감내용"/>
      <sheetName val="JJ"/>
      <sheetName val="밀양(투찰)"/>
      <sheetName val="총공사내역서"/>
      <sheetName val="3차토목내역"/>
      <sheetName val="기본자료"/>
      <sheetName val="매원개착터널총괄"/>
      <sheetName val="공정분류"/>
      <sheetName val="일H35Y4"/>
      <sheetName val="공사설계서"/>
      <sheetName val="3국민주택채권_부동산등기"/>
      <sheetName val="상부집계표"/>
      <sheetName val="관급"/>
      <sheetName val="초기화면1"/>
      <sheetName val="archi(본사)"/>
      <sheetName val="유별자산배수"/>
      <sheetName val="2.2.2입적표"/>
      <sheetName val="11-1.주택공급(공공분양,공공임대)"/>
      <sheetName val="11-2.국민임대"/>
      <sheetName val="5-1.취득(간선정리)"/>
      <sheetName val="11-3.분양전환"/>
      <sheetName val="11-4.상가"/>
      <sheetName val="7-1.토지공급"/>
      <sheetName val="BOX복구단위수량"/>
      <sheetName val="SR97-1"/>
      <sheetName val="건설기술표준원"/>
      <sheetName val="건축내역(동해조인)"/>
      <sheetName val="별표집계"/>
      <sheetName val="2)관접합"/>
      <sheetName val="부대공수량산출"/>
      <sheetName val="unitx_x0000__x0000__x0000_"/>
      <sheetName val="공수관리"/>
      <sheetName val="작업지시"/>
      <sheetName val="하부철근수량"/>
      <sheetName val="물건조서"/>
      <sheetName val="사기성 (2)"/>
      <sheetName val="공사예산하조서(O.K)"/>
      <sheetName val="수정시산표"/>
      <sheetName val="1.시험비"/>
      <sheetName val="지급어음(일별)"/>
      <sheetName val="___________hb___1_____________3"/>
      <sheetName val="건물"/>
      <sheetName val="15 문제점"/>
      <sheetName val="Summary Sheets"/>
      <sheetName val="입력데이타"/>
      <sheetName val="도로경계ꆾᶩ"/>
      <sheetName val="3_공통공사_x0000__x0000_"/>
      <sheetName val="용수간선"/>
      <sheetName val="각형우수맨홀"/>
      <sheetName val="신고분기설정참고"/>
      <sheetName val="건축원가"/>
      <sheetName val="공종별예산조서"/>
      <sheetName val="공종별 집계표"/>
      <sheetName val="11.인공산출"/>
      <sheetName val="6.일위대가목록"/>
      <sheetName val="회사정보"/>
      <sheetName val="PARAMETER"/>
      <sheetName val="조건입력"/>
      <sheetName val="조건입력(2)"/>
      <sheetName val="장비선정"/>
      <sheetName val="1호인버트수량"/>
      <sheetName val="석축설면"/>
      <sheetName val="문10"/>
      <sheetName val="(당"/>
      <sheetName val="4.장비손료"/>
      <sheetName val="배관배선__x0000__x0000_Ԁ_x0000_"/>
      <sheetName val="내역서을지"/>
      <sheetName val="일위대가9803.xls"/>
      <sheetName val="기준"/>
      <sheetName val="상반기손익차2총괄"/>
      <sheetName val="아주기계"/>
      <sheetName val="대림산업"/>
      <sheetName val="3_2_집기비품교체주기"/>
      <sheetName val="공사현황표"/>
      <sheetName val="1차 매출원가"/>
      <sheetName val="내역서(우)"/>
      <sheetName val="조"/>
      <sheetName val="변실"/>
      <sheetName val="이음부"/>
      <sheetName val="배수개거"/>
      <sheetName val="종배수관"/>
      <sheetName val="주소록2000(전화번호부)"/>
      <sheetName val="중간간지 (2)"/>
      <sheetName val="기초수량산출서"/>
      <sheetName val="피벗테이블데이터분석"/>
      <sheetName val="특수기호강도거푸집"/>
      <sheetName val=" 안전관리비 작성(협력사용).xlsx"/>
      <sheetName val="99노임단_x005f_x0007_"/>
      <sheetName val="sand토적"/>
      <sheetName val="WELDING"/>
      <sheetName val="범한여행"/>
      <sheetName val="D7(1)"/>
      <sheetName val="조선용암면"/>
      <sheetName val="2__x0000__x0000__x0000__x0000_"/>
      <sheetName val="슬래브일반"/>
      <sheetName val="산출근거-배전"/>
      <sheetName val="계획금액"/>
      <sheetName val="분석대장"/>
      <sheetName val="base"/>
      <sheetName val="가스내역서"/>
      <sheetName val="내역서-토목"/>
      <sheetName val="2__x0000__x0000_Ԁ_x0000_"/>
      <sheetName val="재료할증"/>
      <sheetName val="48전력선로일위"/>
      <sheetName val="율촌법률사무소2내역"/>
      <sheetName val="원가계산서구조조정"/>
      <sheetName val="AIR SHOWER(3인용)"/>
      <sheetName val="기타 정보통신공사"/>
      <sheetName val="노임,기계경비"/>
      <sheetName val="재료단가"/>
      <sheetName val="기존단가 (2)"/>
      <sheetName val="우수공,맨홀,집수정"/>
      <sheetName val="일위-1"/>
      <sheetName val="중기근거"/>
      <sheetName val="특별땅고르기"/>
      <sheetName val="노무비명세서"/>
      <sheetName val="교수설계"/>
      <sheetName val="국도접속 차도부수량"/>
      <sheetName val="암거날개벽"/>
      <sheetName val="연결관수량 (2)"/>
      <sheetName val="사다리"/>
      <sheetName val="철집"/>
      <sheetName val="앵커(3안)"/>
      <sheetName val="차압계산"/>
      <sheetName val="봉방동근생"/>
      <sheetName val="CALCULATION"/>
      <sheetName val="상수도토공집계표"/>
      <sheetName val="1.수량집계"/>
      <sheetName val="알맹이"/>
      <sheetName val="수습"/>
      <sheetName val="40총괄"/>
      <sheetName val="40집계"/>
      <sheetName val="영창26"/>
      <sheetName val="산출근거1"/>
      <sheetName val="대전(세창동)"/>
      <sheetName val="주차장(T4)"/>
      <sheetName val="공사직종별노임"/>
      <sheetName val="라멘수량"/>
      <sheetName val="면적산출근거(실측)"/>
      <sheetName val="내역기준"/>
      <sheetName val="변경내역"/>
      <sheetName val="포장공사"/>
      <sheetName val="토공집계(rp)"/>
      <sheetName val="입상내역"/>
      <sheetName val="FAB4생산"/>
      <sheetName val="직원자료입력"/>
      <sheetName val="환경보전비B"/>
      <sheetName val="가옥철거(지장물조서)"/>
      <sheetName val="도근좌표"/>
      <sheetName val="보도공제면적"/>
      <sheetName val="계약서"/>
      <sheetName val="수량산출표"/>
      <sheetName val="자재일람"/>
      <sheetName val="1호토공"/>
      <sheetName val="증감대비표"/>
      <sheetName val="4.하중산정"/>
      <sheetName val="종배수관설치현황"/>
      <sheetName val="집계표(용역원실배기)"/>
      <sheetName val="실정보사유서"/>
      <sheetName val="원가계산서 과기원"/>
      <sheetName val="0.내역서  갑지"/>
      <sheetName val="1.내역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검사원"/>
      <sheetName val="주공 갑지"/>
      <sheetName val="3-구교-오리지날"/>
      <sheetName val="단가(자재)"/>
      <sheetName val="단가(노임)"/>
      <sheetName val="기초목록"/>
      <sheetName val="자재단가_사급"/>
      <sheetName val="중기적산목록"/>
      <sheetName val="1.토공"/>
      <sheetName val="01노임적용기준"/>
      <sheetName val="철근총괄집계표"/>
      <sheetName val="실행예산-변경분"/>
      <sheetName val="DK-KH"/>
      <sheetName val="NNgung"/>
      <sheetName val="SPL4"/>
      <sheetName val="BIDDING-SUM"/>
      <sheetName val="Cash2"/>
      <sheetName val="발안전력구"/>
      <sheetName val="차선도색수량집계"/>
      <sheetName val="시중노임"/>
      <sheetName val="신평리_권리자명부"/>
      <sheetName val="추정공사비_산출내역1_xlsx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IMPEADENCE_MAP_취수장"/>
      <sheetName val="일위대가_호표_(계약)"/>
      <sheetName val="2__공원조도"/>
      <sheetName val="대3류_"/>
      <sheetName val="건설사업관리_공제요율"/>
      <sheetName val="건설공사_감리원_배치기준"/>
      <sheetName val="책임감리_공제요율"/>
      <sheetName val="1~9_하중계산"/>
      <sheetName val="_"/>
      <sheetName val="개비온_단위"/>
      <sheetName val="내역서_(변경단가)"/>
      <sheetName val="5_2_6~7공사요율"/>
      <sheetName val="구조해석"/>
      <sheetName val="산출서"/>
      <sheetName val="선금급신청서"/>
      <sheetName val="FRP PIPING 일위대가"/>
      <sheetName val="배합비(99-05-25)"/>
      <sheetName val="Field2"/>
      <sheetName val="Field1"/>
      <sheetName val="150227 Master"/>
      <sheetName val="ANCHOR1단"/>
      <sheetName val="시설장비"/>
      <sheetName val="토공사(흙막이)"/>
      <sheetName val="현장조사"/>
      <sheetName val="배수공_시멘트_및_골재량_"/>
      <sheetName val="배관배선_"/>
      <sheetName val="설비비4"/>
      <sheetName val="(당평)자_x0000_"/>
      <sheetName val="(당평)자ꙭ"/>
      <sheetName val="식자재사용량(4월20일)"/>
      <sheetName val="1ၒ_x0000_"/>
      <sheetName val="총괄집계표(통합)"/>
      <sheetName val="일식견적목록표"/>
      <sheetName val="합계"/>
      <sheetName val="공기압축기실"/>
      <sheetName val="6월 출고 일일보고"/>
      <sheetName val="기성부분 내역집계표-기계공사"/>
      <sheetName val="하도급원가계산총괄표(식재)"/>
      <sheetName val="목차_"/>
      <sheetName val="4__주형설계"/>
      <sheetName val="세골재__T2_변경_현황"/>
      <sheetName val="0_단가"/>
      <sheetName val="8설7발"/>
      <sheetName val="제수변 수량집계표(보통)"/>
      <sheetName val="현장설명"/>
      <sheetName val="중간"/>
      <sheetName val="수량분배표"/>
      <sheetName val="지역"/>
      <sheetName val="7-1.인건비"/>
      <sheetName val="건축공사집계"/>
      <sheetName val="7급줄떼공"/>
      <sheetName val="노면표지 수량"/>
      <sheetName val="토공사"/>
      <sheetName val="DATA 입력부"/>
      <sheetName val="1Month+Sheet2!"/>
      <sheetName val="내역서(중수)"/>
      <sheetName val="접합수량(피벗)"/>
      <sheetName val="지하"/>
      <sheetName val="당정동공통이수"/>
      <sheetName val="당정동경상이수"/>
      <sheetName val="양수장(기계)"/>
      <sheetName val="전기내역"/>
      <sheetName val="단가파주4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Toolbox"/>
      <sheetName val="(C)원내역"/>
      <sheetName val="Eq. Mobilization"/>
      <sheetName val="전동기"/>
      <sheetName val="노면표시단위수량(안전지대및노상장애물)"/>
      <sheetName val="노면표시단위수량(방향및방면지시)"/>
      <sheetName val="노면표시단위수량(문자및기타기호)"/>
      <sheetName val="노면표시단위수량(차선)"/>
      <sheetName val="노면표시단위수량(횡단보도)"/>
      <sheetName val="옥외등신설"/>
      <sheetName val="저케CV22신설"/>
      <sheetName val="저케CV38신설"/>
      <sheetName val="저케CV8신설"/>
      <sheetName val="접지3종"/>
      <sheetName val="1단계 (2)"/>
      <sheetName val="(1)본선수량집계"/>
      <sheetName val="기초도면제작"/>
      <sheetName val="기본파일"/>
      <sheetName val="일위총괄"/>
      <sheetName val="신림자금"/>
      <sheetName val="직접노무"/>
      <sheetName val="직접재료"/>
      <sheetName val="오수공수량집계표"/>
      <sheetName val="지하시설물작성"/>
      <sheetName val="자재집계 (2)"/>
      <sheetName val="제경비산출서"/>
      <sheetName val="환경평가"/>
      <sheetName val="인구"/>
      <sheetName val="인공산출"/>
      <sheetName val="정거장 설계조건"/>
      <sheetName val="load"/>
      <sheetName val="원"/>
      <sheetName val="교통안전시설집계표"/>
      <sheetName val="#4 PSV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토목내역서_(도급단가)"/>
      <sheetName val="내역_ver1_0"/>
      <sheetName val="RAMP_단면(R2)"/>
      <sheetName val="바닥판의_설계"/>
      <sheetName val="노무비_근거"/>
      <sheetName val="_총괄표"/>
      <sheetName val="토공_total"/>
      <sheetName val="암거_제원표"/>
      <sheetName val="암거_제원표-1단계"/>
      <sheetName val="AIR_SHOWER(3인용)"/>
      <sheetName val="시간당중기사용료"/>
      <sheetName val="asd"/>
      <sheetName val="안양동교 1안"/>
      <sheetName val="진입로 지세할증산출(다사분기)"/>
      <sheetName val=" FURNACE현설"/>
      <sheetName val="물푸기"/>
      <sheetName val="eq_data"/>
      <sheetName val="실행(1)"/>
      <sheetName val="C3"/>
      <sheetName val="유림콘도"/>
      <sheetName val="SHEET"/>
      <sheetName val="직종표"/>
      <sheetName val="인원배치"/>
      <sheetName val="선수금"/>
      <sheetName val="부하자료"/>
      <sheetName val="Manmonth(입력)"/>
      <sheetName val="집"/>
      <sheetName val="총괄BOQ"/>
      <sheetName val="16-1"/>
      <sheetName val="인입관수량총괄"/>
      <sheetName val="집 계 표"/>
      <sheetName val="내역서1"/>
      <sheetName val="직접경비호표"/>
      <sheetName val="1공구원가계산서"/>
      <sheetName val="5사남"/>
      <sheetName val="기초수량자료"/>
      <sheetName val="노임DB"/>
      <sheetName val="노임자재단가"/>
      <sheetName val="내역서(도급)"/>
      <sheetName val="BS2"/>
      <sheetName val="1.견적보고서"/>
      <sheetName val="검사원"/>
      <sheetName val="준공조서갑지"/>
      <sheetName val="경율산정.XLS"/>
      <sheetName val="GT 1050x650"/>
      <sheetName val="지역별수출"/>
      <sheetName val="효동종합건설(주)"/>
      <sheetName val="공사비예"/>
      <sheetName val="6.간접공사비 外"/>
      <sheetName val="RE9604"/>
      <sheetName val="토목-물가"/>
      <sheetName val="산출서양식01"/>
      <sheetName val="일용노무비지급명세서(7)"/>
      <sheetName val="중기가동(7)"/>
      <sheetName val="Detail"/>
      <sheetName val="유입량"/>
      <sheetName val="직접재료비데이타"/>
      <sheetName val="부대단위수량"/>
      <sheetName val="조경수목"/>
      <sheetName val="퇴직공제부금"/>
      <sheetName val="평균노임"/>
      <sheetName val="기본가정"/>
      <sheetName val="기별(종합)"/>
      <sheetName val="참조 (2)"/>
      <sheetName val="지장물조서"/>
      <sheetName val="1공구 건정토건 토공"/>
      <sheetName val="발주참고#"/>
      <sheetName val="기준단가현황"/>
      <sheetName val="공사개요(입력)"/>
      <sheetName val="마스터"/>
      <sheetName val="출자한도"/>
      <sheetName val="산출근거(수정)"/>
      <sheetName val="간접비 총괄표"/>
      <sheetName val="옥외외등집계표"/>
      <sheetName val="1안"/>
      <sheetName val="2004일위대가"/>
      <sheetName val="일용노임단가"/>
      <sheetName val="기본사항"/>
      <sheetName val="터파기_x0000__x0000_료"/>
      <sheetName val="출력표-본사"/>
      <sheetName val="기계경비집계"/>
      <sheetName val="단가산출 (2)"/>
      <sheetName val="설비비3"/>
      <sheetName val="본실행경비"/>
      <sheetName val="건축일"/>
      <sheetName val="수납장배치도"/>
      <sheetName val="울산자금"/>
      <sheetName val="현관비DATA"/>
      <sheetName val="2@ BOX"/>
      <sheetName val="DB구축"/>
      <sheetName val="배수관토공"/>
      <sheetName val="맨홀접합조서"/>
      <sheetName val="TOTAL3"/>
      <sheetName val="2월 노임대장"/>
      <sheetName val="강관 및 부속"/>
      <sheetName val="REACTION(USE평시)"/>
      <sheetName val="REACTION(USD지진시)"/>
      <sheetName val="배력철근"/>
      <sheetName val="소분류목록"/>
      <sheetName val="Output"/>
      <sheetName val="기자재수량"/>
      <sheetName val="48일위"/>
      <sheetName val="타공종포장공제집계표"/>
      <sheetName val="공틀공사"/>
      <sheetName val="5-3.지급자재수불현황"/>
      <sheetName val="유리"/>
      <sheetName val="공통"/>
      <sheetName val="옹벽1"/>
      <sheetName val="건축(을)"/>
      <sheetName val="조직"/>
      <sheetName val="중기목록"/>
      <sheetName val="설치자재"/>
      <sheetName val="단중"/>
      <sheetName val="산근1"/>
      <sheetName val="L집(수평부)"/>
      <sheetName val="L집(성토부)"/>
      <sheetName val="비탈면보호공수량산출"/>
      <sheetName val="STAND20"/>
      <sheetName val="기성부분액내역서(국고)"/>
      <sheetName val="관로수량총괄집계표"/>
      <sheetName val="준공정산보고서"/>
      <sheetName val="부대"/>
      <sheetName val="도로구조물산근"/>
      <sheetName val="우수맨홀 수량 및 높이 집계"/>
      <sheetName val="우수맨홀(차도측2호)"/>
      <sheetName val="특2호각형맨홀(차도측)"/>
      <sheetName val="특3호각형맨홀(차도측)"/>
      <sheetName val="특4호각형맨홀(차도측)"/>
      <sheetName val="우수맨홀(보도측2호)"/>
      <sheetName val="특2호각형맨홀(보도측)"/>
      <sheetName val="암거맨홀(차도측)"/>
      <sheetName val="터파기"/>
      <sheetName val="FPA"/>
      <sheetName val="순수개발"/>
      <sheetName val="자단"/>
      <sheetName val="L_RPTB~1"/>
      <sheetName val="견적기준"/>
      <sheetName val="E총"/>
      <sheetName val="SKETCH"/>
      <sheetName val="내역(중앙)"/>
      <sheetName val="내역(창신)"/>
      <sheetName val="건축토목내역"/>
      <sheetName val="기타_정보통신공사"/>
      <sheetName val="단가산출_(2)"/>
      <sheetName val="A1"/>
      <sheetName val="터파기_x005f_x0000__x005f_x0000_료"/>
      <sheetName val="보완토적"/>
      <sheetName val="설계변경내역서"/>
      <sheetName val="공사내역(2003년)"/>
      <sheetName val="CCS"/>
      <sheetName val="역T형옹벽단위수량"/>
      <sheetName val="슬래브(PF)(하류)"/>
      <sheetName val="본공사"/>
      <sheetName val="수로교"/>
      <sheetName val="지수적용공사비내역서"/>
      <sheetName val="가설공사"/>
      <sheetName val="심사"/>
      <sheetName val="현금및현금등가물1"/>
      <sheetName val="지장물총괄표"/>
      <sheetName val="BG"/>
      <sheetName val="7월천안현장 집계표"/>
      <sheetName val="장비.자재"/>
      <sheetName val="장비명세서"/>
      <sheetName val=" 노무집계"/>
      <sheetName val="일용노무비"/>
      <sheetName val="Multi-dims"/>
      <sheetName val="2.단면가정 "/>
      <sheetName val="제수"/>
      <sheetName val="252K444"/>
      <sheetName val="수문보고"/>
      <sheetName val="6.단면검토"/>
      <sheetName val="dnc4"/>
      <sheetName val="D-철근총괄"/>
      <sheetName val="PAINT (2)"/>
      <sheetName val="노임단가기준"/>
      <sheetName val="암거공"/>
      <sheetName val="성곽내역서"/>
      <sheetName val="수로교총재료집계"/>
      <sheetName val="자재단가대비표"/>
      <sheetName val="Bìa"/>
      <sheetName val="Bảng KLHT"/>
      <sheetName val="RC WORK"/>
      <sheetName val="2_2_S-Curve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Thuc_thanh"/>
      <sheetName val="D&amp;W_def_"/>
      <sheetName val="4-Lane_bridge"/>
      <sheetName val="PKKK"/>
      <sheetName val="Kính"/>
      <sheetName val="Bảng Phân Tích Chi Phí"/>
      <sheetName val="AILC004"/>
      <sheetName val="STRA2"/>
      <sheetName val="단가산출총괄표"/>
      <sheetName val="BOX"/>
      <sheetName val="1.폐기물집계표"/>
      <sheetName val="CAUDIT"/>
      <sheetName val="MTP"/>
      <sheetName val="Gia VL,NC,M"/>
      <sheetName val="Phan chung"/>
      <sheetName val="Names"/>
      <sheetName val="Tom tat gia du thau"/>
      <sheetName val="1_MV"/>
      <sheetName val="MTC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Earthwork"/>
      <sheetName val="CFS3"/>
      <sheetName val="SITE-E"/>
      <sheetName val="计算稿"/>
      <sheetName val="EQUIP-H"/>
      <sheetName val="내역서(토목)"/>
      <sheetName val="판"/>
      <sheetName val="5지구단위"/>
      <sheetName val="배수공BOQ"/>
      <sheetName val="1.일반수량산출근거"/>
      <sheetName val="공사계약현황"/>
      <sheetName val="97 사업추정(WEKI)"/>
      <sheetName val="RCMinput"/>
      <sheetName val="일반수량산출"/>
      <sheetName val="노임단가표"/>
      <sheetName val="총정리"/>
      <sheetName val="간이(갑)"/>
      <sheetName val="산출3-유도등"/>
      <sheetName val="산출2-동력"/>
      <sheetName val="산출2-피뢰침"/>
      <sheetName val="검측감리공제요율"/>
      <sheetName val="시공감리공제요율"/>
      <sheetName val="책임감리공제요율"/>
      <sheetName val="가로등"/>
      <sheetName val="단위집계표"/>
      <sheetName val="15-2)VE제안서(유형3)"/>
      <sheetName val="설계서(동안동)"/>
      <sheetName val="대창토공"/>
      <sheetName val="노임단가(직종번호 순)"/>
      <sheetName val="과거자료"/>
      <sheetName val="공사일위대가"/>
      <sheetName val="포장수량"/>
      <sheetName val="산출서-1"/>
      <sheetName val="산출서-수식"/>
      <sheetName val="상부수량"/>
      <sheetName val="시설국장자료"/>
      <sheetName val="산출집계표"/>
      <sheetName val="참조자료"/>
      <sheetName val="출력"/>
      <sheetName val="근로자명단"/>
      <sheetName val="기계경비산출기준"/>
      <sheetName val="기계경비목록"/>
      <sheetName val="건설기계가격1"/>
      <sheetName val="회사기초자료"/>
      <sheetName val="횡배수관수량집계"/>
      <sheetName val="횡배수관기초"/>
      <sheetName val="수량산출(음암)"/>
      <sheetName val="내역(포장)"/>
      <sheetName val="직접비"/>
      <sheetName val="48수량"/>
      <sheetName val="22수량"/>
      <sheetName val="49일위"/>
      <sheetName val="22일위"/>
      <sheetName val="49수량"/>
      <sheetName val="노임목록"/>
      <sheetName val="01 Summary"/>
      <sheetName val="CW,HW,NW"/>
      <sheetName val="SAN"/>
      <sheetName val="03 Rev.Log"/>
      <sheetName val="설비(제출)"/>
      <sheetName val="친환경주택"/>
      <sheetName val="식재(예송)"/>
      <sheetName val="산업"/>
      <sheetName val="Lr"/>
      <sheetName val="주요자재집계"/>
      <sheetName val="6.7현장운영"/>
      <sheetName val="건설기계"/>
      <sheetName val="결재란"/>
      <sheetName val="2.견적조건 정보"/>
      <sheetName val="공간분류체계"/>
      <sheetName val="부위별항목"/>
      <sheetName val="영향요인"/>
      <sheetName val="동일대내"/>
      <sheetName val="1호맨홀수량산출"/>
      <sheetName val="2.재료비"/>
      <sheetName val="12.보오링"/>
      <sheetName val="18.공내수압탄성자연"/>
      <sheetName val="NN"/>
      <sheetName val="매인"/>
      <sheetName val="97(US,EP,PCT,KR)"/>
      <sheetName val="공사요율"/>
      <sheetName val="PIER토수량"/>
      <sheetName val="궤도연장(종합)"/>
      <sheetName val="궤도연장(2단계)"/>
      <sheetName val="궤도연장(1단계)"/>
      <sheetName val="궤도부설연장1단계"/>
      <sheetName val="슬래브일반(포항방향 B=12.3m)"/>
      <sheetName val="토량산출서"/>
      <sheetName val="차도,토사-150"/>
      <sheetName val="차도,풍화암-150"/>
      <sheetName val="차도,발파암-150"/>
      <sheetName val="차도,토사-200"/>
      <sheetName val="차도,풍화암-200"/>
      <sheetName val="차도,발파암-200"/>
      <sheetName val="차도,토사-300"/>
      <sheetName val="차도,풍화암-300"/>
      <sheetName val="차도,발파암-300"/>
      <sheetName val="차도,토사-400"/>
      <sheetName val="차도,풍화암-400"/>
      <sheetName val="차도,발파암-400"/>
      <sheetName val="상수관연장조서"/>
      <sheetName val="포장자재총집계"/>
      <sheetName val="포장수량총괄표"/>
      <sheetName val="아스콘포장(대로1류)"/>
      <sheetName val="아스콘포장(대로2.3류)"/>
      <sheetName val="아스콘포장(중2,3로)"/>
      <sheetName val="아스콘포장(소로)"/>
      <sheetName val="L형 측구하부(대1류)"/>
      <sheetName val="L형 측구하부(대2.3류)"/>
      <sheetName val="L형 측구하부(중1.2.3류)"/>
      <sheetName val="L형 측구하부(소로)"/>
      <sheetName val="투수콘포장"/>
      <sheetName val="고압브럭포장"/>
      <sheetName val="유도.점자블럭포장"/>
      <sheetName val="L형측구및경계석단위수량"/>
      <sheetName val="L형측구.대로(우수받이부)"/>
      <sheetName val="L형측구.중로(우수받이부)"/>
      <sheetName val="L형측구소로(우수받이부)"/>
      <sheetName val="자전거도로경계석"/>
      <sheetName val="대지경계블럭"/>
      <sheetName val="가로수분단위수량"/>
      <sheetName val="표지판재료단위수량"/>
      <sheetName val="과속방지턱단위수량"/>
      <sheetName val="볼라드단위수량"/>
      <sheetName val="면적입력"/>
      <sheetName val="D-3109"/>
      <sheetName val="ELEC"/>
      <sheetName val="관로조서"/>
      <sheetName val="한성교회 신축공사(050713)_CheckList"/>
      <sheetName val="그림모음"/>
      <sheetName val="현장식당(1)"/>
      <sheetName val="unitx_x0000_Ԁ_x0000_"/>
      <sheetName val="교각(P1)수량"/>
      <sheetName val="배수설비"/>
      <sheetName val="9902"/>
      <sheetName val="BREAKDOWN(철거설치)"/>
      <sheetName val="앉음벽 (2)"/>
      <sheetName val="전체_1설계"/>
      <sheetName val="단가비교"/>
      <sheetName val="공정증감대ㅈ표"/>
      <sheetName val="단면계수(상부)"/>
      <sheetName val="휴지통"/>
      <sheetName val="Resource2"/>
      <sheetName val="표준건축비"/>
      <sheetName val="우석문틀"/>
      <sheetName val="토사절취"/>
      <sheetName val="수량산출서집계"/>
      <sheetName val="4.전기"/>
      <sheetName val="작성방법"/>
      <sheetName val="기성갑지"/>
      <sheetName val="P.M 별"/>
      <sheetName val="인버트단위수량"/>
      <sheetName val="치수표"/>
      <sheetName val="옹벽철근집계표"/>
      <sheetName val="내역서2안"/>
      <sheetName val="패널"/>
      <sheetName val="2.1  노무비 평균단가산출"/>
      <sheetName val="반중력식옹벽"/>
      <sheetName val="적점"/>
      <sheetName val="접속도수량집계표"/>
      <sheetName val="동물이동통로"/>
      <sheetName val="편입토지조서"/>
      <sheetName val="내역(가지)"/>
      <sheetName val="YOEMAGUM"/>
      <sheetName val="포장공집"/>
      <sheetName val="8.3해석단면 선정"/>
      <sheetName val="관경결정"/>
      <sheetName val="관보호공단위수량"/>
      <sheetName val="공사원가 (3)"/>
      <sheetName val="내역서-2"/>
      <sheetName val="오수표시테이프단위수량"/>
      <sheetName val="공사비증감(P4) "/>
      <sheetName val="기구조직"/>
      <sheetName val="TOTAL1"/>
      <sheetName val=" 토목 처리장도급내역서 "/>
      <sheetName val="수목보호틀연장조서"/>
      <sheetName val="콘크리트포장철거"/>
      <sheetName val="공종검토(1순위4공종)"/>
      <sheetName val="공종검토(4순위8공종) "/>
      <sheetName val="공종검토(7순위3공종)"/>
      <sheetName val="공종검토(8순위9공종)"/>
      <sheetName val="공종검토(27순위24공종)"/>
      <sheetName val="도로포장면적산출(1)"/>
      <sheetName val="제원입력"/>
      <sheetName val="인상효1"/>
      <sheetName val="재"/>
      <sheetName val="자"/>
      <sheetName val="실적(휴양)"/>
      <sheetName val="투찰내역서"/>
      <sheetName val="터널패턴구성"/>
      <sheetName val="Macro(조도)"/>
      <sheetName val="받이700"/>
      <sheetName val="분기관표식단위수량"/>
      <sheetName val="토목수량(공정)"/>
      <sheetName val="자금청구"/>
      <sheetName val="5정거장"/>
      <sheetName val="1-3길내기"/>
      <sheetName val="新철폐복2"/>
      <sheetName val="新철폐복3"/>
      <sheetName val="주공기준"/>
      <sheetName val="99 조정금액"/>
      <sheetName val="동일리 권리자명부"/>
      <sheetName val="면적평당공사비"/>
      <sheetName val="말고개터널조명전압강하"/>
      <sheetName val="부관맨홀조서"/>
      <sheetName val="신대방33(적용)"/>
      <sheetName val="터널전기"/>
      <sheetName val="시멘트 및 골재량산출"/>
      <sheetName val="노견단위수량"/>
      <sheetName val="영업권조서"/>
      <sheetName val="토지조서"/>
      <sheetName val="배수량"/>
      <sheetName val="변압기 및 발전기 용량"/>
      <sheetName val="노임단"/>
      <sheetName val="증명지번목록"/>
      <sheetName val="3연box"/>
      <sheetName val="계정별실적"/>
      <sheetName val="투찰금액"/>
      <sheetName val="BDATA"/>
      <sheetName val="추정설계"/>
      <sheetName val="2설계 (웅촌고연)"/>
      <sheetName val="토목내역서"/>
      <sheetName val="작업금지"/>
      <sheetName val="가압장구체수량산출서"/>
      <sheetName val="우수받이수량산출"/>
      <sheetName val="집수정수량집계"/>
      <sheetName val="각종측구수량집계"/>
      <sheetName val="401"/>
      <sheetName val="유입수문철근집계"/>
      <sheetName val="7급줄떼"/>
      <sheetName val="별첨4_전담운영PM(1)"/>
      <sheetName val="보호공"/>
      <sheetName val="7단가"/>
      <sheetName val="부안일위"/>
      <sheetName val="원가계산 (2)"/>
      <sheetName val="주현(해보)"/>
      <sheetName val="주현(영광)"/>
      <sheetName val="포장총괄집계표"/>
      <sheetName val="이설도로유용토"/>
      <sheetName val="1호맨홀가감수량"/>
      <sheetName val="구간별"/>
      <sheetName val="자가"/>
      <sheetName val="공양식"/>
      <sheetName val="토지가격산출기초"/>
      <sheetName val="공시지가"/>
      <sheetName val="내역서(기성청구)"/>
      <sheetName val="5지진시"/>
      <sheetName val="여비"/>
      <sheetName val="규격"/>
      <sheetName val="교각"/>
      <sheetName val="2공종별예산조서"/>
      <sheetName val="노무단가"/>
      <sheetName val="호안공재료집계표"/>
      <sheetName val="A1(토공)"/>
      <sheetName val="A1(구조물)"/>
      <sheetName val="수량집계(1)"/>
      <sheetName val="철근집계표"/>
      <sheetName val="토공산근"/>
      <sheetName val="봉산운반"/>
      <sheetName val="24분기"/>
      <sheetName val="현황"/>
      <sheetName val="DI_전처리 단가집(GP1 실적가)"/>
      <sheetName val="XXXXXX"/>
      <sheetName val="조도"/>
      <sheetName val="동력"/>
      <sheetName val="변압기"/>
      <sheetName val="발전기"/>
      <sheetName val="간선"/>
      <sheetName val="Sheet8"/>
      <sheetName val="Sheet9"/>
      <sheetName val="Sheet11"/>
      <sheetName val="Sheet12"/>
      <sheetName val="전기자료"/>
      <sheetName val="DUT-BAT1"/>
      <sheetName val="GEN"/>
      <sheetName val="합천내역"/>
      <sheetName val="부재치수입력"/>
      <sheetName val="N10(미지급)_"/>
      <sheetName val="N10(미지급)_1"/>
      <sheetName val="기준Data"/>
      <sheetName val="의왕F사"/>
      <sheetName val="가공사"/>
      <sheetName val="참조영역"/>
      <sheetName val="신구계정대사표"/>
      <sheetName val="static.cal"/>
      <sheetName val="Total Progress (2)"/>
      <sheetName val="대전노은1차_조적_집계표"/>
      <sheetName val="運転条件一覧"/>
      <sheetName val="Bao cao hao hut VT-TR"/>
      <sheetName val="125x125"/>
      <sheetName val="tifico"/>
      <sheetName val="Du toan"/>
      <sheetName val="Items"/>
      <sheetName val="¥ "/>
      <sheetName val="KLall"/>
      <sheetName val="DTTC CHI TIET"/>
      <sheetName val="SP10"/>
      <sheetName val="BechLab"/>
      <sheetName val="Rates"/>
      <sheetName val="Currency Rate"/>
      <sheetName val="MTO REV.2(ARMOR)"/>
      <sheetName val="TEN CONG TRINH"/>
      <sheetName val="D+W"/>
      <sheetName val="INFOR-ST"/>
      <sheetName val="kpxlc"/>
      <sheetName val="kpxld"/>
      <sheetName val="VTu"/>
      <sheetName val="Unit price"/>
      <sheetName val="p"/>
      <sheetName val="Define finishing"/>
      <sheetName val="SEX"/>
      <sheetName val="PTĐG"/>
      <sheetName val="RATE"/>
      <sheetName val="MA"/>
      <sheetName val="Tiến độ  Rev1 (phói hợp)"/>
      <sheetName val="Level 2"/>
      <sheetName val="VT190111"/>
      <sheetName val="TH-XL"/>
      <sheetName val="PNT-QUOT-#3"/>
      <sheetName val="Keothep"/>
      <sheetName val="Re-bar"/>
      <sheetName val="HS"/>
      <sheetName val="Chi tiết cấu tạo giá (2)"/>
      <sheetName val="SUMMARY-HT Thô"/>
      <sheetName val="02.PHAT SINH TANG"/>
      <sheetName val="DT"/>
      <sheetName val="TONG HOP XIN GIA"/>
      <sheetName val="Bảng_mã_VT"/>
      <sheetName val="tong_du_toan"/>
      <sheetName val="DANHMUC"/>
      <sheetName val="電気設備表"/>
      <sheetName val="1.R18 BF"/>
      <sheetName val="G"/>
      <sheetName val="F-B"/>
      <sheetName val="H-J"/>
      <sheetName val="6.External works-R18"/>
      <sheetName val="May"/>
      <sheetName val="Profile"/>
      <sheetName val="bill 3 - D Wall"/>
      <sheetName val="KHOI LUONG15-4"/>
      <sheetName val="NC"/>
      <sheetName val="Tro giup"/>
      <sheetName val="Villa A"/>
      <sheetName val="Div26 - Elect"/>
      <sheetName val="CPTNo"/>
      <sheetName val="COAT&amp;WRAP-QIOT-#3"/>
      <sheetName val="Parem"/>
      <sheetName val="Ref"/>
      <sheetName val="VO"/>
      <sheetName val="Xuly Data"/>
      <sheetName val="CSVC LD"/>
      <sheetName val="Ten_NVKD"/>
      <sheetName val="Setting"/>
      <sheetName val="dtct cong"/>
      <sheetName val="Buy vs. Lease Car"/>
      <sheetName val="Costmaster"/>
      <sheetName val="Cash Flow bulanan"/>
      <sheetName val="Isolasi Luar Dalam"/>
      <sheetName val="Isolasi Luar"/>
      <sheetName val="8521"/>
      <sheetName val="Y_WORK"/>
      <sheetName val="laroux"/>
      <sheetName val="H-P규격"/>
      <sheetName val="S-P규격"/>
      <sheetName val="H-P＋토류판 수량산출"/>
      <sheetName val="S-P수량산출"/>
      <sheetName val="H-P수량집계"/>
      <sheetName val="총괄H-P수량집계 "/>
      <sheetName val="S-P수량집계"/>
      <sheetName val="총괄S-P수량집계"/>
      <sheetName val="평균h"/>
      <sheetName val="지반개량"/>
      <sheetName val="배수관접합및부설  "/>
      <sheetName val="남양시작동자105노65기1.3화1.2"/>
      <sheetName val="카니발(자105노60)"/>
      <sheetName val="FAB"/>
      <sheetName val="백암비스타내역"/>
      <sheetName val="Hydrant"/>
      <sheetName val="총괄설계내역서"/>
      <sheetName val="노동부"/>
      <sheetName val="Financial impact"/>
      <sheetName val="Sch7a (토요일)"/>
      <sheetName val="거래처자료등록"/>
      <sheetName val="1.일위대가"/>
      <sheetName val="절단표"/>
      <sheetName val="총괄내역서(도급)"/>
      <sheetName val="설명"/>
      <sheetName val="산근cad용"/>
      <sheetName val="산근(계단)"/>
      <sheetName val="12)아이디어_목록_및_개략평가"/>
      <sheetName val="11)VE_예비검토서"/>
      <sheetName val="15-3)VE제안서(가치향상_등)"/>
      <sheetName val="건설기계가격"/>
      <sheetName val="보고서"/>
      <sheetName val="현장관리비 산출내역"/>
      <sheetName val="중기가격"/>
      <sheetName val="RDP2"/>
      <sheetName val="신공항A-9(원가수정)"/>
      <sheetName val="산출근거(9)"/>
      <sheetName val="산림조사비"/>
      <sheetName val="요율표"/>
      <sheetName val="폐기물발생(처리)내역-1"/>
      <sheetName val="신당동집계표"/>
      <sheetName val="UNIT"/>
      <sheetName val="결재"/>
      <sheetName val="00임금"/>
      <sheetName val="설원"/>
      <sheetName val="복주일위대가"/>
      <sheetName val="8.1.에너지"/>
      <sheetName val="규준틀"/>
      <sheetName val="덧씌우기구간수량산출1"/>
      <sheetName val="Xunit (단위환산)"/>
      <sheetName val="고객사 관리 코드"/>
      <sheetName val="Xunit_(단위환산)"/>
      <sheetName val="고객사_관리_코드"/>
      <sheetName val="DTCT"/>
      <sheetName val="2.1 受電設備棟"/>
      <sheetName val="2.2 受・防火水槽"/>
      <sheetName val="新철폐복"/>
      <sheetName val="2.3 排水処理設備棟"/>
      <sheetName val="깨기수량집계"/>
      <sheetName val="Tool"/>
      <sheetName val="TOWER 12TON"/>
      <sheetName val="JIB CRANE,HOIST"/>
      <sheetName val="TOWER 10TON"/>
      <sheetName val="재료집계(분수관)"/>
      <sheetName val="폐기물집계표"/>
      <sheetName val="Cover (x)"/>
      <sheetName val="SORT"/>
      <sheetName val="Cor Apt"/>
      <sheetName val="2.4 倉庫棟"/>
      <sheetName val="2.5 守衛棟"/>
      <sheetName val="daf-3(OK)"/>
      <sheetName val="daf-7(OK)"/>
      <sheetName val="Cash Flow"/>
      <sheetName val="Yield"/>
      <sheetName val="CPBTXM-THUONG"/>
      <sheetName val="HE SO DIEU CHINH"/>
      <sheetName val="VCV-BE-TONG"/>
      <sheetName val="6PILE__(돌출)3"/>
      <sheetName val="내역서_3"/>
      <sheetName val="1_설계조건3"/>
      <sheetName val="2_2_S-Curve2"/>
      <sheetName val="RAB_AR&amp;STR1"/>
      <sheetName val="Chiet_tinh_dz351"/>
      <sheetName val="TABLE_DB1"/>
      <sheetName val="쌍용_data_base1"/>
      <sheetName val="플랜트_설치2"/>
      <sheetName val="단면_(2)2"/>
      <sheetName val="code_HTT_Thap1"/>
      <sheetName val="4-Lane_bridge1"/>
      <sheetName val="dongia_(2)1"/>
      <sheetName val="t-h_HA_THE"/>
      <sheetName val="THPDMoi__(2)"/>
      <sheetName val="DON_GIA"/>
      <sheetName val="TONG_HOP_VL-NC_TT"/>
      <sheetName val="TH_XL"/>
      <sheetName val="CHITIET_VL-NC-TT-3p"/>
      <sheetName val="KPVC-BD_"/>
      <sheetName val="CHITIET_VL-NC"/>
      <sheetName val="B3A_-_TOWER_A"/>
      <sheetName val="D&amp;W_def_1"/>
      <sheetName val="돌담교_상부수량3"/>
      <sheetName val="8_석축단위(H=1_5M)2"/>
      <sheetName val="설명서_2"/>
      <sheetName val="COMPARISON_TABLE2"/>
      <sheetName val="crude_SLAB_RE-bar2"/>
      <sheetName val="CRUDE_RE-bar2"/>
      <sheetName val="신규_수주분(사용자_정의)2"/>
      <sheetName val="1_2_1_마루높이결정2"/>
      <sheetName val="3_하중산정4_지지력2"/>
      <sheetName val="표지_(2)2"/>
      <sheetName val="2_입력sheet2"/>
      <sheetName val="1_우편집중내역서2"/>
      <sheetName val="Pier_32"/>
      <sheetName val="2_가정단면2"/>
      <sheetName val="pile_bearing_capa_&amp;_arrenge2"/>
      <sheetName val="Thuc_thanh1"/>
      <sheetName val="(3_품질관리_시험_총괄표)2"/>
      <sheetName val="PAD_TR보호대기초2"/>
      <sheetName val="Civil__Sub-Station_11"/>
      <sheetName val="Coax_Designer"/>
      <sheetName val="MAIN_GATE_HOUSE"/>
      <sheetName val="Gia_VL,NC,M"/>
      <sheetName val="Phan_chung"/>
      <sheetName val="Tom_tat_gia_du_thau"/>
      <sheetName val="Bảng_Phân_Tích_Chi_Phí"/>
      <sheetName val="실행내역서_1"/>
      <sheetName val="Tien_do_TV"/>
      <sheetName val="CP_Du_phong"/>
      <sheetName val="THCP_Lap_dat"/>
      <sheetName val="THCP_xay_dung"/>
      <sheetName val="Tong_hop_kinh_phi"/>
      <sheetName val="Bảng_KLHT"/>
      <sheetName val="RC_WORK"/>
      <sheetName val="배수내역_(2)"/>
      <sheetName val="Bao_cao_hao_hut_VT-TR"/>
      <sheetName val="¥_"/>
      <sheetName val="DTTC_CHI_TIET"/>
      <sheetName val="Du_toan"/>
      <sheetName val="MTO_REV_2(ARMOR)"/>
      <sheetName val="TEN_CONG_TRINH"/>
      <sheetName val="Cash_Flow_bulanan"/>
      <sheetName val="Currency_Rate"/>
      <sheetName val="MU"/>
      <sheetName val="tra VL"/>
      <sheetName val="KLDT DIEN"/>
      <sheetName val="PTVT DIEN"/>
      <sheetName val="t-h_HA_THE1"/>
      <sheetName val="THPDMoi__(2)1"/>
      <sheetName val="DON_GIA1"/>
      <sheetName val="CHITIET_VL-NC-TT_-1p1"/>
      <sheetName val="TONG_HOP_VL-NC_TT1"/>
      <sheetName val="TH_XL1"/>
      <sheetName val="CHITIET_VL-NC-TT-3p1"/>
      <sheetName val="KPVC-BD_1"/>
      <sheetName val="CHITIET_VL-NC1"/>
      <sheetName val="B3A_-_TOWER_A1"/>
      <sheetName val="Coax_Designer1"/>
      <sheetName val="MAIN_GATE_HOUSE1"/>
      <sheetName val="Bảng_Phân_Tích_Chi_Phí1"/>
      <sheetName val="tong_du_toan1"/>
      <sheetName val="Gia_VL,NC,M1"/>
      <sheetName val="Phan_chung1"/>
      <sheetName val="Tom_tat_gia_du_thau1"/>
      <sheetName val="Tien_do_TV1"/>
      <sheetName val="CP_Du_phong1"/>
      <sheetName val="THCP_Lap_dat1"/>
      <sheetName val="THCP_xay_dung1"/>
      <sheetName val="Tong_hop_kinh_phi1"/>
      <sheetName val="Bảng_mã_VT1"/>
      <sheetName val="Bao_cao_hao_hut_VT-TR1"/>
      <sheetName val="Cấu tạo giá"/>
      <sheetName val="Cover page"/>
      <sheetName val="Phu cap"/>
      <sheetName val="CE(E)"/>
      <sheetName val="CE(M)"/>
      <sheetName val="Project Data"/>
      <sheetName val="GI"/>
      <sheetName val="EE (3)"/>
      <sheetName val="PAVEMENT"/>
      <sheetName val="TRAFFIC"/>
      <sheetName val="Lookups"/>
      <sheetName val="NOTE"/>
      <sheetName val="StaffList-OLD"/>
      <sheetName val="Budget Code"/>
      <sheetName val="마감사양"/>
      <sheetName val="KUNGDEVI"/>
      <sheetName val="Add cost08"/>
      <sheetName val="SumBricks08"/>
      <sheetName val="SCOPE OF WORK"/>
      <sheetName val="Gia"/>
      <sheetName val="PH 5"/>
      <sheetName val="Dầm -4.7m"/>
      <sheetName val="삼홍테크"/>
      <sheetName val="DFA"/>
      <sheetName val="TinhGiaNC"/>
      <sheetName val="Thiet Bi"/>
      <sheetName val="VCBo"/>
      <sheetName val="Phan tich"/>
      <sheetName val="TH Vat tu"/>
      <sheetName val="TH Kinh phi"/>
      <sheetName val="BocXep"/>
      <sheetName val="TinhGiaMTC"/>
      <sheetName val="TH MTC"/>
      <sheetName val="TH N.Cong"/>
      <sheetName val="Bang KL"/>
      <sheetName val="VCThuy"/>
      <sheetName val="Inputs_Sens"/>
      <sheetName val="IS_Sum_CM"/>
      <sheetName val="Daf 1"/>
      <sheetName val="2BOX본체"/>
      <sheetName val="Alat"/>
      <sheetName val="Analisa Gabungan"/>
      <sheetName val="bar"/>
      <sheetName val="table1"/>
      <sheetName val="SGC RATE"/>
      <sheetName val="KINH PHI TONG HOP"/>
      <sheetName val="Dinh muc CP KTCB khac"/>
      <sheetName val="TEN HANG MUC "/>
      <sheetName val="표 지"/>
      <sheetName val="도장수량"/>
      <sheetName val="안정성검토"/>
      <sheetName val="조은나오스빌"/>
      <sheetName val="당초토량산출서"/>
      <sheetName val="변경토량산출서"/>
      <sheetName val="INTRO.(X)"/>
      <sheetName val="2000_x0000__x0000__x0005__x0000_"/>
      <sheetName val="공사원가"/>
      <sheetName val="수량이동"/>
      <sheetName val="허용전류"/>
      <sheetName val="일반수량총괄집계표"/>
      <sheetName val="견적및기타"/>
      <sheetName val="단가산출목록"/>
      <sheetName val="정화조"/>
      <sheetName val="Item-DATA"/>
      <sheetName val="NSA fr Revit"/>
      <sheetName val="PTdam"/>
      <sheetName val="Bang gia"/>
      <sheetName val="HRG BHN"/>
      <sheetName val="INDEX"/>
      <sheetName val="Matls"/>
      <sheetName val="Labor"/>
      <sheetName val="DTICH_OLD"/>
      <sheetName val="07.HT PODIUM"/>
      <sheetName val="04.KC HAM"/>
      <sheetName val="05.KC THAN_OK"/>
      <sheetName val="08.HT CANHO_OK"/>
      <sheetName val="DMVT"/>
      <sheetName val="Loose"/>
      <sheetName val="Main_Mech"/>
      <sheetName val="Sub_Mech"/>
      <sheetName val="負荷集計（断熱不燃）"/>
      <sheetName val="BAOCHE A"/>
      <sheetName val="Takeoff"/>
      <sheetName val="Đơn Giá "/>
      <sheetName val="Para"/>
      <sheetName val="Duc_bk"/>
      <sheetName val="Drop Down"/>
      <sheetName val="EFR30696"/>
      <sheetName val="Hệ số"/>
      <sheetName val="Động cơ"/>
      <sheetName val="2. 2공구"/>
      <sheetName val="PROCURE"/>
      <sheetName val="공조"/>
      <sheetName val="L_RPTB16_05"/>
      <sheetName val="맨홀토_x0000__x0000__x0005_"/>
      <sheetName val="전체 내역서(통합)"/>
      <sheetName val="ESTI."/>
      <sheetName val="학생내역"/>
      <sheetName val="入力作成表"/>
      <sheetName val="Ma TP"/>
      <sheetName val="2_1_受電設備棟"/>
      <sheetName val="2_2_受・防火水槽"/>
      <sheetName val="2_3_排水処理設備棟"/>
      <sheetName val="2_4_倉庫棟"/>
      <sheetName val="2_5_守衛棟"/>
      <sheetName val="Xunit_(단위환산)1"/>
      <sheetName val="고객사_관리_코드1"/>
      <sheetName val="SCOPE_OF_WORK"/>
      <sheetName val="Dầm_-4_7m"/>
      <sheetName val="PH_5"/>
      <sheetName val="ESTI_"/>
      <sheetName val="Internal Finish"/>
      <sheetName val="Bill2-Sum-A"/>
      <sheetName val="Bill4-Sum-A"/>
      <sheetName val="Bill5-Sum-A"/>
      <sheetName val="EARTH WORKS"/>
      <sheetName val="Level_2"/>
      <sheetName val="Cst_Pkg-Eden"/>
      <sheetName val="Define_finishing"/>
      <sheetName val="Tiến_độ__Rev1_(phói_hợp)"/>
      <sheetName val="Chi_tiết_cấu_tạo_giá_(2)"/>
      <sheetName val="SUMMARY-HT_Thô"/>
      <sheetName val="02_PHAT_SINH_TANG"/>
      <sheetName val="Unit_price"/>
      <sheetName val="TONG_HOP_XIN_GIA"/>
      <sheetName val="1_R18_BF"/>
      <sheetName val="6_External_works-R18"/>
      <sheetName val="bill_3_-_D_Wall"/>
      <sheetName val="KHOI_LUONG15-4"/>
      <sheetName val="Tro_giup"/>
      <sheetName val="Villa_A"/>
      <sheetName val="Div26_-_Elect"/>
      <sheetName val="Xuly_Data"/>
      <sheetName val="CSVC_LD"/>
      <sheetName val="dtct_cong"/>
      <sheetName val="Buy_vs__Lease_Car"/>
      <sheetName val="tra_VL"/>
      <sheetName val="8_3해석단면_선정"/>
      <sheetName val="Bill No.01"/>
      <sheetName val="Breakdown (B)"/>
      <sheetName val="THVT"/>
      <sheetName val="현장별"/>
      <sheetName val="IBASE"/>
      <sheetName val="NKC6"/>
      <sheetName val="DeluxeVilla 4"/>
      <sheetName val="Summary - Budget"/>
      <sheetName val="Khoi luong"/>
      <sheetName val="BQ-E20-02(Rp)"/>
      <sheetName val="기계내역서"/>
      <sheetName val="Project, methods &amp; costs"/>
      <sheetName val="Ind. costs. &amp; Closing"/>
      <sheetName val="Main risks"/>
      <sheetName val="Markup"/>
      <sheetName val="PHG"/>
      <sheetName val="7. 교좌받침부검토(연속교)"/>
      <sheetName val="광통신 견적내역서1"/>
      <sheetName val="투찰(하수)"/>
      <sheetName val="케이블수량재료"/>
      <sheetName val="Actual data"/>
      <sheetName val="4.경비 5.영업외수지"/>
      <sheetName val="IW-LIST"/>
      <sheetName val="8. 안정검토"/>
      <sheetName val="산근(목록)"/>
      <sheetName val="이형관중량"/>
      <sheetName val="5CHBDC"/>
      <sheetName val="수량분개내역"/>
      <sheetName val="6PILE__(돌출)4"/>
      <sheetName val="내역서_4"/>
      <sheetName val="1_설계조건4"/>
      <sheetName val="2_2_S-Curve3"/>
      <sheetName val="8_PILE__(돌출)3"/>
      <sheetName val="Chiet_tinh_dz352"/>
      <sheetName val="TABLE_DB2"/>
      <sheetName val="쌍용_data_base2"/>
      <sheetName val="플랜트_설치3"/>
      <sheetName val="단면_(2)3"/>
      <sheetName val="dongia_(2)2"/>
      <sheetName val="t-h_HA_THE2"/>
      <sheetName val="THPDMoi__(2)2"/>
      <sheetName val="DON_GIA2"/>
      <sheetName val="CHITIET_VL-NC-TT_-1p2"/>
      <sheetName val="TONG_HOP_VL-NC_TT2"/>
      <sheetName val="TH_XL2"/>
      <sheetName val="CHITIET_VL-NC-TT-3p2"/>
      <sheetName val="KPVC-BD_2"/>
      <sheetName val="CHITIET_VL-NC2"/>
      <sheetName val="code_HTT_Thap2"/>
      <sheetName val="B3A_-_TOWER_A2"/>
      <sheetName val="RAB_AR&amp;STR2"/>
      <sheetName val="D&amp;W_def_2"/>
      <sheetName val="COMPARISON_TABLE3"/>
      <sheetName val="crude_SLAB_RE-bar3"/>
      <sheetName val="CRUDE_RE-bar3"/>
      <sheetName val="1_설계기준3"/>
      <sheetName val="신규_수주분(사용자_정의)3"/>
      <sheetName val="설명서_3"/>
      <sheetName val="1_2_1_마루높이결정3"/>
      <sheetName val="3_하중산정4_지지력3"/>
      <sheetName val="표지_(2)3"/>
      <sheetName val="3BL공동구_수량4"/>
      <sheetName val="2_입력sheet3"/>
      <sheetName val="DATA_입력란3"/>
      <sheetName val="1_우편집중내역서3"/>
      <sheetName val="Pier_33"/>
      <sheetName val="2_가정단면3"/>
      <sheetName val="7_PILE__(돌출)3"/>
      <sheetName val="plan&amp;section_of_foundation3"/>
      <sheetName val="pile_bearing_capa_&amp;_arrenge3"/>
      <sheetName val="design_load3"/>
      <sheetName val="working_load_at_the_btm_ft_3"/>
      <sheetName val="stability_check3"/>
      <sheetName val="design_criteria3"/>
      <sheetName val="돌담교_상부수량4"/>
      <sheetName val="8_석축단위(H=1_5M)3"/>
      <sheetName val="준검_내역서3"/>
      <sheetName val="3_공통공사대비3"/>
      <sheetName val="방배동내역_(총괄)3"/>
      <sheetName val="MAIN_GATE_HOUSE2"/>
      <sheetName val="4-Lane_bridge2"/>
      <sheetName val="Coax_Designer2"/>
      <sheetName val="tong_du_toan2"/>
      <sheetName val="(3_품질관리_시험_총괄표)3"/>
      <sheetName val="별표_2"/>
      <sheetName val="토공(우물통,기타)_2"/>
      <sheetName val="PAD_TR보호대기초3"/>
      <sheetName val="Civil__Sub-Station_12"/>
      <sheetName val="실행내역서_2"/>
      <sheetName val="Thuc_thanh2"/>
      <sheetName val="Bảng_Phân_Tích_Chi_Phí2"/>
      <sheetName val="Gia_VL,NC,M2"/>
      <sheetName val="Phan_chung2"/>
      <sheetName val="Tom_tat_gia_du_thau2"/>
      <sheetName val="Tien_do_TV2"/>
      <sheetName val="CP_Du_phong2"/>
      <sheetName val="THCP_Lap_dat2"/>
      <sheetName val="THCP_xay_dung2"/>
      <sheetName val="Tong_hop_kinh_phi2"/>
      <sheetName val="Bảng_mã_VT2"/>
      <sheetName val="Bảng_KLHT1"/>
      <sheetName val="RC_WORK1"/>
      <sheetName val="BOX(1_5X1_5)2"/>
      <sheetName val="표__지2"/>
      <sheetName val="배수내역_(2)1"/>
      <sheetName val="Bao_cao_hao_hut_VT-TR2"/>
      <sheetName val="¥_1"/>
      <sheetName val="DTTC_CHI_TIET1"/>
      <sheetName val="Du_toan1"/>
      <sheetName val="MTO_REV_2(ARMOR)1"/>
      <sheetName val="TEN_CONG_TRINH1"/>
      <sheetName val="Currency_Rate1"/>
      <sheetName val="Cash_Flow_bulanan1"/>
      <sheetName val="Isolasi_Luar_Dalam"/>
      <sheetName val="Isolasi_Luar"/>
      <sheetName val="Cash_Flow"/>
      <sheetName val="CONSTRUCTION_COMPONENT1"/>
      <sheetName val="공정별_수량산출서1"/>
      <sheetName val="자재_및_폐기물견적(2008)1"/>
      <sheetName val="cable_data11"/>
      <sheetName val="화단_철거1"/>
      <sheetName val="1호-아(오)0_41"/>
      <sheetName val="추정공사비_산출내역1_xlsx1"/>
      <sheetName val="견적대비_견적서1"/>
      <sheetName val="CABLE_SIZE-31"/>
      <sheetName val="접속_SLAB,BRACKET_설계1"/>
      <sheetName val="IMPEADENCE_MAP_취수장1"/>
      <sheetName val="wk_prgs1"/>
      <sheetName val="현장별계약현황('98_10_31)"/>
      <sheetName val="일위대가_호표_(계약)1"/>
      <sheetName val="HE_SO_DIEU_CHINH"/>
      <sheetName val="Cover_(x)"/>
      <sheetName val="Cor_Apt"/>
      <sheetName val="Cấu_tạo_giá"/>
      <sheetName val="Cover_page"/>
      <sheetName val="Add_cost08"/>
      <sheetName val="Phu_cap"/>
      <sheetName val="Project_Data"/>
      <sheetName val="EE_(3)"/>
      <sheetName val="중간간지_(2)"/>
      <sheetName val="6_단면검토"/>
      <sheetName val="2_단면가정_"/>
      <sheetName val="7월천안현장_집계표"/>
      <sheetName val="장비_자재"/>
      <sheetName val="_노무집계"/>
      <sheetName val="KLDT_DIEN"/>
      <sheetName val="PTVT_DIEN"/>
      <sheetName val="Budget_Code"/>
      <sheetName val="Thiet_Bi"/>
      <sheetName val="Phan_tich"/>
      <sheetName val="TH_Vat_tu"/>
      <sheetName val="TH_Kinh_phi"/>
      <sheetName val="TH_MTC"/>
      <sheetName val="TH_N_Cong"/>
      <sheetName val="Bang_KL"/>
      <sheetName val="Daf_1"/>
      <sheetName val="6PILE__(돌출)5"/>
      <sheetName val="내역서_5"/>
      <sheetName val="1_설계조건5"/>
      <sheetName val="2_2_S-Curve4"/>
      <sheetName val="돌담교_상부수량5"/>
      <sheetName val="8_석축단위(H=1_5M)4"/>
      <sheetName val="3BL공동구_수량5"/>
      <sheetName val="준검_내역서4"/>
      <sheetName val="3_공통공사대비4"/>
      <sheetName val="방배동내역_(총괄)4"/>
      <sheetName val="설명서_4"/>
      <sheetName val="플랜트_설치4"/>
      <sheetName val="8_PILE__(돌출)4"/>
      <sheetName val="COMPARISON_TABLE4"/>
      <sheetName val="crude_SLAB_RE-bar4"/>
      <sheetName val="CRUDE_RE-bar4"/>
      <sheetName val="1_설계기준4"/>
      <sheetName val="신규_수주분(사용자_정의)4"/>
      <sheetName val="단면_(2)4"/>
      <sheetName val="1_2_1_마루높이결정4"/>
      <sheetName val="3_하중산정4_지지력4"/>
      <sheetName val="표지_(2)4"/>
      <sheetName val="2_입력sheet4"/>
      <sheetName val="DATA_입력란4"/>
      <sheetName val="1_우편집중내역서4"/>
      <sheetName val="Pier_34"/>
      <sheetName val="2_가정단면4"/>
      <sheetName val="7_PILE__(돌출)4"/>
      <sheetName val="plan&amp;section_of_foundation4"/>
      <sheetName val="pile_bearing_capa_&amp;_arrenge4"/>
      <sheetName val="design_load4"/>
      <sheetName val="working_load_at_the_btm_ft_4"/>
      <sheetName val="stability_check4"/>
      <sheetName val="design_criteria4"/>
      <sheetName val="(3_품질관리_시험_총괄표)4"/>
      <sheetName val="별표_3"/>
      <sheetName val="토공(우물통,기타)_3"/>
      <sheetName val="Chiet_tinh_dz353"/>
      <sheetName val="TABLE_DB3"/>
      <sheetName val="쌍용_data_base3"/>
      <sheetName val="PAD_TR보호대기초4"/>
      <sheetName val="code_HTT_Thap3"/>
      <sheetName val="RAB_AR&amp;STR3"/>
      <sheetName val="dongia_(2)3"/>
      <sheetName val="Civil__Sub-Station_13"/>
      <sheetName val="실행내역서_3"/>
      <sheetName val="Thuc_thanh3"/>
      <sheetName val="D&amp;W_def_3"/>
      <sheetName val="4-Lane_bridge3"/>
      <sheetName val="t-h_HA_THE3"/>
      <sheetName val="THPDMoi__(2)3"/>
      <sheetName val="DON_GIA3"/>
      <sheetName val="CHITIET_VL-NC-TT_-1p3"/>
      <sheetName val="TONG_HOP_VL-NC_TT3"/>
      <sheetName val="TH_XL3"/>
      <sheetName val="CHITIET_VL-NC-TT-3p3"/>
      <sheetName val="KPVC-BD_3"/>
      <sheetName val="CHITIET_VL-NC3"/>
      <sheetName val="B3A_-_TOWER_A3"/>
      <sheetName val="Coax_Designer3"/>
      <sheetName val="MAIN_GATE_HOUSE3"/>
      <sheetName val="_냉각수펌프2"/>
      <sheetName val="1062-X방향_2"/>
      <sheetName val="Sheet1_(2)3"/>
      <sheetName val="BOX(1_5X1_5)3"/>
      <sheetName val="표__지3"/>
      <sheetName val="단면__2_2"/>
      <sheetName val="ENE-CAL_12"/>
      <sheetName val="ITB_COST2"/>
      <sheetName val="2011_(4)2"/>
      <sheetName val="11_자재단가2"/>
      <sheetName val="Dike_for_49T03_&amp;_49T042"/>
      <sheetName val="Dike_for_49T02,_05~07,_19_(1)2"/>
      <sheetName val="설계기준_및_하중계산2"/>
      <sheetName val="역T형(H=6_0)_(2)2"/>
      <sheetName val="각사별공사비분개_2"/>
      <sheetName val="전차선로_물량표2"/>
      <sheetName val="Bảng_KLHT2"/>
      <sheetName val="RC_WORK2"/>
      <sheetName val="배수내역_(2)2"/>
      <sheetName val="tong_du_toan3"/>
      <sheetName val="Bảng_Phân_Tích_Chi_Phí3"/>
      <sheetName val="Tien_do_TV3"/>
      <sheetName val="CP_Du_phong3"/>
      <sheetName val="THCP_Lap_dat3"/>
      <sheetName val="THCP_xay_dung3"/>
      <sheetName val="Tong_hop_kinh_phi3"/>
      <sheetName val="Gia_VL,NC,M3"/>
      <sheetName val="Phan_chung3"/>
      <sheetName val="Tom_tat_gia_du_thau3"/>
      <sheetName val="Bảng_mã_VT3"/>
      <sheetName val="Bao_cao_hao_hut_VT-TR3"/>
      <sheetName val="Currency_Rate2"/>
      <sheetName val="TEN_CONG_TRINH2"/>
      <sheetName val="¥_2"/>
      <sheetName val="DTTC_CHI_TIET2"/>
      <sheetName val="Du_toan2"/>
      <sheetName val="Cash_Flow_bulanan2"/>
      <sheetName val="수량산출서_갑지2"/>
      <sheetName val="CONSTRUCTION_COMPONENT2"/>
      <sheetName val="추정공사비_산출내역1_xlsx2"/>
      <sheetName val="견적대비_견적서2"/>
      <sheetName val="접속_SLAB,BRACKET_설계2"/>
      <sheetName val="공정별_수량산출서2"/>
      <sheetName val="자재_및_폐기물견적(2008)2"/>
      <sheetName val="IMPEADENCE_MAP_취수장2"/>
      <sheetName val="화단_철거2"/>
      <sheetName val="1호-아(오)0_42"/>
      <sheetName val="MTO_REV_2(ARMOR)2"/>
      <sheetName val="Isolasi_Luar_Dalam1"/>
      <sheetName val="Isolasi_Luar1"/>
      <sheetName val="1000_DB구축_부표2"/>
      <sheetName val="Cash_Flow1"/>
      <sheetName val="Unit_price1"/>
      <sheetName val="Define_finishing1"/>
      <sheetName val="Tiến_độ__Rev1_(phói_hợp)1"/>
      <sheetName val="Level_21"/>
      <sheetName val="Cst_Pkg-Eden1"/>
      <sheetName val="Chi_tiết_cấu_tạo_giá_(2)1"/>
      <sheetName val="SUMMARY-HT_Thô1"/>
      <sheetName val="02_PHAT_SINH_TANG1"/>
      <sheetName val="TONG_HOP_XIN_GIA1"/>
      <sheetName val="1_R18_BF1"/>
      <sheetName val="6_External_works-R181"/>
      <sheetName val="bill_3_-_D_Wall1"/>
      <sheetName val="KHOI_LUONG15-41"/>
      <sheetName val="Tro_giup1"/>
      <sheetName val="Villa_A1"/>
      <sheetName val="Div26_-_Elect1"/>
      <sheetName val="Xuly_Data1"/>
      <sheetName val="CSVC_LD1"/>
      <sheetName val="HE_SO_DIEU_CHINH1"/>
      <sheetName val="dtct_cong1"/>
      <sheetName val="Buy_vs__Lease_Car1"/>
      <sheetName val="2_1_受電設備棟1"/>
      <sheetName val="2_2_受・防火水槽1"/>
      <sheetName val="2_3_排水処理設備棟1"/>
      <sheetName val="2_4_倉庫棟1"/>
      <sheetName val="2_5_守衛棟1"/>
      <sheetName val="cable_data12"/>
      <sheetName val="자재_집계표1"/>
      <sheetName val="CABLE_SIZE-32"/>
      <sheetName val="2__공원조도1"/>
      <sheetName val="wk_prgs2"/>
      <sheetName val="현장별계약현황('98_10_31)1"/>
      <sheetName val="빌딩_안내1"/>
      <sheetName val="일위대가_호표_(계약)2"/>
      <sheetName val="97년_추정1"/>
      <sheetName val="내역_ver1_01"/>
      <sheetName val="RAMP_단면(R2)1"/>
      <sheetName val="토목내역서_(도급단가)1"/>
      <sheetName val="목차_1"/>
      <sheetName val="세골재__T2_변경_현황1"/>
      <sheetName val="0_단가1"/>
      <sheetName val="토공_total1"/>
      <sheetName val="4__주형설계1"/>
      <sheetName val="2_단면가정1"/>
      <sheetName val="노무비_근거1"/>
      <sheetName val="_총괄표1"/>
      <sheetName val="바닥판의_설계1"/>
      <sheetName val="Cover_(x)1"/>
      <sheetName val="Cor_Apt1"/>
      <sheetName val="Cấu_tạo_giá1"/>
      <sheetName val="Cover_page1"/>
      <sheetName val="tra_VL1"/>
      <sheetName val="8_3해석단면_선정1"/>
      <sheetName val="Add_cost081"/>
      <sheetName val="SCOPE_OF_WORK1"/>
      <sheetName val="Xunit_(단위환산)2"/>
      <sheetName val="고객사_관리_코드2"/>
      <sheetName val="PH_51"/>
      <sheetName val="Dầm_-4_7m1"/>
      <sheetName val="Phu_cap1"/>
      <sheetName val="Project_Data1"/>
      <sheetName val="EE_(3)1"/>
      <sheetName val="중간간지_(2)1"/>
      <sheetName val="6_단면검토1"/>
      <sheetName val="암거_제원표1"/>
      <sheetName val="2_단면가정_1"/>
      <sheetName val="7월천안현장_집계표1"/>
      <sheetName val="장비_자재1"/>
      <sheetName val="_노무집계1"/>
      <sheetName val="KLDT_DIEN1"/>
      <sheetName val="PTVT_DIEN1"/>
      <sheetName val="Budget_Code1"/>
      <sheetName val="Thiet_Bi1"/>
      <sheetName val="Phan_tich1"/>
      <sheetName val="TH_Vat_tu1"/>
      <sheetName val="TH_Kinh_phi1"/>
      <sheetName val="TH_MTC1"/>
      <sheetName val="TH_N_Cong1"/>
      <sheetName val="Bang_KL1"/>
      <sheetName val="Daf_11"/>
      <sheetName val="공사개요-C"/>
      <sheetName val="노무DB"/>
      <sheetName val="Variable"/>
      <sheetName val="정보매체A동"/>
      <sheetName val="N10(미지급)_2"/>
      <sheetName val="1_폐기물집계표"/>
      <sheetName val="PAINT_(2)"/>
      <sheetName val="static_cal"/>
      <sheetName val="Total_Progress_(2)"/>
      <sheetName val="1_일반수량산출근거"/>
      <sheetName val="DI_전처리_단가집(GP1_실적가)"/>
      <sheetName val="Financial_impact"/>
      <sheetName val="Sch7a_(토요일)"/>
      <sheetName val="남양시작동자105노65기1_3화1_2"/>
      <sheetName val="97_사업추정(WEKI)"/>
      <sheetName val="HSA"/>
      <sheetName val="VXXXXXXX"/>
      <sheetName val="CAP"/>
      <sheetName val="Var."/>
      <sheetName val="R"/>
      <sheetName val="정리"/>
      <sheetName val="dV&amp;Cl"/>
      <sheetName val="F4-F7"/>
      <sheetName val="출하생산일보"/>
      <sheetName val="COA-17"/>
      <sheetName val="C-18"/>
      <sheetName val="목공사품의서"/>
      <sheetName val="IMPEADENCE H_x0000_Ԁ_x0000_怀ȅ㨍"/>
      <sheetName val="IMPEADENCE é_x0000_Ԁ_x0000__x0000_ᛅ_xde17_"/>
      <sheetName val="DATA-2 장비LIST"/>
      <sheetName val="D200"/>
      <sheetName val="name"/>
      <sheetName val="PC, G.Slab"/>
      <sheetName val="documentation"/>
      <sheetName val="CB"/>
      <sheetName val="XZLC004_PART2"/>
      <sheetName val="자재(원원+원대)"/>
      <sheetName val="MATRLDATA"/>
      <sheetName val="INPUT_TABLE"/>
      <sheetName val="CODE1"/>
      <sheetName val="CODE2"/>
      <sheetName val="무근깨기"/>
      <sheetName val="견적의뢰"/>
      <sheetName val="CostDB"/>
      <sheetName val="계산중"/>
      <sheetName val="자  재"/>
      <sheetName val="건축외주"/>
      <sheetName val="electrical"/>
      <sheetName val="방송(체육관)"/>
      <sheetName val="전압강하"/>
      <sheetName val="상부공"/>
      <sheetName val="공비대비"/>
      <sheetName val="4.1DNR기계(공법)"/>
      <sheetName val="아스팔트 포장총괄집계표"/>
      <sheetName val="단가 "/>
      <sheetName val="일위총괄표"/>
      <sheetName val="간지(5.04)"/>
      <sheetName val="흄관수량"/>
      <sheetName val="식대장부"/>
      <sheetName val="부가세별도"/>
      <sheetName val="업체자료"/>
      <sheetName val="블록(들고리8개)"/>
      <sheetName val="CUB结算式"/>
      <sheetName val="FAB B01计算式"/>
      <sheetName val="室外计算式"/>
      <sheetName val="5.물량산출서"/>
      <sheetName val="입력용"/>
      <sheetName val="입력용집계"/>
      <sheetName val="단가조사표(노무비)"/>
      <sheetName val="주공_갑지"/>
      <sheetName val="경율산정_XLS"/>
      <sheetName val="1_토공"/>
      <sheetName val="GT_1050x650"/>
      <sheetName val="Bldg_Brkdown"/>
      <sheetName val="junggi"/>
      <sheetName val="수목조서 "/>
      <sheetName val="제수,우수,통신,소화전물건조서"/>
      <sheetName val="한전주물건조서"/>
      <sheetName val="지장물적용유무"/>
      <sheetName val="SP-B1"/>
      <sheetName val="기준비용"/>
      <sheetName val="MAT_N048"/>
      <sheetName val="견적(02.07)"/>
      <sheetName val="개인토지"/>
      <sheetName val="12CGOU"/>
      <sheetName val="IMF Code"/>
      <sheetName val="Gia VLNCMTC"/>
      <sheetName val="WT-LIST"/>
      <sheetName val="스케즐"/>
      <sheetName val="VALUATESheet13"/>
      <sheetName val="노임단가(직종번호_순)"/>
      <sheetName val="L형집계"/>
      <sheetName val="전도금정산집계"/>
      <sheetName val="은행코드"/>
      <sheetName val="게비온"/>
      <sheetName val="관정"/>
      <sheetName val="배수관 날개벽"/>
      <sheetName val="box날개"/>
      <sheetName val="방호벽"/>
      <sheetName val="절단"/>
      <sheetName val="아스팔트포장"/>
      <sheetName val="U형측구"/>
      <sheetName val="J형측구"/>
      <sheetName val="진입로"/>
      <sheetName val="판매.DAT"/>
      <sheetName val="4.04건축(건축-주계약내역서)"/>
      <sheetName val="예정공정표 "/>
      <sheetName val="4.고용보험"/>
      <sheetName val="암센터"/>
      <sheetName val="수정계획3"/>
      <sheetName val="부재별산출서"/>
      <sheetName val="구체단위"/>
      <sheetName val="수목일위"/>
      <sheetName val="1호맨홀자연토공"/>
      <sheetName val="G2설비도급"/>
      <sheetName val="월별수입"/>
      <sheetName val="k2 foundation"/>
      <sheetName val="노면표시1"/>
      <sheetName val="산출3-전등"/>
      <sheetName val="산출4-조명제어"/>
      <sheetName val="산출5-전열"/>
      <sheetName val="산출7-유도등"/>
      <sheetName val="15-3)VE제안서(가치향_x0000_隒_x0000__x0000_"/>
      <sheetName val="2F_회의실견적(5_14_일대)1"/>
      <sheetName val="대3류_1"/>
      <sheetName val="1~9_하중계산1"/>
      <sheetName val="1_견적보고서"/>
      <sheetName val="건설사업관리_공제요율1"/>
      <sheetName val="건설공사_감리원_배치기준1"/>
      <sheetName val="책임감리_공제요율1"/>
      <sheetName val="단가산출서_(2)1"/>
      <sheetName val="01_Summary"/>
      <sheetName val="03_Rev_Log"/>
      <sheetName val="FAB_B01计算式"/>
      <sheetName val="5_물량산출서"/>
      <sheetName val="2_재료비"/>
      <sheetName val="12_보오링"/>
      <sheetName val="18_공내수압탄성자연"/>
      <sheetName val="2_견적조건_정보"/>
      <sheetName val="슬래브일반(포항방향_B=12_3m)"/>
      <sheetName val="6_7현장운영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단면(RW1)"/>
      <sheetName val="YES"/>
      <sheetName val="DATA1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2000.11월설계내역"/>
      <sheetName val="소야공정계획표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복구량산정 및 전용회선 사용"/>
      <sheetName val="호계"/>
      <sheetName val="제암"/>
      <sheetName val="월마트"/>
      <sheetName val="월드컵"/>
      <sheetName val="Sheet7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주상도"/>
      <sheetName val="수목데이타 "/>
      <sheetName val="일위대가(목록)"/>
      <sheetName val="- INFORMATION -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설 계"/>
      <sheetName val="ASP포장"/>
      <sheetName val="에너지동"/>
      <sheetName val="견적조건(을지)"/>
      <sheetName val="3차설계"/>
      <sheetName val="3.바닥판설계"/>
      <sheetName val="일위대가표 (2)"/>
      <sheetName val="Testing"/>
      <sheetName val="IP좌표"/>
      <sheetName val="부재력정리"/>
      <sheetName val="NEYOK"/>
      <sheetName val="NOMUBI"/>
      <sheetName val="원가계산서 (총괄)"/>
      <sheetName val="원가계산서 (건축)"/>
      <sheetName val="(총괄집계)"/>
      <sheetName val="단위세대"/>
      <sheetName val="가설공사내역"/>
      <sheetName val="General Data"/>
      <sheetName val="차도조도계산"/>
      <sheetName val="자재단가표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0.집계"/>
      <sheetName val="가로등부표"/>
      <sheetName val="매립"/>
      <sheetName val="BID-도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기계경비시간당손료목록"/>
      <sheetName val="돌망태단위수량"/>
      <sheetName val="공사원가계산서)"/>
      <sheetName val="내역집계표"/>
      <sheetName val="대가집계표"/>
      <sheetName val="대가전기"/>
      <sheetName val="집계표(관급)"/>
      <sheetName val="전기내역관급"/>
      <sheetName val="도급예정1199"/>
      <sheetName val="외주대비"/>
      <sheetName val="수정실행"/>
      <sheetName val="단가산출근거"/>
      <sheetName val="현장인원투입"/>
      <sheetName val="장비투입계획"/>
      <sheetName val="외주대비-구조물"/>
      <sheetName val="외주대비 -석축"/>
      <sheetName val="외주대비-구조물 (2)"/>
      <sheetName val="견적표지 (3)"/>
      <sheetName val="정태현"/>
      <sheetName val="입찰결과(DATA)"/>
      <sheetName val="발주설계서(당초)"/>
      <sheetName val="일위대가 집계표"/>
      <sheetName val="횡배수관토공수량"/>
      <sheetName val="제원.설계조건"/>
      <sheetName val="가공비"/>
      <sheetName val="투자효율분석"/>
      <sheetName val="단락전류-A"/>
      <sheetName val="DPRKMHDT"/>
      <sheetName val="출력-내역서"/>
      <sheetName val="날개벽(TYPE1)"/>
      <sheetName val="견적서세부내용"/>
      <sheetName val="견적내용입력"/>
      <sheetName val="집1"/>
      <sheetName val="일반맨홀수량집계"/>
      <sheetName val="EUPDAT2"/>
      <sheetName val="공사비내역서"/>
      <sheetName val="공사비 내역 (가)"/>
      <sheetName val="Top PO"/>
      <sheetName val="공종"/>
      <sheetName val="방송노임"/>
      <sheetName val="날개벽(좌,우=45도,75도)"/>
      <sheetName val="모델링"/>
      <sheetName val="mcc일위대가"/>
      <sheetName val="원본"/>
      <sheetName val="2006기계경비산출표"/>
      <sheetName val="총괄집계표"/>
      <sheetName val="고창터널(고창방향)"/>
      <sheetName val="아파트기별"/>
      <sheetName val="공리일"/>
      <sheetName val="예산갑지"/>
      <sheetName val="토목원가계산서"/>
      <sheetName val="토목원가"/>
      <sheetName val="집계장"/>
      <sheetName val="제외공종"/>
      <sheetName val="기계원가계산서"/>
      <sheetName val="기계원가"/>
      <sheetName val="가설내역"/>
      <sheetName val="갑지(가로)"/>
      <sheetName val="표지목차간지"/>
      <sheetName val="예산조서-총괄"/>
      <sheetName val="예산조서-신공항1"/>
      <sheetName val="가설물"/>
      <sheetName val="내역구성"/>
      <sheetName val="4원가"/>
      <sheetName val="임시급식"/>
      <sheetName val="옥외가스"/>
      <sheetName val="임시급식 (2)"/>
      <sheetName val="unit 4"/>
      <sheetName val="일위목록-기"/>
      <sheetName val="6동"/>
      <sheetName val="Chart1"/>
      <sheetName val="단위내역목록"/>
      <sheetName val="원가(1)"/>
      <sheetName val="원가(2)"/>
      <sheetName val="통장출금액"/>
      <sheetName val="VA_code"/>
      <sheetName val="공종별원가계산"/>
      <sheetName val="연결관산출조서"/>
      <sheetName val="외주"/>
      <sheetName val="BASIC (2)"/>
      <sheetName val="참조-(1)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일집"/>
      <sheetName val="Tot-sum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2.노무비명세서(난간대)"/>
      <sheetName val="2.사진대지"/>
      <sheetName val=" 견적서"/>
      <sheetName val="(2)"/>
      <sheetName val="3.사진대지"/>
      <sheetName val="22단가(철거)"/>
      <sheetName val="49단가"/>
      <sheetName val="49단가(철거)"/>
      <sheetName val="22단가"/>
      <sheetName val="적용공정"/>
      <sheetName val="금리계산"/>
      <sheetName val="맨홀"/>
      <sheetName val="49-119"/>
      <sheetName val="관로"/>
      <sheetName val="공기변수량"/>
      <sheetName val="PO-BOQ"/>
      <sheetName val="의왕내역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검사조서"/>
      <sheetName val="집계(총괄)"/>
      <sheetName val="실적보고"/>
      <sheetName val="표준안전집계"/>
      <sheetName val="표준안전내역"/>
      <sheetName val="A갑지"/>
      <sheetName val="공정"/>
      <sheetName val="보도경계블럭"/>
      <sheetName val="L형옹벽"/>
      <sheetName val="내부부하"/>
      <sheetName val="Mc1"/>
      <sheetName val="2000,9월 일위"/>
      <sheetName val="과천MAIN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고등학교"/>
      <sheetName val="제1장"/>
      <sheetName val="제2장"/>
      <sheetName val="제3장"/>
      <sheetName val="견적내역"/>
      <sheetName val="주관사업"/>
      <sheetName val="진우+대광"/>
      <sheetName val="옥외"/>
      <sheetName val="가드레일산근"/>
      <sheetName val="적용2002"/>
      <sheetName val="본선토량운반계산서(1)0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정화조동내역"/>
      <sheetName val="배"/>
      <sheetName val="단위별 일위대가표"/>
      <sheetName val="제4장"/>
      <sheetName val="5장공내역서"/>
      <sheetName val="제6장"/>
      <sheetName val="직불동의서"/>
      <sheetName val="전자입찰"/>
      <sheetName val="7작업장인수인계서"/>
      <sheetName val="3특기시방서"/>
      <sheetName val="일위대가목록(1)"/>
      <sheetName val="단가대비표(1)"/>
      <sheetName val="금액결정"/>
      <sheetName val="견적의뢰서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배수문수량산출(3)"/>
      <sheetName val="기본단가"/>
      <sheetName val="LP-S"/>
      <sheetName val="보합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철거집계"/>
      <sheetName val="12월31일"/>
      <sheetName val="EQUIPMENT -2"/>
      <sheetName val="고분전시관"/>
      <sheetName val="전기2005"/>
      <sheetName val="통신2005"/>
      <sheetName val="계산식"/>
      <sheetName val="1._x0018_변전설비"/>
      <sheetName val="Macro3"/>
      <sheetName val="대구-교대(A1-A2)"/>
      <sheetName val="3.자재비(총괄)"/>
      <sheetName val="실행갑지"/>
      <sheetName val="LD일"/>
      <sheetName val="SULKEA"/>
      <sheetName val="아파트건축"/>
      <sheetName val="잔수량(작성)"/>
      <sheetName val="BOQ(전체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적상기초자료"/>
      <sheetName val="효동"/>
      <sheetName val="전체철근집계"/>
      <sheetName val="CIVIL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재정비직인"/>
      <sheetName val="재정비내역"/>
      <sheetName val="지적고시내역"/>
      <sheetName val="시공계획"/>
      <sheetName val="현장설명서"/>
      <sheetName val="견적조건서"/>
      <sheetName val="시공일반사항"/>
      <sheetName val="현장설명서갑지"/>
      <sheetName val="하도급선정의뢰서(습식공사)"/>
      <sheetName val="36신설수량"/>
      <sheetName val="제품별"/>
      <sheetName val="사전공사"/>
      <sheetName val="소포내역 (2)"/>
      <sheetName val="성서방향-교대(A2)"/>
      <sheetName val="상행-교대(A1)"/>
      <sheetName val="매매"/>
      <sheetName val="전신"/>
      <sheetName val="기간등록"/>
      <sheetName val="신공"/>
      <sheetName val="저리조양"/>
      <sheetName val="기자재대비표"/>
      <sheetName val="경산(을)"/>
      <sheetName val="정화조방수미장"/>
      <sheetName val="접속슬라브"/>
      <sheetName val="공사별 가중치 산출근거(토목)"/>
      <sheetName val="가중치근거(조경)"/>
      <sheetName val="Inquiry"/>
      <sheetName val="제진기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적현로"/>
      <sheetName val="산출(전주P7)"/>
      <sheetName val="H PILE수량"/>
      <sheetName val="철근량 검토"/>
      <sheetName val="TC표지"/>
      <sheetName val="유기공정"/>
      <sheetName val="변경서식"/>
      <sheetName val="STBOX"/>
      <sheetName val="공사진행"/>
      <sheetName val="Piping Design Data"/>
      <sheetName val="연습장소"/>
      <sheetName val="MACRO(전선관)"/>
      <sheetName val="기준액"/>
      <sheetName val="상세내역,전력산출서"/>
      <sheetName val="Ampecity Data"/>
      <sheetName val="3_바닥판설계"/>
      <sheetName val="교통량조사"/>
      <sheetName val="EQ-R1"/>
      <sheetName val="품목"/>
      <sheetName val="기성"/>
      <sheetName val="기성내역 진짜"/>
      <sheetName val="2회기성사정"/>
      <sheetName val="3회기성갑지"/>
      <sheetName val="3회총괄"/>
      <sheetName val="3회기성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담장산출"/>
      <sheetName val="일위대가(출입)"/>
      <sheetName val="현장관리비 "/>
      <sheetName val="aa"/>
      <sheetName val="시멘트"/>
      <sheetName val="과세표준율-2"/>
      <sheetName val="면적분양가"/>
      <sheetName val="분양면적(1123)"/>
      <sheetName val="출력소스"/>
      <sheetName val="평교-내역"/>
      <sheetName val="노임(1차)"/>
      <sheetName val="관리,부대비"/>
      <sheetName val="실행(표지,갑,을)"/>
      <sheetName val="basic"/>
      <sheetName val="메서,변+증"/>
      <sheetName val="공사별 가중치 산출근거(건축)"/>
      <sheetName val="FAX"/>
      <sheetName val="건축개요"/>
      <sheetName val="버스운행안내"/>
      <sheetName val="예방접종계획"/>
      <sheetName val="근태계획서"/>
      <sheetName val="MIJIBI"/>
      <sheetName val="건축직"/>
      <sheetName val="과세내역(세부)"/>
      <sheetName val="기타시설"/>
      <sheetName val="주민복지관"/>
      <sheetName val="지하주차장"/>
      <sheetName val="SCHEDULE"/>
      <sheetName val="2000_11월설계내역"/>
      <sheetName val="대,유,램"/>
      <sheetName val="목동1절주.bh01"/>
      <sheetName val="송우내역서"/>
      <sheetName val="증감분석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산재 안전"/>
      <sheetName val="노무비 경비"/>
      <sheetName val="T6-6(2)"/>
      <sheetName val="Upgrades pricing"/>
      <sheetName val="주방환기"/>
      <sheetName val="경상직원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수목데이타_"/>
      <sheetName val="변압기_및_발전기_용량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사원등록"/>
      <sheetName val="호봉 (2)"/>
      <sheetName val="하도급변경대비표"/>
      <sheetName val="경상"/>
      <sheetName val="3.내역서"/>
      <sheetName val="통신물량"/>
      <sheetName val="매입세"/>
      <sheetName val="표층포설및다짐"/>
      <sheetName val="별표"/>
      <sheetName val="균열"/>
      <sheetName val="암거날개벽재료집계"/>
      <sheetName val="단가및재료비"/>
      <sheetName val="노᠀⁷"/>
      <sheetName val="1공구(입찰내역)"/>
      <sheetName val="유첨#2"/>
      <sheetName val="교각별수량"/>
      <sheetName val="원가산출서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CS2"/>
      <sheetName val="실행예산서"/>
      <sheetName val="급명"/>
      <sheetName val="단  가  대  비  표"/>
      <sheetName val="일  위  대  가  목  록"/>
      <sheetName val="2000년 공정표"/>
      <sheetName val="교각별철근수량집계표"/>
      <sheetName val="const."/>
      <sheetName val="변경내역을"/>
      <sheetName val="펌프장수량산출(토)"/>
      <sheetName val="남양구조시험동"/>
      <sheetName val="본부소개"/>
      <sheetName val="통합내역"/>
      <sheetName val="대외공문"/>
      <sheetName val="DWPM"/>
      <sheetName val="자재집계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TOT"/>
      <sheetName val="가시설흙막이"/>
      <sheetName val="전선"/>
      <sheetName val="강북라우터"/>
      <sheetName val="노무비산출"/>
      <sheetName val="보할공정"/>
      <sheetName val="220 (2)"/>
      <sheetName val="총인원"/>
      <sheetName val="직급인원"/>
      <sheetName val="차종별"/>
      <sheetName val="OPGW기별"/>
      <sheetName val="관기성공.내"/>
      <sheetName val="중동상가"/>
      <sheetName val="01AC"/>
      <sheetName val="평균높이산출근거"/>
      <sheetName val="횡배수관위치조서"/>
      <sheetName val="기본설계도급항목"/>
      <sheetName val="8.현장관리비"/>
      <sheetName val="7.안전관리비"/>
      <sheetName val="견적율"/>
      <sheetName val="승용"/>
      <sheetName val="Recovered_Sheet1"/>
      <sheetName val="원가상세내역"/>
      <sheetName val="2004경영(비목별)"/>
      <sheetName val="2004경영"/>
      <sheetName val="입적표"/>
      <sheetName val="단가조사-1"/>
      <sheetName val="Man Power &amp; Comp"/>
      <sheetName val="손익집계(공장별)"/>
      <sheetName val="설계명세서(선로)"/>
      <sheetName val="현장관리비데이타"/>
      <sheetName val="1)fs"/>
      <sheetName val="구조     ."/>
      <sheetName val="본부장"/>
      <sheetName val="공조기"/>
      <sheetName val="EKOG10건축"/>
      <sheetName val="내역서(전체)"/>
      <sheetName val="내역(토목)"/>
      <sheetName val="5.공종별예산내역서"/>
      <sheetName val="두앙"/>
      <sheetName val="깨기수량"/>
      <sheetName val="하중산정"/>
      <sheetName val="세부견적서(DAS Call Back)"/>
      <sheetName val="단중표-ST"/>
      <sheetName val="PIPE"/>
      <sheetName val="VALVE"/>
      <sheetName val="투찰내역"/>
      <sheetName val="COVER-P"/>
      <sheetName val="Piping(Methanol)"/>
      <sheetName val="재료집계"/>
      <sheetName val="인수공총괄"/>
      <sheetName val="덕소내역"/>
      <sheetName val="종합기별"/>
      <sheetName val="개보수공사BM"/>
      <sheetName val="장문교(대전)"/>
      <sheetName val="CLAUSE"/>
      <sheetName val="약품설︀"/>
      <sheetName val="1공구 건정토건 철콘"/>
      <sheetName val="건축내역(진해석동)"/>
      <sheetName val="KMT물량"/>
      <sheetName val="Working(wo WTs)"/>
      <sheetName val="주조정실"/>
      <sheetName val="Requirements"/>
      <sheetName val="loading"/>
      <sheetName val="단가보완"/>
      <sheetName val="단위가격"/>
      <sheetName val="P-산#1-1(WOWA1)"/>
      <sheetName val="인공(100P,배선반)"/>
      <sheetName val="전기공사"/>
      <sheetName val="납부서"/>
      <sheetName val="일위대가(여기까지)"/>
      <sheetName val="단위_xdc00_ὗ␀"/>
      <sheetName val="수성페인트도장 내역서"/>
      <sheetName val="도급내역5+800"/>
      <sheetName val="변경내역서"/>
      <sheetName val="전체도급"/>
      <sheetName val="입찰"/>
      <sheetName val="현경"/>
      <sheetName val="전화번호DATA (2001)"/>
      <sheetName val="106C0300"/>
      <sheetName val="통로box전기"/>
      <sheetName val="밧데리"/>
      <sheetName val="진접"/>
      <sheetName val="사급자재(1단계)"/>
      <sheetName val="조명투자및환수계획"/>
      <sheetName val="제조중간결과"/>
      <sheetName val="J01"/>
      <sheetName val="공내ᰖ"/>
      <sheetName val="단면"/>
      <sheetName val="탑(을지)"/>
      <sheetName val="열린교실"/>
      <sheetName val="경산锼_x0013_閄"/>
      <sheetName val="단면瑌)"/>
      <sheetName val="22단"/>
      <sheetName val="22단锼"/>
      <sheetName val="기초자료입력및 K치 확인"/>
      <sheetName val="AS_x0005__x0000_"/>
      <sheetName val="진주䈀ᅪ"/>
      <sheetName val="사업수지"/>
      <sheetName val="기계경비단가"/>
      <sheetName val="지주설치제원"/>
      <sheetName val="퍼스트"/>
      <sheetName val="역집계1"/>
      <sheetName val="삼보지질"/>
      <sheetName val="7.전산해석결과"/>
      <sheetName val="4.하중"/>
      <sheetName val="우각부검토"/>
      <sheetName val="기초입력"/>
      <sheetName val="공주-교대(A1)"/>
      <sheetName val="보호"/>
      <sheetName val="성남여성복지내역"/>
      <sheetName val="안양1공구_건축"/>
      <sheetName val="기술자료 (연수)"/>
      <sheetName val="등록업체"/>
      <sheetName val="esc"/>
      <sheetName val="영흥TL(UP,DOWN) "/>
      <sheetName val="sheets"/>
      <sheetName val="내역아"/>
      <sheetName val="울타리"/>
      <sheetName val="2002계약현황"/>
      <sheetName val="w't table"/>
      <sheetName val="UR2-Calculation"/>
      <sheetName val="노임변동률"/>
      <sheetName val="품종별-이름"/>
      <sheetName val="부서현황"/>
      <sheetName val="Option"/>
      <sheetName val="사업계획1안"/>
      <sheetName val="VENDOR LIST"/>
      <sheetName val="공통비"/>
      <sheetName val="도장 및 용접 수량"/>
      <sheetName val="경율산정"/>
      <sheetName val="위성"/>
      <sheetName val="Vari by Vendor"/>
      <sheetName val="원내역서3"/>
      <sheetName val="3도로"/>
      <sheetName val="세동별비상"/>
      <sheetName val="대비내역"/>
      <sheetName val="9."/>
      <sheetName val="견적서1"/>
      <sheetName val="가CP"/>
      <sheetName val="기초및구체공"/>
      <sheetName val="금긋기 및 절단"/>
      <sheetName val="변경품셈총괄"/>
      <sheetName val="내역."/>
      <sheetName val="기계설비"/>
      <sheetName val="콘_재료분리(1)"/>
      <sheetName val="설계변경내역 98"/>
      <sheetName val="공제구간조서"/>
      <sheetName val="설계일반"/>
      <sheetName val="수압집계"/>
      <sheetName val="결합부검토"/>
      <sheetName val="신규 품"/>
      <sheetName val="변수데이타"/>
      <sheetName val="15100"/>
      <sheetName val="예산M6-B"/>
      <sheetName val="동원인원산출"/>
      <sheetName val="품셈기준"/>
      <sheetName val="총(신설)"/>
      <sheetName val="대,怀፵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22단헾"/>
      <sheetName val="단가적용(터널)"/>
      <sheetName val="단위가격_할증"/>
      <sheetName val="전선_및_전선ࠝ"/>
      <sheetName val="연동내역서"/>
      <sheetName val="제"/>
      <sheetName val="총괄집䠄ᡏ"/>
      <sheetName val="산출2-기기동력"/>
      <sheetName val="통신단가조사"/>
      <sheetName val="105,106,107동"/>
      <sheetName val="수로교총재료齘_x0013_"/>
      <sheetName val="산출및내역"/>
      <sheetName val="적용(기尜_x0013_"/>
      <sheetName val="1-11조직표"/>
      <sheetName val="96.12"/>
      <sheetName val="22단丵"/>
      <sheetName val="광혁기성"/>
      <sheetName val="일반부표집계표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견적堀᎟"/>
      <sheetName val="4렀቟԰"/>
      <sheetName val="4︀ᇕ԰"/>
      <sheetName val="자재조사표(참고용)"/>
      <sheetName val="제품"/>
      <sheetName val="3련 B姨#"/>
      <sheetName val="경로,구간현황"/>
      <sheetName val="자탐수량산출서"/>
      <sheetName val="CAPVC"/>
      <sheetName val="일반수량집계"/>
      <sheetName val="OCM"/>
      <sheetName val="AH-1 "/>
      <sheetName val="OHU"/>
      <sheetName val="형식별 개략공사비"/>
      <sheetName val="01_ 원가계산서"/>
      <sheetName val="등록׃】"/>
      <sheetName val="등록_x0010__x0000_"/>
      <sheetName val="PART_DISCOUNT"/>
      <sheetName val="등록_x0000__x0000_"/>
      <sheetName val="소상 &quot;1&quot;"/>
      <sheetName val="원가총괄"/>
      <sheetName val="매입세율"/>
      <sheetName val="회로내역(승인)"/>
      <sheetName val="»êÃ렀䡟ԯ_x0000_缀"/>
      <sheetName val="»êÃ︀ᇕ԰_x0000_缀"/>
      <sheetName val="갈현동"/>
      <sheetName val="4/_x0000_䠀"/>
      <sheetName val="4쌇栅/"/>
      <sheetName val="4က_x0000_က"/>
      <sheetName val="증栀ᙿ가"/>
      <sheetName val="수안보-헾】_x0005__x0000_"/>
      <sheetName val="일위목차"/>
      <sheetName val="견적사양비교표"/>
      <sheetName val="송전재료비"/>
      <sheetName val="FIN TUBE"/>
      <sheetName val="HED. &amp; PIPE"/>
      <sheetName val="PUMP SHT"/>
      <sheetName val="한전고리-을"/>
      <sheetName val="MW-BM"/>
      <sheetName val="평가내역"/>
      <sheetName val="-15.0"/>
      <sheetName val="사리부설"/>
      <sheetName val="임대견적서"/>
      <sheetName val="36신丵〒_x0005_"/>
      <sheetName val="물량집계"/>
      <sheetName val="현장설က_x0000_蠀ᛟ"/>
      <sheetName val="환"/>
      <sheetName val="적용기준표(98년상반기)"/>
      <sheetName val="설계명세_x0005_"/>
      <sheetName val="DATA 입᠒ᎍ"/>
      <sheetName val="설계명세揄"/>
      <sheetName val="설계명세䡲"/>
      <sheetName val="견적서(1)"/>
      <sheetName val="2234"/>
      <sheetName val="조립1부실적"/>
      <sheetName val="5월"/>
      <sheetName val="능률"/>
      <sheetName val="Despacho (c.civil)"/>
      <sheetName val="인원"/>
      <sheetName val="견적의ᰀ፜"/>
      <sheetName val="사각맨᠜"/>
      <sheetName val="공기԰_x0000_缀"/>
      <sheetName val="설계睮め_x0005_"/>
      <sheetName val="사각맨0"/>
      <sheetName val="오억미만"/>
      <sheetName val="사각맨퀀"/>
      <sheetName val="사각맨堀"/>
      <sheetName val="사각맨䈀"/>
      <sheetName val="CF"/>
      <sheetName val="거푸집물량"/>
      <sheetName val="UPDATA"/>
      <sheetName val="원가계산서(남측)"/>
      <sheetName val="제조 경영"/>
      <sheetName val="금광1터널"/>
      <sheetName val="세부狇譈"/>
      <sheetName val="사각맨ﻇ"/>
      <sheetName val="몰탈재븧܊"/>
      <sheetName val="견적의"/>
      <sheetName val="견적의烇彰"/>
      <sheetName val="하도급선정의뢰서(습식공_x0000__x0000_"/>
      <sheetName val="2터널시점"/>
      <sheetName val="짉譥"/>
      <sheetName val="ᣉᎍ"/>
      <sheetName val="금액내렀቟"/>
      <sheetName val="금액내԰_x0000_"/>
      <sheetName val="성내동"/>
      <sheetName val="인원계획"/>
      <sheetName val="시행예산"/>
      <sheetName val="자압1"/>
      <sheetName val="조경내역"/>
      <sheetName val="물墸᎟鰀"/>
      <sheetName val="화재 탐지_x0005__x0000_"/>
      <sheetName val="전신환매도徸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의정부문예회관변경내역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萀⅜"/>
      <sheetName val="貭♘"/>
      <sheetName val="산#2-1 (2)"/>
      <sheetName val="자재목록표"/>
      <sheetName val="2002상반기노임기준"/>
      <sheetName val="단중聀"/>
      <sheetName val="예산조서(무선)"/>
      <sheetName val="사급자재총괄"/>
      <sheetName val="구성1"/>
      <sheetName val="구성2"/>
      <sheetName val="구성3"/>
      <sheetName val="구성4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산출0"/>
      <sheetName val="5.공종별尜_x0013_層_x0013_闰"/>
      <sheetName val="평3"/>
      <sheetName val="2.펌프장(사급자재)"/>
      <sheetName val="A1_본체_수량산출서"/>
      <sheetName val="내역총괄"/>
      <sheetName val="내역서(삼호)"/>
      <sheetName val="지하1층"/>
      <sheetName val="공비대䠚"/>
      <sheetName val="금액내㔀቎"/>
      <sheetName val="본사인상전"/>
      <sheetName val="단가산출-기,교"/>
      <sheetName val="당사"/>
      <sheetName val="내역총괄2"/>
      <sheetName val="내역총괄3"/>
      <sheetName val="0001(arch)"/>
      <sheetName val="FO"/>
      <sheetName val="Summary Sheet"/>
      <sheetName val="일위대가내역"/>
      <sheetName val="대전-교대(A1-A2)"/>
      <sheetName val="만수배관단가"/>
      <sheetName val="FRP배관단가(만수)"/>
      <sheetName val="STD"/>
      <sheetName val="10월"/>
      <sheetName val="연면적"/>
      <sheetName val="991029UTP용 M.D.F"/>
      <sheetName val="현장점검 1"/>
      <sheetName val="상가을 "/>
      <sheetName val="3.사용전검사(1000KW이상)(본동-수정)"/>
      <sheetName val="계획예산입력자료"/>
      <sheetName val="전압"/>
      <sheetName val="가공2원도"/>
      <sheetName val="일(4)"/>
      <sheetName val="1F"/>
      <sheetName val="손익계산서"/>
      <sheetName val="대차대조표"/>
      <sheetName val="폐토수익화 "/>
      <sheetName val="수량산출1"/>
      <sheetName val="수전기기DATA"/>
      <sheetName val="(전체발주,금회3차공사)내역서"/>
      <sheetName val="정산내역서"/>
      <sheetName val="98수금사업"/>
      <sheetName val="FRT_O"/>
      <sheetName val="FAB_I"/>
      <sheetName val="RING WALL"/>
      <sheetName val="공사비PK5월"/>
      <sheetName val="간접비(1)"/>
      <sheetName val="터널(토공)"/>
      <sheetName val="리터팬내장형"/>
      <sheetName val="내역총괄표"/>
      <sheetName val="5차설계"/>
      <sheetName val="경비산출"/>
      <sheetName val="FUSE_MCB"/>
      <sheetName val="full (2)"/>
      <sheetName val="BREAKDOWN"/>
      <sheetName val="REINF."/>
      <sheetName val="IPS0823"/>
      <sheetName val="공조기(삭제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산출목록표"/>
      <sheetName val="수원공"/>
      <sheetName val="DATA-UPS"/>
      <sheetName val="건설장비기초단가"/>
      <sheetName val="Macro"/>
      <sheetName val="9-1차이내역."/>
      <sheetName val="총괄표(1)"/>
      <sheetName val="공종별집계표"/>
      <sheetName val="부산4"/>
      <sheetName val="계약표지"/>
      <sheetName val="내역서-전체낙찰율"/>
      <sheetName val="개봉3동하수관"/>
      <sheetName val="장비부하"/>
      <sheetName val="내역5"/>
      <sheetName val="역간(덕_동)"/>
      <sheetName val="역간(의-덕)"/>
      <sheetName val="단가대비표(SYS)"/>
      <sheetName val="제조노임"/>
      <sheetName val="변품8-37"/>
      <sheetName val="현장일보"/>
      <sheetName val="보집계표"/>
      <sheetName val="ISBL-CIV"/>
      <sheetName val="단가대비"/>
      <sheetName val="전류"/>
      <sheetName val="일위단가"/>
      <sheetName val="일위(설)"/>
      <sheetName val="전기공사일위대가"/>
      <sheetName val="일위대가표_(2)"/>
      <sheetName val="General_Data"/>
      <sheetName val="5호광장_(만점)"/>
      <sheetName val="인천국제_(만점)_(2)"/>
      <sheetName val="설_계"/>
      <sheetName val="방음벽_기초_일반수량"/>
      <sheetName val="sum1_(2)"/>
      <sheetName val="원가계산서_(총괄)"/>
      <sheetName val="원가계산서_(건축)"/>
      <sheetName val="제원_설계조건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º¹±¸·®»êÁ¤_¹×_Àü¿ëÈ¸¼±_»ç¿ë"/>
      <sheetName val="4¿ù_½ÇÀûÃßÁ¤(°ÇÃà+Åä¸ñ)"/>
      <sheetName val="4¿ù_½ÇÀûÃßÁ¤(°ÇÃà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외주대비_-석축"/>
      <sheetName val="외주대비-구조물_(2)"/>
      <sheetName val="견적표지_(3)"/>
      <sheetName val="일위대가_집계표"/>
      <sheetName val="공사비_내역_(가)"/>
      <sheetName val="임시급식_(2)"/>
      <sheetName val="unit_4"/>
      <sheetName val="Summary_Sheets"/>
      <sheetName val="5_정산서"/>
      <sheetName val="맨홀물량"/>
      <sheetName val="열차제어동"/>
      <sheetName val="전기성능동"/>
      <sheetName val="차량시스템인자"/>
      <sheetName val="차량부품동"/>
      <sheetName val="신.분"/>
      <sheetName val="96노임기준"/>
      <sheetName val="시중노임(공사)"/>
      <sheetName val="기성공제요청서"/>
      <sheetName val="하도기성내역 수정"/>
      <sheetName val="기성공제 동의서"/>
      <sheetName val="기성공제 합의서(쓰레기처리비)"/>
      <sheetName val="정보"/>
      <sheetName val="현대물량"/>
      <sheetName val="한화 둔산 내역서"/>
      <sheetName val="적격점수&lt;300억미만&gt;"/>
      <sheetName val="간이영수증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pbs_lambda"/>
      <sheetName val="Matériel embarqué PVC"/>
      <sheetName val="기지국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교실"/>
      <sheetName val="꣈፺"/>
      <sheetName val="¼ö·®»êÃÈ"/>
      <sheetName val="저፺"/>
      <sheetName val="¼ö·®»êÃX"/>
      <sheetName val="壈᎟"/>
      <sheetName val="쀀ፐ"/>
      <sheetName val="죈፺"/>
      <sheetName val="惈፵"/>
      <sheetName val="48신설수량"/>
      <sheetName val="품셈(기초)"/>
      <sheetName val="대가단최종"/>
      <sheetName val="부丵〒"/>
      <sheetName val="부司2"/>
      <sheetName val="성원계약"/>
      <sheetName val="2000.11¿ù¼³餀㢘ԯ_x0000_缀_x0000_"/>
      <sheetName val="총괄집렇♑"/>
      <sheetName val="아산경희980422"/>
      <sheetName val="총괄집桶青"/>
      <sheetName val="01상노임"/>
      <sheetName val="Instruction"/>
      <sheetName val="22단가(철完9"/>
      <sheetName val="T1"/>
      <sheetName val="총체보활공정표"/>
      <sheetName val="1차배부(JB포함)"/>
      <sheetName val="원내역서 그대로"/>
      <sheetName val="설계내역일위"/>
      <sheetName val="969910( R)"/>
      <sheetName val="전장품(관리용)"/>
      <sheetName val="박스토공"/>
      <sheetName val="남대문빌딩"/>
      <sheetName val="PUMP"/>
      <sheetName val="각종장비전압강하계산"/>
      <sheetName val="거래명세서"/>
      <sheetName val="3.설계예산내역서(예산서)"/>
      <sheetName val="2.예정공정표"/>
      <sheetName val="4.설계예산내역서"/>
      <sheetName val="6.관급자재조서"/>
      <sheetName val="사업성분석"/>
      <sheetName val="22신설수량"/>
      <sheetName val="계약원가"/>
      <sheetName val="1.설계설명서"/>
      <sheetName val="3.예정공정표"/>
      <sheetName val="4.설계예산서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01하반기노임"/>
      <sheetName val="울진항공등화 내역서"/>
      <sheetName val="단가견적조사표"/>
      <sheetName val="공무공A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수안보-徸〒_x0005__x0000_"/>
      <sheetName val="비목군분류일위"/>
      <sheetName val="입출재고현⩿〚_x0005__x0000_"/>
      <sheetName val="º¯°æ»çÀ_x0000_"/>
      <sheetName val="백호헾】_x0005_"/>
      <sheetName val="수안보-娐&gt;闰⿑"/>
      <sheetName val="수안보-ꮸ⿥_x0005__x0000_"/>
      <sheetName val="백호丵〒_x0005_"/>
      <sheetName val="공작물조직표(용배수)"/>
      <sheetName val="투찰가"/>
      <sheetName val="구조대가"/>
      <sheetName val="포설대가1"/>
      <sheetName val="부대대가"/>
      <sheetName val="홈통받이수량"/>
      <sheetName val="공사수행방안"/>
      <sheetName val="Data2"/>
      <sheetName val="참조 DATA"/>
      <sheetName val="program"/>
      <sheetName val="studbolt no."/>
      <sheetName val="studbolt size"/>
      <sheetName val="item sort no"/>
      <sheetName val="파이프"/>
      <sheetName val="8__안정검토"/>
      <sheetName val="철근량_검토"/>
      <sheetName val="기술자료_(연수)"/>
      <sheetName val="실행비교"/>
      <sheetName val="지입재료비"/>
      <sheetName val="산출명세서"/>
      <sheetName val="조정내역"/>
      <sheetName val="조정_x0014__x0008_"/>
      <sheetName val="_x0000__x0008__x0000__x0008__x0000__x0006__x0000__x0004_"/>
      <sheetName val="상가지급현황"/>
      <sheetName val="13LPMCC"/>
      <sheetName val="마장"/>
      <sheetName val="3_바닥판설계1"/>
      <sheetName val="Piping_Design_Data"/>
      <sheetName val="H_PILE수량"/>
      <sheetName val="Ampecity_Data"/>
      <sheetName val="BASIC_(2)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2000,9월_일위"/>
      <sheetName val="산재_안전"/>
      <sheetName val="노무비_경비"/>
      <sheetName val="소상_&quot;1&quot;"/>
      <sheetName val="개요입력"/>
      <sheetName val="수량기준"/>
      <sheetName val="단가기준"/>
      <sheetName val="결재판"/>
      <sheetName val="변경총괄지(1)"/>
      <sheetName val="기계경비(旉る_x0000__x0000_"/>
      <sheetName val="기계경비(贘_x0013_짘ࣅ"/>
      <sheetName val="MANUFACTORY"/>
      <sheetName val="일위대가서식"/>
      <sheetName val="일위대가양식"/>
      <sheetName val="O＆P"/>
      <sheetName val="결재판(삭제하지말아주세요)"/>
      <sheetName val="케이블"/>
      <sheetName val="유첨䈀ᅪ"/>
      <sheetName val="토공,기초"/>
      <sheetName val="자재 단가표"/>
      <sheetName val="주간계획"/>
      <sheetName val="선택"/>
      <sheetName val="총괄원가 "/>
      <sheetName val="TG9504"/>
      <sheetName val="1995년 섹터별 매출"/>
      <sheetName val="master(total)"/>
      <sheetName val="99년신청"/>
      <sheetName val="대가목록"/>
      <sheetName val="아수배전(1회)"/>
      <sheetName val="인건비_조사"/>
      <sheetName val="일위1"/>
      <sheetName val="층"/>
      <sheetName val="배수내역(총수량)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Condition"/>
      <sheetName val="choose"/>
      <sheetName val="별표(48~75)"/>
      <sheetName val="제3장 기술업무"/>
      <sheetName val="일반전기C"/>
      <sheetName val="POOM_MOTO"/>
      <sheetName val="기초코徸"/>
      <sheetName val="예산조서(︀ᇕ԰"/>
      <sheetName val="205동"/>
      <sheetName val="과세면세표"/>
      <sheetName val="세부내역(직접인건비)"/>
      <sheetName val="현장지䀀ኀ㠀ኃ"/>
      <sheetName val="집계(세부총괄)"/>
      <sheetName val="물가변동잔여물량세부내역서"/>
      <sheetName val="신규(방류시설)"/>
      <sheetName val="덤프트럭계수"/>
      <sheetName val="미지급내역"/>
      <sheetName val="첨부1"/>
      <sheetName val="재료표"/>
      <sheetName val="금액결揄"/>
      <sheetName val="공사비 내역"/>
      <sheetName val="매입내역 "/>
      <sheetName val="거래처별지출내역"/>
      <sheetName val="㩷"/>
      <sheetName val="렀ⵘ"/>
      <sheetName val="֭_x0000_"/>
      <sheetName val="Param"/>
      <sheetName val="입찰보Ⳡ"/>
      <sheetName val="총(철거)"/>
      <sheetName val="RangeObject"/>
      <sheetName val="등록자료"/>
      <sheetName val="방음벽기초(H_xd8d4_ㆂᰀㆃ"/>
      <sheetName val="입찰준비계획안(부대)"/>
      <sheetName val="입찰준비계획안(외주)"/>
      <sheetName val="입찰준비계획안(기타견적)"/>
      <sheetName val="장항선4공구직접비집계"/>
      <sheetName val="노무비(첨부4-4)"/>
      <sheetName val="왕십리방향"/>
      <sheetName val="︀ᇕ"/>
      <sheetName val="怀፵"/>
      <sheetName val="주사무실︀ᇕ"/>
      <sheetName val="주사무실ꠀ፺"/>
      <sheetName val="BOX ꠀ፺"/>
      <sheetName val="㗈቎"/>
      <sheetName val="¼ö·®»êÃ¨"/>
      <sheetName val="주관사_x0000_"/>
      <sheetName val="주관사提"/>
      <sheetName val="주관사㌈"/>
      <sheetName val="주관사㧨"/>
      <sheetName val="전부인쇄"/>
      <sheetName val="1.외주공사"/>
      <sheetName val="2.직영공사"/>
      <sheetName val="첨부"/>
      <sheetName val="계산DATA입력"/>
      <sheetName val="계좌번호"/>
      <sheetName val="청하배수"/>
      <sheetName val="원가집계"/>
      <sheetName val="교량전기"/>
      <sheetName val="파이프류"/>
      <sheetName val="점검내역서(data) (2)"/>
      <sheetName val="2.주요계수총괄"/>
      <sheetName val="입찰사유서 제4공종 (흙깎기)"/>
      <sheetName val="D16"/>
      <sheetName val="D25"/>
      <sheetName val="D22"/>
      <sheetName val="자판실행"/>
      <sheetName val="단위세대물량"/>
      <sheetName val="변경품셈"/>
      <sheetName val="OCT.FDN"/>
      <sheetName val="HANDHOLE(2)"/>
      <sheetName val="N頀ᚃ"/>
      <sheetName val="N"/>
      <sheetName val="AHU집계"/>
      <sheetName val="삼성전기"/>
      <sheetName val="B부대공"/>
      <sheetName val="분양가격표"/>
      <sheetName val="일목"/>
      <sheetName val="기준표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전체내ﰀ⁗"/>
      <sheetName val="제수변䊱ᅪ"/>
      <sheetName val="A(Rev.3)"/>
      <sheetName val="부총"/>
      <sheetName val="원가계墬ᥓ"/>
      <sheetName val="원가계Ⴌ_x0000_"/>
      <sheetName val="관로토공집계표"/>
      <sheetName val="토 적 표"/>
      <sheetName val="3회기성헾】"/>
      <sheetName val="변경비교헾】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자재ᰀ፜搀"/>
      <sheetName val="부대공집계표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철거산출헾】"/>
      <sheetName val="철거산출午_x0013_"/>
      <sheetName val="평균터파기고(1-2,ASP)"/>
      <sheetName val="남양주부대"/>
      <sheetName val="단위목헾"/>
      <sheetName val="지입집계"/>
      <sheetName val="11+040(통로)"/>
      <sheetName val="일별1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지불내역1"/>
      <sheetName val="집수정(1)"/>
      <sheetName val="공사비명세서"/>
      <sheetName val="사용성검토"/>
      <sheetName val="PAC"/>
      <sheetName val="행거,슈,볼트,펌프,잡재"/>
      <sheetName val="을-ATYPE"/>
      <sheetName val="동력부하계산"/>
      <sheetName val="단가표 (2)"/>
      <sheetName val="소각장스케줄"/>
      <sheetName val="단__가__대__비__표"/>
      <sheetName val="일__위__대__가__목__록"/>
      <sheetName val="페인트"/>
      <sheetName val="30신설일위대가"/>
      <sheetName val="30집계표"/>
      <sheetName val="00노임기준"/>
      <sheetName val="소일위대가코드표"/>
      <sheetName val="일위대가(가설԰"/>
      <sheetName val="TYPE집계표"/>
      <sheetName val="포쐀䑣"/>
      <sheetName val="포䠟⥏"/>
      <sheetName val="포䠠⥏"/>
      <sheetName val="포䈀㙪"/>
      <sheetName val="栍ᾆ"/>
      <sheetName val="시초1교"/>
      <sheetName val="대구-교대(A1)"/>
      <sheetName val="ꀀ"/>
      <sheetName val="공정량산출내역서 "/>
      <sheetName val="제철"/>
      <sheetName val="조정금액결과표 (차수별)"/>
      <sheetName val="토공실행"/>
      <sheetName val="구간산출"/>
      <sheetName val="Ext. Stone-P"/>
      <sheetName val="단위_x0000__x0000_尀"/>
      <sheetName val="단위ࠀᎄ䰀"/>
      <sheetName val="단위倀❹缀"/>
      <sheetName val="단위耀ὡ"/>
      <sheetName val="호표"/>
      <sheetName val="B767"/>
      <sheetName val="0.갑지"/>
      <sheetName val="건축공사 집계표"/>
      <sheetName val="토공대가"/>
      <sheetName val="B.O.M"/>
      <sheetName val="설변물량"/>
      <sheetName val="예비품"/>
      <sheetName val="제丵"/>
      <sheetName val="PW3"/>
      <sheetName val="PW4"/>
      <sheetName val="SC1"/>
      <sheetName val="PE"/>
      <sheetName val="PM"/>
      <sheetName val="TR"/>
      <sheetName val="금호산업"/>
      <sheetName val="총괄갑 "/>
      <sheetName val="5.동별횡주관경"/>
      <sheetName val="154TW"/>
      <sheetName val="수주실적0709"/>
      <sheetName val="제4절-1"/>
      <sheetName val="PANEL"/>
      <sheetName val="일위(시설)"/>
      <sheetName val="공통대가"/>
      <sheetName val="특기사항"/>
      <sheetName val="하도내역 (철콘)"/>
      <sheetName val="대가 (보완)"/>
      <sheetName val="토목원가계窨_x0013_"/>
      <sheetName val="신공항A-9헾】_x0005__x0000__x0000_"/>
      <sheetName val="기존구조물철거집계계표"/>
      <sheetName val="내역서(교량)전체"/>
      <sheetName val="장비경비"/>
      <sheetName val="건공실"/>
      <sheetName val="총괄집㸁䧾"/>
      <sheetName val="허용전류-IEC DATA"/>
      <sheetName val="배관내역"/>
      <sheetName val="POWER"/>
      <sheetName val="교대일반수량"/>
      <sheetName val="WO"/>
      <sheetName val="비용"/>
      <sheetName val="적용환율"/>
      <sheetName val="DS-최종"/>
      <sheetName val="PREFACE"/>
      <sheetName val="DATA-1"/>
      <sheetName val="간접총괄"/>
      <sheetName val="960318-1"/>
      <sheetName val="2006기계䈌ᅪ԰_x0000_缀"/>
      <sheetName val="기타공"/>
      <sheetName val="재원표"/>
      <sheetName val="FCU (2)"/>
      <sheetName val="장비분석"/>
      <sheetName val="석재장조사"/>
      <sheetName val="기성청구현황"/>
      <sheetName val="JUCK֕_x0000_缀"/>
      <sheetName val="전체실적"/>
      <sheetName val="도급FORM"/>
      <sheetName val="귀래방향"/>
      <sheetName val="운반비산정"/>
      <sheetName val="을 2"/>
      <sheetName val="을 1"/>
      <sheetName val="재1"/>
      <sheetName val="장비가동"/>
      <sheetName val="IN"/>
      <sheetName val="CT "/>
      <sheetName val="정거장"/>
      <sheetName val="길내기"/>
      <sheetName val="강관산출"/>
      <sheetName val="master(2차)"/>
      <sheetName val="내역통합"/>
      <sheetName val="성토도수로현황"/>
      <sheetName val="구조물"/>
      <sheetName val="당사실시1"/>
      <sheetName val="하도급선정의뢰_x0000__x0000_螨_x0000__x0000__x0000_ۈ"/>
      <sheetName val="48전력선로일挔"/>
      <sheetName val="콘센트신설"/>
      <sheetName val="FWBS7000,8000"/>
      <sheetName val="ANALYSER"/>
      <sheetName val="ring wall thickness"/>
      <sheetName val="Change rate"/>
      <sheetName val="B3.PERSONEL-Ucret"/>
      <sheetName val="공정표(전체)"/>
      <sheetName val="무전표"/>
      <sheetName val="NOTE ALL"/>
      <sheetName val="내역서(당초변경)"/>
      <sheetName val="2.조명기구철거(일괄철거분)"/>
      <sheetName val="대운반(철재)"/>
      <sheetName val="설계수량"/>
      <sheetName val="3.2.1 마루높이결정"/>
      <sheetName val="제품橂"/>
      <sheetName val="피스표"/>
      <sheetName val="산업개발안내서"/>
      <sheetName val="작성양식"/>
      <sheetName val="품-(주)코①"/>
      <sheetName val="자재단가리스트"/>
      <sheetName val="공사내역(총괄)"/>
      <sheetName val="대보~세기"/>
      <sheetName val="8.수량산출 (2)"/>
      <sheetName val="일위대가표 (⠋ᡏ"/>
      <sheetName val="일위대가표 (䀀⅒"/>
      <sheetName val="ÀÏÀ§´ë°¡Ç¥(1@"/>
      <sheetName val="일위대가표 (ԯ_x0000_"/>
      <sheetName val="관헾"/>
      <sheetName val="원가(1︀"/>
      <sheetName val="원가(1䠀"/>
      <sheetName val="관聈"/>
      <sheetName val="관_x0005_"/>
      <sheetName val="제수午_x0013_ὐ"/>
      <sheetName val="수안보-墰5壼5"/>
      <sheetName val="5.3 단면가정"/>
      <sheetName val="시추주상도"/>
      <sheetName val="일위집계(기존)"/>
      <sheetName val="북제주-표지"/>
      <sheetName val="COVERSHEET"/>
      <sheetName val="[YES.XLS][YES.XLS]4/_x0000_䠀"/>
      <sheetName val="[YES.XLS][YES.XLS]4쌇栅/"/>
      <sheetName val="05년"/>
      <sheetName val="내역서(총괄)"/>
      <sheetName val="철콘집계"/>
      <sheetName val="5회기성03월"/>
      <sheetName val="공통가설_8"/>
      <sheetName val="아파트_9"/>
      <sheetName val="직접공사비집계표_7"/>
      <sheetName val="GTG TR PIT"/>
      <sheetName val="BLR-S"/>
      <sheetName val="일위대가표(무)"/>
      <sheetName val="일위대가산출기초"/>
      <sheetName val="장비명"/>
      <sheetName val="cable-data"/>
      <sheetName val="1._x005f_x0018_변전설비"/>
      <sheetName val="입렀"/>
      <sheetName val="입栀"/>
      <sheetName val="입ꠀ"/>
      <sheetName val="평균환율-USD"/>
      <sheetName val="인원동원계획"/>
      <sheetName val="입︀"/>
      <sheetName val=" 소방공사 산출근거"/>
      <sheetName val="YES.XLS"/>
      <sheetName val="물량증감"/>
      <sheetName val="적격"/>
      <sheetName val="롤러"/>
      <sheetName val="BH"/>
      <sheetName val="펌프차타설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역삼"/>
      <sheetName val="배수관연장산출서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우,오수"/>
      <sheetName val="팔당터널(1공구)"/>
      <sheetName val="흙쌓기도수로설치현황(1)"/>
      <sheetName val="식재-외주 (2)"/>
      <sheetName val="자(3.0m)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자재노임단가"/>
      <sheetName val="크레인5ton"/>
      <sheetName val="단가산출-2"/>
      <sheetName val="기초수량-1"/>
      <sheetName val="단가산출-1"/>
      <sheetName val="작용하중산정"/>
      <sheetName val="倀ᑙ"/>
      <sheetName val="1x"/>
      <sheetName val="栈᲋"/>
      <sheetName val="_xd810_᱓"/>
      <sheetName val="자재단가_x0005_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[YES.XLS][YES.XLS]신표司/"/>
      <sheetName val="변경비_x0000__x0000_Ѡ"/>
      <sheetName val="°ø»ç¿ø°¡°è牨-犬-"/>
      <sheetName val="전체내역갑지"/>
      <sheetName val="실행내역서 (조경)"/>
      <sheetName val="형틀공사"/>
      <sheetName val="주소록"/>
      <sheetName val="전체내ꀀፐ"/>
      <sheetName val="교대(A1挔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전체내ꠀ፺"/>
      <sheetName val="??????"/>
      <sheetName val="[YES.XLS][YES.XLS][YES.XLS]신표司/"/>
      <sheetName val="[YES.XLS]신표司/"/>
      <sheetName val="총괄분 설계서용지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Macro(부하)"/>
      <sheetName val="밀양노선별공사비명세서"/>
      <sheetName val="일위산출근거"/>
      <sheetName val="적격심사표"/>
      <sheetName val="실내건축일위대가"/>
      <sheetName val="5.전사투자계획종함안"/>
      <sheetName val="기성신청"/>
      <sheetName val="방음벽 기초 일반헾】"/>
      <sheetName val="단가비교표 (계측제어)"/>
      <sheetName val="카렌스센터계량기설치공사"/>
      <sheetName val="지입자재"/>
      <sheetName val="배전반용량계산"/>
      <sheetName val="세정탑 설계"/>
      <sheetName val="기계설비-물가변동"/>
      <sheetName val="[YES.XLS][YES.XLS][YES.XLS]4/_x0000_䠀"/>
      <sheetName val="[YES.XLS][YES.XLS][YES.XLS]4쌇栅/"/>
      <sheetName val="교사기준면적(초등)"/>
      <sheetName val="새공통"/>
      <sheetName val="3절_CheckList_구분"/>
      <sheetName val="적정성평가표(8번)(1순위)"/>
      <sheetName val="적정성평가표(12번)(6순위)"/>
      <sheetName val="가옥조"/>
      <sheetName val="기계경비산출"/>
      <sheetName val="1_x0005_"/>
      <sheetName val="도면자료제출일정"/>
      <sheetName val="시공계_x0005_"/>
      <sheetName val="변경비_x0005__x0000_"/>
      <sheetName val="교대시점"/>
      <sheetName val="8. 안_x0000__x0000__x0005_"/>
      <sheetName val="경비공통"/>
      <sheetName val="동원인원계획표"/>
      <sheetName val="총괄집ᨈꥬ"/>
      <sheetName val="총괄집_x0000__x0000_"/>
      <sheetName val="VS P-Q"/>
      <sheetName val="KSHAHU-6"/>
      <sheetName val="LANGUAGE"/>
      <sheetName val="전기내역서(총계)"/>
      <sheetName val="1-최종안"/>
      <sheetName val="사업분석-분양가결정"/>
      <sheetName val="할丵〒"/>
      <sheetName val="부하집계"/>
      <sheetName val="영구峤"/>
      <sheetName val="단가_x0005__x0000_"/>
      <sheetName val="영구_x0005_"/>
      <sheetName val="영구射"/>
      <sheetName val="영구嶄"/>
      <sheetName val="설계(안)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견적 (2)"/>
      <sheetName val="수곡내역"/>
      <sheetName val="전체내역 (2)"/>
      <sheetName val="Formulas &amp; Tables"/>
      <sheetName val="±âÀÚÀç´ëºñÇ¥"/>
      <sheetName val="¿¬°áÀÓ½Ã"/>
      <sheetName val="°ü±Þ"/>
      <sheetName val="일위대가 (PM)"/>
      <sheetName val="임시전기공사설계서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도급단가-아파트"/>
      <sheetName val="변경후원본2"/>
      <sheetName val="LABTOTAL"/>
      <sheetName val="경성자금"/>
      <sheetName val="SUB일위대가"/>
      <sheetName val="평자재단가"/>
      <sheetName val="95년12월말"/>
      <sheetName val="DRAIN DRUM PIT D-301"/>
      <sheetName val="목록1"/>
      <sheetName val="목록2"/>
      <sheetName val="요약"/>
      <sheetName val="전체총괄"/>
      <sheetName val="세목별"/>
      <sheetName val="소개"/>
      <sheetName val="#REF!"/>
      <sheetName val="계열사현황종합"/>
      <sheetName val="basic_info"/>
      <sheetName val="총공사비"/>
      <sheetName val="INS-SHEET"/>
      <sheetName val="shtOpr"/>
      <sheetName val="증감䈀ᅪ"/>
      <sheetName val="CAL(1)."/>
      <sheetName val="원가계산(2)"/>
      <sheetName val="/_x0000_"/>
      <sheetName val="က_x0000_"/>
      <sheetName val="포장쌅"/>
      <sheetName val="예산내역"/>
      <sheetName val="총괄수지표"/>
      <sheetName val="9GN邷㭘"/>
      <sheetName val="¹׃】_x0000_"/>
      <sheetName val="전등부하"/>
      <sheetName val="_x0005__x0006__x0008__x0003_"/>
      <sheetName val="_x0000_ _x0000__x0006__x0000__x0006_"/>
      <sheetName val="날개벽(좌,우=60도-4개)"/>
      <sheetName val="건0_x0000_蠀"/>
      <sheetName val="금0_x0000_䠀"/>
      <sheetName val="금蠣㡎耀"/>
      <sheetName val="재료집계표3"/>
      <sheetName val="범용개발순소요비용"/>
      <sheetName val="산#3-1"/>
      <sheetName val="산#3-2"/>
      <sheetName val="배관BM(일반)"/>
      <sheetName val="산#3-2-2"/>
      <sheetName val="수출가격"/>
      <sheetName val="IBL-C"/>
      <sheetName val="Architecture Work"/>
      <sheetName val="6.2.1 지하차도 조도계산"/>
      <sheetName val="8공구 강재 수량"/>
      <sheetName val="EVALUATE물량산출서"/>
      <sheetName val="스라브"/>
      <sheetName val="Stem Footing"/>
      <sheetName val="변경_x0005__x0006__x0004__x0004_"/>
      <sheetName val="_x0000__x0002__x0000__x0007__x0000__x0004__x0000__x0007__x0000_"/>
      <sheetName val="(14)전기품셈정산"/>
      <sheetName val="(12)전기경비"/>
      <sheetName val="8. _x0005__x0000__x0000_"/>
      <sheetName val="바이오"/>
      <sheetName val="잡철물"/>
      <sheetName val="도급내역서"/>
      <sheetName val="지급자재대"/>
      <sheetName val="5."/>
      <sheetName val="12."/>
      <sheetName val="14."/>
      <sheetName val="7."/>
      <sheetName val="8."/>
      <sheetName val="10."/>
      <sheetName val="PI蒨9"/>
      <sheetName val="겉장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 (2)"/>
      <sheetName val="경로당내역건축"/>
      <sheetName val="노임단가(08.01)"/>
      <sheetName val="몰탈단가"/>
      <sheetName val="L_RPTB03_01"/>
      <sheetName val="기능공인적사항"/>
      <sheetName val="5.단가대비표"/>
      <sheetName val="노임,자재"/>
      <sheetName val="기계경비(맨홀)"/>
      <sheetName val="4.일위대가목차"/>
      <sheetName val="가도䠀"/>
      <sheetName val="가도ԯ"/>
      <sheetName val="가도저"/>
      <sheetName val="절감계산"/>
      <sheetName val="ML"/>
      <sheetName val="기초"/>
      <sheetName val="가시설"/>
      <sheetName val="´_x0005__x0000_"/>
      <sheetName val="103동"/>
      <sheetName val="D.B"/>
      <sheetName val="기계경비(시"/>
      <sheetName val="ÀÏÀ§´ë헾】_x0005__x0000__x0000__x0000_"/>
      <sheetName val="고창터널(고창방향䈀"/>
      <sheetName val="영구청af헾"/>
      <sheetName val="영구청af薸"/>
      <sheetName val="fitting"/>
      <sheetName val="Look-Up"/>
      <sheetName val="Units"/>
      <sheetName val="노임9월"/>
      <sheetName val="洊⍩"/>
      <sheetName val="_xd808_⢉"/>
      <sheetName val="砈ẋ"/>
      <sheetName val="하중재하"/>
      <sheetName val="단목"/>
      <sheetName val="토목수량"/>
      <sheetName val="Cover Sht"/>
      <sheetName val="자재단가壠"/>
      <sheetName val="자재단가厘"/>
      <sheetName val="하남내역"/>
      <sheetName val="[YES.XLS]4/_x0000_䠀"/>
      <sheetName val="[YES.XLS]4쌇栅/"/>
      <sheetName val="단위"/>
      <sheetName val="총괄집계 "/>
      <sheetName val="기က_x0000_退"/>
      <sheetName val="_x0001__x0000_"/>
      <sheetName val="1-"/>
      <sheetName val="1"/>
      <sheetName val="1_x0008_"/>
      <sheetName val="1þ"/>
      <sheetName val="1¨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ꠀ฀"/>
      <sheetName val="了"/>
      <sheetName val="1"/>
      <sheetName val="1_x0018_"/>
      <sheetName val="1ð"/>
      <sheetName val="栉ᶆ"/>
      <sheetName val=" ᧡"/>
      <sheetName val="1P"/>
      <sheetName val="1("/>
      <sheetName val="1@"/>
      <sheetName val="1 "/>
      <sheetName val="⠖㔺"/>
      <sheetName val="砖㖌"/>
      <sheetName val="1è"/>
      <sheetName val="1_x001e_"/>
      <sheetName val="1`"/>
      <sheetName val="1"/>
      <sheetName val="1°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목창호"/>
      <sheetName val="전체내԰_x0000_"/>
      <sheetName val="원안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저ᚙ"/>
      <sheetName val="전체내ꠀ᪘"/>
      <sheetName val="주관⩿〚"/>
      <sheetName val="1¸"/>
      <sheetName val="b_balju_ch"/>
      <sheetName val="b_balju_chÈ"/>
      <sheetName val="b_balju_ch_x0005_"/>
      <sheetName val="b_balju_chÛ"/>
      <sheetName val="b_balju_ch("/>
      <sheetName val="N賃率_職"/>
      <sheetName val="기본DATԯ"/>
      <sheetName val="기본DAT頀"/>
      <sheetName val="REDUCER"/>
      <sheetName val="WE'T"/>
      <sheetName val="실︀ԯ"/>
      <sheetName val="하수급견적대䧨"/>
      <sheetName val="SHUTDOWN VALVE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Summar헾】_x0005__x0000__x0000__x0000__x0000_"/>
      <sheetName val="부대공(집계)"/>
      <sheetName val="포장단면별단위수량"/>
      <sheetName val="공사비집_x0005_"/>
      <sheetName val="bCord공정"/>
      <sheetName val="d수량"/>
      <sheetName val="e대가"/>
      <sheetName val="g단가"/>
      <sheetName val="h집계"/>
      <sheetName val="8.일위대가표(1)"/>
      <sheetName val="8.일위대가표(2)"/>
      <sheetName val="7.청제공기계기구조서"/>
      <sheetName val="횡분배정리(DB)"/>
      <sheetName val="방음벽기초-수량"/>
      <sheetName val="수량산출기초(케블등)"/>
      <sheetName val="2.노무비명세서(수직보垰7埼"/>
      <sheetName val="제안서"/>
      <sheetName val="행정표준(1)"/>
      <sheetName val="행정표준(2)"/>
      <sheetName val="수량산출내역1115"/>
      <sheetName val="아파트저᝾"/>
      <sheetName val="아파트㾅"/>
      <sheetName val="관급원내역"/>
      <sheetName val="7.경제성결과"/>
      <sheetName val=" 갑지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수량산출(통신선로)"/>
      <sheetName val="수량산출(여객장치)"/>
      <sheetName val="수량산출(전화)"/>
      <sheetName val="사업부배부A"/>
      <sheetName val="입력값1"/>
      <sheetName val="insulation"/>
      <sheetName val="PipWT"/>
      <sheetName val="뜃맟뭁돽띿맟?-BLDG"/>
      <sheetName val="PBS"/>
      <sheetName val="검색"/>
      <sheetName val="INSTR"/>
      <sheetName val="수지표"/>
      <sheetName val="셀명"/>
      <sheetName val="공통단가"/>
      <sheetName val="1.동력공사"/>
      <sheetName val="청주-교대(A1)"/>
      <sheetName val="감시제어"/>
      <sheetName val="목차임시"/>
      <sheetName val="선로의 %임피던스 "/>
      <sheetName val="동력배선"/>
      <sheetName val="본선동력배선"/>
      <sheetName val="본선조명"/>
      <sheetName val="전력간선배선"/>
      <sheetName val="전열배선"/>
      <sheetName val="전체-원가분리내역"/>
      <sheetName val="계화배수(3대)"/>
      <sheetName val="익산"/>
      <sheetName val="가격표"/>
      <sheetName val="Sheet1(X)"/>
      <sheetName val="인원조직표"/>
      <sheetName val="냉천부속동"/>
      <sheetName val="국별인원"/>
      <sheetName val="산출기초"/>
      <sheetName val="DATA(광속)"/>
      <sheetName val="REACTION芨.헾⿁_x0005__x0000_"/>
      <sheetName val="REACTION鴘E鵜E헾⼼_x0005_"/>
      <sheetName val="정산내역"/>
      <sheetName val="변경ᛅ⾒_x0005_"/>
      <sheetName val="무시"/>
      <sheetName val="電磁弁LIST"/>
      <sheetName val="PLG"/>
      <sheetName val="외자배분"/>
      <sheetName val="외자내역"/>
      <sheetName val="관리비"/>
      <sheetName val="3-1.일위대가집계표(교통시설물1)"/>
      <sheetName val="직_x0005__x0000_"/>
      <sheetName val="임시급식ֿ_x0000_缀_x0000_"/>
      <sheetName val="직원자료"/>
      <sheetName val="업종분류"/>
      <sheetName val="장비분류"/>
      <sheetName val="단가산출목록표"/>
      <sheetName val="정문내역"/>
      <sheetName val="도시가스현황"/>
      <sheetName val="2차공사"/>
      <sheetName val="Imp-Data"/>
      <sheetName val="내역서 (1차)"/>
      <sheetName val="¿¹Á¤(3က"/>
      <sheetName val="SAMPLE"/>
      <sheetName val="건축공정"/>
      <sheetName val="방진공정"/>
      <sheetName val="조경공정"/>
      <sheetName val="전자"/>
      <sheetName val="환산"/>
      <sheetName val="금강견적"/>
      <sheetName val="D-RMIL"/>
      <sheetName val="3차준공"/>
      <sheetName val="옹벽수량집계표"/>
      <sheetName val="수종별인자"/>
      <sheetName val="BH-1 (2)"/>
      <sheetName val="공종코드"/>
      <sheetName val="가시설공(광장부)"/>
      <sheetName val="ÀÏÀ§´ë°¡Ç¥(_x0005__x0000_"/>
      <sheetName val="일위藨-헾"/>
      <sheetName val="AHU-1"/>
      <sheetName val="급탕설비"/>
      <sheetName val="화장실배기팬"/>
      <sheetName val="직급별"/>
      <sheetName val="S1099기장선행WOP"/>
      <sheetName val="방지책개소별명세"/>
      <sheetName val="단위량"/>
      <sheetName val="재료집계표2"/>
      <sheetName val="토적집계표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조도계산서_(도서)1"/>
      <sheetName val="3-1_CB1"/>
      <sheetName val="3_내역서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const_"/>
      <sheetName val="220_(2)"/>
      <sheetName val="1공구_건정토건_토공"/>
      <sheetName val="2000년_공정표"/>
      <sheetName val="화재_탐지_설비"/>
      <sheetName val="호봉_(2)"/>
      <sheetName val="69_03%"/>
      <sheetName val="변경내역84_52%"/>
      <sheetName val="_견적서"/>
      <sheetName val="5_공종별예산내역서"/>
      <sheetName val="단가_"/>
      <sheetName val="총괄원가_"/>
      <sheetName val="_갑__지_"/>
      <sheetName val="기성내역_진짜"/>
      <sheetName val="할증_"/>
      <sheetName val="PUMP_SHT"/>
      <sheetName val="FIN_TUBE"/>
      <sheetName val="HED__&amp;_PIPE"/>
      <sheetName val="0_Áý°è"/>
      <sheetName val="Ç¥Áö_(2)"/>
      <sheetName val="DATA_입력부"/>
      <sheetName val="기존단가_(2)"/>
      <sheetName val="9_"/>
      <sheetName val="세부견적서(DAS_Call_Back)"/>
      <sheetName val="2_펌프장(사급자재)"/>
      <sheetName val="5_"/>
      <sheetName val="12_"/>
      <sheetName val="14_"/>
      <sheetName val="7_"/>
      <sheetName val="8_"/>
      <sheetName val="10_"/>
      <sheetName val="추천서"/>
      <sheetName val="설계변경내역"/>
      <sheetName val="월별"/>
      <sheetName val="48산출"/>
      <sheetName val="단가대조"/>
      <sheetName val="INMD1198"/>
      <sheetName val="INFG1198"/>
      <sheetName val="M5_S"/>
      <sheetName val="M6_S"/>
      <sheetName val="SRAM_CHIP"/>
      <sheetName val="SRAM_생산"/>
      <sheetName val="YLD"/>
      <sheetName val="설치 일위대가(46~԰_x0000_缀_x0000_"/>
      <sheetName val="라멘교일반수량"/>
      <sheetName val="타견적(을)"/>
      <sheetName val="기성내역(건축)"/>
      <sheetName val="Á¤»ê¹°·®︀웕"/>
      <sheetName val="조도계산서1"/>
      <sheetName val="5.1단가조사"/>
      <sheetName val="표준ፙ렀ᑟ"/>
      <sheetName val="7.3.1 전력간선 굵기"/>
      <sheetName val="1단계_견적내역서"/>
      <sheetName val="내부수지예산"/>
      <sheetName val="15.공량산출근거서"/>
      <sheetName val="교각토공"/>
      <sheetName val="data_dci"/>
      <sheetName val="data_mci"/>
      <sheetName val="behind"/>
      <sheetName val="2.노무비명세서(수직보_x0005__x0000_"/>
      <sheetName val="2.노무비명세서(수직보丵⿰_x0005_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007일위_"/>
      <sheetName val="토목일위_(83~)"/>
      <sheetName val="노무비_"/>
      <sheetName val="2_노무비명세서(수직보丵⿰"/>
      <sheetName val="combi(wall)"/>
      <sheetName val="제잡비(주공종)"/>
      <sheetName val="유첨헾】"/>
      <sheetName val="철탑공사"/>
      <sheetName val="시점부교대"/>
      <sheetName val="48전력선_x0002__x0000_㣸"/>
      <sheetName val="주사무실ֳ_x0000_"/>
      <sheetName val="¼ö·®»êÃ "/>
      <sheetName val="¼ö·®»êÃ_x0005_"/>
      <sheetName val="거실통로등"/>
      <sheetName val="주사무실墳᎟"/>
      <sheetName val="BOX ︀ᇕ"/>
      <sheetName val="BOX 저፺"/>
      <sheetName val="䋈ᅪ"/>
      <sheetName val="주사무실԰_x0000_"/>
      <sheetName val="BOX ︀釕"/>
      <sheetName val="위치︀釕"/>
      <sheetName val="BOX ᢝ"/>
      <sheetName val="︀動"/>
      <sheetName val="ﻈ䓕"/>
      <sheetName val="ꠀ፺"/>
      <sheetName val="BOX ᠀ᶛ"/>
      <sheetName val="위치᠀ᶛ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내역서(사업소)"/>
      <sheetName val="유역면적"/>
      <sheetName val="펌프장수량ԯ_x0000_缀_x0000__x0000_"/>
      <sheetName val="YES-T"/>
      <sheetName val="주재료비"/>
      <sheetName val="설계요율"/>
      <sheetName val="유첨_x0005__x0000_"/>
      <sheetName val="일_x0007__x0006__x0003__x0004__x0007_"/>
      <sheetName val="_x0000__x0005__x0000__x0004__x0000__x0008__x0000__x0005__x0000__x0008_"/>
      <sheetName val="간이연락"/>
      <sheetName val="견적을지"/>
      <sheetName val="불변현금흐름표"/>
      <sheetName val="기타유틸리티설비"/>
      <sheetName val="PANEL 내역"/>
      <sheetName val="ALINE"/>
      <sheetName val="횡배수관설치현황"/>
      <sheetName val="96월별PL"/>
      <sheetName val="양식(직판용)"/>
      <sheetName val="본사업"/>
      <sheetName val="수장"/>
      <sheetName val="단가표(전산)"/>
      <sheetName val="2219-SPOOL BOM"/>
      <sheetName val="설명서"/>
      <sheetName val="x주형보 설계(3차로)"/>
      <sheetName val="은평작업지시대장"/>
      <sheetName val="옥외배관기본공량"/>
      <sheetName val="선우통상(을)"/>
      <sheetName val="견적서-골조공사"/>
      <sheetName val="건축2"/>
      <sheetName val="3-4호기 내역서"/>
      <sheetName val="인원계획-미화"/>
      <sheetName val="토공검토G"/>
      <sheetName val="미지급금"/>
      <sheetName val="CABdata"/>
      <sheetName val="기별수량산출서"/>
      <sheetName val="광양방향"/>
      <sheetName val="기계공사"/>
      <sheetName val="남양시작동010313100%"/>
      <sheetName val="98비정기소모"/>
      <sheetName val="도급및 실행내역"/>
      <sheetName val="참고자료등록"/>
      <sheetName val="하자보수보증자료"/>
      <sheetName val="재료-CODE"/>
      <sheetName val="9.2단가산출서"/>
      <sheetName val="손료"/>
      <sheetName val="General DaS_x0000_"/>
      <sheetName val="설비공사"/>
      <sheetName val="원가계산서 (2)"/>
      <sheetName val="내역(설계,도급)정이준"/>
      <sheetName val="실행단가철(ems코드적용)"/>
      <sheetName val="기초대가"/>
      <sheetName val="차도부연장현황"/>
      <sheetName val="원곡IC교 내진성능보강공사 실시설계 용역.xlsx"/>
      <sheetName val="キ⩙"/>
      <sheetName val="첨부파일"/>
      <sheetName val="도장"/>
      <sheetName val="1._x005f_x005f_x005f_x0018_변전설비"/>
      <sheetName val="부대토목"/>
      <sheetName val="토목공종세부"/>
      <sheetName val="견적회신"/>
      <sheetName val="1. 가로등 설비 공사(산출)"/>
      <sheetName val="일대-1"/>
      <sheetName val="종료분석"/>
      <sheetName val="중질쓰레기"/>
      <sheetName val="장비단가"/>
      <sheetName val="1.관로"/>
      <sheetName val="입찰결과(DATA_x0000_"/>
      <sheetName val="화재 颮㍓씀넖ԯ"/>
      <sheetName val="SPM(13.84)"/>
      <sheetName val="ᰀ፜"/>
      <sheetName val="N炬≹"/>
      <sheetName val="KS-301_WBS"/>
      <sheetName val="MixBed"/>
      <sheetName val="CondPol"/>
      <sheetName val="ꠀ᪘"/>
      <sheetName val="︀盕"/>
      <sheetName val="ᓈባ"/>
      <sheetName val="壈▞"/>
      <sheetName val="대창(장ԯ_x0000_"/>
      <sheetName val="전기일ꙭÀ_x0000_"/>
      <sheetName val="전체내蠀ᒗ"/>
      <sheetName val="전체내︀盕"/>
      <sheetName val="일위대가(계측︩盕ԯ_x0000_"/>
      <sheetName val="전체내壈▞"/>
      <sheetName val="1호철근량"/>
      <sheetName val="진행 DATA (2)"/>
      <sheetName val="외화계약"/>
      <sheetName val="J直_x0004__x0005_"/>
      <sheetName val="ༀༀ̀ఀЀ"/>
      <sheetName val="³²¾ç½ÃÀÛµ¿ÀÚ105³ë65±_x0000__x0000__x0005__x0000_慀ȡ_x0000__x0000__x0000_"/>
      <sheetName val="단  가  垨4奜4睮⿩_x0005_"/>
      <sheetName val="1._x0018_변︀ᇕ԰"/>
      <sheetName val="골재丵〒"/>
      <sheetName val="내역총渀腷"/>
      <sheetName val="현지검측내역"/>
      <sheetName val="구주,중아,CIS"/>
      <sheetName val="EL90"/>
      <sheetName val="역T형교대栄⿇_x0000__x0000_庨_x0000_"/>
      <sheetName val="역T형교대栄⿇_x0000__x0000__x0000_"/>
      <sheetName val="펌프장수량䈀嵪ԯ_x0000_缀"/>
      <sheetName val="펌프장수량㔀቎԰_x0000_缀"/>
      <sheetName val="교량현황"/>
      <sheetName val="커튼월(pfg)"/>
      <sheetName val="ࠀ᎚"/>
      <sheetName val="평균물량산출서"/>
      <sheetName val="합의서"/>
      <sheetName val="낙석방지책"/>
      <sheetName val="금액︀⣕"/>
      <sheetName val="상수도토공_x0005__x0000_"/>
      <sheetName val="설직재0_x0000_"/>
      <sheetName val="설직재餀㒘"/>
      <sheetName val="싱가폴(실지급+인상율)"/>
      <sheetName val="UB2"/>
      <sheetName val="b_gunmul"/>
      <sheetName val="b_balju (2)"/>
      <sheetName val="갑(전기)"/>
      <sheetName val="갑(계장)"/>
      <sheetName val="010101"/>
      <sheetName val="심의대상"/>
      <sheetName val="내역금액적용"/>
      <sheetName val="비목코드"/>
      <sheetName val="철거산출徸〒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가속도응답스펙트럼(Sa)및속도응답스펙트럼(Sv)"/>
      <sheetName val="4,5,6,7,8"/>
      <sheetName val="설계흐름도"/>
      <sheetName val="배수및구조물공1"/>
      <sheetName val="앨범표지"/>
      <sheetName val="B1(반포1차)"/>
      <sheetName val="esc(건축)"/>
      <sheetName val="일위대가집계표"/>
      <sheetName val="공예을"/>
      <sheetName val="골재및자재집계표"/>
      <sheetName val="현장유지관리비"/>
      <sheetName val="수안보-纈!헾『"/>
      <sheetName val="수안보-丵〒_x0005__x0000_"/>
      <sheetName val="수안보-橂】_x0005__x0000_"/>
      <sheetName val="9-1차_x0005__x0000_"/>
      <sheetName val="변경비懸_x0013_颙"/>
      <sheetName val="변경비颙〒_x0005_"/>
      <sheetName val="일위집԰_x0000_"/>
      <sheetName val="변경비窨_x0013_竬"/>
      <sheetName val="시공계ⱂ"/>
      <sheetName val="조명시헾"/>
      <sheetName val="8. 안吐呜"/>
      <sheetName val="전선관"/>
      <sheetName val="5.정산ﵠ"/>
      <sheetName val="실행내역 "/>
      <sheetName val="교량data"/>
      <sheetName val="파일구성"/>
      <sheetName val="분전반"/>
      <sheetName val="Priorities"/>
      <sheetName val="Paint,Fire-Proof,Insul(48)"/>
      <sheetName val="No.2LAB Unit"/>
      <sheetName val="약ྀ︁"/>
      <sheetName val="1.1 본체"/>
      <sheetName val="March"/>
      <sheetName val="토목 (2)"/>
      <sheetName val="인력터파기"/>
      <sheetName val="9G࠯_x0015__x0000__x0000_"/>
      <sheetName val="94"/>
      <sheetName val="20-25"/>
      <sheetName val="몰탈쐀/_x0000_"/>
      <sheetName val="실행ࠏE"/>
      <sheetName val="실행ဏ_x0000_"/>
      <sheetName val="시멘트,모래"/>
      <sheetName val="CHIP_O"/>
      <sheetName val="FAB_O"/>
      <sheetName val="PKG_I"/>
      <sheetName val="FT_금액"/>
      <sheetName val="Key assumption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의왕실행"/>
      <sheetName val="LCS-SEAT"/>
      <sheetName val="집계표(건축전기)"/>
      <sheetName val="품목현황"/>
      <sheetName val="PO-BOB"/>
      <sheetName val="보차도경계석수량"/>
      <sheetName val="48일위(기존)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제조부문배부"/>
      <sheetName val="XREF"/>
      <sheetName val="시공업체명부"/>
      <sheetName val="Direct (공사비대비)"/>
      <sheetName val="제출"/>
      <sheetName val="공사비예비관리공감측설산출내역"/>
      <sheetName val="TCDB"/>
      <sheetName val="1À"/>
      <sheetName val="1 "/>
      <sheetName val="ꀀ㇞"/>
      <sheetName val="1r"/>
      <sheetName val="　⮒"/>
      <sheetName val="산출서집계"/>
      <sheetName val="집계표(수정)"/>
      <sheetName val="잔여공사월별내역"/>
      <sheetName val="대비(최종이사회)"/>
      <sheetName val="표지세로"/>
      <sheetName val="5.소모재료비"/>
      <sheetName val="က"/>
      <sheetName val="⠈ⱒ"/>
      <sheetName val="1Ø"/>
      <sheetName val="1_x0004_"/>
      <sheetName val="MEMBER"/>
      <sheetName val="공사별 가중치0_x0000_ꀀâ_x0000__x0000_鬀ӊ㰞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옥내소화전계산서"/>
      <sheetName val="심사계산"/>
      <sheetName val="기타"/>
      <sheetName val="BID FORM"/>
      <sheetName val="Form of Bid"/>
      <sheetName val="이관문서목록표"/>
      <sheetName val="국내"/>
      <sheetName val="member design"/>
      <sheetName val="soil bearing check"/>
      <sheetName val="도급,하도급 예정금액"/>
      <sheetName val="산출(전기)"/>
      <sheetName val="DWG-CAB-I"/>
      <sheetName val="공감비"/>
      <sheetName val="재무가정"/>
      <sheetName val="건물현황"/>
      <sheetName val="대목"/>
      <sheetName val="간접재료비산출표-27-30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단위ה_x0000_"/>
      <sheetName val="__HAIWOOK_____hb___1__________2"/>
      <sheetName val="옥상바닥산출서"/>
      <sheetName val="외부비계산출서"/>
      <sheetName val="단열재산출서"/>
      <sheetName val="지하외부비계산출서"/>
      <sheetName val="내부강관비계산출서"/>
      <sheetName val="내부수평비계산출서"/>
      <sheetName val="내역집계(전체)"/>
      <sheetName val="______PROJECT_hb___1__________2"/>
      <sheetName val="설비원가"/>
      <sheetName val="집행내역(190403)"/>
      <sheetName val="환율및유가"/>
      <sheetName val="국도접속_차도부수량"/>
      <sheetName val="연결관수량_(2)"/>
      <sheetName val="99년하반기"/>
      <sheetName val="일반전기(가설, 접지)"/>
      <sheetName val="0. 인명부"/>
      <sheetName val="TEST1"/>
      <sheetName val="총괄철근집계표"/>
      <sheetName val="제조원가"/>
      <sheetName val="주안3차A-A"/>
      <sheetName val="A5"/>
      <sheetName val="사용설명서"/>
      <sheetName val="근로자명부"/>
      <sheetName val="출력작업일보"/>
      <sheetName val="전공종통합-퇴직공제부"/>
      <sheetName val="전공종통합-퇴직공제부1"/>
      <sheetName val="퇴직공제부금1"/>
      <sheetName val="노임총괄"/>
      <sheetName val="복사기본시트(삭제금지)"/>
      <sheetName val="관리(삭제금지)"/>
      <sheetName val="직영(삭제금지)"/>
      <sheetName val="용역"/>
      <sheetName val="노무신고용"/>
      <sheetName val="p-master"/>
      <sheetName val="데이터"/>
      <sheetName val="사업총괄"/>
      <sheetName val="전등설비"/>
      <sheetName val="LD TX"/>
      <sheetName val="YANG"/>
      <sheetName val="Team 종합"/>
      <sheetName val="수량산출서 (2)"/>
      <sheetName val="동방설계서"/>
      <sheetName val="2-2.매출분석"/>
      <sheetName val="수수료율표"/>
      <sheetName val="총중목"/>
      <sheetName val="노임 단가"/>
      <sheetName val="비주거용"/>
      <sheetName val="load(지하층)"/>
      <sheetName val="우수공,맨홀,집수_x0000_"/>
      <sheetName val="콘크리트"/>
      <sheetName val="Rate Analysis"/>
      <sheetName val="산출내역서_IWC"/>
      <sheetName val="진단세부현황"/>
      <sheetName val="임대손익"/>
      <sheetName val="토지산정"/>
      <sheetName val="구조물집계"/>
      <sheetName val="토공집계"/>
      <sheetName val="제잡비(전체)"/>
      <sheetName val="배관단가"/>
      <sheetName val="이자율"/>
      <sheetName val="기본자료 "/>
      <sheetName val="      "/>
      <sheetName val="전기실-1"/>
      <sheetName val="경비대가"/>
      <sheetName val="0.9x0.9"/>
      <sheetName val="L측형구집계"/>
      <sheetName val="suk(mac)"/>
      <sheetName val="고양동1"/>
      <sheetName val="0.9토공"/>
      <sheetName val="광양 3기 유입수"/>
      <sheetName val="SHEET PILE단가"/>
      <sheetName val="노 무 비"/>
      <sheetName val="양식기준표"/>
      <sheetName val="자재_계약일(2013_09_16)"/>
      <sheetName val="공통_계약일(2013_09_16)"/>
      <sheetName val="암거_제원표-1단계1"/>
      <sheetName val="C_배수관공1"/>
      <sheetName val="1_수량집계"/>
      <sheetName val="원가계산서_과기원"/>
      <sheetName val="0_내역서__갑지"/>
      <sheetName val="1_내역서_"/>
      <sheetName val="2-1_수량산출근거"/>
      <sheetName val="2-2_노무비산출근거"/>
      <sheetName val="3_단가조사표"/>
      <sheetName val="3_단가대비표"/>
      <sheetName val="4_설변사유"/>
      <sheetName val="2-7_인건비산출근거"/>
      <sheetName val="3-1_설변사유"/>
      <sheetName val="3-2_공사비증감"/>
      <sheetName val="3-3_내역서"/>
      <sheetName val="3-4_단가대비표(기존)"/>
      <sheetName val="3-5_단가대비표(신규)"/>
      <sheetName val="3-6_일위대가목록"/>
      <sheetName val="3-7_일위대가"/>
      <sheetName val="3-8_물량산출근거"/>
      <sheetName val="3-9_인건비산출근거"/>
      <sheetName val="고강도_지수판_스리브업체선정"/>
      <sheetName val="3_단가대비표_"/>
      <sheetName val="3_단가적용현황"/>
      <sheetName val="4_하중산정"/>
      <sheetName val="6월_출고_일일보고"/>
      <sheetName val="기성부분_내역집계표-기계공사"/>
      <sheetName val="BOX_본체"/>
      <sheetName val="제수변_수량집계표(보통)"/>
      <sheetName val="일위대가56-1_"/>
      <sheetName val="일위대가71-1_"/>
      <sheetName val="일위대가74-1_"/>
      <sheetName val="7-1_인건비"/>
      <sheetName val="2_2_2입적표"/>
      <sheetName val="Eq__Mobilization"/>
      <sheetName val="#4_PSV"/>
      <sheetName val="일위대가76-1_"/>
      <sheetName val="일위대가77-1_"/>
      <sheetName val="일위대가78-1_"/>
      <sheetName val="자재집계_(2)"/>
      <sheetName val="정거장_설계조건"/>
      <sheetName val="노면표지_수량"/>
      <sheetName val="노임대장"/>
      <sheetName val="승인도Main"/>
      <sheetName val="건축공사이월"/>
      <sheetName val="중강당 내跀"/>
      <sheetName val="관세구분시트"/>
      <sheetName val="石炭性状"/>
      <sheetName val="토목순공사비1차분"/>
      <sheetName val="4원가계산"/>
      <sheetName val="일위대가(당초)"/>
      <sheetName val="상호있는갑지"/>
      <sheetName val="설계서SC"/>
      <sheetName val="공유"/>
      <sheetName val="DC DIST"/>
      <sheetName val="RTU-DI"/>
      <sheetName val="RTU-DO"/>
      <sheetName val="모자익"/>
      <sheetName val="73BF"/>
      <sheetName val="74BF"/>
      <sheetName val="4379VCB"/>
      <sheetName val="4375DS"/>
      <sheetName val="AC DIST"/>
      <sheetName val="6065BUS-PRO"/>
      <sheetName val="6344BAY(#3MTR)"/>
      <sheetName val="6PT집"/>
      <sheetName val="변압기절체반"/>
      <sheetName val="43GPT"/>
      <sheetName val="70BUS-PRO"/>
      <sheetName val="75BUS-PRO"/>
      <sheetName val="7CT집"/>
      <sheetName val="74BAY"/>
      <sheetName val="7FR"/>
      <sheetName val="7PT집"/>
      <sheetName val="RTU-TD"/>
      <sheetName val="MTR3-TCC"/>
      <sheetName val="MTR3"/>
      <sheetName val="MTR3-PRO3"/>
      <sheetName val="MTR SP"/>
      <sheetName val="철근(전기호)"/>
      <sheetName val="공사비총"/>
      <sheetName val="대비2"/>
      <sheetName val="SH-F"/>
      <sheetName val="public area"/>
      <sheetName val="02"/>
      <sheetName val=" 03"/>
      <sheetName val="04"/>
      <sheetName val="05"/>
      <sheetName val="06"/>
      <sheetName val="07"/>
      <sheetName val="08"/>
      <sheetName val="09"/>
      <sheetName val="우수관연장및터파기고"/>
      <sheetName val="구조물토적"/>
      <sheetName val="견적산출"/>
      <sheetName val="3.1.1 마루높이결정"/>
      <sheetName val="내역-1"/>
      <sheetName val="기성 (2)"/>
      <sheetName val="노임단가자료"/>
      <sheetName val="정보요약"/>
      <sheetName val="BEND_LOSS"/>
      <sheetName val="2월_노임대장"/>
      <sheetName val="강관_및_부속"/>
      <sheetName val="2@_BOX"/>
      <sheetName val="3.바닥판  "/>
      <sheetName val="C_DATA"/>
      <sheetName val="작업내용 (종합)"/>
      <sheetName val="작업사항(추가)"/>
      <sheetName val="계좌입금의뢰서(서암)"/>
      <sheetName val="청구집계"/>
      <sheetName val="계좌입금의뢰서(장안)"/>
      <sheetName val="계좌입금의뢰서(장안) (출력용)"/>
      <sheetName val="1.노무비(직영)-서암"/>
      <sheetName val="1.노무비(직영)-장안"/>
      <sheetName val="노무대장(직영)-서암"/>
      <sheetName val="노무대장(직영)-장안"/>
      <sheetName val="노무대장(직영)-장안(직영)"/>
      <sheetName val="노무대장(직영)-장안(제초)"/>
      <sheetName val="노무대장(직영)-장안(예초)"/>
      <sheetName val="1.노무비 (대영)"/>
      <sheetName val="노무대장(대영)"/>
      <sheetName val="노무대장(직영)-장안 (직영)"/>
      <sheetName val="노무대장(직영)-장안 (제초 및 잔디)"/>
      <sheetName val="노무대장(직영)-장안 (예초)"/>
      <sheetName val="재료비(세부) "/>
      <sheetName val="3.외주비"/>
      <sheetName val="4.운반비"/>
      <sheetName val="4-1운반비기안문서"/>
      <sheetName val="4-2주간운반비"/>
      <sheetName val="5.장비비"/>
      <sheetName val="장비사용내역"/>
      <sheetName val="6.현장관리비"/>
      <sheetName val="전도금사용내역서"/>
      <sheetName val="7-1안전관리비상세"/>
      <sheetName val="8.간접노무비"/>
      <sheetName val="9.기타경비"/>
      <sheetName val="기타경비 세부"/>
      <sheetName val="단가입력"/>
      <sheetName val="최종전사PL"/>
      <sheetName val="접속도로집계"/>
      <sheetName val="터파기??료"/>
      <sheetName val="CAL."/>
      <sheetName val="설비비2"/>
      <sheetName val="설비비5"/>
      <sheetName val="설비비6"/>
      <sheetName val="설비비1"/>
      <sheetName val="가로등위치"/>
      <sheetName val="공제량"/>
      <sheetName val="지장물건일위대가"/>
      <sheetName val="중기기초자료"/>
      <sheetName val="배명(단가)"/>
      <sheetName val="거리&amp;요금표"/>
      <sheetName val="근로자자료_x0000__x0000_"/>
      <sheetName val="직접데이타입력"/>
      <sheetName val="라인업-1"/>
      <sheetName val="라인업-2"/>
      <sheetName val="라인업-3"/>
      <sheetName val="확인서"/>
      <sheetName val="공정자료"/>
      <sheetName val="근로자자³_x0000_Ԁ"/>
      <sheetName val="직원"/>
      <sheetName val="06년(예)"/>
      <sheetName val="SAL"/>
      <sheetName val="CAMPO &amp; PC_BC"/>
      <sheetName val="배수공_주요자재_집계표2"/>
      <sheetName val="개별직종노임단가(2005_1)1"/>
      <sheetName val="사본___b_balju1"/>
      <sheetName val="Project_Brief1"/>
      <sheetName val="1_설계기준_"/>
      <sheetName val="C1_공사개요"/>
      <sheetName val="A1_스케쥴"/>
      <sheetName val="배수공_내역서_적용수량"/>
      <sheetName val="일_위_대_가_표"/>
      <sheetName val="날개1_5"/>
      <sheetName val="날개토공1_5"/>
      <sheetName val="날개수량1_5"/>
      <sheetName val="90_0"/>
      <sheetName val="1_사유서"/>
      <sheetName val="노원열병합__건축공사기성내역서2"/>
      <sheetName val="변경실행(2차)_1"/>
      <sheetName val="5__차단기_용량계산1"/>
      <sheetName val="7_1유효폭1"/>
      <sheetName val="TRE_TABLE1"/>
      <sheetName val="입고장부_(4)1"/>
      <sheetName val="도담구내_개소별_명세1"/>
      <sheetName val="I_설계조건1"/>
      <sheetName val="Cost_bd-&quot;A&quot;1"/>
      <sheetName val="IMP_(REACTOR)1"/>
      <sheetName val="E_P_T수량산출서1"/>
      <sheetName val="설산1_나1"/>
      <sheetName val="가로등제어반_설치공사(수량)1"/>
      <sheetName val="단가표_1"/>
      <sheetName val="TYPE-B_평균H"/>
      <sheetName val="전동기_SPEC"/>
      <sheetName val="일반맨홀수량집계(A-7_LINE)"/>
      <sheetName val="토공산출_(아파트)"/>
      <sheetName val="8__내진해석"/>
      <sheetName val="PROJECT_COST_ESTIMATE_(cont)"/>
      <sheetName val="아파트_"/>
      <sheetName val="장비당단가_(1)"/>
      <sheetName val="nomi_"/>
      <sheetName val="SUM_(INQNO_"/>
      <sheetName val="99_6"/>
      <sheetName val="2_내역서"/>
      <sheetName val="6_교좌면보강"/>
      <sheetName val="Design_Q'ty"/>
      <sheetName val="BR_1(원)"/>
      <sheetName val="02_SLAB"/>
      <sheetName val="05_BOX"/>
      <sheetName val="G_R300경비"/>
      <sheetName val="_내역"/>
      <sheetName val="4b_Consolidated_PL"/>
      <sheetName val="Oper_Amount"/>
      <sheetName val="Sheet16_(2)"/>
      <sheetName val="5__설계명세서"/>
      <sheetName val="공종별_집계"/>
      <sheetName val="사토(발파)_(2)1"/>
      <sheetName val="10월철근공_1"/>
      <sheetName val="9월목공_1"/>
      <sheetName val="10월목공_1"/>
      <sheetName val="공사별_사정분석표-ㅌ1"/>
      <sheetName val="CI_GL_Mapping1"/>
      <sheetName val="운영_비용(Infra)-원가1"/>
      <sheetName val="영업_일"/>
      <sheetName val="제출내역_(2)"/>
      <sheetName val="영업_일1"/>
      <sheetName val="CC_Down_load_0716"/>
      <sheetName val="Macro1_(2)"/>
      <sheetName val="내부마감"/>
      <sheetName val="노임단가 "/>
      <sheetName val="투찰판"/>
      <sheetName val="우ퟐ"/>
      <sheetName val="노_x0000_"/>
      <sheetName val="용집"/>
      <sheetName val="14灩"/>
      <sheetName val="7IFS-5A"/>
      <sheetName val="10-Sewer"/>
      <sheetName val="9-Drains"/>
      <sheetName val="8A-Road"/>
      <sheetName val="6-DW &amp; SC"/>
      <sheetName val="Step-Down"/>
      <sheetName val="SECT15-N- Builder's W &amp; S"/>
      <sheetName val="SECT8-Upper Floor"/>
      <sheetName val="SECT9-Roof"/>
      <sheetName val="calc_menu_déroulant"/>
      <sheetName val="CBD-PRICE"/>
      <sheetName val="sub sturc"/>
      <sheetName val="steel works"/>
      <sheetName val="Key Assumptions"/>
      <sheetName val="PAYWORK"/>
      <sheetName val="Block"/>
      <sheetName val="Carparks"/>
      <sheetName val="Sp Wks (Sub)"/>
      <sheetName val="css_inpatient_day_surg_sub"/>
      <sheetName val="DW ok"/>
      <sheetName val="0000"/>
      <sheetName val="주요물량"/>
      <sheetName val="F 월별기성수금현황 "/>
      <sheetName val="受注エクセル作成クエリ（１月）"/>
      <sheetName val="解析データ（５月用の５月）"/>
      <sheetName val="受注エクセル作成クエリ（１２月）"/>
      <sheetName val="설계비"/>
      <sheetName val="일위대가(가설_x0005_"/>
      <sheetName val="가시설상세수량"/>
      <sheetName val="기준데이타"/>
      <sheetName val="사당"/>
      <sheetName val="설계기별"/>
      <sheetName val="96-08모음"/>
      <sheetName val="코스모공장_(어음)1"/>
      <sheetName val="원가계산서_1"/>
      <sheetName val="90_03실행_1"/>
      <sheetName val="1_1설계기준1"/>
      <sheetName val="입출재고현황_(2)1"/>
      <sheetName val="A_견적1"/>
      <sheetName val="흙막이_개산견적1"/>
      <sheetName val="1_3_1절점좌표1"/>
      <sheetName val="일위대가_1"/>
      <sheetName val="일위대가9803_xls"/>
      <sheetName val="2019_단가내역"/>
      <sheetName val="본관_관리동_공동구_1순위"/>
      <sheetName val="3계열_침전지_공동구_1순위"/>
      <sheetName val="착수정_공동구_1순위"/>
      <sheetName val="송수실_공동구_1순위"/>
      <sheetName val="선급금"/>
      <sheetName val="투입및미불현황"/>
      <sheetName val="2_단면穀&amp;"/>
      <sheetName val="2_단면헾⽧"/>
      <sheetName val="2_단면宔&amp;"/>
      <sheetName val="2_단면莈"/>
      <sheetName val="작성기준"/>
      <sheetName val="토적단위"/>
      <sheetName val="-철근집푘"/>
      <sheetName val="-철근집"/>
      <sheetName val="-철근집쉨"/>
      <sheetName val="물푸기(용수로) (소요시간)"/>
      <sheetName val="평가대상조서"/>
      <sheetName val="구조물_x0000__x0000__x0005_"/>
      <sheetName val="7.공정표"/>
      <sheetName val="予算実績データ"/>
      <sheetName val="Door&amp; Window"/>
      <sheetName val="-흄관က_x0000_"/>
      <sheetName val="변경조서"/>
      <sheetName val="3.보유토지 신규공급 조사표"/>
      <sheetName val="수지예산서"/>
      <sheetName val="배수관조서"/>
      <sheetName val="사용자입력"/>
      <sheetName val="대비집계장(견적)"/>
      <sheetName val="착공계"/>
      <sheetName val="하도급대비"/>
      <sheetName val="부대t薐"/>
      <sheetName val="임대료산정(자동계산)"/>
      <sheetName val="공정사진"/>
      <sheetName val="건설용"/>
      <sheetName val="폐기물내역"/>
      <sheetName val="배수공_시멘트_및_골재량_x0000__x0000_Ā"/>
      <sheetName val="건설산출"/>
      <sheetName val="품셈단가"/>
      <sheetName val="④애자"/>
      <sheetName val="뚝_x0000__x0000_"/>
      <sheetName val="TmpSet1"/>
      <sheetName val="1-7(재가공내역)"/>
      <sheetName val="명세서(소방전기)"/>
      <sheetName val="공문(신)"/>
      <sheetName val="공토공단위당"/>
      <sheetName val="업무량"/>
      <sheetName val="미반영 목표"/>
      <sheetName val="보차도Hᬝ_xd900_"/>
      <sheetName val="보차도턠˩㥎"/>
      <sheetName val="예산내역서(총괄)"/>
      <sheetName val="기존배수구조물깨기-단위수량"/>
      <sheetName val="Production(New proj)"/>
      <sheetName val="Advertising(New proj)"/>
      <sheetName val="Editorial(New proj)"/>
      <sheetName val="Online(New proj)"/>
      <sheetName val="외부EV"/>
      <sheetName val="가설사무실"/>
      <sheetName val="배치1"/>
      <sheetName val="보조부문비배부"/>
      <sheetName val="측량단가"/>
      <sheetName val="1차네트공정"/>
      <sheetName val="원가 (2)"/>
      <sheetName val="공종별(전체)"/>
      <sheetName val="6-1.보오링(1)"/>
      <sheetName val="6-8.공내수압탄성자연"/>
      <sheetName val="단가_x0000__x0000__x0005_"/>
      <sheetName val="단재적표"/>
      <sheetName val="연속벽¼_x005f_x0000_"/>
      <sheetName val="2_단면_x005f_x0000__x005f_x0000_"/>
      <sheetName val="조_x005f_x0000__x005f_x0000__x005f_x0005_"/>
      <sheetName val="(당氐⿾_x005f_x0000__x005f_x0000_"/>
      <sheetName val="(당_x005f_x0000__x005f_x0000__x005f_x0005__x005f_x0000_"/>
      <sheetName val="하도급Ć_x005f_x0000__x005f_x0000_"/>
      <sheetName val="3_공통공사_x005f_x0000_隒"/>
      <sheetName val="90.0_x005f_x0000_"/>
      <sheetName val="3_공통공사_x005f_x0000_庘"/>
      <sheetName val="2공구산출내ၒ"/>
      <sheetName val="설계내역서(전체)"/>
      <sheetName val="4월분"/>
      <sheetName val="공구비품"/>
      <sheetName val="기계장치"/>
      <sheetName val="임차시설"/>
      <sheetName val="차량운반구"/>
      <sheetName val="시산표"/>
      <sheetName val="04노무비"/>
      <sheetName val="길어깨(현황)"/>
      <sheetName val="단가-"/>
      <sheetName val="신설단가"/>
      <sheetName val="부대비율"/>
      <sheetName val="하중조건(평상시)"/>
      <sheetName val="가Ç_x0000_"/>
      <sheetName val="가勇_x0010_"/>
      <sheetName val="99노임단 "/>
      <sheetName val="공수"/>
      <sheetName val="1승인신청서"/>
      <sheetName val="측량요율"/>
      <sheetName val="2000"/>
      <sheetName val="맨홀토"/>
      <sheetName val="IMPEADENCE H"/>
      <sheetName val="IMPEADENCE é"/>
      <sheetName val="15-3)VE제안서(가치향"/>
      <sheetName val="노원열병합  건축렀こ렀䡟ԯ"/>
      <sheetName val="노원열병합  건축렀䡟ԯ"/>
      <sheetName val="노원열병합  건축︀ᇕ԰"/>
      <sheetName val="노원열병합  건축ﻕᇕ԰"/>
      <sheetName val="갑지(0"/>
      <sheetName val="갑지("/>
      <sheetName val="단ူ"/>
      <sheetName val="2000,_x0010_"/>
      <sheetName val="2000,"/>
      <sheetName val="2000,徸⽝_x0005_"/>
      <sheetName val="»êÃ렀䡟ԯ"/>
      <sheetName val="»êÃ︀ᇕ԰"/>
      <sheetName val="4/"/>
      <sheetName val="4က"/>
      <sheetName val="현장설က"/>
      <sheetName val="화재 탐지_x0005_"/>
      <sheetName val="2000.11¿ù¼³餀㢘ԯ"/>
      <sheetName val="입출재고현⩿〚_x0005_"/>
      <sheetName val="설치 일위대가(4԰"/>
      <sheetName val="신공항A-9헾】_x0005_"/>
      <sheetName val="2006기계䈌ᅪ԰"/>
      <sheetName val="JUCK֕"/>
      <sheetName val="하도급선정의뢰"/>
      <sheetName val="[YES.XLS][YES.XLS]4/"/>
      <sheetName val="방음벽 기초_x0005_"/>
      <sheetName val="실ԯ"/>
      <sheetName val="관리"/>
      <sheetName val="관리Ç"/>
      <sheetName val="변경비"/>
      <sheetName val="9-1԰"/>
      <sheetName val="[YES.XLS][YES.XLS][YES.XLS]4/"/>
      <sheetName val="변경비_x0005_"/>
      <sheetName val="8. 안"/>
      <sheetName val="건0"/>
      <sheetName val="금0"/>
      <sheetName val="8. _x0005_"/>
      <sheetName val="´_x0005_"/>
      <sheetName val="ÀÏÀ§´ë헾】_x0005_"/>
      <sheetName val="[YES.XLS]4/"/>
      <sheetName val="기က"/>
      <sheetName val="2.노무비명세서頀塔攀๦0"/>
      <sheetName val="2.노무비명세서Ç"/>
      <sheetName val="Summar헾】_x0005_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_x0010_"/>
      <sheetName val="REACTION芨.헾⿁_x0005_"/>
      <sheetName val="임시급식ֿ"/>
      <sheetName val="설치 일위대가(46~԰"/>
      <sheetName val="2.노무비명세서(수직보_x0005_"/>
      <sheetName val="48전력선_x0002_"/>
      <sheetName val="펌프장수량ԯ"/>
      <sheetName val="³²¾ç½ÃÀÛµ¿ÀÚ105³ë65±"/>
      <sheetName val="역T형교대栄⿇"/>
      <sheetName val="펌프장수량䈀嵪ԯ"/>
      <sheetName val="펌프장수량㔀቎԰"/>
      <sheetName val="상수도토공_x0005_"/>
      <sheetName val="9-1차_x0005_"/>
      <sheetName val="하도급선정의뢰唈_x001f_ᛅ⾠_x0005_"/>
      <sheetName val="하도급선정의뢰ᛅ⼝_x0005_"/>
      <sheetName val="공사별 가중치0"/>
      <sheetName val="도급예정1ီ"/>
      <sheetName val="도급예정1Ⴂ"/>
      <sheetName val="도급예정1ჰ"/>
      <sheetName val="도급예정1ၪ"/>
      <sheetName val="도급예정1Ⴕ"/>
      <sheetName val="도급예정1႒"/>
      <sheetName val="Macr_x0010_"/>
      <sheetName val="Macr枵〺"/>
      <sheetName val="03전반노무_x0000_"/>
      <sheetName val="03전반노무刀"/>
      <sheetName val="(1주)"/>
      <sheetName val="(2주)"/>
      <sheetName val="(3주)"/>
      <sheetName val="(4주)"/>
      <sheetName val="(5주)"/>
      <sheetName val="공정표"/>
      <sheetName val="해외(원화ש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/>
      <sheetData sheetId="648"/>
      <sheetData sheetId="649"/>
      <sheetData sheetId="650"/>
      <sheetData sheetId="651"/>
      <sheetData sheetId="652"/>
      <sheetData sheetId="653" refreshError="1"/>
      <sheetData sheetId="654"/>
      <sheetData sheetId="655"/>
      <sheetData sheetId="656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 refreshError="1"/>
      <sheetData sheetId="697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/>
      <sheetData sheetId="1787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/>
      <sheetData sheetId="1978"/>
      <sheetData sheetId="1979"/>
      <sheetData sheetId="1980"/>
      <sheetData sheetId="1981"/>
      <sheetData sheetId="1982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/>
      <sheetData sheetId="2248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/>
      <sheetData sheetId="2990"/>
      <sheetData sheetId="2991"/>
      <sheetData sheetId="2992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/>
      <sheetData sheetId="3252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/>
      <sheetData sheetId="3291"/>
      <sheetData sheetId="3292"/>
      <sheetData sheetId="3293"/>
      <sheetData sheetId="3294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/>
      <sheetData sheetId="3382" refreshError="1"/>
      <sheetData sheetId="3383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/>
      <sheetData sheetId="3403"/>
      <sheetData sheetId="3404"/>
      <sheetData sheetId="3405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/>
      <sheetData sheetId="3652"/>
      <sheetData sheetId="3653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/>
      <sheetData sheetId="3787"/>
      <sheetData sheetId="3788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/>
      <sheetData sheetId="3825" refreshError="1"/>
      <sheetData sheetId="3826" refreshError="1"/>
      <sheetData sheetId="3827" refreshError="1"/>
      <sheetData sheetId="3828"/>
      <sheetData sheetId="3829"/>
      <sheetData sheetId="3830" refreshError="1"/>
      <sheetData sheetId="3831" refreshError="1"/>
      <sheetData sheetId="3832" refreshError="1"/>
      <sheetData sheetId="3833" refreshError="1"/>
      <sheetData sheetId="3834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/>
      <sheetData sheetId="3898" refreshError="1"/>
      <sheetData sheetId="3899" refreshError="1"/>
      <sheetData sheetId="3900" refreshError="1"/>
      <sheetData sheetId="390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 refreshError="1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 refreshError="1"/>
      <sheetData sheetId="4022" refreshError="1"/>
      <sheetData sheetId="4023"/>
      <sheetData sheetId="4024"/>
      <sheetData sheetId="4025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/>
      <sheetData sheetId="4094"/>
      <sheetData sheetId="4095"/>
      <sheetData sheetId="4096"/>
      <sheetData sheetId="4097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/>
      <sheetData sheetId="4152"/>
      <sheetData sheetId="4153"/>
      <sheetData sheetId="4154"/>
      <sheetData sheetId="4155"/>
      <sheetData sheetId="4156" refreshError="1"/>
      <sheetData sheetId="4157" refreshError="1"/>
      <sheetData sheetId="4158" refreshError="1"/>
      <sheetData sheetId="4159"/>
      <sheetData sheetId="4160"/>
      <sheetData sheetId="416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/>
      <sheetData sheetId="4224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/>
      <sheetData sheetId="4243"/>
      <sheetData sheetId="4244"/>
      <sheetData sheetId="4245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/>
      <sheetData sheetId="4436"/>
      <sheetData sheetId="4437"/>
      <sheetData sheetId="4438"/>
      <sheetData sheetId="4439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/>
      <sheetData sheetId="4521"/>
      <sheetData sheetId="4522"/>
      <sheetData sheetId="4523"/>
      <sheetData sheetId="4524"/>
      <sheetData sheetId="4525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/>
      <sheetData sheetId="4563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/>
      <sheetData sheetId="4611"/>
      <sheetData sheetId="4612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/>
      <sheetData sheetId="4757" refreshError="1"/>
      <sheetData sheetId="4758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/>
      <sheetData sheetId="4774"/>
      <sheetData sheetId="4775"/>
      <sheetData sheetId="4776"/>
      <sheetData sheetId="4777" refreshError="1"/>
      <sheetData sheetId="4778" refreshError="1"/>
      <sheetData sheetId="4779" refreshError="1"/>
      <sheetData sheetId="4780" refreshError="1"/>
      <sheetData sheetId="4781"/>
      <sheetData sheetId="4782"/>
      <sheetData sheetId="4783"/>
      <sheetData sheetId="4784"/>
      <sheetData sheetId="4785" refreshError="1"/>
      <sheetData sheetId="4786" refreshError="1"/>
      <sheetData sheetId="4787"/>
      <sheetData sheetId="4788" refreshError="1"/>
      <sheetData sheetId="4789" refreshError="1"/>
      <sheetData sheetId="4790"/>
      <sheetData sheetId="4791" refreshError="1"/>
      <sheetData sheetId="4792"/>
      <sheetData sheetId="4793"/>
      <sheetData sheetId="4794"/>
      <sheetData sheetId="4795"/>
      <sheetData sheetId="4796"/>
      <sheetData sheetId="4797"/>
      <sheetData sheetId="4798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/>
      <sheetData sheetId="4830"/>
      <sheetData sheetId="4831"/>
      <sheetData sheetId="4832"/>
      <sheetData sheetId="4833" refreshError="1"/>
      <sheetData sheetId="4834" refreshError="1"/>
      <sheetData sheetId="4835" refreshError="1"/>
      <sheetData sheetId="4836" refreshError="1"/>
      <sheetData sheetId="4837"/>
      <sheetData sheetId="4838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/>
      <sheetData sheetId="5028"/>
      <sheetData sheetId="5029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/>
      <sheetData sheetId="5176" refreshError="1"/>
      <sheetData sheetId="5177" refreshError="1"/>
      <sheetData sheetId="5178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/>
      <sheetData sheetId="5630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/>
      <sheetData sheetId="5744"/>
      <sheetData sheetId="5745"/>
      <sheetData sheetId="5746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/>
      <sheetData sheetId="6651"/>
      <sheetData sheetId="6652"/>
      <sheetData sheetId="6653" refreshError="1"/>
      <sheetData sheetId="6654" refreshError="1"/>
      <sheetData sheetId="6655" refreshError="1"/>
      <sheetData sheetId="6656"/>
      <sheetData sheetId="6657"/>
      <sheetData sheetId="6658"/>
      <sheetData sheetId="6659"/>
      <sheetData sheetId="6660" refreshError="1"/>
      <sheetData sheetId="6661" refreshError="1"/>
      <sheetData sheetId="6662" refreshError="1"/>
      <sheetData sheetId="6663" refreshError="1"/>
      <sheetData sheetId="6664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/>
      <sheetData sheetId="6837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/>
      <sheetData sheetId="6936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/>
      <sheetData sheetId="7049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/>
      <sheetData sheetId="7219"/>
      <sheetData sheetId="7220" refreshError="1"/>
      <sheetData sheetId="7221" refreshError="1"/>
      <sheetData sheetId="7222" refreshError="1"/>
      <sheetData sheetId="7223"/>
      <sheetData sheetId="7224"/>
      <sheetData sheetId="7225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/>
      <sheetData sheetId="7287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/>
      <sheetData sheetId="7313" refreshError="1"/>
      <sheetData sheetId="7314"/>
      <sheetData sheetId="7315" refreshError="1"/>
      <sheetData sheetId="7316"/>
      <sheetData sheetId="7317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/>
      <sheetData sheetId="7481"/>
      <sheetData sheetId="7482"/>
      <sheetData sheetId="7483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/>
      <sheetData sheetId="7671"/>
      <sheetData sheetId="7672"/>
      <sheetData sheetId="7673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처장님요약"/>
      <sheetName val="설계개요"/>
      <sheetName val="RADIAL+취수탑"/>
      <sheetName val="비룡내역"/>
      <sheetName val="기전총괄표"/>
      <sheetName val="RADIAL총괄표"/>
      <sheetName val="재료계산"/>
      <sheetName val="자재단가"/>
      <sheetName val="수문일위"/>
      <sheetName val="설계결과요약"/>
      <sheetName val="설계HOIST(참고용)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TEL"/>
      <sheetName val="경비2내역"/>
      <sheetName val="내역서"/>
      <sheetName val="공사비집계"/>
      <sheetName val="담장산출"/>
      <sheetName val="데이타"/>
      <sheetName val="DATA"/>
      <sheetName val="대비"/>
      <sheetName val="견적서"/>
      <sheetName val="일위대가"/>
      <sheetName val="8공구투찰내역서"/>
      <sheetName val="Sheet2"/>
      <sheetName val="기초공"/>
      <sheetName val="기둥(원형)"/>
      <sheetName val="공사개요"/>
      <sheetName val="입출재고현황 (2)"/>
      <sheetName val="DATE"/>
      <sheetName val="내역"/>
      <sheetName val="1.설계조건"/>
      <sheetName val="6.OUTPUT"/>
      <sheetName val="단가조건"/>
      <sheetName val="설 계"/>
      <sheetName val="조명시설"/>
      <sheetName val="일위대가목차"/>
      <sheetName val="표지"/>
      <sheetName val="예산M12A"/>
      <sheetName val="보도경계블럭"/>
      <sheetName val="Total"/>
      <sheetName val="공사내역"/>
      <sheetName val="부대대비"/>
      <sheetName val="냉연집계"/>
      <sheetName val="총괄"/>
      <sheetName val="터파기및재료"/>
      <sheetName val="수량산출"/>
      <sheetName val="Customer Databas"/>
      <sheetName val="design criteria"/>
      <sheetName val="working load at the btm ft."/>
      <sheetName val="plan&amp;section of foundation"/>
      <sheetName val="member design"/>
      <sheetName val="EACT10"/>
      <sheetName val="RAHMEN"/>
      <sheetName val="Sheet3"/>
      <sheetName val="물가"/>
      <sheetName val="type-F"/>
      <sheetName val="98지급계획"/>
      <sheetName val="첨부파일"/>
      <sheetName val="수량산출서"/>
      <sheetName val="Sheet1"/>
      <sheetName val="가격조사서"/>
      <sheetName val="Macro1"/>
      <sheetName val="영업.일"/>
      <sheetName val="인사자료총집계"/>
      <sheetName val="hvac내역서(제어동)"/>
      <sheetName val="예산변경사항"/>
      <sheetName val="산출기준(파견전산실)"/>
      <sheetName val="본부소개"/>
      <sheetName val="코드표"/>
      <sheetName val="지급자재"/>
      <sheetName val="청천내"/>
      <sheetName val="2000.05"/>
      <sheetName val="단위중기"/>
      <sheetName val="2.대외공문"/>
      <sheetName val="BSD (2)"/>
      <sheetName val="BSD _2_"/>
      <sheetName val="M1"/>
      <sheetName val="실행철강하도"/>
      <sheetName val="BOQ건축"/>
      <sheetName val="토목주소"/>
      <sheetName val="프랜트면허"/>
      <sheetName val="품종별-이름"/>
      <sheetName val="설계조건"/>
      <sheetName val="단면검토"/>
      <sheetName val="soil bearing check"/>
      <sheetName val="기계내역"/>
      <sheetName val="CTEMCOST"/>
      <sheetName val="영업소실적"/>
      <sheetName val="eq_data"/>
      <sheetName val="시멘트"/>
      <sheetName val="전체"/>
      <sheetName val="조명율표"/>
      <sheetName val="2002상반기노임기준"/>
      <sheetName val="가시설단위수량"/>
      <sheetName val="내역서(총)"/>
      <sheetName val="Proposal"/>
      <sheetName val="가정급수관"/>
      <sheetName val="11"/>
      <sheetName val="단가조사"/>
      <sheetName val="집계표"/>
      <sheetName val="설비내역서"/>
      <sheetName val="건축내역서"/>
      <sheetName val="전기내역서"/>
      <sheetName val="공사비예산서(토목분)"/>
      <sheetName val="Budget 2004(DW)"/>
      <sheetName val="첨"/>
      <sheetName val="9-1차이내역"/>
      <sheetName val="PROJECT BRIEF(EX.NEW)"/>
      <sheetName val="음료실행"/>
      <sheetName val="설계명세서"/>
      <sheetName val="1단계"/>
      <sheetName val="자재단가비교표"/>
      <sheetName val="FRT_O"/>
      <sheetName val="FAB_I"/>
      <sheetName val="#REF"/>
      <sheetName val="전기일위대가"/>
      <sheetName val="말뚝지지력산정"/>
      <sheetName val="계약내역서"/>
      <sheetName val="출력표"/>
      <sheetName val="접속 SLAB,BRACKET 설계"/>
      <sheetName val="I.설계조건"/>
      <sheetName val="말뚝물량"/>
      <sheetName val="산출내역서"/>
      <sheetName val="진주방향"/>
      <sheetName val="crude.SLAB RE-bar"/>
      <sheetName val="6PILE  (돌출)"/>
      <sheetName val="ABUT수량-A1"/>
      <sheetName val="단면가정"/>
      <sheetName val="EKOG10건축"/>
      <sheetName val="1.우편집중내역서"/>
      <sheetName val="부대내역"/>
      <sheetName val="Y-WORK"/>
      <sheetName val="을"/>
      <sheetName val="노원열병합  건축공사기성내역서"/>
      <sheetName val="협조전"/>
      <sheetName val="정보매체A동"/>
      <sheetName val="ITB COST"/>
      <sheetName val="내역(입찰)"/>
      <sheetName val="danga"/>
      <sheetName val="ilch"/>
      <sheetName val="노임단가"/>
      <sheetName val="날개벽(좌,우=45도,75도)"/>
      <sheetName val="정부노임단가"/>
      <sheetName val="토공계산서(부체도로)"/>
      <sheetName val="1호맨홀토공"/>
      <sheetName val="구미4단2"/>
      <sheetName val="결과조달"/>
      <sheetName val="토공(완충)"/>
      <sheetName val="연결임시"/>
      <sheetName val="날개벽"/>
      <sheetName val="MOTOR"/>
      <sheetName val="일위목록"/>
      <sheetName val="TB-내역서"/>
      <sheetName val="교각1"/>
      <sheetName val="포장공"/>
      <sheetName val="토공"/>
      <sheetName val="기계"/>
      <sheetName val="UNIT"/>
      <sheetName val="PUMP"/>
      <sheetName val="공통가설"/>
      <sheetName val="산출근거"/>
      <sheetName val="Discount Group"/>
      <sheetName val="보온자재단가표"/>
      <sheetName val="조경"/>
      <sheetName val="Front"/>
      <sheetName val="wall"/>
      <sheetName val="DESCRIPTION"/>
      <sheetName val="6호기"/>
      <sheetName val="견적조건"/>
      <sheetName val="공사개요설명서"/>
      <sheetName val="예산M5A"/>
      <sheetName val="VENDOR LIST"/>
      <sheetName val="공통비"/>
      <sheetName val="현장"/>
      <sheetName val="Piping(Methanol)"/>
      <sheetName val="견적가 검토"/>
      <sheetName val="FUND"/>
      <sheetName val="건축내역"/>
      <sheetName val="J"/>
      <sheetName val="진행 DATA (2)"/>
      <sheetName val="MAT_N048"/>
      <sheetName val="소업1교"/>
      <sheetName val="건축원가계산서"/>
      <sheetName val="CAPVC"/>
      <sheetName val="골조시행"/>
      <sheetName val="세부내역"/>
      <sheetName val="1련박스"/>
      <sheetName val="전기"/>
      <sheetName val="대로근거"/>
      <sheetName val="중로근거"/>
      <sheetName val="현금"/>
      <sheetName val=" 견적서"/>
      <sheetName val="사용성검토"/>
      <sheetName val="안정검토"/>
      <sheetName val="토목내역"/>
      <sheetName val="2000년1차"/>
      <sheetName val="6-2차"/>
      <sheetName val="노임이"/>
      <sheetName val="첨부1"/>
      <sheetName val="공틀공사"/>
      <sheetName val="공통(20-91)"/>
      <sheetName val="깨기"/>
      <sheetName val="도"/>
      <sheetName val="재집"/>
      <sheetName val="직재"/>
      <sheetName val="퇴비산출근거"/>
      <sheetName val="99노임기준"/>
      <sheetName val="분석"/>
      <sheetName val="일위대가표"/>
      <sheetName val="BREAKDOWN(철거설치)"/>
      <sheetName val="분류작업"/>
      <sheetName val="1.설계기준"/>
      <sheetName val="설계예산"/>
      <sheetName val="설계"/>
      <sheetName val="대대터널 설계서"/>
      <sheetName val="내역표지"/>
      <sheetName val="재무가정"/>
      <sheetName val="Sheet4"/>
      <sheetName val="hvac(제어동)"/>
      <sheetName val="보일러"/>
      <sheetName val="COVER"/>
      <sheetName val="교량전기"/>
      <sheetName val="FB25JN"/>
      <sheetName val="한강운반비"/>
      <sheetName val="옹벽"/>
      <sheetName val="5사남"/>
      <sheetName val="1-1"/>
      <sheetName val="전체도급"/>
      <sheetName val="AP1"/>
      <sheetName val="96수출"/>
      <sheetName val="FAB별"/>
      <sheetName val="경비_원본"/>
      <sheetName val="하도급기성_(2)"/>
      <sheetName val="하도급단가산출_(2)"/>
      <sheetName val="설_계"/>
      <sheetName val="입출재고현황_(2)"/>
      <sheetName val="design_criteria"/>
      <sheetName val="working_load_at_the_btm_ft_"/>
      <sheetName val="plan&amp;section_of_foundation"/>
      <sheetName val="member_design"/>
      <sheetName val="3차토목내역"/>
      <sheetName val="인건비"/>
      <sheetName val="갑지1"/>
      <sheetName val="갑지(추정)"/>
      <sheetName val="기초일위"/>
      <sheetName val="시설일위"/>
      <sheetName val="조명일위"/>
      <sheetName val="단면 (2)"/>
      <sheetName val="combi(wall)"/>
      <sheetName val="맨홀수량산출"/>
      <sheetName val="가감수량"/>
      <sheetName val="가로등기초"/>
      <sheetName val="재1"/>
      <sheetName val="소운반"/>
      <sheetName val="CAL"/>
      <sheetName val="공내역"/>
      <sheetName val="INPUT"/>
      <sheetName val="설비원가"/>
      <sheetName val="소비자가"/>
      <sheetName val="직노"/>
      <sheetName val="전신환매도율"/>
      <sheetName val="바닥판"/>
      <sheetName val="입력DATA"/>
      <sheetName val="CODE"/>
      <sheetName val="기성내역서표지"/>
      <sheetName val="변경내역대비표(2)"/>
      <sheetName val="1. 설계조건 2.단면가정 3. 하중계산"/>
      <sheetName val="DATA 입력란"/>
      <sheetName val="관리비"/>
      <sheetName val="포장복구집계"/>
      <sheetName val="일집"/>
      <sheetName val="일위"/>
      <sheetName val="환률"/>
      <sheetName val="안정계산"/>
      <sheetName val="FOB발"/>
      <sheetName val="품종코드"/>
      <sheetName val="기초자료"/>
      <sheetName val="견적집계표"/>
      <sheetName val="손익(10월)"/>
      <sheetName val="항목"/>
      <sheetName val="정렬"/>
      <sheetName val="투찰금액"/>
      <sheetName val="8.PILE  (돌출)"/>
      <sheetName val="입력값"/>
      <sheetName val="간선계산"/>
      <sheetName val="도대하도변경최종정산조경"/>
      <sheetName val="원가계산서구조조정"/>
      <sheetName val="J直材4"/>
      <sheetName val="입력"/>
      <sheetName val="일위대가(계측기설치)"/>
      <sheetName val="주식"/>
      <sheetName val="품셈"/>
      <sheetName val="품셈TABLE"/>
      <sheetName val="AABS내역"/>
      <sheetName val="설비"/>
      <sheetName val="직접비"/>
      <sheetName val="일위(설)"/>
      <sheetName val="적용환율"/>
      <sheetName val="DATA1"/>
      <sheetName val="12용지"/>
      <sheetName val="Main"/>
      <sheetName val="토적"/>
      <sheetName val="인건비 "/>
      <sheetName val="토적1"/>
      <sheetName val="예가표"/>
      <sheetName val="통계연보"/>
      <sheetName val="WORK"/>
      <sheetName val="F4-F7"/>
      <sheetName val="직접기초설계"/>
      <sheetName val="모델링"/>
      <sheetName val="자재단가"/>
      <sheetName val="토사(PE)"/>
      <sheetName val="단면치수"/>
      <sheetName val="유출부"/>
      <sheetName val="요율"/>
      <sheetName val="소방"/>
      <sheetName val="산출"/>
      <sheetName val="A"/>
      <sheetName val="단가표"/>
      <sheetName val="노무비단가"/>
      <sheetName val="Budget 2005(DW)"/>
      <sheetName val="배수통관(좌)"/>
      <sheetName val="SLAB&quot;1&quot;"/>
      <sheetName val="COPING"/>
      <sheetName val="단가조사서"/>
      <sheetName val="건축(충일분)"/>
      <sheetName val="신규일위대가"/>
      <sheetName val="계약내력"/>
      <sheetName val="통합"/>
      <sheetName val="간접재료비산출표-27-30"/>
      <sheetName val="숙소"/>
      <sheetName val="간접경상비"/>
      <sheetName val="SIL98"/>
      <sheetName val="TEST1"/>
      <sheetName val="건축공사"/>
      <sheetName val="참조"/>
      <sheetName val="견적3"/>
      <sheetName val="Macro(전선)"/>
      <sheetName val="Sheet1 (2)"/>
      <sheetName val="삼성전기"/>
      <sheetName val="매크로"/>
      <sheetName val="집수정수량총집계"/>
      <sheetName val="SG"/>
      <sheetName val="마산월령동골조물량변경"/>
      <sheetName val="근고 블록 유형별 수량"/>
      <sheetName val="당진생산팀"/>
      <sheetName val="대차대조표"/>
      <sheetName val="실행"/>
      <sheetName val="1_설계조건"/>
      <sheetName val="6_OUTPUT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대전21토목내역서"/>
      <sheetName val="부재예실"/>
      <sheetName val="SUMMARY(S)"/>
      <sheetName val="토목"/>
      <sheetName val="갑지"/>
      <sheetName val="건축"/>
      <sheetName val="공문"/>
      <sheetName val="123"/>
      <sheetName val="woo(mac)"/>
      <sheetName val="기기리스트"/>
      <sheetName val="내역서 "/>
      <sheetName val="sheets"/>
      <sheetName val="오억미만"/>
      <sheetName val="부표총괄"/>
      <sheetName val="품셈1-17"/>
      <sheetName val="총괄표"/>
      <sheetName val="설계서"/>
      <sheetName val="9811"/>
      <sheetName val="9509"/>
      <sheetName val="3차준공"/>
      <sheetName val="투찰"/>
      <sheetName val="P&amp;L01-02GR"/>
      <sheetName val="개요"/>
      <sheetName val="UR2-Calculation"/>
      <sheetName val="3본사"/>
      <sheetName val="공종별 집계"/>
      <sheetName val="상가지급현황"/>
      <sheetName val="Sheet5"/>
      <sheetName val="유림골조"/>
      <sheetName val="4)유동표"/>
      <sheetName val="노임"/>
      <sheetName val="수목데이타 "/>
      <sheetName val="Ext. Stone-P"/>
      <sheetName val="000000"/>
      <sheetName val="TYPE-A"/>
      <sheetName val="차수"/>
      <sheetName val="횡날개수집"/>
      <sheetName val="일위_파일"/>
      <sheetName val="여과지동"/>
      <sheetName val="하중계산"/>
      <sheetName val="INPUT(덕도방향-시점)"/>
      <sheetName val="설계내역서"/>
      <sheetName val="기본"/>
      <sheetName val="물가자료"/>
      <sheetName val="Material Specification"/>
      <sheetName val="#34 CIVL_Original"/>
      <sheetName val="TOEC"/>
      <sheetName val="INDIRECT"/>
      <sheetName val="calculation-1"/>
      <sheetName val="투자양식"/>
      <sheetName val="96까지"/>
      <sheetName val="97년"/>
      <sheetName val="98이후"/>
      <sheetName val="가공비"/>
      <sheetName val="ERECTION"/>
      <sheetName val="POL설치공정"/>
      <sheetName val="공정양식"/>
      <sheetName val="수량산출서 갑지"/>
      <sheetName val="OD"/>
      <sheetName val="A-4"/>
      <sheetName val="일위대가목록"/>
      <sheetName val="6공구(당초)"/>
      <sheetName val="원형1호맨홀토공수량"/>
      <sheetName val="바.한일양산"/>
      <sheetName val="실행내역"/>
      <sheetName val="방식총괄"/>
      <sheetName val="Ⅴ-2.공종별내역"/>
      <sheetName val="기본DATA"/>
      <sheetName val="ITEM"/>
      <sheetName val="전기BOX내역서"/>
      <sheetName val="금액내역서"/>
      <sheetName val="변화치수"/>
      <sheetName val="케이블및전선관규격표"/>
      <sheetName val="중기사용료"/>
      <sheetName val="과거교육훈련비"/>
      <sheetName val="DI1"/>
      <sheetName val="직접재료비"/>
      <sheetName val="기본입력표"/>
      <sheetName val="2000전체분"/>
      <sheetName val="노무단가"/>
      <sheetName val="본장"/>
      <sheetName val="냉천부속동"/>
      <sheetName val="약품설비"/>
      <sheetName val="간접비"/>
      <sheetName val="98수문일위"/>
      <sheetName val="단가비교"/>
      <sheetName val="h-013211-2"/>
      <sheetName val="9GNG운반"/>
      <sheetName val="일위대가표 (2)"/>
      <sheetName val="일위대가표(DEEP)"/>
      <sheetName val="45,46"/>
      <sheetName val="재료집계"/>
      <sheetName val="물량표"/>
      <sheetName val="1"/>
      <sheetName val="부대공자재집계표"/>
      <sheetName val="unitpric"/>
      <sheetName val="날개벽수량표"/>
      <sheetName val="조도계산서 (도서)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MCC제원"/>
      <sheetName val="c_balju"/>
      <sheetName val="내역(전체)"/>
      <sheetName val="내역서2안"/>
      <sheetName val="산출내역서집계표"/>
      <sheetName val="빈"/>
      <sheetName val="기초목"/>
      <sheetName val="비용"/>
      <sheetName val="CAT_5"/>
      <sheetName val="1월"/>
      <sheetName val="VXXXXXXX"/>
      <sheetName val="#3E1_GCR"/>
      <sheetName val="dtxl"/>
      <sheetName val="o현장경비"/>
      <sheetName val="대전(세창동)"/>
      <sheetName val="별표집계"/>
      <sheetName val="정읍농소"/>
      <sheetName val="3BL공동구 수량"/>
      <sheetName val="예산서"/>
      <sheetName val="TYPE별집계"/>
      <sheetName val="배수공 시멘트 및 골재량 산출"/>
      <sheetName val="NS"/>
      <sheetName val="960318-1"/>
      <sheetName val="토 적 표"/>
      <sheetName val="서울산업대(토)"/>
      <sheetName val="예산내역서"/>
      <sheetName val="설계예산서"/>
      <sheetName val="총계"/>
      <sheetName val="수문일1"/>
      <sheetName val="자단"/>
      <sheetName val="인공산출"/>
      <sheetName val="방송(체육관)"/>
      <sheetName val="금액집계"/>
      <sheetName val="자재표"/>
      <sheetName val="도급정산"/>
      <sheetName val="자료"/>
      <sheetName val="대림경상68억"/>
      <sheetName val="기안"/>
      <sheetName val="REINF."/>
      <sheetName val="LOADS"/>
      <sheetName val="깨기집계"/>
      <sheetName val="3련 BOX"/>
      <sheetName val="회사기본자료"/>
      <sheetName val="부하계산서"/>
      <sheetName val="현황산출서"/>
      <sheetName val="TABLE"/>
      <sheetName val="KMT물량"/>
      <sheetName val="2F 회의실견적(5_14 일대)"/>
      <sheetName val="페이징 배관배선"/>
      <sheetName val="1근거"/>
      <sheetName val="계산근거"/>
      <sheetName val="전기공사"/>
      <sheetName val="계수시트"/>
      <sheetName val="원가계산서"/>
      <sheetName val="수량명세서"/>
      <sheetName val="Breakdown"/>
      <sheetName val="변경비교-을"/>
      <sheetName val="역T형"/>
      <sheetName val="SLAB근거-1"/>
      <sheetName val="3.공통공사대비"/>
      <sheetName val="실행견적"/>
      <sheetName val="TAIHAN"/>
      <sheetName val="AILC004"/>
      <sheetName val="Sheet14"/>
      <sheetName val="Sheet13"/>
      <sheetName val="T13(P68~72,78)"/>
      <sheetName val="총집계표"/>
      <sheetName val="시설물"/>
      <sheetName val="2000년 임금추정"/>
      <sheetName val="좌측"/>
      <sheetName val="PO-BOQ"/>
      <sheetName val="신우"/>
      <sheetName val="설계개요"/>
      <sheetName val="토공정보"/>
      <sheetName val="기성내역서"/>
      <sheetName val="수량 산출서(당초)"/>
      <sheetName val="플랜트 설치"/>
      <sheetName val="수목표준대가"/>
      <sheetName val="손익분석"/>
      <sheetName val="soil_bearing_check"/>
      <sheetName val="노원열병합__건축공사기성내역서"/>
      <sheetName val="실정보고내역서"/>
      <sheetName val="GAEYO"/>
      <sheetName val="지주목시비량산출서"/>
      <sheetName val="구분자"/>
      <sheetName val="기둥(하중)"/>
      <sheetName val="저판(버림100)"/>
      <sheetName val="CHECK1"/>
      <sheetName val="외주비"/>
      <sheetName val="토공(우물통,기타) "/>
      <sheetName val="설계내역(2001)"/>
      <sheetName val="가로등내역서"/>
      <sheetName val="보고서"/>
      <sheetName val="주관사업"/>
      <sheetName val="20관리비율"/>
      <sheetName val="총 원가계산"/>
      <sheetName val="보통예금"/>
      <sheetName val="기성2"/>
      <sheetName val="LinerWt"/>
      <sheetName val="일위대가(1)"/>
      <sheetName val="3.하중산정4.지지력"/>
      <sheetName val="간지"/>
      <sheetName val="초기화면"/>
      <sheetName val="이름정의"/>
      <sheetName val="원가계산서(건축)"/>
      <sheetName val="당진1,2호기전선관설치및접지4차공사내역서-을지"/>
      <sheetName val="guard(mac)"/>
      <sheetName val="교각계산"/>
      <sheetName val="건축공사 집계표"/>
      <sheetName val="골조"/>
      <sheetName val="36+45-113-18+19+20I"/>
      <sheetName val="흄관기초"/>
      <sheetName val="자판실행"/>
      <sheetName val="설산1.나"/>
      <sheetName val="본사S"/>
      <sheetName val="MM"/>
      <sheetName val="APT내역"/>
      <sheetName val="건축집계표"/>
      <sheetName val="내역서(당초변경)"/>
      <sheetName val="설계예시"/>
      <sheetName val="물량표S"/>
      <sheetName val="내역(2000년)"/>
      <sheetName val="단가"/>
      <sheetName val="2.하자처리현황(CS)"/>
      <sheetName val="CAUDIT"/>
      <sheetName val="품의"/>
      <sheetName val="CLAUSE"/>
      <sheetName val="외자배분"/>
      <sheetName val="횡배수관토공수량"/>
      <sheetName val="VOR"/>
      <sheetName val="노임,재료비"/>
      <sheetName val="교통시설 표지판"/>
      <sheetName val="하도급기성_(2)1"/>
      <sheetName val="하도급단가산출_(2)1"/>
      <sheetName val="입출재고현황_(2)1"/>
      <sheetName val="설_계1"/>
      <sheetName val="design_criteria1"/>
      <sheetName val="working_load_at_the_btm_ft_1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증감대비"/>
      <sheetName val="전체현황"/>
      <sheetName val="2-3.V.D일위"/>
      <sheetName val="1차 내역서"/>
      <sheetName val="정산입력"/>
      <sheetName val="기별수량산출서"/>
      <sheetName val="설계서(7)"/>
      <sheetName val="준공조서갑지"/>
      <sheetName val="측구터파기공수량집계"/>
      <sheetName val="구조물터파기수량집계"/>
      <sheetName val="견적대비표"/>
      <sheetName val="과천MAIN"/>
      <sheetName val="서울대규장각(가시설흙막이)"/>
      <sheetName val="간접"/>
      <sheetName val="총괄내역서"/>
      <sheetName val="예정공정표(도급)"/>
      <sheetName val="토공집계"/>
      <sheetName val="역T형교대-2수량"/>
      <sheetName val="토적계산"/>
      <sheetName val="목차"/>
      <sheetName val="1.관로"/>
      <sheetName val="옹벽1"/>
      <sheetName val="CRUDE RE-bar"/>
      <sheetName val="날개벽(TYPE3)"/>
      <sheetName val="이토변실(A3-LINE)"/>
      <sheetName val="라멘수량"/>
      <sheetName val="식재인부"/>
      <sheetName val="Pengalaman Per"/>
      <sheetName val="내역서(기성청구)"/>
      <sheetName val="3.현장배치"/>
      <sheetName val="현장배치"/>
      <sheetName val="F-Assump"/>
      <sheetName val="2.단면가정"/>
      <sheetName val="4.말뚝설계"/>
      <sheetName val="산출근거1"/>
      <sheetName val="N賃率-職"/>
      <sheetName val="원형맨홀수량"/>
      <sheetName val="국내총괄"/>
      <sheetName val="내역을"/>
      <sheetName val="준검 내역서"/>
      <sheetName val="하조서"/>
      <sheetName val="11.자재단가"/>
      <sheetName val="FIRE FIGHTING"/>
      <sheetName val="단중표"/>
      <sheetName val="BEND LOSS"/>
      <sheetName val="기계내역서"/>
      <sheetName val="1.설계설명서"/>
      <sheetName val="물량"/>
      <sheetName val="Load Total"/>
      <sheetName val="적용기준"/>
      <sheetName val="2003.4.1."/>
      <sheetName val="신규품셈목차"/>
      <sheetName val="시중노임단가"/>
      <sheetName val="JUCKEYK"/>
      <sheetName val="갑지(비계타입)"/>
      <sheetName val="업무분장"/>
      <sheetName val="추가예산"/>
      <sheetName val="unit 4"/>
      <sheetName val="배수내역 (2)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구성비"/>
      <sheetName val="중간부"/>
      <sheetName val="개소별수량산출"/>
      <sheetName val="전 기"/>
      <sheetName val="작성"/>
      <sheetName val="수원공공사비"/>
      <sheetName val="중동공구"/>
      <sheetName val="경산"/>
      <sheetName val="SLAB"/>
      <sheetName val="약품공급2"/>
      <sheetName val="가시설(TYPE-A)"/>
      <sheetName val="1호맨홀가감수량"/>
      <sheetName val="1-1평균터파기고(1)"/>
      <sheetName val="1호맨홀수량산출"/>
      <sheetName val="설비2차"/>
      <sheetName val="평가데이터"/>
      <sheetName val="EE-PROP"/>
      <sheetName val="견적내역서"/>
      <sheetName val="외주가공"/>
      <sheetName val="취수탑"/>
      <sheetName val="유화"/>
      <sheetName val="시행후면적"/>
      <sheetName val="가도공"/>
      <sheetName val="static.cal"/>
      <sheetName val="Sheet9"/>
      <sheetName val="NEYOK"/>
      <sheetName val="표  지"/>
      <sheetName val="날개벽(시점좌측)"/>
      <sheetName val="Galaxy 소비자가격표"/>
      <sheetName val="SKETCH"/>
      <sheetName val="주소(한문)"/>
      <sheetName val="Basic Input"/>
      <sheetName val="Notes "/>
      <sheetName val="Bank charge"/>
      <sheetName val="Notes_"/>
      <sheetName val="Bank_charge"/>
      <sheetName val="단가목록"/>
      <sheetName val="준공평가"/>
      <sheetName val="crude_SLAB_RE-bar"/>
      <sheetName val="설직재-1"/>
      <sheetName val="제-노임"/>
      <sheetName val="I一般比"/>
      <sheetName val="토공사"/>
      <sheetName val="6.일위대가"/>
      <sheetName val="토량1-1"/>
      <sheetName val="공조기휀"/>
      <sheetName val="AHU집계"/>
      <sheetName val="공조기"/>
      <sheetName val="견적총괄표"/>
      <sheetName val="Sheet15"/>
      <sheetName val="우수"/>
      <sheetName val="운반"/>
      <sheetName val="성남여성복지내역"/>
      <sheetName val="ins"/>
      <sheetName val="견적시담(송포2공구)"/>
      <sheetName val="단가일람표"/>
      <sheetName val="SILICATE"/>
      <sheetName val="정산내역"/>
      <sheetName val="반중력식옹벽3.5"/>
      <sheetName val="터널조도"/>
      <sheetName val="실행내역서 "/>
      <sheetName val="금_x0000__x0000__x0005_"/>
      <sheetName val="70%"/>
      <sheetName val="골재산출"/>
      <sheetName val="COVER-P"/>
      <sheetName val="PIPE"/>
      <sheetName val="견적대비"/>
      <sheetName val="gvl"/>
      <sheetName val="단위중량"/>
      <sheetName val="교대(A1)"/>
      <sheetName val="Sheet10"/>
      <sheetName val="견적의뢰"/>
      <sheetName val="옥내아파트(전기)"/>
      <sheetName val="서식"/>
      <sheetName val="장비비"/>
      <sheetName val="장외반출및폐기물 "/>
      <sheetName val="단가조건(02년)"/>
      <sheetName val="FAX"/>
      <sheetName val="CON포장수량"/>
      <sheetName val="ACUNIT"/>
      <sheetName val="CONUNIT"/>
      <sheetName val="예산대비표(현장작성)"/>
      <sheetName val="토공총괄표"/>
      <sheetName val="inter"/>
      <sheetName val="EQUIP-H"/>
      <sheetName val="건축-물가변동"/>
      <sheetName val="기계설비-물가변동"/>
      <sheetName val="200"/>
      <sheetName val="접속슬래브"/>
      <sheetName val="사통"/>
      <sheetName val="base"/>
      <sheetName val="빙설"/>
      <sheetName val="_산근2_"/>
      <sheetName val="_산근4_"/>
      <sheetName val="_산근5_"/>
      <sheetName val="DATE2001"/>
      <sheetName val="일위대가(가설)"/>
      <sheetName val="10월"/>
      <sheetName val="2공구산출내역"/>
      <sheetName val="HP1AMLIST"/>
      <sheetName val="분양가"/>
      <sheetName val="대가단최종"/>
      <sheetName val="분양금할인"/>
      <sheetName val="콤보박스와 리스트박스의 연결"/>
      <sheetName val="화전내"/>
      <sheetName val="인천제철"/>
      <sheetName val="연습"/>
      <sheetName val="보험료"/>
      <sheetName val="부전지"/>
      <sheetName val="규격"/>
      <sheetName val="기초코드"/>
      <sheetName val="대운산출"/>
      <sheetName val="Regenerator  Concrete Structure"/>
      <sheetName val="예산M2"/>
      <sheetName val="기초대가"/>
      <sheetName val="예산"/>
      <sheetName val="공사비산출내역"/>
      <sheetName val="ML"/>
      <sheetName val="SUMMARY"/>
      <sheetName val="PAINT"/>
      <sheetName val="실행대비"/>
      <sheetName val="강북라우터"/>
      <sheetName val="업체별기성내역"/>
      <sheetName val="단면"/>
      <sheetName val="국영"/>
      <sheetName val="품의서"/>
      <sheetName val="A3.공사비 검토"/>
      <sheetName val="C3.토목_옹벽"/>
      <sheetName val="3.건축(현장안)"/>
      <sheetName val="2.냉난방설비공사"/>
      <sheetName val="배수내역"/>
      <sheetName val="패널"/>
      <sheetName val="고창방향"/>
      <sheetName val="관급자재"/>
      <sheetName val="내역(토목2)11-7"/>
      <sheetName val="16-1"/>
      <sheetName val="목표세부명세"/>
      <sheetName val="마산방향"/>
      <sheetName val="마산방향철근집계"/>
      <sheetName val="기초"/>
      <sheetName val="교통대책내역"/>
      <sheetName val="램머"/>
      <sheetName val="기계경비(시간당)"/>
      <sheetName val="구조물공1"/>
      <sheetName val="배수및구조물공1"/>
      <sheetName val="영업.일1"/>
      <sheetName val="본부장"/>
      <sheetName val="콘크리트타설집계표"/>
      <sheetName val="적용건축"/>
      <sheetName val="P.M 별"/>
      <sheetName val="조도"/>
      <sheetName val="찍기"/>
      <sheetName val="SANBAISU"/>
      <sheetName val="변수2"/>
      <sheetName val="저항"/>
      <sheetName val="FD"/>
      <sheetName val="LD"/>
      <sheetName val="감가상각"/>
      <sheetName val=" 자재물류센터 증축공사 중 철근콘크리트 공사.xlsx"/>
      <sheetName val="기초설계"/>
      <sheetName val="라멘"/>
      <sheetName val="BOX규격및 설계조건입력"/>
      <sheetName val="PROCESS"/>
      <sheetName val="COST"/>
      <sheetName val="대목"/>
      <sheetName val="의왕내역"/>
      <sheetName val="단"/>
      <sheetName val="수정시산표"/>
      <sheetName val="매출채권 및 담보비율 변동"/>
      <sheetName val="기초단가"/>
      <sheetName val="견적"/>
      <sheetName val="시설물기초"/>
      <sheetName val="해외(원화)"/>
      <sheetName val="을지"/>
      <sheetName val="CON'C"/>
      <sheetName val="공통가설공사"/>
      <sheetName val="BOX전기내역"/>
      <sheetName val="수량산출내역1115"/>
      <sheetName val="일반공사"/>
      <sheetName val="소일위대가코드표"/>
      <sheetName val="단가비교표"/>
      <sheetName val="도급FORM"/>
      <sheetName val="코드"/>
      <sheetName val="일위대가(건축)"/>
      <sheetName val="부재리스트"/>
      <sheetName val="철거산출근거"/>
      <sheetName val="적정심사"/>
      <sheetName val="2.건축"/>
      <sheetName val="전기변내역"/>
      <sheetName val="자료입력"/>
      <sheetName val="기자재비"/>
      <sheetName val="별표 "/>
      <sheetName val="단가조정"/>
      <sheetName val="돈암사업"/>
      <sheetName val="일위대가(출입)"/>
      <sheetName val="단가산출서"/>
      <sheetName val="장비사양"/>
      <sheetName val="식재일위대가"/>
      <sheetName val="비교1"/>
      <sheetName val="완성차 미수금"/>
      <sheetName val="Mc1"/>
      <sheetName val="외주"/>
      <sheetName val="개산공사비"/>
      <sheetName val="PSCbeam설계"/>
      <sheetName val="배수장토목공사비"/>
      <sheetName val="APT"/>
      <sheetName val="인건-측정"/>
      <sheetName val="부분별수량산출(조합기초)"/>
      <sheetName val="CR CODE"/>
      <sheetName val="부서CODE"/>
      <sheetName val="THEME CODE"/>
      <sheetName val="설계예산2"/>
      <sheetName val="구리토평1전기"/>
      <sheetName val="신대방33(적용)"/>
      <sheetName val="구의33고"/>
      <sheetName val="구조물공"/>
      <sheetName val="배수공"/>
      <sheetName val="목차 및 표지"/>
      <sheetName val="1기성검사원"/>
      <sheetName val="기성검사원"/>
      <sheetName val="2기성산출범위요약서"/>
      <sheetName val="단가표 (2)"/>
      <sheetName val="물가시세"/>
      <sheetName val="설계변경총괄표(계산식)"/>
      <sheetName val="실행간접비용"/>
      <sheetName val="갑지(요약)"/>
      <sheetName val="현장관리비"/>
      <sheetName val="식재가격"/>
      <sheetName val="식재총괄"/>
      <sheetName val="수량집계"/>
      <sheetName val="99총공사내역서"/>
      <sheetName val="전담운영PM"/>
      <sheetName val="단  가  대  비  표"/>
      <sheetName val="일  위  대  가  목  록"/>
      <sheetName val="도급원가"/>
      <sheetName val="물가대비표"/>
      <sheetName val="용산1(해보)"/>
      <sheetName val="집계"/>
      <sheetName val="제품별단가"/>
      <sheetName val="제품별절단길이-0628"/>
      <sheetName val="토목공종세부"/>
      <sheetName val="ELECTRIC"/>
      <sheetName val="투찰목록"/>
      <sheetName val="96보완계획7.12"/>
      <sheetName val="전력"/>
      <sheetName val="단가산출"/>
      <sheetName val="96노임기준"/>
      <sheetName val="내역서(기계)"/>
      <sheetName val="7.자동제어공사"/>
      <sheetName val="안전시설내역서"/>
      <sheetName val="단가대비표"/>
      <sheetName val="공정코드"/>
      <sheetName val="DATA 입력부"/>
      <sheetName val="기초일위대가"/>
      <sheetName val="부지현황"/>
      <sheetName val="목록"/>
      <sheetName val="파스콘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가실행정리"/>
      <sheetName val="시운전연료비"/>
      <sheetName val="1차설계변경내역"/>
      <sheetName val="지질조사"/>
      <sheetName val="설계기준"/>
      <sheetName val="내역1"/>
      <sheetName val="역T형교대(말뚝기초)"/>
      <sheetName val="정공공사"/>
      <sheetName val="중기조종사 단위단가"/>
      <sheetName val="인제내역"/>
      <sheetName val="장비"/>
      <sheetName val="산근1"/>
      <sheetName val="노무"/>
      <sheetName val="자재"/>
      <sheetName val="BOM-Form A.1.III"/>
      <sheetName val="CB"/>
      <sheetName val="결재갑지"/>
      <sheetName val="연돌일위집계"/>
      <sheetName val="두정2차"/>
      <sheetName val="투찰추정"/>
      <sheetName val="등록업체(031124)"/>
      <sheetName val="내역서(전기)"/>
      <sheetName val="시추주상도"/>
      <sheetName val="경비내역(을)-1"/>
      <sheetName val="통장출금액"/>
      <sheetName val="누계12"/>
      <sheetName val="예산명세서"/>
      <sheetName val="변압기 및 발전기 용량"/>
      <sheetName val="실행,원가 최종예상"/>
      <sheetName val="단가기준"/>
      <sheetName val="기본계획"/>
      <sheetName val="간지(전기공사)"/>
      <sheetName val="동해title"/>
      <sheetName val="동수"/>
      <sheetName val="인원계획-미화"/>
      <sheetName val="공통단가"/>
      <sheetName val="운반비"/>
      <sheetName val="2000양배"/>
      <sheetName val="설변물량"/>
      <sheetName val="보할공정"/>
      <sheetName val="남양주댠가표"/>
      <sheetName val="굴화내역"/>
      <sheetName val="전선 및 전선관"/>
      <sheetName val="기계설비"/>
      <sheetName val="공용정보"/>
      <sheetName val="cost9702"/>
      <sheetName val="수입"/>
      <sheetName val="기계경비"/>
      <sheetName val="TCA"/>
      <sheetName val="Macro(차단기)"/>
      <sheetName val="도급예산내역서봉투"/>
      <sheetName val="공사원가계산서"/>
      <sheetName val="도급예산내역서총괄표"/>
      <sheetName val="분전함신설"/>
      <sheetName val="설계산출표지"/>
      <sheetName val="을부담운반비"/>
      <sheetName val="설계산출기초"/>
      <sheetName val="운반비산출"/>
      <sheetName val="접지1종"/>
      <sheetName val="단면 Ȩ_x0000_栀"/>
      <sheetName val="하도급기성_(2)2"/>
      <sheetName val="하도급단가산출_(2)2"/>
      <sheetName val="입출재고현황_(2)2"/>
      <sheetName val="Customer_Databas1"/>
      <sheetName val="설_계2"/>
      <sheetName val="design_criteria2"/>
      <sheetName val="working_load_at_the_btm_ft_2"/>
      <sheetName val="plan&amp;section_of_foundation2"/>
      <sheetName val="member_design2"/>
      <sheetName val="영업_일1"/>
      <sheetName val="6PILE__(돌출)1"/>
      <sheetName val="1_설계조건1"/>
      <sheetName val="6_OUTPUT1"/>
      <sheetName val="_견적서1"/>
      <sheetName val="BSD_(2)1"/>
      <sheetName val="1_우편집중내역서1"/>
      <sheetName val="노원열병합__건축공사기성내역서1"/>
      <sheetName val="ITB_COST1"/>
      <sheetName val="2000_051"/>
      <sheetName val="2_대외공문1"/>
      <sheetName val="BSD__2_1"/>
      <sheetName val="soil_bearing_check1"/>
      <sheetName val="I_설계조건1"/>
      <sheetName val="대대터널_설계서1"/>
      <sheetName val="Budget_2004(DW)1"/>
      <sheetName val="PROJECT_BRIEF(EX_NEW)1"/>
      <sheetName val="Budget_2005(DW)"/>
      <sheetName val="접속_SLAB,BRACKET_설계1"/>
      <sheetName val="인건비_"/>
      <sheetName val="1_설계기준"/>
      <sheetName val="VENDOR_LIST1"/>
      <sheetName val="수량산출서_갑지"/>
      <sheetName val="내역서_"/>
      <sheetName val="Discount_Group"/>
      <sheetName val="Ⅴ-2_공종별내역"/>
      <sheetName val="단면_(2)1"/>
      <sheetName val="Sheet1_(2)"/>
      <sheetName val="진행_DATA_(2)"/>
      <sheetName val="근고_블록_유형별_수량"/>
      <sheetName val="1__설계조건_2_단면가정_3__하중계산"/>
      <sheetName val="DATA_입력란"/>
      <sheetName val="바_한일양산"/>
      <sheetName val="견적가_검토1"/>
      <sheetName val="crude_SLAB_RE-bar1"/>
      <sheetName val="8_PILE__(돌출)"/>
      <sheetName val="3BL공동구_수량"/>
      <sheetName val="설산1_나"/>
      <sheetName val="공종별_집계"/>
      <sheetName val="수목데이타_"/>
      <sheetName val="Ext__Stone-P"/>
      <sheetName val="3_하중산정4_지지력"/>
      <sheetName val="배수공_시멘트_및_골재량_산출"/>
      <sheetName val="2F_회의실견적(5_14_일대)"/>
      <sheetName val="건축공사_집계표"/>
      <sheetName val="조도계산서_(도서)"/>
      <sheetName val="Material_Specification"/>
      <sheetName val="#34_CIVL_Original"/>
      <sheetName val="수량_산출서(당초)"/>
      <sheetName val="플랜트_설치"/>
      <sheetName val="페이징_배관배선"/>
      <sheetName val="3_공통공사대비"/>
      <sheetName val="일위대가표_(2)"/>
      <sheetName val="2000년_임금추정"/>
      <sheetName val="총_원가계산"/>
      <sheetName val="2_하자처리현황(CS)"/>
      <sheetName val="1_설계설명서"/>
      <sheetName val="REINF_"/>
      <sheetName val="토_적_표"/>
      <sheetName val="1_관로"/>
      <sheetName val="준검_내역서"/>
      <sheetName val="토공(우물통,기타)_"/>
      <sheetName val="교통시설_표지판"/>
      <sheetName val="전_기"/>
      <sheetName val="2003_4_1_"/>
      <sheetName val="Basic_Input"/>
      <sheetName val="Notes_1"/>
      <sheetName val="Bank_charge1"/>
      <sheetName val="3련_BOX"/>
      <sheetName val="2_단면가정"/>
      <sheetName val="4_말뚝설계"/>
      <sheetName val="11_자재단가"/>
      <sheetName val="표__지"/>
      <sheetName val="Galaxy_소비자가격표"/>
      <sheetName val="장외반출및폐기물_"/>
      <sheetName val="배수내역_(2)"/>
      <sheetName val="5호광장_(만점)"/>
      <sheetName val="인천국제_(만점)_(2)"/>
      <sheetName val="unit_4"/>
      <sheetName val="CRUDE_RE-bar"/>
      <sheetName val="단면_Ȩ栀"/>
      <sheetName val="하怅⇡"/>
      <sheetName val="수지예산"/>
      <sheetName val="기종별"/>
      <sheetName val="외형규모"/>
      <sheetName val="과거실적"/>
      <sheetName val="보고계획"/>
      <sheetName val="보고실적"/>
      <sheetName val="손익"/>
      <sheetName val="Sheet7"/>
      <sheetName val="Sheet8"/>
      <sheetName val="Sheet11"/>
      <sheetName val="Sheet12"/>
      <sheetName val="Sheet16"/>
      <sheetName val="시행예산"/>
      <sheetName val="UNSTEADY"/>
      <sheetName val="2.고용보험료산출근거"/>
      <sheetName val="단위세대"/>
      <sheetName val="원가"/>
      <sheetName val="인원현황"/>
      <sheetName val="PRO_A"/>
      <sheetName val="PRO"/>
      <sheetName val="잡재료비"/>
      <sheetName val="수량집계표"/>
      <sheetName val="사급분 설계내역서"/>
      <sheetName val="단관비계수량"/>
      <sheetName val="수로BOX(시점부)"/>
      <sheetName val="자탐수량산출서"/>
      <sheetName val="물량내역서"/>
      <sheetName val="PI"/>
      <sheetName val="database"/>
      <sheetName val="현장경비"/>
      <sheetName val="정산내역서"/>
      <sheetName val="소요자재"/>
      <sheetName val="ENE-CAL 1"/>
      <sheetName val="산근목록"/>
      <sheetName val="FORM-0"/>
      <sheetName val="부서별(배부후)_계획"/>
      <sheetName val="Setting"/>
      <sheetName val="사방수량"/>
      <sheetName val="원가서"/>
      <sheetName val="가설공사"/>
      <sheetName val="내역서변경성원"/>
      <sheetName val="견적갑지"/>
      <sheetName val="을지 "/>
      <sheetName val="노무산출서"/>
      <sheetName val="설계명세서(종합)"/>
      <sheetName val="당초"/>
      <sheetName val="POL6차-PIPING"/>
      <sheetName val="BQ"/>
      <sheetName val="수금-자금수지"/>
      <sheetName val="7.PILE  (돌출)"/>
      <sheetName val="목표"/>
      <sheetName val="영업-1"/>
      <sheetName val="LEGEND"/>
      <sheetName val="손익계산서"/>
      <sheetName val="용역원가명세서"/>
      <sheetName val="현금흐름표"/>
      <sheetName val="1-1-1-1"/>
      <sheetName val="외화금융(97-03)"/>
      <sheetName val="Convert"/>
      <sheetName val="본사감가상각대장(비품)"/>
      <sheetName val="상여 (2)"/>
      <sheetName val="KA011205"/>
      <sheetName val="당기추가완료"/>
      <sheetName val="선급비용"/>
      <sheetName val="대차"/>
      <sheetName val="자산가치"/>
      <sheetName val="공사비내역서"/>
      <sheetName val="2000년 임금_x0000__x0000_"/>
      <sheetName val="Quantity"/>
      <sheetName val="평택고렴산업단지(토목견적).xlsx"/>
      <sheetName val="생산매출 (4)"/>
      <sheetName val="2-3_V_D일위"/>
      <sheetName val="1차_내역서"/>
      <sheetName val="Pengalaman_Per"/>
      <sheetName val="FIRE_FIGHTING"/>
      <sheetName val="BEND_LOSS"/>
      <sheetName val="평3"/>
      <sheetName val="COA-17"/>
      <sheetName val="C-18"/>
      <sheetName val="DS-최종"/>
      <sheetName val="신기1-LINE별연장"/>
      <sheetName val="예산내역_x0000_"/>
      <sheetName val="원가계산"/>
      <sheetName val="Co-ef"/>
      <sheetName val="CRU"/>
      <sheetName val="업무계획1"/>
      <sheetName val="Eq. Mobilization"/>
      <sheetName val="시설물일위"/>
      <sheetName val="3_x0000__x0000__x0005_"/>
      <sheetName val="pile bearing capa &amp; arrenge"/>
      <sheetName val="design load"/>
      <sheetName val="stability check"/>
      <sheetName val="횡배수관"/>
      <sheetName val="기계경비일람"/>
      <sheetName val="원내역"/>
      <sheetName val="Load_Total"/>
      <sheetName val="실행내역서_"/>
      <sheetName val="6_일위대가"/>
      <sheetName val="static_cal"/>
      <sheetName val="콤보박스와_리스트박스의_연결"/>
      <sheetName val="A3_공사비_검토"/>
      <sheetName val="C3_토목_옹벽"/>
      <sheetName val="3_건축(현장안)"/>
      <sheetName val="2_냉난방설비공사"/>
      <sheetName val="영업_일11"/>
      <sheetName val="P_M_별"/>
      <sheetName val="매출채권_및_담보비율_변동"/>
      <sheetName val="2_건축"/>
      <sheetName val="별표_"/>
      <sheetName val="완성차_미수금"/>
      <sheetName val="CR_CODE"/>
      <sheetName val="THEME_CODE"/>
      <sheetName val="목차_및_표지"/>
      <sheetName val="단가표_(2)"/>
      <sheetName val="3_현장배치"/>
      <sheetName val="단__가__대__비__표"/>
      <sheetName val="일__위__대__가__목__록"/>
      <sheetName val="96보완계획7_12"/>
      <sheetName val="7_자동제어공사"/>
      <sheetName val="DATA_입력부"/>
      <sheetName val="중기조종사_단위단가"/>
      <sheetName val="BOM-Form_A_1_III"/>
      <sheetName val="변압기_및_발전기_용량"/>
      <sheetName val="실행,원가_최종예상"/>
      <sheetName val="전선_및_전선관"/>
      <sheetName val="우수공"/>
      <sheetName val="유통망계획"/>
      <sheetName val="기초물량상세"/>
      <sheetName val="SORCE1"/>
      <sheetName val="BLOCK(1)"/>
      <sheetName val="일위산출"/>
      <sheetName val="지수"/>
      <sheetName val="표준건축비"/>
      <sheetName val="주소(한문_x0000_"/>
      <sheetName val="중기사용료산출근거"/>
      <sheetName val="단가 및 재료비"/>
      <sheetName val="자재목록"/>
      <sheetName val="증감내역서"/>
      <sheetName val="주_x0000_"/>
      <sheetName val="주萹"/>
      <sheetName val="sk(4)"/>
      <sheetName val="화산경계"/>
      <sheetName val="제원"/>
      <sheetName val="정읍_x0000__x0000_"/>
      <sheetName val="TYPE䢬㐵倀"/>
      <sheetName val="원-울"/>
      <sheetName val="내-울"/>
      <sheetName val="설계예산서(토목,전기)"/>
      <sheetName val="하項疀"/>
      <sheetName val="명일작업계획 (3)"/>
      <sheetName val="교수설계"/>
      <sheetName val="총괄내역서 (2)"/>
      <sheetName val="수영4,5,6,7,8,9"/>
      <sheetName val="6동"/>
      <sheetName val="가설배관"/>
      <sheetName val="열린교실"/>
      <sheetName val="ENE-CAL_1"/>
      <sheetName val="Regenerator__Concrete_Structure"/>
      <sheetName val="2_고용보험료산출근거"/>
      <sheetName val="EQT-ESTN"/>
      <sheetName val="기성내역_x0000_"/>
      <sheetName val="기성내역Æ"/>
      <sheetName val="단가조사-2"/>
      <sheetName val="시선유도표지집계표"/>
      <sheetName val="laroux"/>
      <sheetName val="발파암계약서"/>
      <sheetName val="도급액대비"/>
      <sheetName val="계약내역"/>
      <sheetName val="계약변경"/>
      <sheetName val="예산변경사항 (2)"/>
      <sheetName val="강교(Sub)"/>
      <sheetName val="일반토공견적"/>
      <sheetName val="예산대비"/>
      <sheetName val="기본단가"/>
      <sheetName val="주안3차A-A"/>
      <sheetName val="데리네이타현황"/>
      <sheetName val="DHEQSUPT"/>
      <sheetName val="진천방향"/>
      <sheetName val="_REF"/>
      <sheetName val="소방사항"/>
      <sheetName val="중기경유지급대장"/>
      <sheetName val="BQ(실행)"/>
      <sheetName val="법면수집"/>
      <sheetName val="석축설면"/>
      <sheetName val="법면단"/>
      <sheetName val="국공유지및사유지"/>
      <sheetName val="매출DATA"/>
      <sheetName val="대외공문"/>
      <sheetName val="첨부.VA실적 (2)"/>
      <sheetName val="수h"/>
      <sheetName val="VM"/>
      <sheetName val="서울판관-공통부문"/>
      <sheetName val="판매가비교"/>
      <sheetName val="유효성"/>
      <sheetName val="공주-교대(A1)"/>
      <sheetName val="중기"/>
      <sheetName val="슬래브수량"/>
      <sheetName val="교육계획"/>
      <sheetName val="VIC"/>
      <sheetName val="입력창"/>
      <sheetName val="용량계산"/>
      <sheetName val="냉각탑자료"/>
      <sheetName val="Reference"/>
      <sheetName val="CR Graph"/>
      <sheetName val="특허출원 현황"/>
      <sheetName val=" 斑利辑"/>
      <sheetName val="소유주(원)"/>
      <sheetName val="Financial impact"/>
      <sheetName val="환율"/>
      <sheetName val="Macro(전기)"/>
      <sheetName val="보_x0000__x0000__x0005_"/>
      <sheetName val="2000전체횸"/>
      <sheetName val="산근"/>
      <sheetName val="가. 2006년 사업계획서"/>
      <sheetName val="집행현황"/>
      <sheetName val="대차(설명자료)"/>
      <sheetName val="시화점실행"/>
      <sheetName val="G.R300경비"/>
      <sheetName val="관로공표지"/>
      <sheetName val="영동(D)"/>
      <sheetName val="실행(1)"/>
      <sheetName val="7 (2)"/>
      <sheetName val="s"/>
      <sheetName val="입찰"/>
      <sheetName val="현경"/>
      <sheetName val="대치판정"/>
      <sheetName val="품목납기"/>
      <sheetName val="제잡비"/>
      <sheetName val="건축내역서 (경제상무실)"/>
      <sheetName val="MIJIBI"/>
      <sheetName val="(A)내역서"/>
      <sheetName val="현장경상비"/>
      <sheetName val="통합보할공정표"/>
      <sheetName val="내역서적용"/>
      <sheetName val="XL4Poppy"/>
      <sheetName val="전기단가조사서"/>
      <sheetName val="유림총괄"/>
      <sheetName val="시운전연료"/>
      <sheetName val="편입용지조서"/>
      <sheetName val="토목(대안)"/>
      <sheetName val="부대tu"/>
      <sheetName val="inputdata"/>
      <sheetName val="공사"/>
      <sheetName val="목포전화국"/>
      <sheetName val="배관배선 단가조사"/>
      <sheetName val="일위대가집계"/>
      <sheetName val="기본자료"/>
      <sheetName val="내역_FILE"/>
      <sheetName val="Sheet6"/>
      <sheetName val="Salary(해외)"/>
      <sheetName val="면적"/>
      <sheetName val="***********************00"/>
      <sheetName val="확약서"/>
      <sheetName val="식재"/>
      <sheetName val="식재출력용"/>
      <sheetName val="유지관리"/>
      <sheetName val="설비견적"/>
      <sheetName val="매립"/>
      <sheetName val="P1"/>
      <sheetName val="매매"/>
      <sheetName val="전신"/>
      <sheetName val="목재동바리"/>
      <sheetName val="출력X"/>
      <sheetName val="기본설계기준"/>
      <sheetName val="위치조서"/>
      <sheetName val="계획고"/>
      <sheetName val="배수관공"/>
      <sheetName val="설계명세"/>
      <sheetName val="덕전리"/>
      <sheetName val="사다리"/>
      <sheetName val="단양 00 아파트-세부내역"/>
      <sheetName val="내역서단가산출용"/>
      <sheetName val="4-10"/>
      <sheetName val="덤프트럭계수"/>
      <sheetName val="설계서을"/>
      <sheetName val="BOX수량"/>
      <sheetName val="7단가"/>
      <sheetName val="Module1"/>
      <sheetName val="내역서(ebs)"/>
      <sheetName val="사토(신천경유)"/>
      <sheetName val="공정율"/>
      <sheetName val="자금청구"/>
      <sheetName val="해평견적"/>
      <sheetName val="BUS제원1"/>
      <sheetName val="b_balju_cho"/>
      <sheetName val="하부철근수량"/>
      <sheetName val="흥양2교토공집계표"/>
      <sheetName val="출력은 금물"/>
      <sheetName val="S1,3"/>
      <sheetName val="빌딩 안내"/>
      <sheetName val="품셈표"/>
      <sheetName val="구조물검사요청서"/>
      <sheetName val="관리대장"/>
      <sheetName val="BCK3672"/>
      <sheetName val="전통건설"/>
      <sheetName val="도봉2지구"/>
      <sheetName val="예총"/>
      <sheetName val="토공촕괄"/>
      <sheetName val="한수원"/>
      <sheetName val="J형측구단위수량"/>
      <sheetName val="제조원가(확인)"/>
      <sheetName val="US$ I (SEG.)"/>
      <sheetName val="받check"/>
      <sheetName val="Æo°¡±aAØ"/>
      <sheetName val="Coding"/>
      <sheetName val="Tree"/>
      <sheetName val="keyword"/>
      <sheetName val="관로토공"/>
      <sheetName val="factors"/>
      <sheetName val="FANDBS"/>
      <sheetName val="GRDATA"/>
      <sheetName val="SHAFTDBSE"/>
      <sheetName val="MATRLDATA"/>
      <sheetName val="환율change"/>
      <sheetName val="금융비용"/>
      <sheetName val="4 LINE"/>
      <sheetName val="7 th"/>
      <sheetName val="FCU (2)"/>
      <sheetName val="투입실적"/>
      <sheetName val="#REF!"/>
      <sheetName val="Re-bar"/>
      <sheetName val="tuong"/>
      <sheetName val="배수공 주요자재 집계표"/>
      <sheetName val="구미4단2.XLS"/>
      <sheetName val="%EA%B5%AC%EB%AF%B84%EB%8B%A82.X"/>
      <sheetName val="ahs"/>
      <sheetName val="metode"/>
      <sheetName val="kimre scrubber"/>
      <sheetName val="확산동"/>
      <sheetName val="GRDBS"/>
      <sheetName val="예산 세부사항"/>
      <sheetName val="CC16-내역서"/>
      <sheetName val="제경비"/>
      <sheetName val="단가산출1"/>
      <sheetName val="단가산출2"/>
      <sheetName val="Const Staff"/>
      <sheetName val="FREU Engineering"/>
      <sheetName val="Startup Staff"/>
      <sheetName val="매입세"/>
      <sheetName val="만수배관단가"/>
      <sheetName val="FRP배관단가(만수)"/>
      <sheetName val="CONCRETE"/>
      <sheetName val="지구단위계획"/>
      <sheetName val="직공비"/>
      <sheetName val="EQUIPMENT -2"/>
      <sheetName val="EJ"/>
      <sheetName val="도급양식"/>
      <sheetName val="건설성적"/>
      <sheetName val="PumpSpec"/>
      <sheetName val="Tender Summary"/>
      <sheetName val="공사내역서(을)실행"/>
      <sheetName val="케이블 규격"/>
      <sheetName val="단면 Ȩ"/>
      <sheetName val=" 냉각수펌프"/>
      <sheetName val="하도급기성_(2)3"/>
      <sheetName val="하도급단가산출_(2)3"/>
      <sheetName val="입출재고현황_(2)3"/>
      <sheetName val="I_설계조건2"/>
      <sheetName val="설_계3"/>
      <sheetName val="1_설계조건2"/>
      <sheetName val="6_OUTPUT2"/>
      <sheetName val="단면_(2)2"/>
      <sheetName val="design_criteria3"/>
      <sheetName val="working_load_at_the_btm_ft_3"/>
      <sheetName val="plan&amp;section_of_foundation3"/>
      <sheetName val="member_design3"/>
      <sheetName val="영업_일2"/>
      <sheetName val="Customer_Databas2"/>
      <sheetName val="노원열병합__건축공사기성내역서2"/>
      <sheetName val="BSD_(2)2"/>
      <sheetName val="6PILE__(돌출)2"/>
      <sheetName val="대대터널_설계서2"/>
      <sheetName val="1_우편집중내역서2"/>
      <sheetName val="ITB_COST2"/>
      <sheetName val="2000_052"/>
      <sheetName val="2_대외공문2"/>
      <sheetName val="BSD__2_2"/>
      <sheetName val="soil_bearing_check2"/>
      <sheetName val="접속_SLAB,BRACKET_설계2"/>
      <sheetName val="1_설계기준1"/>
      <sheetName val="_견적서2"/>
      <sheetName val="Budget_2004(DW)2"/>
      <sheetName val="PROJECT_BRIEF(EX_NEW)2"/>
      <sheetName val="VENDOR_LIST2"/>
      <sheetName val="수량산출서_갑지1"/>
      <sheetName val="내역서_1"/>
      <sheetName val="Discount_Group1"/>
      <sheetName val="REINF_1"/>
      <sheetName val="근고_블록_유형별_수량1"/>
      <sheetName val="공종별_집계1"/>
      <sheetName val="Budget_2005(DW)1"/>
      <sheetName val="인건비_1"/>
      <sheetName val="1__설계조건_2_단면가정_3__하중계산1"/>
      <sheetName val="DATA_입력란1"/>
      <sheetName val="crude_SLAB_RE-bar2"/>
      <sheetName val="8_PILE__(돌출)1"/>
      <sheetName val="Sheet1_(2)1"/>
      <sheetName val="Ⅴ-2_공종별내역1"/>
      <sheetName val="바_한일양산1"/>
      <sheetName val="견적가_검토2"/>
      <sheetName val="Ext__Stone-P1"/>
      <sheetName val="수목데이타_1"/>
      <sheetName val="3_공통공사대비1"/>
      <sheetName val="Material_Specification1"/>
      <sheetName val="조도계산서_(도서)1"/>
      <sheetName val="진행_DATA_(2)1"/>
      <sheetName val="3BL공동구_수량1"/>
      <sheetName val="플랜트_설치1"/>
      <sheetName val="unit_41"/>
      <sheetName val="배수공_시멘트_및_골재량_산출1"/>
      <sheetName val="건축공사_집계표1"/>
      <sheetName val="2_하자처리현황(CS)1"/>
      <sheetName val="총_원가계산1"/>
      <sheetName val="일위대가표_(2)1"/>
      <sheetName val="2003_4_1_1"/>
      <sheetName val="준검_내역서1"/>
      <sheetName val="2F_회의실견적(5_14_일대)1"/>
      <sheetName val="토공(우물통,기타)_1"/>
      <sheetName val="#34_CIVL_Original1"/>
      <sheetName val="토_적_표1"/>
      <sheetName val="페이징_배관배선1"/>
      <sheetName val="2000년_임금추정1"/>
      <sheetName val="수량_산출서(당초)1"/>
      <sheetName val="설산1_나1"/>
      <sheetName val="1_관로1"/>
      <sheetName val="교통시설_표지판1"/>
      <sheetName val="CRUDE_RE-bar1"/>
      <sheetName val="3_하중산정4_지지력1"/>
      <sheetName val="3련_BOX1"/>
      <sheetName val="Basic_Input1"/>
      <sheetName val="Notes_2"/>
      <sheetName val="Bank_charge2"/>
      <sheetName val="Pengalaman_Per1"/>
      <sheetName val="FIRE_FIGHTING1"/>
      <sheetName val="BEND_LOSS1"/>
      <sheetName val="1_설계설명서1"/>
      <sheetName val="Load_Total1"/>
      <sheetName val="11_자재단가1"/>
      <sheetName val="표__지1"/>
      <sheetName val="1차_내역서1"/>
      <sheetName val="A3_공사비_검토1"/>
      <sheetName val="C3_토목_옹벽1"/>
      <sheetName val="3_건축(현장안)1"/>
      <sheetName val="2_냉난방설비공사1"/>
      <sheetName val="실행내역서_1"/>
      <sheetName val="영업_일12"/>
      <sheetName val="P_M_별1"/>
      <sheetName val="매출채권_및_담보비율_변동1"/>
      <sheetName val="2_건축1"/>
      <sheetName val="Galaxy_소비자가격표1"/>
      <sheetName val="2_단면가정1"/>
      <sheetName val="4_말뚝설계1"/>
      <sheetName val="5호광장_(만점)1"/>
      <sheetName val="인천국제_(만점)_(2)1"/>
      <sheetName val="전_기1"/>
      <sheetName val="콤보박스와_리스트박스의_연결1"/>
      <sheetName val="2-3_V_D일위1"/>
      <sheetName val="별표_1"/>
      <sheetName val="완성차_미수금1"/>
      <sheetName val="CR_CODE1"/>
      <sheetName val="THEME_CODE1"/>
      <sheetName val="목차_및_표지1"/>
      <sheetName val="단가표_(2)1"/>
      <sheetName val="단__가__대__비__표1"/>
      <sheetName val="일__위__대__가__목__록1"/>
      <sheetName val="96보완계획7_121"/>
      <sheetName val="7_자동제어공사1"/>
      <sheetName val="DATA_입력부1"/>
      <sheetName val="중기조종사_단위단가1"/>
      <sheetName val="BOM-Form_A_1_III1"/>
      <sheetName val="변압기_및_발전기_용량1"/>
      <sheetName val="실행,원가_최종예상1"/>
      <sheetName val="전선_및_전선관1"/>
      <sheetName val="3_현장배치1"/>
      <sheetName val="배수내역_(2)1"/>
      <sheetName val="6_일위대가1"/>
      <sheetName val="static_cal1"/>
      <sheetName val="장외반출및폐기물_1"/>
      <sheetName val="사급분_설계내역서"/>
      <sheetName val="7_PILE__(돌출)"/>
      <sheetName val="반중력식옹벽3_5"/>
      <sheetName val="_자재물류센터_증축공사_중_철근콘크리트_공사_xlsx"/>
      <sheetName val="BOX규격및_설계조건입력"/>
      <sheetName val="상여_(2)"/>
      <sheetName val="일위대가표_x0000__x0000__x0005__x0000_"/>
      <sheetName val="Macro(발전기)"/>
      <sheetName val="unitpri "/>
      <sheetName val="심사계산"/>
      <sheetName val="심사물량"/>
      <sheetName val="5지구단위"/>
      <sheetName val="당진1,2호기전선관설치및접지4차삱eᮛ_x0000_"/>
      <sheetName val="당진1,2호기전선관설치및접지4차_x0000__x0000_אּɱ삱"/>
      <sheetName val="당진1,2호기전선관설치및접지4차_x0000_˦웠"/>
      <sheetName val="당진1,2호기전선관설치및접지4차_x0000_웠"/>
      <sheetName val="견적대비 견적서"/>
      <sheetName val="기준"/>
      <sheetName val="harsat"/>
      <sheetName val="upah_borong"/>
      <sheetName val="dike도수로"/>
      <sheetName val="실행내역 "/>
      <sheetName val="96작생능"/>
      <sheetName val="공종구간"/>
      <sheetName val="단가(전기)"/>
      <sheetName val="구간공종"/>
      <sheetName val="시험비단가"/>
      <sheetName val="제품표준규격"/>
      <sheetName val="사용자정의"/>
      <sheetName val="Baby일위대가"/>
      <sheetName val="공사비명세서"/>
      <sheetName val="주소록"/>
      <sheetName val="남양주부대"/>
      <sheetName val="실행예산서"/>
      <sheetName val="적용단가"/>
      <sheetName val="자동제어"/>
      <sheetName val="일용노임단가"/>
      <sheetName val="단가및재료비"/>
      <sheetName val="토목내역서 (도급단가)"/>
      <sheetName val="1공구계약서"/>
      <sheetName val="우수공,맨홀,집수정"/>
      <sheetName val="인건비단가"/>
      <sheetName val="내역서 (2)"/>
      <sheetName val="방호시설검토"/>
      <sheetName val="밸브설치"/>
      <sheetName val="단가(1)"/>
      <sheetName val="관로내역원"/>
      <sheetName val="inv(IT)"/>
      <sheetName val="C1ㅇ"/>
      <sheetName val="자탐간선산출서"/>
      <sheetName val="TRE TABLE"/>
      <sheetName val="백암비스타내역"/>
      <sheetName val="참조M"/>
      <sheetName val="상무2지구(공사) (8)"/>
      <sheetName val="삭제금지단가"/>
      <sheetName val="토건"/>
      <sheetName val="인상효1"/>
      <sheetName val="JA8-4"/>
      <sheetName val="공사비총괄표"/>
      <sheetName val="설-원가"/>
      <sheetName val="갱문및옹벽집계"/>
      <sheetName val="3.내역서"/>
      <sheetName val="sand토적"/>
      <sheetName val="수토공단위당"/>
      <sheetName val="단가일람"/>
      <sheetName val="조경일람"/>
      <sheetName val="물량내역"/>
      <sheetName val="한일양산"/>
      <sheetName val="단위목록"/>
      <sheetName val="기계경비목록"/>
      <sheetName val="경영상태"/>
      <sheetName val="감시단가"/>
      <sheetName val="b_balju-단가단가단가"/>
      <sheetName val="사업수지"/>
      <sheetName val="XREF"/>
      <sheetName val="내   역"/>
      <sheetName val="사업부배부A"/>
      <sheetName val="유림콘도"/>
      <sheetName val="도기류"/>
      <sheetName val="입력폼"/>
      <sheetName val="토공수량"/>
      <sheetName val="Cost Reduction"/>
      <sheetName val="점수계산1-2"/>
      <sheetName val="하수급견적대비"/>
      <sheetName val="매출"/>
      <sheetName val="2000제조1"/>
      <sheetName val="수로교계산"/>
      <sheetName val="수로교비계"/>
      <sheetName val="REI_x0000__x0000__x0000_"/>
      <sheetName val="2000전체_x0000_"/>
      <sheetName val="1-9 피뢰 및 접지공사"/>
      <sheetName val="적용"/>
      <sheetName val="5호광장(낙찰_x0000_"/>
      <sheetName val="제수"/>
      <sheetName val="공기"/>
      <sheetName val=""/>
      <sheetName val="She׃⽯_x0000__x0000_"/>
      <sheetName val="She嘉°_x0000__x0000_"/>
      <sheetName val="3.하중산怸ς੶⾿_x0000__x0000_"/>
      <sheetName val="3.하중산뼘ʃ੶⿙_x0000__x0000_"/>
      <sheetName val="3.하중산倀ˊ੶⿙_x0000__x0000_"/>
      <sheetName val="FORM_0"/>
      <sheetName val="부대시설"/>
      <sheetName val="가설건물"/>
      <sheetName val="저"/>
      <sheetName val="1F"/>
      <sheetName val="총체보활공정표"/>
      <sheetName val="back-data"/>
      <sheetName val="인월수표"/>
      <sheetName val="Despacho (c.civil)"/>
      <sheetName val="DIAPHRAGM"/>
      <sheetName val="단가표 "/>
      <sheetName val="전체내역서"/>
      <sheetName val="1,2,3,4,5단위수량"/>
      <sheetName val="비목군단가비교표"/>
      <sheetName val="6월실적"/>
      <sheetName val="타공종이기"/>
      <sheetName val="본사 보고"/>
      <sheetName val="카렌스센터계량기설치공사"/>
      <sheetName val="원료분석"/>
      <sheetName val="도급견적가"/>
      <sheetName val="주소"/>
      <sheetName val="관리,공감"/>
      <sheetName val="SULKEA"/>
      <sheetName val="삼보지질"/>
      <sheetName val="배수설비"/>
      <sheetName val="분전반"/>
      <sheetName val="4.주beam"/>
      <sheetName val="보안등"/>
      <sheetName val="b_balju"/>
      <sheetName val="4.2.1 마루높이 검토"/>
      <sheetName val="TOTAL3"/>
      <sheetName val="제2호단위수량"/>
      <sheetName val="총괄수지표"/>
      <sheetName val="RE9604"/>
      <sheetName val="SCHEDULE"/>
      <sheetName val="전동기"/>
      <sheetName val="자  재"/>
      <sheetName val="건축외주"/>
      <sheetName val="내역5"/>
      <sheetName val="잡비"/>
      <sheetName val="재료집계표"/>
      <sheetName val="전시관"/>
      <sheetName val="조직공사중"/>
      <sheetName val="단면제원"/>
      <sheetName val="잡비계산"/>
      <sheetName val="현장관리"/>
      <sheetName val="강당집계표-하임"/>
      <sheetName val="매설지선굴착"/>
      <sheetName val="공량산출서"/>
      <sheetName val="내역서적용수량"/>
      <sheetName val="도급내역"/>
      <sheetName val="단위수량산출"/>
      <sheetName val="1000 DB구축 부표"/>
      <sheetName val="공종별"/>
      <sheetName val="기흥하도용"/>
      <sheetName val="4.자재비(총괄)"/>
      <sheetName val="문학간접"/>
      <sheetName val="견"/>
      <sheetName val="물가시세표"/>
      <sheetName val="입찰보고"/>
      <sheetName val="777"/>
      <sheetName val="예정(3)"/>
      <sheetName val="동원(3)"/>
      <sheetName val="설계흐름도"/>
      <sheetName val="수안보-MBR1"/>
      <sheetName val="도장수량(하1)"/>
      <sheetName val="주형"/>
      <sheetName val="Sheet17"/>
      <sheetName val="명세서"/>
      <sheetName val="구천"/>
      <sheetName val="사원등록"/>
      <sheetName val="호봉 (2)"/>
      <sheetName val="도로단위당"/>
      <sheetName val="주공기준"/>
      <sheetName val="소총괄표1"/>
      <sheetName val="맨홀수량"/>
      <sheetName val="공통부대비"/>
      <sheetName val="98NS-N"/>
      <sheetName val="청주(철골발주의뢰서)"/>
      <sheetName val="s.v"/>
      <sheetName val="보할최종(준공)only"/>
      <sheetName val="손익차9월2"/>
      <sheetName val="암거"/>
      <sheetName val="건공요율"/>
      <sheetName val="집수A"/>
      <sheetName val="집수정(600-700)"/>
      <sheetName val="원가계산(2)"/>
      <sheetName val="원가계산서(남측)"/>
      <sheetName val="총물량"/>
      <sheetName val="설비단가표"/>
      <sheetName val="신축(단위)"/>
      <sheetName val="G_R300경비"/>
      <sheetName val="건축내역서_(경제상무실)"/>
      <sheetName val="가__2006년_사업계획서"/>
      <sheetName val="배관배선_단가조사"/>
      <sheetName val="죽원1교"/>
      <sheetName val="공통비(전체)"/>
      <sheetName val="변경내역을"/>
      <sheetName val="BJJIN"/>
      <sheetName val="내부수지예산"/>
      <sheetName val="가로등일위대가"/>
      <sheetName val="견적사양비교표"/>
      <sheetName val="주차구획선수량"/>
      <sheetName val="골프장예산"/>
      <sheetName val="금호"/>
      <sheetName val="파이프류"/>
      <sheetName val="연부97-1"/>
      <sheetName val="월별손익"/>
      <sheetName val="화설내"/>
      <sheetName val="공무팀"/>
      <sheetName val="9902"/>
      <sheetName val="물량산출근거"/>
      <sheetName val="내역서(교량)전체"/>
      <sheetName val="총갑지"/>
      <sheetName val="제잡비계산"/>
      <sheetName val="철근량"/>
      <sheetName val="97년 추정"/>
      <sheetName val="합천내역"/>
      <sheetName val="스포회원매출"/>
      <sheetName val="TEMP2"/>
      <sheetName val="금주1교"/>
      <sheetName val="본사인상전"/>
      <sheetName val=" "/>
      <sheetName val="국내"/>
      <sheetName val="토적표"/>
      <sheetName val="건축내역(진해석동)"/>
      <sheetName val="도급"/>
      <sheetName val="시산표"/>
      <sheetName val="건축공사집계"/>
      <sheetName val="차선도색-연장,수량(1)"/>
      <sheetName val="유류수불내역2-9"/>
      <sheetName val="다곡2교"/>
      <sheetName val="대장"/>
      <sheetName val="BASIC"/>
      <sheetName val="가중치"/>
      <sheetName val="일위대가-01"/>
      <sheetName val="공사분석"/>
      <sheetName val="22신설수량"/>
      <sheetName val="일용노임단가2001상"/>
      <sheetName val="참조자료"/>
      <sheetName val="사유서제출현황-2"/>
      <sheetName val="조달청적격심사"/>
      <sheetName val="가계부"/>
      <sheetName val="제품목록"/>
      <sheetName val="매입매출관리"/>
      <sheetName val="1.수인터널"/>
      <sheetName val="실행예산"/>
      <sheetName val="인테리어"/>
      <sheetName val="F1"/>
      <sheetName val="TABLE DB"/>
      <sheetName val="쌍용 data base"/>
      <sheetName val="난간벽단위"/>
      <sheetName val="원본"/>
      <sheetName val="(2)자금(신용)"/>
      <sheetName val="960_x0000_꧚ƭ_x0000__x0000_"/>
      <sheetName val="냉천부勅_x0010_"/>
      <sheetName val="금광1터널"/>
      <sheetName val="대부예산서"/>
      <sheetName val="MORTAR생산및타설(1;3)"/>
      <sheetName val="내역서을지"/>
      <sheetName val="방배동내역(리라)"/>
      <sheetName val="부대공사총괄"/>
      <sheetName val="건축공사집계표"/>
      <sheetName val="방배동내역 (총괄)"/>
      <sheetName val="HW GROUP-수정"/>
      <sheetName val="견적집계"/>
      <sheetName val="e4-6-%"/>
      <sheetName val="총내역서"/>
      <sheetName val="이자율"/>
      <sheetName val="을-ATYPE"/>
      <sheetName val="교량하부공"/>
      <sheetName val="미장"/>
      <sheetName val="철골"/>
      <sheetName val="어음수표추가테스트"/>
      <sheetName val="견적내역"/>
      <sheetName val="간접비계산"/>
      <sheetName val="울산시산표"/>
      <sheetName val="울산자동제어"/>
      <sheetName val="도급b_balju"/>
      <sheetName val="빙축열"/>
      <sheetName val="양수장(기계)"/>
      <sheetName val="금액"/>
      <sheetName val="CIVIL"/>
      <sheetName val="8. 내진해석"/>
      <sheetName val="★도급내역"/>
      <sheetName val="현장별"/>
      <sheetName val="주beam"/>
      <sheetName val="NEWDRAW"/>
      <sheetName val="00000"/>
      <sheetName val="사급자재"/>
      <sheetName val="낙찰표"/>
      <sheetName val="현장관리비 산출내역"/>
      <sheetName val="인수공규격"/>
      <sheetName val="STAND20"/>
      <sheetName val="VS P-Q"/>
      <sheetName val="년도별실"/>
      <sheetName val="편입토지조서"/>
      <sheetName val="3"/>
      <sheetName val="EQUIP LIST"/>
      <sheetName val="종현황"/>
      <sheetName val="98태백"/>
      <sheetName val="효성CB 1P기초"/>
      <sheetName val="시장성초안camera"/>
      <sheetName val="침하계"/>
      <sheetName val="tra-vat-lieu"/>
      <sheetName val="일위대가_1_"/>
      <sheetName val="2_고용보험료산출근거1"/>
      <sheetName val="구미4단2_XLS"/>
      <sheetName val="%EA%B5%AC%EB%AF%B84%EB%8B%A82_X"/>
      <sheetName val="단가_및_재료비"/>
      <sheetName val="Const_Staff"/>
      <sheetName val="FREU_Engineering"/>
      <sheetName val="Startup_Staff"/>
      <sheetName val="FCU_(2)"/>
      <sheetName val="kimre_scrubber"/>
      <sheetName val="예산_세부사항"/>
      <sheetName val="4_LINE"/>
      <sheetName val="7_th"/>
      <sheetName val="#1 PLANT"/>
      <sheetName val="MOB-MAN1"/>
      <sheetName val="SEX"/>
      <sheetName val="TT04"/>
      <sheetName val="UU-TK-05"/>
      <sheetName val="2_고용보험료산출근거2"/>
      <sheetName val="구미4단2_XLS1"/>
      <sheetName val="%EA%B5%AC%EB%AF%B84%EB%8B%A82_1"/>
      <sheetName val="FCU_(2)1"/>
      <sheetName val="kimre_scrubber1"/>
      <sheetName val="예산_세부사항1"/>
      <sheetName val="단가_및_재료비1"/>
      <sheetName val="Const_Staff1"/>
      <sheetName val="FREU_Engineering1"/>
      <sheetName val="Startup_Staff1"/>
      <sheetName val="4_LINE1"/>
      <sheetName val="7_th1"/>
      <sheetName val="#1_PLANT"/>
      <sheetName val="_냉각수펌프"/>
      <sheetName val="Tender_Summary"/>
      <sheetName val="포장직선구간"/>
      <sheetName val="전산품의"/>
      <sheetName val="이페이지 절대 지우거나 수정 금지"/>
      <sheetName val="집계표-건축"/>
      <sheetName val="내역서-냉.난방"/>
      <sheetName val="내역서-전기,통신,소방"/>
      <sheetName val="내역서-기계설비"/>
      <sheetName val="쓰레기장"/>
      <sheetName val="유리"/>
      <sheetName val="구간별관경"/>
      <sheetName val="상하차비용"/>
      <sheetName val="Tool"/>
      <sheetName val="그림"/>
      <sheetName val="신상기록(지우지 말것)"/>
      <sheetName val="변경내역"/>
      <sheetName val="은행"/>
      <sheetName val="집계표(공종별)"/>
      <sheetName val="연령현황"/>
      <sheetName val="벽체면적당일위대가"/>
      <sheetName val="일반부표"/>
      <sheetName val="지하발전소수량집계"/>
      <sheetName val="보고"/>
      <sheetName val="1,2"/>
      <sheetName val="9,10"/>
      <sheetName val="11,12"/>
      <sheetName val="13,14"/>
      <sheetName val="15,16"/>
      <sheetName val="17,18"/>
      <sheetName val="19,20"/>
      <sheetName val="23,24"/>
      <sheetName val="25,26"/>
      <sheetName val="27,28"/>
      <sheetName val="29,30"/>
      <sheetName val="3,4"/>
      <sheetName val="31,32"/>
      <sheetName val="33,34"/>
      <sheetName val="5,6"/>
      <sheetName val="56"/>
      <sheetName val="7,8"/>
      <sheetName val="bm-marine"/>
      <sheetName val="203"/>
      <sheetName val="기본데이타입력"/>
      <sheetName val="당초계약"/>
      <sheetName val="차체부품 INS REPORT(갑)"/>
      <sheetName val="⑻동원인원산출서⑧"/>
      <sheetName val="2001상반기노임"/>
      <sheetName val="0Title"/>
      <sheetName val="간槜"/>
      <sheetName val="월별생산"/>
      <sheetName val="실행-토"/>
      <sheetName val="안산기계장치"/>
      <sheetName val="G_R300경비1"/>
      <sheetName val="건축내역서_(경제상무실)1"/>
      <sheetName val="가__2006년_사업계획서1"/>
      <sheetName val="배관배선_단가조사1"/>
      <sheetName val="s_v"/>
      <sheetName val="배수공_주요자재_집계표"/>
      <sheetName val="단양_00_아파트-세부내역"/>
      <sheetName val="97년_추정"/>
      <sheetName val="7_(2)"/>
      <sheetName val="_"/>
      <sheetName val="1_수인터널"/>
      <sheetName val="빌딩_안내"/>
      <sheetName val="TEMP1"/>
      <sheetName val="TABLE_DB"/>
      <sheetName val="쌍용_data_base"/>
      <sheetName val="4안전율"/>
      <sheetName val="날개수량1.5"/>
      <sheetName val="대안 토목 내역서"/>
      <sheetName val="EQ-R1"/>
      <sheetName val="중기비"/>
      <sheetName val="토공2"/>
      <sheetName val="토공1"/>
      <sheetName val="구조물토공1"/>
      <sheetName val="토공3"/>
      <sheetName val="Quality"/>
      <sheetName val="People"/>
      <sheetName val="Risk"/>
      <sheetName val="Training"/>
      <sheetName val="General"/>
      <sheetName val="Instructions"/>
      <sheetName val="R&amp;D"/>
      <sheetName val="2000_x0000__x0000__x0005__x0000_또ঘ"/>
      <sheetName val="노임,재료呀"/>
      <sheetName val="하도급단가산출ꆾᶩ萀ᘲ"/>
      <sheetName val="배관단가조사서"/>
      <sheetName val="회의록1차"/>
      <sheetName val="기본입력"/>
      <sheetName val="피벗테이블데이터분석"/>
      <sheetName val="적용단위길이"/>
      <sheetName val="공사비증감"/>
      <sheetName val="횡배수관집현황(2공구)"/>
      <sheetName val="암거단위-1련"/>
      <sheetName val="2-2직관자재산출서-A-LINE"/>
      <sheetName val="제1장"/>
      <sheetName val="8.수량산출 (2)"/>
      <sheetName val="급수 (LPM)"/>
      <sheetName val="남평내역"/>
      <sheetName val="교량"/>
      <sheetName val="항목등록"/>
      <sheetName val="49단가"/>
      <sheetName val="파일의이용"/>
      <sheetName val="일H35Y4"/>
      <sheetName val="망미"/>
      <sheetName val="비교표"/>
      <sheetName val="정산"/>
      <sheetName val="아파트"/>
      <sheetName val="판넬"/>
      <sheetName val="아파트-가설"/>
      <sheetName val="본댐설계"/>
      <sheetName val="가설공사비"/>
      <sheetName val="도로구조공사비"/>
      <sheetName val="도로토공공사비"/>
      <sheetName val="여수토공사비"/>
      <sheetName val="단위수량"/>
      <sheetName val="당초명세(평)"/>
      <sheetName val="원본(갑지)"/>
      <sheetName val="건축도급단가"/>
      <sheetName val="실행단가"/>
      <sheetName val="단위"/>
      <sheetName val="단가산출(총괄)"/>
      <sheetName val="일위총괄"/>
      <sheetName val="내역서1999.8최종"/>
      <sheetName val="2000,9월 일위"/>
      <sheetName val="신공항A-9(원가수정)"/>
      <sheetName val="#2_Paint"/>
      <sheetName val="fursys"/>
      <sheetName val="방문현황"/>
      <sheetName val="맨홀_공사비"/>
      <sheetName val="DAN"/>
      <sheetName val="(실사조정)총괄"/>
      <sheetName val="기본자료입력"/>
      <sheetName val="건축원가"/>
      <sheetName val="1.토공"/>
      <sheetName val="단위내역서"/>
      <sheetName val="제출내역 (2)"/>
      <sheetName val="원가계산 (2)"/>
      <sheetName val="주공 갑지"/>
      <sheetName val="적용기준표(98년상반기)"/>
      <sheetName val="변경당시노임단가표"/>
      <sheetName val="기초데이타"/>
      <sheetName val="실행내역서"/>
      <sheetName val="익산"/>
      <sheetName val="맨홀토공"/>
      <sheetName val="참조 (2)"/>
      <sheetName val="일위대가_가설_"/>
      <sheetName val="출력은_금물"/>
      <sheetName val="토목내역서_(도급단가)"/>
      <sheetName val="3_내역서"/>
      <sheetName val="상무2지구(공사)_(8)"/>
      <sheetName val="내역서_(2)"/>
      <sheetName val="TRE_TABLE"/>
      <sheetName val="호봉_(2)"/>
      <sheetName val="4_자재비(총괄)"/>
      <sheetName val="4_주beam"/>
      <sheetName val="내역서-냉_난방"/>
      <sheetName val="이페이지_절대_지우거나_수정_금지"/>
      <sheetName val="자__재"/>
      <sheetName val="4_2_1_마루높이_검토"/>
      <sheetName val="1000_DB구축_부표"/>
      <sheetName val="세부내역서"/>
      <sheetName val="3차공사비요약"/>
      <sheetName val="설계서(을)"/>
      <sheetName val="DT"/>
      <sheetName val="롤러"/>
      <sheetName val="BH"/>
      <sheetName val="펌프차타설"/>
      <sheetName val="특별땅고르기"/>
      <sheetName val="8.식재일위"/>
      <sheetName val="식재-외주 (2)"/>
      <sheetName val="출력일지(01월)"/>
      <sheetName val="운반비요율"/>
      <sheetName val="대운반(철재)"/>
      <sheetName val="시멘,골재"/>
      <sheetName val="콘크집계"/>
      <sheetName val="낙차공"/>
      <sheetName val="자재집계1"/>
      <sheetName val="측구날개벽"/>
      <sheetName val="호안공재료집계표"/>
      <sheetName val="L형옹벽단위수량(25)"/>
      <sheetName val="내역(2)"/>
      <sheetName val="공사용침사지집계"/>
      <sheetName val="배수공시멘트 및 골재량산출"/>
      <sheetName val="노무비계"/>
      <sheetName val="101동"/>
      <sheetName val="일위대가서식"/>
      <sheetName val="교사기준면적(초등)"/>
      <sheetName val="적격점수&lt;300억미만&gt;"/>
      <sheetName val="PROG"/>
      <sheetName val="TOTAL_BOQ"/>
      <sheetName val=" 내역서"/>
      <sheetName val="아주기계"/>
      <sheetName val="Preliminaries"/>
      <sheetName val="업체별단가"/>
      <sheetName val="전등설비"/>
      <sheetName val="회사정보"/>
      <sheetName val="_______________________00"/>
      <sheetName val="Bldg"/>
      <sheetName val="一次"/>
      <sheetName val="报价清单(2)"/>
      <sheetName val="valeurs de base"/>
      <sheetName val="Fan"/>
      <sheetName val="125x125"/>
      <sheetName val="MEPRECON#"/>
      <sheetName val="SP10"/>
      <sheetName val="BG"/>
      <sheetName val="Div26 - Elect"/>
      <sheetName val="tifico"/>
      <sheetName val="FitOutConfCentre"/>
      <sheetName val="배서어음명세서"/>
      <sheetName val="sst,stl창호"/>
      <sheetName val="DESCR㙸_x0017_￀ʐ槜⾳"/>
      <sheetName val="시중노임"/>
      <sheetName val="시설수량표"/>
      <sheetName val="예산내역서(총괄)"/>
      <sheetName val="공제대산출"/>
      <sheetName val="VALVE"/>
      <sheetName val="소상 &quot;1&quot;"/>
      <sheetName val="DG"/>
      <sheetName val="ESTI."/>
      <sheetName val="Sum"/>
      <sheetName val="DI-ESTI"/>
      <sheetName val="MTL(AG)"/>
      <sheetName val="chi tiet"/>
      <sheetName val="콘크리트타설입력"/>
      <sheetName val="레미콘입고현황"/>
      <sheetName val="95년간접비"/>
      <sheetName val="발생집계"/>
      <sheetName val="이자수익1"/>
      <sheetName val="원가 (2)"/>
      <sheetName val="계정"/>
      <sheetName val="3F"/>
      <sheetName val="순공사비"/>
      <sheetName val="valeurs_de_base"/>
      <sheetName val="Div26_-_Elect"/>
      <sheetName val="Earthwork"/>
      <sheetName val="Dầm 1"/>
      <sheetName val="StructEarth 3"/>
      <sheetName val="Settings"/>
      <sheetName val="Tro giup"/>
      <sheetName val="BGD"/>
      <sheetName val="KCS"/>
      <sheetName val="KD"/>
      <sheetName val="KH"/>
      <sheetName val="KT"/>
      <sheetName val="KTNL"/>
      <sheetName val="PX-SX"/>
      <sheetName val="TC"/>
      <sheetName val="Lcau - Lxuc"/>
      <sheetName val="StructEarth_3"/>
      <sheetName val="DGG"/>
      <sheetName val="HMCV"/>
      <sheetName val="CauKien"/>
      <sheetName val="MTO REV.0"/>
      <sheetName val="Goc CC"/>
      <sheetName val="一発シート"/>
      <sheetName val="Cash2"/>
      <sheetName val="Z"/>
      <sheetName val="Elec LG"/>
      <sheetName val="Elec MG"/>
      <sheetName val="day dien"/>
      <sheetName val="valeurs_de_base1"/>
      <sheetName val="Div26_-_Elect1"/>
      <sheetName val="Dầm_1"/>
      <sheetName val="StructEarth_31"/>
      <sheetName val="Tro_giup"/>
      <sheetName val="Lcau_-_Lxuc"/>
      <sheetName val="MTO_REV_0"/>
      <sheetName val="Goc_CC"/>
      <sheetName val="Elec_LG"/>
      <sheetName val="Elec_MG"/>
      <sheetName val="day_dien"/>
      <sheetName val="3_공통공사대비2"/>
      <sheetName val="준검_내역서2"/>
      <sheetName val="인건비_2"/>
      <sheetName val="G_R300경비2"/>
      <sheetName val="valeurs_de_base2"/>
      <sheetName val="Div26_-_Elect2"/>
      <sheetName val="Dầm_11"/>
      <sheetName val="StructEarth_32"/>
      <sheetName val="Tro_giup1"/>
      <sheetName val="Lcau_-_Lxuc1"/>
      <sheetName val="MTO_REV_01"/>
      <sheetName val="Goc_CC1"/>
      <sheetName val="Elec_LG1"/>
      <sheetName val="Elec_MG1"/>
      <sheetName val="day_dien1"/>
      <sheetName val="tabulation (comparison)"/>
      <sheetName val="GFA 1"/>
      <sheetName val="tonghop"/>
      <sheetName val="DATA2"/>
      <sheetName val="soil_bearing_check3"/>
      <sheetName val="3_공통공사대비3"/>
      <sheetName val="준검_내역서3"/>
      <sheetName val="인건비_3"/>
      <sheetName val="G_R300경비3"/>
      <sheetName val="valeurs_de_base3"/>
      <sheetName val="Div26_-_Elect3"/>
      <sheetName val="Dầm_12"/>
      <sheetName val="StructEarth_33"/>
      <sheetName val="Tro_giup2"/>
      <sheetName val="Lcau_-_Lxuc2"/>
      <sheetName val="MTO_REV_02"/>
      <sheetName val="Goc_CC2"/>
      <sheetName val="BSD_(2)3"/>
      <sheetName val="_견적서3"/>
      <sheetName val="2_고용보험료산출근거3"/>
      <sheetName val="구미4단2_XLS2"/>
      <sheetName val="%EA%B5%AC%EB%AF%B84%EB%8B%A82_2"/>
      <sheetName val="Elec_LG2"/>
      <sheetName val="Elec_MG2"/>
      <sheetName val="day_dien2"/>
      <sheetName val="BEND_LOSS2"/>
      <sheetName val="96보완계획7_122"/>
      <sheetName val="가__2006년_사업계획서2"/>
      <sheetName val="건축내역서_(경제상무실)2"/>
      <sheetName val="실행내역서_2"/>
      <sheetName val="배관배선_단가조사2"/>
      <sheetName val="Sheet1_(2)2"/>
      <sheetName val="수목데이타_2"/>
      <sheetName val="A6"/>
      <sheetName val="THVT"/>
      <sheetName val="1_MV"/>
      <sheetName val="MTC"/>
      <sheetName val="Product"/>
      <sheetName val="Gtvl"/>
      <sheetName val="Thkp"/>
      <sheetName val="PTVT"/>
      <sheetName val="Gia_THKP"/>
      <sheetName val="GiaTH_PT2"/>
      <sheetName val="Item-DATA"/>
      <sheetName val="NSA fr Revit"/>
      <sheetName val="SITE-E"/>
      <sheetName val="DTICH_OLD"/>
      <sheetName val="07.HT PODIUM"/>
      <sheetName val="04.KC HAM"/>
      <sheetName val="05.KC THAN_OK"/>
      <sheetName val="08.HT CANHO_OK"/>
      <sheetName val="INDEX"/>
      <sheetName val="Keothep"/>
      <sheetName val="DTICH"/>
      <sheetName val="DATA.KC"/>
      <sheetName val="外気負荷"/>
      <sheetName val="CTG"/>
      <sheetName val="Prelims"/>
      <sheetName val="Areas"/>
      <sheetName val="Foreigner"/>
      <sheetName val="04 - XUONG DET B"/>
      <sheetName val="CTGX"/>
      <sheetName val="CTG-1"/>
      <sheetName val="DATA.H"/>
      <sheetName val="Slab Post-Tension "/>
      <sheetName val="149-2"/>
      <sheetName val="General2"/>
      <sheetName val="Gia"/>
      <sheetName val="NEW-PANEL"/>
      <sheetName val="新规"/>
      <sheetName val="NET ALL (M)"/>
      <sheetName val="ctTBA"/>
      <sheetName val="入力作成表"/>
      <sheetName val="member_design4"/>
      <sheetName val="design_criteria4"/>
      <sheetName val="working_load_at_the_btm_ft_4"/>
      <sheetName val="plan&amp;section_of_foundation4"/>
      <sheetName val="soil_bearing_check4"/>
      <sheetName val="3_공통공사대비4"/>
      <sheetName val="준검_내역서4"/>
      <sheetName val="인건비_4"/>
      <sheetName val="G_R300경비4"/>
      <sheetName val="하도급기성_(2)4"/>
      <sheetName val="하도급단가산출_(2)4"/>
      <sheetName val="valeurs_de_base4"/>
      <sheetName val="Div26_-_Elect4"/>
      <sheetName val="StructEarth_34"/>
      <sheetName val="Lcau_-_Lxuc3"/>
      <sheetName val="Dầm_13"/>
      <sheetName val="Tro_giup3"/>
      <sheetName val="BSD_(2)4"/>
      <sheetName val="_견적서4"/>
      <sheetName val="2_고용보험료산출근거4"/>
      <sheetName val="구미4단2_XLS3"/>
      <sheetName val="%EA%B5%AC%EB%AF%B84%EB%8B%A82_3"/>
      <sheetName val="MTO_REV_03"/>
      <sheetName val="Goc_CC3"/>
      <sheetName val="Elec_LG3"/>
      <sheetName val="Elec_MG3"/>
      <sheetName val="day_dien3"/>
      <sheetName val="BEND_LOSS3"/>
      <sheetName val="96보완계획7_123"/>
      <sheetName val="가__2006년_사업계획서3"/>
      <sheetName val="건축내역서_(경제상무실)3"/>
      <sheetName val="실행내역서_3"/>
      <sheetName val="배관배선_단가조사3"/>
      <sheetName val="Sheet1_(2)3"/>
      <sheetName val="수목데이타_3"/>
      <sheetName val="tabulation_(comparison)"/>
      <sheetName val="GFA_1"/>
      <sheetName val="ESTI_"/>
      <sheetName val="Slab_Post-Tension_"/>
      <sheetName val="NSA_fr_Revit"/>
      <sheetName val="07_HT_PODIUM"/>
      <sheetName val="04_KC_HAM"/>
      <sheetName val="05_KC_THAN_OK"/>
      <sheetName val="08_HT_CANHO_OK"/>
      <sheetName val="DATA_KC"/>
      <sheetName val="04_-_XUONG_DET_B"/>
      <sheetName val="DATA_H"/>
      <sheetName val="Analisa Upah &amp; Bahan Plum"/>
      <sheetName val="HRG BHN"/>
      <sheetName val="Chenh lech vat tu"/>
      <sheetName val="THKL"/>
      <sheetName val="材料单价表"/>
      <sheetName val="FS"/>
      <sheetName val="경상비"/>
      <sheetName val="D&amp;W"/>
      <sheetName val="Analisa_Upah_&amp;_Bahan_Plum"/>
      <sheetName val="HRG_BHN"/>
      <sheetName val="Chenh_lech_vat_tu"/>
      <sheetName val="Bill of Qty MEP"/>
      <sheetName val="Doi so"/>
      <sheetName val="MAIN GATE HOUSE"/>
      <sheetName val="Bill 2.2 Villa 2 beds"/>
      <sheetName val="MATL"/>
      <sheetName val="gia vt,nc,may"/>
      <sheetName val="U.P_Breakdown"/>
      <sheetName val="B15"/>
      <sheetName val="B16"/>
      <sheetName val="B17"/>
      <sheetName val="B4-D3"/>
      <sheetName val="B8"/>
      <sheetName val="CF -Update 31Jul06"/>
      <sheetName val="Elektrikal"/>
      <sheetName val="rekap.c"/>
      <sheetName val="Config"/>
      <sheetName val="정보"/>
      <sheetName val="실행(ALT1)"/>
      <sheetName val="우각부보강"/>
      <sheetName val="단가조사표"/>
      <sheetName val="층별"/>
      <sheetName val="ASEM내역"/>
      <sheetName val="DATA(03.20)"/>
      <sheetName val="B"/>
      <sheetName val="Gia_GC_Satthep"/>
      <sheetName val="BAOCHE A"/>
      <sheetName val="Daf 1"/>
      <sheetName val="giathanh1"/>
      <sheetName val="Don gia"/>
      <sheetName val="DO AM DT"/>
      <sheetName val="Final Summary (To check)"/>
      <sheetName val="cataloge moi"/>
      <sheetName val="phân tích hiệu quả"/>
      <sheetName val="RATE"/>
      <sheetName val="member_design5"/>
      <sheetName val="design_criteria5"/>
      <sheetName val="working_load_at_the_btm_ft_5"/>
      <sheetName val="plan&amp;section_of_foundation5"/>
      <sheetName val="soil_bearing_check5"/>
      <sheetName val="3_공통공사대비5"/>
      <sheetName val="준검_내역서5"/>
      <sheetName val="인건비_5"/>
      <sheetName val="G_R300경비5"/>
      <sheetName val="하도급기성_(2)5"/>
      <sheetName val="하도급단가산출_(2)5"/>
      <sheetName val="valeurs_de_base5"/>
      <sheetName val="Div26_-_Elect5"/>
      <sheetName val="Dầm_14"/>
      <sheetName val="StructEarth_35"/>
      <sheetName val="Tro_giup4"/>
      <sheetName val="Lcau_-_Lxuc4"/>
      <sheetName val="MTO_REV_04"/>
      <sheetName val="Goc_CC4"/>
      <sheetName val="BSD_(2)5"/>
      <sheetName val="_견적서5"/>
      <sheetName val="2_고용보험료산출근거5"/>
      <sheetName val="구미4단2_XLS4"/>
      <sheetName val="%EA%B5%AC%EB%AF%B84%EB%8B%A82_4"/>
      <sheetName val="Elec_LG4"/>
      <sheetName val="Elec_MG4"/>
      <sheetName val="day_dien4"/>
      <sheetName val="BEND_LOSS4"/>
      <sheetName val="96보완계획7_124"/>
      <sheetName val="가__2006년_사업계획서4"/>
      <sheetName val="건축내역서_(경제상무실)4"/>
      <sheetName val="실행내역서_4"/>
      <sheetName val="배관배선_단가조사4"/>
      <sheetName val="Sheet1_(2)4"/>
      <sheetName val="수목데이타_4"/>
      <sheetName val="tabulation_(comparison)1"/>
      <sheetName val="GFA_11"/>
      <sheetName val="ESTI_1"/>
      <sheetName val="NSA_fr_Revit1"/>
      <sheetName val="07_HT_PODIUM1"/>
      <sheetName val="04_KC_HAM1"/>
      <sheetName val="05_KC_THAN_OK1"/>
      <sheetName val="08_HT_CANHO_OK1"/>
      <sheetName val="DATA_KC1"/>
      <sheetName val="04_-_XUONG_DET_B1"/>
      <sheetName val="DATA_H1"/>
      <sheetName val="단가_및_재료비2"/>
      <sheetName val="FCU_(2)2"/>
      <sheetName val="kimre_scrubber2"/>
      <sheetName val="2-3_V_D일위2"/>
      <sheetName val="예산_세부사항2"/>
      <sheetName val="Const_Staff2"/>
      <sheetName val="FREU_Engineering2"/>
      <sheetName val="Startup_Staff2"/>
      <sheetName val="Galaxy_소비자가격표2"/>
      <sheetName val="3련_BOX2"/>
      <sheetName val="4_LINE2"/>
      <sheetName val="7_th2"/>
      <sheetName val="#1_PLANT1"/>
      <sheetName val="Tender_Summary1"/>
      <sheetName val="_냉각수펌프1"/>
      <sheetName val="Slab_Post-Tension_1"/>
      <sheetName val="NET_ALL_(M)"/>
      <sheetName val="Analisa_Upah_&amp;_Bahan_Plum1"/>
      <sheetName val="HRG_BHN1"/>
      <sheetName val="Chenh_lech_vat_tu1"/>
      <sheetName val="Eq__Mobilization"/>
      <sheetName val="MAIN_GATE_HOUSE"/>
      <sheetName val="gia_vt,nc,may"/>
      <sheetName val="Doi_so"/>
      <sheetName val="CF_-Update_31Jul06"/>
      <sheetName val="rekap_c"/>
      <sheetName val="Final_Summary_(To_check)"/>
      <sheetName val="Bill_of_Qty_MEP"/>
      <sheetName val="Tong du toan"/>
      <sheetName val="00실적"/>
      <sheetName val="민감도"/>
      <sheetName val="Assumption"/>
      <sheetName val="일계표"/>
      <sheetName val="설변대비표"/>
      <sheetName val="Costmaster"/>
      <sheetName val="물량표(신)"/>
      <sheetName val="대비표"/>
      <sheetName val="DGCT - CAU"/>
      <sheetName val="공통비총괄표"/>
      <sheetName val="전장품(관리용)"/>
      <sheetName val="가설공사내역"/>
      <sheetName val="내역입력"/>
      <sheetName val="Regenerator__Concrete_Structur1"/>
      <sheetName val="ENE-CAL_11"/>
      <sheetName val="생산매출_(4)"/>
      <sheetName val="평택고렴산업단지(토목견적)_xlsx"/>
      <sheetName val="Assumptions"/>
      <sheetName val="금"/>
      <sheetName val="6.구조물공(2)S-00100"/>
      <sheetName val="교대일반수량"/>
      <sheetName val="11.자재단_x0000_"/>
      <sheetName val="ASP포장"/>
      <sheetName val="INPUT(덕㇤ʞ矸ᚢ瞸ᚢ_x0000_"/>
      <sheetName val="AILC00_x0000_"/>
      <sheetName val="98_x0000__x0000_"/>
      <sheetName val="신규단가"/>
      <sheetName val="0130 FINAL BOQ "/>
      <sheetName val="내역(20_x0000_瀀窗_x0002_"/>
      <sheetName val="하중"/>
      <sheetName val="5.노임단가"/>
      <sheetName val="대창(함평)"/>
      <sheetName val="대창(장성)"/>
      <sheetName val="대창(함평)-창열"/>
      <sheetName val="각형맨홀"/>
      <sheetName val="작계검토요청(갑지)"/>
      <sheetName val="작업계획표"/>
      <sheetName val="단계별 Check list"/>
      <sheetName val="작업입회 Check list"/>
      <sheetName val="밴딩시험 원본스캔"/>
      <sheetName val="1팀 선번장"/>
      <sheetName val="2팀 선번장"/>
      <sheetName val="3팀 선번장"/>
      <sheetName val="행정도(전)"/>
      <sheetName val="행정도(후)"/>
      <sheetName val="광계통도(전)"/>
      <sheetName val="광계통도(후)"/>
      <sheetName val="4팀 선번장"/>
      <sheetName val="표준작업시간"/>
      <sheetName val="기조차료"/>
      <sheetName val="용수간선"/>
      <sheetName val="인공LIST"/>
      <sheetName val="TYPE¬_x0000_Ԁ"/>
      <sheetName val="INPUT(덕도방향-시점_x0000_"/>
      <sheetName val="(2)"/>
      <sheetName val="SE-611"/>
      <sheetName val="INPUT DATA"/>
      <sheetName val="토적집계표"/>
      <sheetName val="내역서(당초변경贰"/>
      <sheetName val="내역서(당초변경斨"/>
      <sheetName val="Calculator Rates"/>
      <sheetName val="반송"/>
      <sheetName val="총괄-1"/>
      <sheetName val="간이연락"/>
      <sheetName val="공정별"/>
      <sheetName val="5공사비"/>
      <sheetName val="주상복합실비산출"/>
      <sheetName val="주상복합"/>
      <sheetName val="C.배수관공"/>
      <sheetName val="4.  단락전류의 계산"/>
      <sheetName val="도로정위치부표"/>
      <sheetName val="도로조사부표"/>
      <sheetName val="연결관암거"/>
      <sheetName val="CW(현장별)"/>
      <sheetName val="1단계총괄내역서"/>
      <sheetName val="총차분(토목)"/>
      <sheetName val="BOQ(전체)"/>
      <sheetName val="고유코드_설계"/>
      <sheetName val="입상내역"/>
      <sheetName val="제출내역"/>
      <sheetName val="단위수량DATA"/>
      <sheetName val="STS내역서"/>
      <sheetName val="00내역서"/>
      <sheetName val="__D951652_d________GUMI4B2____2"/>
      <sheetName val="DISTANCE"/>
      <sheetName val="w't table"/>
      <sheetName val="chi_tiet"/>
      <sheetName val="EQUIPMENT_-2"/>
      <sheetName val="남양내역"/>
      <sheetName val="신청서"/>
      <sheetName val="내역서(계약내역서제출용)"/>
      <sheetName val="내역서(4.16제출용)"/>
      <sheetName val="내역서(4.18제출용기준내역)"/>
      <sheetName val="3.일반사상"/>
      <sheetName val="신표지1"/>
      <sheetName val="단가(반정1교-원주)"/>
      <sheetName val="대구파크쿨링타워"/>
      <sheetName val="견적서세부내용"/>
      <sheetName val="견적내용입력"/>
      <sheetName val="발신정보"/>
      <sheetName val="맨홀토공수량"/>
      <sheetName val="표지 (2)"/>
      <sheetName val="우수맨홀공제단위수량"/>
      <sheetName val="앉음벽 (2)"/>
      <sheetName val="공사내역(2003년)"/>
      <sheetName val="1,2공구원가계산서"/>
      <sheetName val="1공구산출내역서"/>
      <sheetName val="NYS"/>
      <sheetName val="가로수경계석수량산출서"/>
      <sheetName val="맹암거수량산출서(변경)"/>
      <sheetName val="제수변수량"/>
      <sheetName val="공기변수량"/>
      <sheetName val="IMPEADENCE MAP 취수장"/>
      <sheetName val="우성교간선"/>
      <sheetName val="MAT"/>
      <sheetName val="DC-O-4-S(설명서)"/>
      <sheetName val="DC-O-4-1(예산서)"/>
      <sheetName val="방음벽 기초 일반수량"/>
      <sheetName val="산출인쇄"/>
      <sheetName val="AS포장복구 "/>
      <sheetName val="적ᡆ콞頀"/>
      <sheetName val="교차구"/>
      <sheetName val="조명율데이타"/>
      <sheetName val="조도계산(가로등NEW)"/>
      <sheetName val="1~9 하중계산"/>
      <sheetName val="원가분석"/>
      <sheetName val="unit cost Bauteil 1"/>
      <sheetName val="unit cost Bauteil 2"/>
      <sheetName val="unit cost Bauteil 3"/>
      <sheetName val="unit cost Bauteil 4"/>
      <sheetName val="unit cost Bauteil 5"/>
      <sheetName val="일위대가-02"/>
      <sheetName val="간嫨"/>
      <sheetName val="변경명신물량 (2)"/>
      <sheetName val="2공종별예산조서"/>
      <sheetName val="운반비(시흥)"/>
      <sheetName val="CPM챠트 "/>
      <sheetName val="구역화물"/>
      <sheetName val="NOMUBI"/>
      <sheetName val="sw1"/>
      <sheetName val="Thickener"/>
      <sheetName val="본실행경비"/>
      <sheetName val="2-다.요율"/>
      <sheetName val="정산명세서"/>
      <sheetName val="626TD(COLOR)"/>
      <sheetName val="우석문틀"/>
      <sheetName val="하도금액분계"/>
      <sheetName val="ITB__x0000__x0000_Ԁ_x0000_"/>
      <sheetName val="양식"/>
      <sheetName val="평교-내역"/>
      <sheetName val="규준틀"/>
      <sheetName val="BM"/>
      <sheetName val="건축일위"/>
      <sheetName val="그라우팅일위"/>
      <sheetName val="Site Expenses"/>
      <sheetName val="두께변경"/>
      <sheetName val="범례"/>
      <sheetName val="사업개요"/>
      <sheetName val="시뮬레이션"/>
      <sheetName val="8__내진해석"/>
      <sheetName val="현장관리비_산출내역"/>
      <sheetName val="내역서(4_16제출용)"/>
      <sheetName val="내역서(4_18제출용기준내역)"/>
      <sheetName val="구분표"/>
      <sheetName val="청구"/>
      <sheetName val="관급자재(입력)"/>
      <sheetName val="12호기내역서(건축분)"/>
      <sheetName val="감액총괄표"/>
      <sheetName val="TOWER 12TON"/>
      <sheetName val="TOWER 10TON"/>
      <sheetName val="sub"/>
      <sheetName val="하자접수리스트"/>
      <sheetName val="제조부문배부"/>
      <sheetName val="ITB_"/>
      <sheetName val="7_(2)1"/>
      <sheetName val="단양_00_아파트-세부내역1"/>
      <sheetName val="s_v1"/>
      <sheetName val="배수공_주요자재_집계표1"/>
      <sheetName val="97년_추정1"/>
      <sheetName val="1_수인터널1"/>
      <sheetName val="_1"/>
      <sheetName val="빌딩_안내1"/>
      <sheetName val="신상기록(지우지_말것)"/>
      <sheetName val="효성CB_1P기초"/>
      <sheetName val="DESCR㙸￀ʐ槜⾳"/>
      <sheetName val="차체부품_INS_REPORT(갑)"/>
      <sheetName val="단계별_Check_list"/>
      <sheetName val="작업입회_Check_list"/>
      <sheetName val="밴딩시험_원본스캔"/>
      <sheetName val="1팀_선번장"/>
      <sheetName val="2팀_선번장"/>
      <sheetName val="3팀_선번장"/>
      <sheetName val="4팀_선번장"/>
      <sheetName val="날개수량1_5"/>
      <sheetName val="수리결과"/>
      <sheetName val="보차도경계석"/>
      <sheetName val="DESCR㕸*⨐ɥ槜『"/>
      <sheetName val="데이터"/>
      <sheetName val="단가(마감)"/>
      <sheetName val="노원열병합__건축ၒ_x0000__x0000__x0000_Ā_x0000__x0000_"/>
      <sheetName val="FIRE FIGHTIN遠"/>
      <sheetName val="노원열병합__건축공_x0000__x0000_½_x0000__x0000__x0000_"/>
      <sheetName val="카메라"/>
      <sheetName val="승하"/>
      <sheetName val="단가(자재)"/>
      <sheetName val="단가(노임)"/>
      <sheetName val="기초목록"/>
      <sheetName val="____2_________________________2"/>
      <sheetName val="회사기초자료"/>
      <sheetName val="보"/>
      <sheetName val="960"/>
      <sheetName val="당진1,2호기전선관설치및접지4차"/>
      <sheetName val="2000"/>
      <sheetName val="실행趠锏"/>
      <sheetName val="부1"/>
      <sheetName val="수장"/>
      <sheetName val="모"/>
      <sheetName val="장"/>
      <sheetName val="부2~3"/>
      <sheetName val="504동_석도홍"/>
      <sheetName val="Sheet2 (2)"/>
      <sheetName val="BOJUNGGM"/>
      <sheetName val="HSA"/>
      <sheetName val="A-100전제"/>
      <sheetName val="분기별데이타"/>
      <sheetName val="월별데이타"/>
      <sheetName val="PRO_DCI"/>
      <sheetName val="첨부_VA실적_(2)"/>
      <sheetName val="2004CJ"/>
      <sheetName val="??2"/>
      <sheetName val="??"/>
      <sheetName val="Plan Info"/>
      <sheetName val="Data Input"/>
      <sheetName val="Flow sheet"/>
      <sheetName val="Configuration"/>
      <sheetName val="CVT산정"/>
      <sheetName val="CASE ASM"/>
      <sheetName val="CR_Graph"/>
      <sheetName val="특허출원_현황"/>
      <sheetName val="_斑利辑"/>
      <sheetName val="CR_Graph1"/>
      <sheetName val="특허출원_현황1"/>
      <sheetName val="_斑利辑1"/>
      <sheetName val="Results"/>
      <sheetName val="Cockpit"/>
      <sheetName val="Hilfstabelle_Sprachen"/>
      <sheetName val="집수정"/>
      <sheetName val="당진1,2호기전선관설치및접지4차공사ダ࿤孵_x0000_Āϡ"/>
      <sheetName val="단면 Ȩ_x005f_x0000_栀"/>
      <sheetName val="direct"/>
      <sheetName val="wage"/>
      <sheetName val="Rate Analysis"/>
      <sheetName val="SKN34(M1)"/>
      <sheetName val="A01-직영비"/>
      <sheetName val="A14-금속공사"/>
      <sheetName val="A11-도장공사"/>
      <sheetName val="A08-방수공사"/>
      <sheetName val="A05-보일러철골설치공사"/>
      <sheetName val="A15-석공사"/>
      <sheetName val="A12-수장공사"/>
      <sheetName val="A10-습식공사"/>
      <sheetName val="A06-연돌공사"/>
      <sheetName val="A02-자재비"/>
      <sheetName val="A13-창호공사"/>
      <sheetName val="A04-철골공사"/>
      <sheetName val="A07-지붕 및 외벽 판넬공사"/>
      <sheetName val="A16-휀스공사"/>
      <sheetName val="A00-직영비"/>
      <sheetName val="A02-골조공사"/>
      <sheetName val="A00-자재비"/>
      <sheetName val="A03-철골공사"/>
      <sheetName val="A09-코킹공사"/>
      <sheetName val="A01-토공사"/>
      <sheetName val="A17-잡공사"/>
      <sheetName val="A03-토공 및 구조물공사"/>
      <sheetName val="A01-지급자재비"/>
      <sheetName val="A13-1-AL창호공사"/>
      <sheetName val="4. 전체 내역서"/>
      <sheetName val="BOQ-Bill1-8"/>
      <sheetName val="용소리교"/>
      <sheetName val="우배수"/>
      <sheetName val="선거교l_x0000__x0000__x0000_"/>
      <sheetName val="측구터파기공수량집_x0000_"/>
      <sheetName val="일위대가표_x0000__x0000__x0005__x000"/>
      <sheetName val="배관내역"/>
      <sheetName val="토목내역서"/>
      <sheetName val="ALL"/>
      <sheetName val="LIDE"/>
      <sheetName val="문학간쏁"/>
      <sheetName val="문학간ু"/>
      <sheetName val="철콘공사"/>
      <sheetName val="1안"/>
      <sheetName val="국사봉7,8블록"/>
      <sheetName val="단가최종"/>
      <sheetName val="대가목록"/>
      <sheetName val="지불내역2"/>
      <sheetName val="옥외 전력간선공사"/>
      <sheetName val="S&amp;R"/>
      <sheetName val="10월 (2)"/>
      <sheetName val="종합-임현"/>
      <sheetName val="Monthly"/>
      <sheetName val="26"/>
      <sheetName val="27"/>
      <sheetName val="28"/>
      <sheetName val="29"/>
      <sheetName val="30"/>
      <sheetName val="31"/>
      <sheetName val="2"/>
      <sheetName val="4"/>
      <sheetName val="5"/>
      <sheetName val="6"/>
      <sheetName val="7"/>
      <sheetName val="8"/>
      <sheetName val="9"/>
      <sheetName val="10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계약관리대장"/>
      <sheetName val="부안일위"/>
      <sheetName val="공종목록표"/>
      <sheetName val="#3_일위대가목록"/>
      <sheetName val="길어깨(현황)"/>
      <sheetName val="L형옹벽단위수량(35)"/>
      <sheetName val="중기집계"/>
      <sheetName val="7.산출집계"/>
      <sheetName val="4.일위산출"/>
      <sheetName val="9.자재단가"/>
      <sheetName val="금융"/>
      <sheetName val="총괄내역단가"/>
      <sheetName val="4.2.1 마루높이 검ᇇ"/>
      <sheetName val="남대문빌딩"/>
      <sheetName val="계양가시설"/>
      <sheetName val="단가산출내역(노임부분수정)"/>
      <sheetName val="요약&amp;결과"/>
      <sheetName val="범한일위"/>
      <sheetName val="판정1교토공"/>
      <sheetName val="일위대가 집계표"/>
      <sheetName val="도근좌표"/>
      <sheetName val="자재단가표"/>
      <sheetName val="Macro2"/>
      <sheetName val="문학간퇁"/>
      <sheetName val="문학간郁"/>
      <sheetName val="대덕토공총"/>
      <sheetName val="측구터파기공수량집"/>
      <sheetName val="FRP내역서"/>
      <sheetName val="직접공사비 집계표"/>
      <sheetName val="工程量计算书"/>
      <sheetName val="재정비직인"/>
      <sheetName val="재정비내역"/>
      <sheetName val="지적고시내역"/>
      <sheetName val="3BL공동구_수량2"/>
      <sheetName val="자재기성 집계표"/>
      <sheetName val="예정공정표(갑지)"/>
      <sheetName val="장외반출및폐기밼 "/>
      <sheetName val="장외반출및폐기밼_"/>
      <sheetName val="견적 (2)"/>
      <sheetName val="내___역"/>
      <sheetName val="US$_I_(SEG_)"/>
      <sheetName val="Cost_Reduction"/>
      <sheetName val="pile_bearing_capa_&amp;_arrenge"/>
      <sheetName val="design_load"/>
      <sheetName val="stability_check"/>
      <sheetName val="전기자료"/>
      <sheetName val="단면_Ȩ"/>
      <sheetName val="국산화"/>
      <sheetName val="단 box"/>
      <sheetName val="TANK견적대지"/>
      <sheetName val="공정표"/>
      <sheetName val="단위중량자료"/>
      <sheetName val="창호크기"/>
      <sheetName val="S12"/>
      <sheetName val="부하(성남)"/>
      <sheetName val="수량이동"/>
      <sheetName val="경사수로"/>
      <sheetName val="01AC"/>
      <sheetName val="사각맨홀"/>
      <sheetName val="100만평"/>
      <sheetName val="수자재단위당"/>
      <sheetName val="1.인건비"/>
      <sheetName val="Consumables"/>
      <sheetName val="9703"/>
      <sheetName val="예적금"/>
      <sheetName val="__D951652_d________GUMI4B2____3"/>
      <sheetName val="ITEM_QTY"/>
      <sheetName val="산출근거#2-3"/>
      <sheetName val="내역서-전기"/>
      <sheetName val="대전-교대(A1-A2)"/>
      <sheetName val="문10"/>
      <sheetName val="치수원가계산서(금회)"/>
      <sheetName val="제잡비집계"/>
      <sheetName val="설계내역일위"/>
      <sheetName val="별표"/>
      <sheetName val="장비단"/>
      <sheetName val="노임단"/>
      <sheetName val="일반수량총괄집계"/>
      <sheetName val="DongCode"/>
      <sheetName val="맨홀수량산출(A-LINE)"/>
      <sheetName val="DATA(03_20)"/>
      <sheetName val="본사_보고"/>
      <sheetName val="AABS_"/>
      <sheetName val="AABS³"/>
      <sheetName val="AABSK"/>
      <sheetName val="AABS¬_x0000_"/>
      <sheetName val="1공구 배수통관 산출근거"/>
      <sheetName val="PIPE DESIGN"/>
      <sheetName val="CAL."/>
      <sheetName val="TAIHA_x0000_"/>
      <sheetName val="내역(20"/>
      <sheetName val="TYPE¬"/>
      <sheetName val="예산내역_x005f_x0000_"/>
      <sheetName val="Ship Advice"/>
      <sheetName val="측구터파기공수량집㣂"/>
      <sheetName val="측구터파기공수량집Â"/>
      <sheetName val="하천제원"/>
      <sheetName val="노원열병합__건축공사_x0000__x0000_Ԁ_x0000_怀"/>
      <sheetName val="금_x005f_x0000__x005f_x0000__x005f_x0005_"/>
      <sheetName val="주_x005f_x0000_"/>
      <sheetName val="11.자재단_x005f_x0000_"/>
      <sheetName val="3_x005f_x0000__x005f_x0000__x005f_x0005_"/>
      <sheetName val="기성내역_x005f_x0000_"/>
      <sheetName val="선거교lᩱ"/>
      <sheetName val="변실"/>
      <sheetName val="이음부"/>
      <sheetName val="부재력정리"/>
      <sheetName val="투입대비"/>
      <sheetName val="본사 투입 집계"/>
      <sheetName val="외주 투입 집계"/>
      <sheetName val="본사 지출결의서"/>
      <sheetName val="외주 지출결의서"/>
      <sheetName val="8월 노무비(본사)"/>
      <sheetName val="8월 노무비(외주)"/>
      <sheetName val="도영철물4월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7월 노무 "/>
      <sheetName val="7월 투입 금액(관리-매일)"/>
      <sheetName val="개발계획수립"/>
      <sheetName val="공사비 내역 (가)"/>
      <sheetName val="지주목시비량산출퀀"/>
      <sheetName val="지주목시비량산출혀"/>
      <sheetName val="차량구입"/>
      <sheetName val="추가예ၒ"/>
      <sheetName val="추가예뛻"/>
      <sheetName val="특기사항"/>
      <sheetName val="INPUT(덕도방향-시점퀀"/>
      <sheetName val="INPUT(덕도방향-시점툃"/>
      <sheetName val="TAI_x0000__x0000__x0005_"/>
      <sheetName val="TAIၒ_x0000__x0000_"/>
      <sheetName val="수량집계표(舊)"/>
      <sheetName val="6.판넬"/>
      <sheetName val="마감산출"/>
      <sheetName val="5.철골"/>
      <sheetName val="중기손료"/>
      <sheetName val="1.일위대가"/>
      <sheetName val="정리"/>
      <sheetName val="정리2"/>
      <sheetName val="설치자재"/>
      <sheetName val="단중"/>
      <sheetName val="여과_x0000_⋱"/>
      <sheetName val="STORAGE"/>
      <sheetName val="콘크리트 블록 유형별 수량"/>
      <sheetName val="1근怀"/>
      <sheetName val="uni_x0000_"/>
      <sheetName val="uni_x0000__x0000_Ā_x0000__x0005_"/>
      <sheetName val="36+45-113-18+19+2_x0000__x0000_"/>
      <sheetName val="36+45-113-18+19+2ᄐ_x0000_"/>
      <sheetName val="예정공정표(전체)"/>
      <sheetName val="2000_x0000__x0000__x0005__x0000"/>
      <sheetName val="노원열병합__건축공_x0000__x0000_½_x0000"/>
      <sheetName val="노원열병합__건축ၒ_x0000__x0000__x0000_"/>
      <sheetName val="36+45-113_x0000__x0000__x0000__x0000_Ā_x0000__x0000__x0000__x0005__x0000_"/>
      <sheetName val="단가산출-기,교"/>
      <sheetName val="일위목록-기"/>
      <sheetName val="__192_168_1_152_03_______My_D_2"/>
      <sheetName val="sheeet2"/>
      <sheetName val="Fittting"/>
      <sheetName val="Pipe SCH"/>
      <sheetName val="교원연구비"/>
      <sheetName val="studio"/>
      <sheetName val="Cost Summary"/>
      <sheetName val="TOSHIBA-Structure"/>
      <sheetName val="SP"/>
      <sheetName val="SiteWorks"/>
      <sheetName val="Bang gia NC "/>
      <sheetName val="HS_957"/>
      <sheetName val="IMF Code"/>
      <sheetName val="Master"/>
      <sheetName val="PL-F&amp;B"/>
      <sheetName val="escon"/>
      <sheetName val="BSD_(2)6"/>
      <sheetName val="_견적서6"/>
      <sheetName val="2_고용보험료산출근거6"/>
      <sheetName val="구미4단2_XLS5"/>
      <sheetName val="%EA%B5%AC%EB%AF%B84%EB%8B%A82_5"/>
      <sheetName val="Customer_Databas3"/>
      <sheetName val="4_LINE3"/>
      <sheetName val="7_th3"/>
      <sheetName val="FCU_(2)3"/>
      <sheetName val="노원열병합__건축공사기성내역서3"/>
      <sheetName val="design_criteria6"/>
      <sheetName val="working_load_at_the_btm_ft_6"/>
      <sheetName val="plan&amp;section_of_foundation6"/>
      <sheetName val="member_design6"/>
      <sheetName val="soil_bearing_check6"/>
      <sheetName val="kimre_scrubber3"/>
      <sheetName val="2-3_V_D일위3"/>
      <sheetName val="예산_세부사항3"/>
      <sheetName val="단가_및_재료비3"/>
      <sheetName val="하도급기성_(2)6"/>
      <sheetName val="하도급단가산출_(2)6"/>
      <sheetName val="1_우편집중내역서3"/>
      <sheetName val="영업_일3"/>
      <sheetName val="ITB_COST3"/>
      <sheetName val="2000_053"/>
      <sheetName val="2_대외공문3"/>
      <sheetName val="BSD__2_3"/>
      <sheetName val="1_설계조건3"/>
      <sheetName val="6_OUTPUT3"/>
      <sheetName val="Budget_2004(DW)3"/>
      <sheetName val="VENDOR_LIST3"/>
      <sheetName val="Const_Staff3"/>
      <sheetName val="FREU_Engineering3"/>
      <sheetName val="Startup_Staff3"/>
      <sheetName val="Galaxy_소비자가격표3"/>
      <sheetName val="3련_BOX3"/>
      <sheetName val="준검_내역서6"/>
      <sheetName val="3_공통공사대비6"/>
      <sheetName val="인건비_6"/>
      <sheetName val="배관배선_단가조사5"/>
      <sheetName val="#1_PLANT2"/>
      <sheetName val="Tender_Summary2"/>
      <sheetName val="_냉각수펌프2"/>
      <sheetName val="chi_tiet1"/>
      <sheetName val="Div26_-_Elect6"/>
      <sheetName val="ESTI_2"/>
      <sheetName val="gia_vt,nc,may1"/>
      <sheetName val="G_R300경비6"/>
      <sheetName val="건축내역서_(경제상무실)5"/>
      <sheetName val="가__2006년_사업계획서5"/>
      <sheetName val="실행내역서_5"/>
      <sheetName val="EQUIPMENT_-21"/>
      <sheetName val="valeurs_de_base6"/>
      <sheetName val="Dầm_15"/>
      <sheetName val="StructEarth_36"/>
      <sheetName val="Tro_giup5"/>
      <sheetName val="Lcau_-_Lxuc5"/>
      <sheetName val="MTO_REV_05"/>
      <sheetName val="Goc_CC5"/>
      <sheetName val="Elec_LG5"/>
      <sheetName val="Elec_MG5"/>
      <sheetName val="day_dien5"/>
      <sheetName val="BEND_LOSS5"/>
      <sheetName val="96보완계획7_125"/>
      <sheetName val="Sheet1_(2)5"/>
      <sheetName val="수목데이타_5"/>
      <sheetName val="tabulation_(comparison)2"/>
      <sheetName val="GFA_12"/>
      <sheetName val="NSA_fr_Revit2"/>
      <sheetName val="07_HT_PODIUM2"/>
      <sheetName val="04_KC_HAM2"/>
      <sheetName val="05_KC_THAN_OK2"/>
      <sheetName val="08_HT_CANHO_OK2"/>
      <sheetName val="DATA_KC2"/>
      <sheetName val="04_-_XUONG_DET_B2"/>
      <sheetName val="DATA_H2"/>
      <sheetName val="5호광장_(만점)2"/>
      <sheetName val="인천국제_(만점)_(2)2"/>
      <sheetName val="Slab_Post-Tension_2"/>
      <sheetName val="Analisa_Upah_&amp;_Bahan_Plum2"/>
      <sheetName val="HRG_BHN2"/>
      <sheetName val="Chenh_lech_vat_tu2"/>
      <sheetName val="NET_ALL_(M)1"/>
      <sheetName val="Eq__Mobilization1"/>
      <sheetName val="Bill_of_Qty_MEP1"/>
      <sheetName val="MAIN_GATE_HOUSE1"/>
      <sheetName val="Doi_so1"/>
      <sheetName val="CF_-Update_31Jul061"/>
      <sheetName val="rekap_c1"/>
      <sheetName val="Daf_1"/>
      <sheetName val="Bill_2_2_Villa_2_beds"/>
      <sheetName val="Don_gia"/>
      <sheetName val="BAOCHE_A"/>
      <sheetName val="U_P_Breakdown"/>
      <sheetName val="Final_Summary_(To_check)1"/>
      <sheetName val="cataloge_moi"/>
      <sheetName val="phân_tích_hiệu_quả"/>
      <sheetName val="DO_AM_DT"/>
      <sheetName val="Tong_du_toan"/>
      <sheetName val="Bang_gia_NC_"/>
      <sheetName val="IMF_Code"/>
      <sheetName val="소상_&quot;1&quot;"/>
      <sheetName val="6MONTHS"/>
      <sheetName val="dg-VTu"/>
      <sheetName val="Planning"/>
      <sheetName val="chitimc"/>
      <sheetName val="Parem"/>
      <sheetName val="M 67"/>
      <sheetName val="TH-Dien"/>
      <sheetName val="BOQ-1"/>
      <sheetName val="Comb"/>
      <sheetName val="Analisa &amp; Upah"/>
      <sheetName val="NOTE"/>
      <sheetName val="Dulieu"/>
      <sheetName val="RAB AR&amp;STR"/>
      <sheetName val="Tongke"/>
      <sheetName val="단면A-A(TR)"/>
      <sheetName val="du lieu du toan"/>
      <sheetName val="ctdz35"/>
      <sheetName val="Đơn Giá "/>
      <sheetName val="Vat tu XD"/>
      <sheetName val="A-1"/>
      <sheetName val="Para"/>
      <sheetName val="TH kinh phi"/>
      <sheetName val="KLDT DIEN"/>
      <sheetName val="Dinh muc CP KTCB khac"/>
      <sheetName val="Silicom"/>
      <sheetName val="01.C.NHOI"/>
      <sheetName val="02.T.VAY"/>
      <sheetName val="CHITIET VL-NC-TT1p"/>
      <sheetName val="THCT"/>
      <sheetName val="THDZ0,4"/>
      <sheetName val="TH DZ35"/>
      <sheetName val="DMVT"/>
      <sheetName val="Profit Loss Statement"/>
      <sheetName val="Analisa_&amp;_Upah"/>
      <sheetName val="M_67"/>
      <sheetName val="du_lieu_du_toan"/>
      <sheetName val="Subsidiary Calculation"/>
      <sheetName val="VINYL"/>
      <sheetName val="Div10"/>
      <sheetName val="Div11"/>
      <sheetName val="Div13"/>
      <sheetName val="Div2"/>
      <sheetName val="Div4"/>
      <sheetName val="Div5"/>
      <sheetName val="Div6"/>
      <sheetName val="Div7"/>
      <sheetName val="Div8"/>
      <sheetName val="Div9"/>
      <sheetName val="EARTH WORKS"/>
      <sheetName val="DOOR_villa A"/>
      <sheetName val="CE(E)"/>
      <sheetName val="CE(M)"/>
      <sheetName val="Project Data"/>
      <sheetName val="Budget Code"/>
      <sheetName val="3. CNT"/>
      <sheetName val="unit price list(M)"/>
      <sheetName val="FEVA"/>
      <sheetName val="HO Costs"/>
      <sheetName val="NKC6"/>
      <sheetName val="TT35"/>
      <sheetName val="마감사양"/>
      <sheetName val="Project_Data"/>
      <sheetName val="Budget_Code"/>
      <sheetName val="3__CNT"/>
      <sheetName val="unit_price_list(M)"/>
      <sheetName val="Cash Flow"/>
      <sheetName val="Yield"/>
      <sheetName val="QS_PT chi phi"/>
      <sheetName val="Area Cal"/>
      <sheetName val="TinhGiaNC"/>
      <sheetName val="Phan tich"/>
      <sheetName val="TH Vat tu"/>
      <sheetName val="TinhGiaMTC"/>
      <sheetName val="DMCP"/>
      <sheetName val="Phu Bai Bridge"/>
      <sheetName val="SGC RATE"/>
      <sheetName val="E_PriceList"/>
      <sheetName val="tra_vat_lieu"/>
      <sheetName val="dtct cong"/>
      <sheetName val="Comps"/>
      <sheetName val="학생내역"/>
      <sheetName val="TONGKE-HT"/>
      <sheetName val="dongia (2)"/>
      <sheetName val="gtrinh"/>
      <sheetName val="phuluc1"/>
      <sheetName val="lam-moi"/>
      <sheetName val="DONGIA"/>
      <sheetName val="thao-go"/>
      <sheetName val="t-h HA THE"/>
      <sheetName val="CHITIET VL-NC-TT -1p"/>
      <sheetName val="TONG HOP VL-NC TT"/>
      <sheetName val="TH XL"/>
      <sheetName val="VC"/>
      <sheetName val="chitiet"/>
      <sheetName val="CHITIET VL-NC-TT-3p"/>
      <sheetName val="TDTKP1"/>
      <sheetName val="KPVC-BD "/>
      <sheetName val="Summary - Budget"/>
      <sheetName val="DM_BBNT"/>
      <sheetName val="TCVN"/>
      <sheetName val="CM 22.10"/>
      <sheetName val="B8_MEP"/>
      <sheetName val="자재총정리"/>
      <sheetName val="자금입금"/>
      <sheetName val="인테리어내역"/>
      <sheetName val="원가_갑지"/>
      <sheetName val="0226"/>
      <sheetName val="신고조서"/>
      <sheetName val="일위대가D"/>
      <sheetName val="노임,재료占"/>
      <sheetName val="대가표(품셈)"/>
      <sheetName val="산출집계(LP-A)"/>
      <sheetName val="선급금신청서"/>
      <sheetName val="소업1"/>
      <sheetName val="소업1_xdbe6_"/>
      <sheetName val="1TL종점(1)"/>
      <sheetName val="주요공사량"/>
      <sheetName val="물가연동제"/>
      <sheetName val="Mano de O"/>
      <sheetName val="50"/>
      <sheetName val="51"/>
      <sheetName val="52"/>
      <sheetName val="53"/>
      <sheetName val="54"/>
      <sheetName val="55"/>
      <sheetName val="57"/>
      <sheetName val="58"/>
      <sheetName val="59"/>
      <sheetName val="40"/>
      <sheetName val="41"/>
      <sheetName val="42"/>
      <sheetName val="43"/>
      <sheetName val="44"/>
      <sheetName val="45"/>
      <sheetName val="46"/>
      <sheetName val="48"/>
      <sheetName val="49"/>
      <sheetName val="60"/>
      <sheetName val="32"/>
      <sheetName val="33"/>
      <sheetName val="34"/>
      <sheetName val="35"/>
      <sheetName val="36"/>
      <sheetName val="37"/>
      <sheetName val="39"/>
      <sheetName val="당사"/>
      <sheetName val="민자균형"/>
      <sheetName val="횡배수관설치현황"/>
      <sheetName val="범한여행"/>
      <sheetName val="단가 (2)"/>
      <sheetName val="플랜트_설치2"/>
      <sheetName val="7_(2)2"/>
      <sheetName val="단양_00_아파트-세부내역2"/>
      <sheetName val="전선_및_전선관2"/>
      <sheetName val="Ⅴ-2_공종별내역2"/>
      <sheetName val="s_v2"/>
      <sheetName val="배수공_주요자재_집계표2"/>
      <sheetName val="97년_추정2"/>
      <sheetName val="1_수인터널2"/>
      <sheetName val="별표_2"/>
      <sheetName val="_2"/>
      <sheetName val="2_냉난방설비공사2"/>
      <sheetName val="1차_내역서2"/>
      <sheetName val="단가표_(2)2"/>
      <sheetName val="A3_공사비_검토2"/>
      <sheetName val="C3_토목_옹벽2"/>
      <sheetName val="3_건축(현장안)2"/>
      <sheetName val="매출채권_및_담보비율_변동2"/>
      <sheetName val="완성차_미수금2"/>
      <sheetName val="콤보박스와_리스트박스의_연결2"/>
      <sheetName val="목차_및_표지2"/>
      <sheetName val="8_PILE__(돌출)2"/>
      <sheetName val="Budget_2005(DW)2"/>
      <sheetName val="근고_블록_유형별_수량2"/>
      <sheetName val="내역서_2"/>
      <sheetName val="1_설계기준2"/>
      <sheetName val="Discount_Group2"/>
      <sheetName val="바_한일양산2"/>
      <sheetName val="진행_DATA_(2)2"/>
      <sheetName val="1__설계조건_2_단면가정_3__하중계산2"/>
      <sheetName val="DATA_입력란2"/>
      <sheetName val="일위대가표_(2)2"/>
      <sheetName val="Material_Specification2"/>
      <sheetName val="빌딩_안내2"/>
      <sheetName val="신상기록(지우지_말것)1"/>
      <sheetName val="TABLE_DB1"/>
      <sheetName val="쌍용_data_base1"/>
      <sheetName val="효성CB_1P기초1"/>
      <sheetName val="내역서_(2)1"/>
      <sheetName val="TRE_TABLE1"/>
      <sheetName val="차체부품_INS_REPORT(갑)1"/>
      <sheetName val="단계별_Check_list1"/>
      <sheetName val="작업입회_Check_list1"/>
      <sheetName val="밴딩시험_원본스캔1"/>
      <sheetName val="1팀_선번장1"/>
      <sheetName val="2팀_선번장1"/>
      <sheetName val="3팀_선번장1"/>
      <sheetName val="4팀_선번장1"/>
      <sheetName val="대안_토목_내역서"/>
      <sheetName val="_내역서"/>
      <sheetName val="날개수량1_51"/>
      <sheetName val="5_노임단가"/>
      <sheetName val="원가_(2)"/>
      <sheetName val="AS포장복구_"/>
      <sheetName val="1~9_하중계산"/>
      <sheetName val="변경명신물량_(2)"/>
      <sheetName val="unit_cost_Bauteil_1"/>
      <sheetName val="unit_cost_Bauteil_2"/>
      <sheetName val="unit_cost_Bauteil_3"/>
      <sheetName val="unit_cost_Bauteil_4"/>
      <sheetName val="unit_cost_Bauteil_5"/>
      <sheetName val="단가결정"/>
      <sheetName val="세부"/>
      <sheetName val="4차원가계산서"/>
      <sheetName val="선수금"/>
      <sheetName val="공통"/>
      <sheetName val="CC Down load 0716"/>
      <sheetName val="금리계산"/>
      <sheetName val="지수적용공사비내역서"/>
      <sheetName val="부속동"/>
      <sheetName val="소업1촠"/>
      <sheetName val="소화"/>
      <sheetName val="근무시간설정"/>
      <sheetName val="인력구분"/>
      <sheetName val="aa"/>
      <sheetName val="전국현황"/>
      <sheetName val="비고"/>
      <sheetName val="복구일위대가표"/>
      <sheetName val="복구관로공정"/>
      <sheetName val="복구관로총괄"/>
      <sheetName val="입찰내역 발주처 양식"/>
      <sheetName val="A1"/>
      <sheetName val="2.재료비"/>
      <sheetName val="수량산출내역11㣸C"/>
      <sheetName val="기본일위"/>
      <sheetName val="입출재고현황_(2)4"/>
      <sheetName val="설_계4"/>
      <sheetName val="I_설계조건3"/>
      <sheetName val="대대터널_설계서3"/>
      <sheetName val="PROJECT_BRIEF(EX_NEW)3"/>
      <sheetName val="견적가_검토3"/>
      <sheetName val="6PILE__(돌출)3"/>
      <sheetName val="#34_CIVL_Original2"/>
      <sheetName val="접속_SLAB,BRACKET_설계3"/>
      <sheetName val="공종별_집계2"/>
      <sheetName val="수량산출서_갑지2"/>
      <sheetName val="crude_SLAB_RE-bar3"/>
      <sheetName val="단면_(2)3"/>
      <sheetName val="2F_회의실견적(5_14_일대)2"/>
      <sheetName val="페이징_배관배선2"/>
      <sheetName val="배수공_시멘트_및_골재량_산출2"/>
      <sheetName val="건축공사_집계표2"/>
      <sheetName val="설산1_나2"/>
      <sheetName val="3_하중산정4_지지력2"/>
      <sheetName val="Ext__Stone-P2"/>
      <sheetName val="REINF_2"/>
      <sheetName val="토_적_표2"/>
      <sheetName val="조도계산서_(도서)2"/>
      <sheetName val="총_원가계산2"/>
      <sheetName val="2_하자처리현황(CS)2"/>
      <sheetName val="2000년_임금추정2"/>
      <sheetName val="수량_산출서(당초)2"/>
      <sheetName val="unit_42"/>
      <sheetName val="토공(우물통,기타)_2"/>
      <sheetName val="1_관로2"/>
      <sheetName val="교통시설_표지판2"/>
      <sheetName val="2_단면가정2"/>
      <sheetName val="4_말뚝설계2"/>
      <sheetName val="Load_Total2"/>
      <sheetName val="전_기2"/>
      <sheetName val="6_일위대가2"/>
      <sheetName val="11_자재단가2"/>
      <sheetName val="2003_4_1_2"/>
      <sheetName val="CRUDE_RE-bar2"/>
      <sheetName val="Pengalaman_Per2"/>
      <sheetName val="FIRE_FIGHTING2"/>
      <sheetName val="1_설계설명서2"/>
      <sheetName val="표__지2"/>
      <sheetName val="Basic_Input2"/>
      <sheetName val="Notes_3"/>
      <sheetName val="Bank_charge3"/>
      <sheetName val="static_cal2"/>
      <sheetName val="3_현장배치2"/>
      <sheetName val="영업_일13"/>
      <sheetName val="P_M_별2"/>
      <sheetName val="2_건축2"/>
      <sheetName val="CR_CODE2"/>
      <sheetName val="THEME_CODE2"/>
      <sheetName val="배수내역_(2)2"/>
      <sheetName val="_자재물류센터_증축공사_중_철근콘크리트_공사_xlsx1"/>
      <sheetName val="단__가__대__비__표2"/>
      <sheetName val="일__위__대__가__목__록2"/>
      <sheetName val="7_자동제어공사2"/>
      <sheetName val="DATA_입력부2"/>
      <sheetName val="중기조종사_단위단가2"/>
      <sheetName val="BOM-Form_A_1_III2"/>
      <sheetName val="변압기_및_발전기_용량2"/>
      <sheetName val="실행,원가_최종예상2"/>
      <sheetName val="장외반출및폐기물_2"/>
      <sheetName val="반중력식옹벽3_51"/>
      <sheetName val="사급분_설계내역서1"/>
      <sheetName val="상여_(2)1"/>
      <sheetName val="BOX규격및_설계조건입력1"/>
      <sheetName val="을지_"/>
      <sheetName val="7_PILE__(돌출)1"/>
      <sheetName val="예산변경사항_(2)"/>
      <sheetName val="명일작업계획_(3)"/>
      <sheetName val="2000년_임금"/>
      <sheetName val="총괄내역서_(2)"/>
      <sheetName val="실행내역_"/>
      <sheetName val="3_하중산怸ς੶⾿"/>
      <sheetName val="3_하중산뼘ʃ੶⿙"/>
      <sheetName val="3_하중산倀ˊ੶⿙"/>
      <sheetName val="Despacho_(c_civil)"/>
      <sheetName val="단가표_"/>
      <sheetName val="1-9_피뢰_및_접지공사"/>
      <sheetName val="냉천부勅"/>
      <sheetName val="견적대비_견적서"/>
      <sheetName val="노원열병합__건축공"/>
      <sheetName val="발안전력구"/>
      <sheetName val="기준가"/>
      <sheetName val="한국원가"/>
      <sheetName val="조건표 (2)"/>
      <sheetName val="일위단가"/>
      <sheetName val="001"/>
      <sheetName val="YOEMAGUM"/>
      <sheetName val="Xang dau"/>
      <sheetName val="2004SS"/>
      <sheetName val="하남요청"/>
      <sheetName val="깨N_x0000_Ԁ"/>
      <sheetName val="깨腷᐀"/>
      <sheetName val="깨腷᐀"/>
      <sheetName val="P&amp;L01栀쾁︀僕ԯ"/>
      <sheetName val="분양가표"/>
      <sheetName val="PIPE(UG)내역"/>
      <sheetName val="직영인부-등록대장"/>
      <sheetName val="FC-101"/>
      <sheetName val="WEON"/>
      <sheetName val="F2"/>
      <sheetName val="회사제시"/>
      <sheetName val="HR Final"/>
      <sheetName val="HR"/>
      <sheetName val="INPUT_DATA"/>
      <sheetName val="첨부_VA실적_(2)1"/>
      <sheetName val="CASE_ASM"/>
      <sheetName val="CR_Graph2"/>
      <sheetName val="특허출원_현황2"/>
      <sheetName val="_斑利辑2"/>
      <sheetName val="Financial_impact"/>
      <sheetName val="기성내역서(2회.전체기준)"/>
      <sheetName val="환급액(전체기준)"/>
      <sheetName val="기성내역서(2회.금회기준)"/>
      <sheetName val="환급액(금회기준)"/>
      <sheetName val="당진1,2호기전선관설치및접지4차공사내역서É_x0000__x0000_"/>
      <sheetName val="직접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/>
      <sheetData sheetId="935"/>
      <sheetData sheetId="936"/>
      <sheetData sheetId="937"/>
      <sheetData sheetId="938"/>
      <sheetData sheetId="939" refreshError="1"/>
      <sheetData sheetId="940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 refreshError="1"/>
      <sheetData sheetId="1119" refreshError="1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/>
      <sheetData sheetId="116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/>
      <sheetData sheetId="1264"/>
      <sheetData sheetId="1265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/>
      <sheetData sheetId="1276"/>
      <sheetData sheetId="1277"/>
      <sheetData sheetId="1278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/>
      <sheetData sheetId="200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 refreshError="1"/>
      <sheetData sheetId="2224" refreshError="1"/>
      <sheetData sheetId="2225" refreshError="1"/>
      <sheetData sheetId="2226" refreshError="1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/>
      <sheetData sheetId="2352"/>
      <sheetData sheetId="2353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/>
      <sheetData sheetId="2477"/>
      <sheetData sheetId="2478"/>
      <sheetData sheetId="2479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/>
      <sheetData sheetId="2522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/>
      <sheetData sheetId="2547" refreshError="1"/>
      <sheetData sheetId="2548" refreshError="1"/>
      <sheetData sheetId="2549"/>
      <sheetData sheetId="2550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/>
      <sheetData sheetId="2701"/>
      <sheetData sheetId="2702"/>
      <sheetData sheetId="2703"/>
      <sheetData sheetId="2704"/>
      <sheetData sheetId="2705"/>
      <sheetData sheetId="2706" refreshError="1"/>
      <sheetData sheetId="2707" refreshError="1"/>
      <sheetData sheetId="2708" refreshError="1"/>
      <sheetData sheetId="2709"/>
      <sheetData sheetId="2710"/>
      <sheetData sheetId="271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 refreshError="1"/>
      <sheetData sheetId="2793" refreshError="1"/>
      <sheetData sheetId="2794" refreshError="1"/>
      <sheetData sheetId="2795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/>
      <sheetData sheetId="2953"/>
      <sheetData sheetId="2954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/>
      <sheetData sheetId="3106"/>
      <sheetData sheetId="3107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/>
      <sheetData sheetId="3134"/>
      <sheetData sheetId="3135"/>
      <sheetData sheetId="3136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 refreshError="1"/>
      <sheetData sheetId="342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마산방향"/>
      <sheetName val="진주방향"/>
      <sheetName val="삼보지질"/>
      <sheetName val="DATE"/>
      <sheetName val="단가산출"/>
      <sheetName val="자재"/>
      <sheetName val="품셈TABLE"/>
      <sheetName val="방음벽기초(H=4m)"/>
      <sheetName val="대창(장성)"/>
      <sheetName val="수자재단위당"/>
      <sheetName val="단가 및 재료비"/>
      <sheetName val="단가산출1"/>
      <sheetName val="일위대가"/>
      <sheetName val="NOMUBI"/>
      <sheetName val="예정(3)"/>
      <sheetName val="동원(3)"/>
      <sheetName val="1.3.1절점좌표"/>
      <sheetName val="1.1설계기준"/>
      <sheetName val="단위수량"/>
      <sheetName val="MFAB"/>
      <sheetName val="MFRT"/>
      <sheetName val="MPKG"/>
      <sheetName val="MPRD"/>
      <sheetName val="내역서"/>
      <sheetName val="종배수관"/>
      <sheetName val="총집계표"/>
      <sheetName val="대창(함평)-창열"/>
      <sheetName val="변경후-SHEET"/>
      <sheetName val="수안보-MBR1"/>
      <sheetName val="ABUT수량-A1"/>
      <sheetName val="터널조도"/>
      <sheetName val="DATA"/>
      <sheetName val="노임"/>
      <sheetName val="단가"/>
      <sheetName val="맨홀수량"/>
      <sheetName val="조도계산서 (도서)"/>
      <sheetName val="원형맨홀수량"/>
      <sheetName val="L_RPTA05_목록"/>
      <sheetName val="실행철강하도"/>
      <sheetName val="말뚝지지력산정"/>
      <sheetName val="수량집계"/>
      <sheetName val="맨홀수량산출"/>
      <sheetName val="1.설계조건"/>
      <sheetName val="터파기및재료"/>
      <sheetName val="단면가정"/>
      <sheetName val="집계표"/>
      <sheetName val="상-교대(A1-A2)"/>
      <sheetName val="조명시설"/>
      <sheetName val="총괄표"/>
      <sheetName val="일위대가표"/>
      <sheetName val="6PILE__(돌출)"/>
      <sheetName val="차액보증"/>
      <sheetName val="기둥(원형)"/>
      <sheetName val="설 계"/>
      <sheetName val="guard(mac)"/>
      <sheetName val="8.PILE  (돌출)"/>
      <sheetName val="70%"/>
      <sheetName val="라.공사비"/>
      <sheetName val="다.도서인쇄비"/>
      <sheetName val="내역(중앙)"/>
      <sheetName val="노무비"/>
      <sheetName val="수목단가"/>
      <sheetName val="내역서 (2)"/>
      <sheetName val="설계"/>
      <sheetName val="정렬"/>
      <sheetName val="우배수"/>
      <sheetName val="내역표지"/>
      <sheetName val="TYPE-A"/>
      <sheetName val="일반수량총괄집계"/>
      <sheetName val="JUCKEYK"/>
      <sheetName val="단면치수"/>
      <sheetName val="3BL공동구 수량"/>
      <sheetName val="단가(1)"/>
      <sheetName val="지구단위계획"/>
      <sheetName val="보성조서"/>
      <sheetName val="Sheet1"/>
      <sheetName val="수문일1"/>
      <sheetName val="토목주소"/>
      <sheetName val="프랜트면허"/>
      <sheetName val="토공1차"/>
      <sheetName val="교통대책내역"/>
      <sheetName val="JUCK"/>
      <sheetName val="일위"/>
      <sheetName val="대비"/>
      <sheetName val="1차3회-개소별명세서-빨간색-인쇄용(21873)"/>
      <sheetName val="Sheet1 (2)"/>
      <sheetName val="식재수량표"/>
      <sheetName val="2002하반기노임기준"/>
      <sheetName val="식재가격"/>
      <sheetName val="식재총괄"/>
      <sheetName val="일위목록"/>
      <sheetName val="단가비교표_공통1"/>
      <sheetName val="수량산출"/>
      <sheetName val="산출내역서집계표"/>
      <sheetName val="흙쌓기도수로설치현황(1)"/>
      <sheetName val="9GNG운반"/>
      <sheetName val="인상효1"/>
      <sheetName val="내역서01"/>
      <sheetName val="현장조사"/>
      <sheetName val="물집"/>
      <sheetName val="날개벽수량표"/>
      <sheetName val="대운산출"/>
      <sheetName val="기기리스트"/>
      <sheetName val="집계표(육상)"/>
      <sheetName val="연결임시"/>
      <sheetName val="바닥판"/>
      <sheetName val="입력DATA"/>
      <sheetName val="노임단가"/>
      <sheetName val="5.모델링"/>
      <sheetName val="4.말뚝설계"/>
      <sheetName val="계산식"/>
      <sheetName val="1호맨홀수량산출"/>
      <sheetName val="인구밀도산정"/>
      <sheetName val="1호철근량"/>
      <sheetName val="가시설(TYPE-A)"/>
      <sheetName val="1-1평균터파기고(1)"/>
      <sheetName val="평균터파기고(1-2,ASP)"/>
      <sheetName val="배수통관(좌)"/>
      <sheetName val="물질수지-음식물  "/>
      <sheetName val="교통표지판수량집계표"/>
      <sheetName val="수직구(H-pile)"/>
      <sheetName val="쌍송교"/>
      <sheetName val="COPING"/>
      <sheetName val="시중노임단가"/>
      <sheetName val="인건-측정"/>
      <sheetName val="투찰"/>
      <sheetName val="설비"/>
      <sheetName val="공사개요"/>
      <sheetName val="지수"/>
      <sheetName val="자재비"/>
      <sheetName val="1.설계기준"/>
      <sheetName val="내역"/>
      <sheetName val="BID"/>
      <sheetName val="인수공규격"/>
      <sheetName val="보차도경계석"/>
      <sheetName val="POOM_MOTO"/>
      <sheetName val="설계예산서"/>
      <sheetName val="플랜트 설치"/>
      <sheetName val="MOTOR"/>
      <sheetName val="sw1"/>
      <sheetName val="기초자료"/>
      <sheetName val="4.2유효폭의 계산"/>
      <sheetName val="3. 지하차도 물량 집계표"/>
      <sheetName val="2호맨홀공제수량"/>
      <sheetName val="우각부보강"/>
      <sheetName val="01AC"/>
      <sheetName val="일위대가(가설)"/>
      <sheetName val="6공구(당초)"/>
      <sheetName val="입력창"/>
      <sheetName val="설계내역서"/>
      <sheetName val="교각1"/>
      <sheetName val="변화치수"/>
      <sheetName val="원형1호맨홀토공수량"/>
      <sheetName val="입찰안"/>
      <sheetName val="3지구단위"/>
      <sheetName val="5지구단위"/>
      <sheetName val="1호맨홀가감수량"/>
      <sheetName val="전력구구조물산근"/>
      <sheetName val="토공 total"/>
      <sheetName val="산출근거"/>
      <sheetName val="집계"/>
      <sheetName val="건축내역"/>
      <sheetName val="건축원가계산서"/>
      <sheetName val="미드수량"/>
      <sheetName val="설계조건"/>
      <sheetName val="배수내역 (2)"/>
      <sheetName val="포장공(집계)"/>
      <sheetName val="CALCULATION"/>
      <sheetName val="수량산출서(당초)"/>
      <sheetName val="조건표"/>
      <sheetName val="수리계산(2021)"/>
      <sheetName val="XL4Poppy"/>
      <sheetName val="토사(PE)"/>
      <sheetName val="토공"/>
      <sheetName val="물가시세"/>
      <sheetName val="내역(창신)"/>
      <sheetName val="99 조정금액"/>
      <sheetName val="T13(P68~72,78)"/>
      <sheetName val="가시설수량"/>
      <sheetName val="Macro1"/>
      <sheetName val="보도경계블럭"/>
      <sheetName val="Total"/>
      <sheetName val="106C0300"/>
      <sheetName val="목차"/>
      <sheetName val="기초계산(Pmax)"/>
      <sheetName val="眞비상(진주)"/>
      <sheetName val="WIND"/>
      <sheetName val="신호등일위대가"/>
      <sheetName val="토적표"/>
      <sheetName val="근로자자료입력"/>
      <sheetName val="참고자료"/>
      <sheetName val="공사비내역서"/>
      <sheetName val="D=700"/>
      <sheetName val="정부노임단가"/>
      <sheetName val="목록"/>
      <sheetName val="4차원가계산서"/>
      <sheetName val="산출내역서"/>
      <sheetName val="일반부표"/>
      <sheetName val="N賃率-職"/>
      <sheetName val="시설물일위"/>
      <sheetName val="광양방향"/>
      <sheetName val="Oper Amount"/>
      <sheetName val="이토변실(A3-LINE)"/>
      <sheetName val="직접인건비"/>
      <sheetName val="견적대비"/>
      <sheetName val="농로수량집계"/>
      <sheetName val="농로토공집계"/>
      <sheetName val="가도공"/>
      <sheetName val="수토공단위당"/>
      <sheetName val="Sheet3"/>
      <sheetName val="원가"/>
      <sheetName val="일위대가(계측기설치)"/>
      <sheetName val="지급자재"/>
      <sheetName val="수량집계표"/>
      <sheetName val="맨홀토공"/>
      <sheetName val="capbeam(1)"/>
      <sheetName val="용소리교"/>
      <sheetName val=" 견적서"/>
      <sheetName val="1-1"/>
      <sheetName val="tggwan(mac)"/>
      <sheetName val="L형옹벽단위수량(35)"/>
      <sheetName val="단면 (2)"/>
      <sheetName val="대로근거"/>
      <sheetName val="중로근거"/>
      <sheetName val="진상-금이"/>
      <sheetName val="4.교통시설공"/>
      <sheetName val="정부노임"/>
      <sheetName val="부하계산서"/>
      <sheetName val="FAB별"/>
      <sheetName val="최종보고1"/>
      <sheetName val="평3"/>
      <sheetName val="설계내역(2001)"/>
      <sheetName val="각종양식"/>
      <sheetName val="자압1"/>
      <sheetName val="Sheet17"/>
      <sheetName val="횡배수관집현황(2공구)"/>
      <sheetName val="조명율"/>
      <sheetName val="장비집계"/>
      <sheetName val=" 토목 처리장도급내역서 "/>
      <sheetName val="과천MAIN"/>
      <sheetName val="일위대가목록"/>
      <sheetName val="건축"/>
      <sheetName val="단가목록"/>
      <sheetName val="공통가설"/>
      <sheetName val="본부장"/>
      <sheetName val="TYPE-1"/>
      <sheetName val="확약서"/>
      <sheetName val="토목"/>
      <sheetName val="교각계산"/>
      <sheetName val="배수내역"/>
      <sheetName val="시설수량표"/>
      <sheetName val="안정계산"/>
      <sheetName val="단면검토"/>
      <sheetName val="공통(20-91)"/>
      <sheetName val="전차선로 물량표"/>
      <sheetName val="한강운반비"/>
      <sheetName val="POL6차-PIPING"/>
      <sheetName val="도로횡단-D300"/>
      <sheetName val=" ｹ-ﾌﾞﾙ"/>
      <sheetName val="기계경비"/>
      <sheetName val="우수"/>
      <sheetName val="이름정의"/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INPUT"/>
      <sheetName val="1~69"/>
      <sheetName val="현장관리비"/>
      <sheetName val="현금예금"/>
      <sheetName val="전체내역 (2)"/>
      <sheetName val="상수도토공집계표"/>
      <sheetName val="ⴭⴭⴭⴭ"/>
      <sheetName val="PLCAL"/>
      <sheetName val="사업비"/>
      <sheetName val="조성원가DATA"/>
      <sheetName val="FC-101"/>
      <sheetName val="7.산출집계"/>
      <sheetName val="3.단가산출서"/>
      <sheetName val="4.일위산출"/>
      <sheetName val="9.자재단가"/>
      <sheetName val="sheets"/>
      <sheetName val="토공산근"/>
      <sheetName val="장비"/>
      <sheetName val="집수정"/>
      <sheetName val="용집"/>
      <sheetName val="SORCE1"/>
      <sheetName val="토목공사일반"/>
      <sheetName val="8-3기계경비"/>
      <sheetName val="계산서(곡선부)"/>
      <sheetName val="-치수표(곡선부)"/>
      <sheetName val="집계표(수배전제조구매)"/>
      <sheetName val="참고&lt;배관단면적&gt;"/>
      <sheetName val="참고&lt;케이블단면적&gt;"/>
      <sheetName val="관급자재"/>
      <sheetName val="1호토공"/>
      <sheetName val="A LINE"/>
      <sheetName val="총괄집계 "/>
      <sheetName val="화산경계"/>
      <sheetName val="wall"/>
      <sheetName val="Front"/>
      <sheetName val="중기일위대가"/>
      <sheetName val="토목2"/>
      <sheetName val="단위중량"/>
      <sheetName val="갑지(추정)"/>
      <sheetName val="45,46"/>
      <sheetName val="빗물받이(910-510-410)"/>
      <sheetName val="일반맨홀수량집계(A-7 LINE)"/>
      <sheetName val="7.전산해석결과"/>
      <sheetName val="우각부검토"/>
      <sheetName val="내역1"/>
      <sheetName val="지급(1)"/>
      <sheetName val="상촌2교-일반수량집계"/>
      <sheetName val="데이타"/>
      <sheetName val="갑지"/>
      <sheetName val="1관리계획내역"/>
      <sheetName val="1관리계획기초"/>
      <sheetName val="2교통성내역"/>
      <sheetName val="2교통성기초"/>
      <sheetName val="3경관성내역"/>
      <sheetName val="3경관성기초"/>
      <sheetName val="4토지적성내역"/>
      <sheetName val="4토지적성기초"/>
      <sheetName val="5재해취약성내역"/>
      <sheetName val="5재해취약성기초"/>
      <sheetName val="6사전재해(행정)내역"/>
      <sheetName val="6사전재해(행정)기초"/>
      <sheetName val="7산지전용내역"/>
      <sheetName val="7산지전용기초"/>
      <sheetName val="8농지전용내역"/>
      <sheetName val="8농지전용기초"/>
      <sheetName val="9환경성내역"/>
      <sheetName val="9환경성기초"/>
      <sheetName val="10개발제한구역내역"/>
      <sheetName val="10개발제한구역기초"/>
      <sheetName val="11조성계획내역"/>
      <sheetName val="11조성계획기초"/>
      <sheetName val="12문화재지표내역"/>
      <sheetName val="12문화재지표기초"/>
      <sheetName val="13사전재해(개발사업)내역"/>
      <sheetName val="13사전재해(개발사업)기초"/>
      <sheetName val="14도서인쇄내역"/>
      <sheetName val="14도서인쇄기초"/>
      <sheetName val="간접"/>
      <sheetName val="PI"/>
      <sheetName val="FOOTING단면력"/>
      <sheetName val="표지"/>
      <sheetName val="사용성검토"/>
      <sheetName val="1SPAN"/>
      <sheetName val="구조물공집계"/>
      <sheetName val="주식"/>
      <sheetName val="차선도색수량집계"/>
      <sheetName val="직공비"/>
      <sheetName val="건축도면 진행자료"/>
      <sheetName val="노임단가명세표"/>
      <sheetName val="1. 설계조건 2.단면가정 3. 하중계산"/>
      <sheetName val="DATA 입력란"/>
      <sheetName val="CODE"/>
      <sheetName val="실행예산"/>
      <sheetName val="설직재-1"/>
      <sheetName val="1단계"/>
      <sheetName val="다이꾸"/>
      <sheetName val="제6호"/>
      <sheetName val="경비_원본"/>
      <sheetName val="설계명세"/>
      <sheetName val="옥외"/>
      <sheetName val="소업1교"/>
      <sheetName val="1 설계 기준"/>
      <sheetName val="을지"/>
      <sheetName val="소총괄표1"/>
      <sheetName val="COVER"/>
      <sheetName val="분전함신설"/>
      <sheetName val="접지1종"/>
      <sheetName val="대조표(0108)"/>
      <sheetName val="집수정(600-700)"/>
      <sheetName val="준검 내역서"/>
      <sheetName val="Y-WORK"/>
      <sheetName val="덕전리"/>
      <sheetName val="토공총괄표"/>
      <sheetName val="지진시"/>
      <sheetName val="대림경상68억"/>
      <sheetName val="WORK"/>
      <sheetName val="부하LOAD"/>
      <sheetName val="교통처리우회도로"/>
      <sheetName val="수량인공"/>
      <sheetName val="기본일위"/>
      <sheetName val="부하(성남)"/>
      <sheetName val="3련 BOX"/>
      <sheetName val="입찰보고"/>
      <sheetName val="가정급수관"/>
      <sheetName val="스포회원매출"/>
      <sheetName val="슬래브(유곡)"/>
      <sheetName val="건축공사"/>
      <sheetName val="원본"/>
      <sheetName val="분뇨"/>
      <sheetName val="단가산출(문안수정)"/>
      <sheetName val="단중표"/>
      <sheetName val="값"/>
      <sheetName val="설계내역"/>
      <sheetName val="SLAB&quot;1&quot;"/>
      <sheetName val="주차구획선수량"/>
      <sheetName val="cost"/>
      <sheetName val="참조"/>
      <sheetName val="예산서"/>
      <sheetName val="8.수량산출 (2)"/>
      <sheetName val="J형측구단위수량"/>
      <sheetName val="맨홀수량집계"/>
      <sheetName val="위치"/>
      <sheetName val="JJ"/>
      <sheetName val="기계경비일람"/>
      <sheetName val="일반공사"/>
      <sheetName val="콘센트신설"/>
      <sheetName val="도장수량(하1)"/>
      <sheetName val="주형"/>
      <sheetName val="중기비"/>
      <sheetName val="접속도로1"/>
      <sheetName val="갑지1"/>
      <sheetName val="TABLE"/>
      <sheetName val="1호맨홀토공"/>
      <sheetName val="H-PILE수량집계"/>
      <sheetName val="참조자료"/>
      <sheetName val="토목수량(공정)"/>
      <sheetName val="대운반(철재)"/>
      <sheetName val="7.PILE  (돌출)"/>
      <sheetName val="수량명세서"/>
      <sheetName val="부대내역"/>
      <sheetName val="배수공"/>
      <sheetName val="품셈집계표"/>
      <sheetName val="자재조사표"/>
      <sheetName val="사다리"/>
      <sheetName val="백호우계수"/>
      <sheetName val="주빔의 설계"/>
      <sheetName val="3CHBDC"/>
      <sheetName val="관급"/>
      <sheetName val="001"/>
      <sheetName val="청학계"/>
      <sheetName val="형틀"/>
      <sheetName val="가시설단위수량"/>
      <sheetName val="제수변수량"/>
      <sheetName val="공기변수량"/>
      <sheetName val="설계서식"/>
      <sheetName val="BOX(8.0X3.4)"/>
      <sheetName val="일위대가목차"/>
      <sheetName val="지장물C"/>
      <sheetName val="통합"/>
      <sheetName val="설계흐름도"/>
      <sheetName val="3_2_집기비품교체주기"/>
      <sheetName val="단가표"/>
      <sheetName val="단양 00 아파트-세부내역"/>
      <sheetName val="Macro(차단기)"/>
      <sheetName val="유동표(변경)"/>
      <sheetName val="단가비교표"/>
      <sheetName val="CONCRETE"/>
      <sheetName val="와동25-3(변경)"/>
      <sheetName val="이토변실"/>
      <sheetName val="신천3호용수로"/>
      <sheetName val="단위단가"/>
      <sheetName val="교대(A1)"/>
      <sheetName val="건축공사실행"/>
      <sheetName val="연결관암거"/>
      <sheetName val="2공구산출내역"/>
      <sheetName val="1"/>
      <sheetName val="Sheet2"/>
      <sheetName val="산근"/>
      <sheetName val="안정검토(온1)"/>
      <sheetName val="데리네이타현황"/>
      <sheetName val="화재 탐지 설비"/>
      <sheetName val="제수"/>
      <sheetName val="공기"/>
      <sheetName val="작업설단가"/>
      <sheetName val="J直材4"/>
      <sheetName val="단면(1)"/>
      <sheetName val="48전력선로일위"/>
      <sheetName val="경상비"/>
      <sheetName val="노임목록"/>
      <sheetName val="자재목록"/>
      <sheetName val="중기목록"/>
      <sheetName val="설계기준"/>
      <sheetName val="3.3 상하수도비"/>
      <sheetName val="상수도공-간지"/>
      <sheetName val="BQ(실행)"/>
      <sheetName val="LOPCALC"/>
      <sheetName val="수단"/>
      <sheetName val="사리부설"/>
      <sheetName val="직노"/>
      <sheetName val="단위수량(출력X)"/>
      <sheetName val="식생블럭단위수량"/>
      <sheetName val="BOX-1510"/>
      <sheetName val="05년"/>
      <sheetName val="사용자정의"/>
      <sheetName val="품셈표"/>
      <sheetName val="98수문일위"/>
      <sheetName val="NYS"/>
      <sheetName val="설명서"/>
      <sheetName val="예정공정표"/>
      <sheetName val="표지1"/>
      <sheetName val="용수량(생활용수)"/>
      <sheetName val="실행비교"/>
      <sheetName val="할증"/>
      <sheetName val="교각토공"/>
      <sheetName val="부안일위"/>
      <sheetName val="총괄내역서"/>
      <sheetName val="1_설계조건"/>
      <sheetName val="1_3_1절점좌표"/>
      <sheetName val="1_1설계기준"/>
      <sheetName val="4_말뚝설계"/>
      <sheetName val="5_모델링"/>
      <sheetName val="조도계산서_(도서)"/>
      <sheetName val="8_PILE__(돌출)"/>
      <sheetName val="Sheet1_(2)"/>
      <sheetName val="내역서_(2)"/>
      <sheetName val="설_계"/>
      <sheetName val="단 가"/>
      <sheetName val="구조물토적"/>
      <sheetName val="_________ok___________________2"/>
      <sheetName val="_________ok___________________3"/>
      <sheetName val="인원투입계획"/>
      <sheetName val="부대공사비"/>
      <sheetName val="투찰내역"/>
      <sheetName val="SCH"/>
      <sheetName val="산#3-2-2"/>
      <sheetName val="약품공급2"/>
      <sheetName val="부관수량집계"/>
      <sheetName val="U-TYPE(1)"/>
      <sheetName val="보도공제면적"/>
      <sheetName val="단재적표"/>
      <sheetName val="YES-T"/>
      <sheetName val="잡비계산"/>
      <sheetName val="중기"/>
      <sheetName val="철거산출근거"/>
      <sheetName val="버스운행안내"/>
      <sheetName val="예방접종계획"/>
      <sheetName val="근태계획서"/>
      <sheetName val="산근1(인건비)"/>
      <sheetName val="신축이음1m당수량"/>
      <sheetName val="경비2내역"/>
      <sheetName val="조정설계비2"/>
      <sheetName val="포장총괄집계표"/>
      <sheetName val="ilch"/>
      <sheetName val="인구"/>
      <sheetName val="단가조사"/>
      <sheetName val="단가산출(T)"/>
      <sheetName val="위치도"/>
      <sheetName val="100만평"/>
      <sheetName val="수정일위대가"/>
      <sheetName val="현금및현금등가물"/>
      <sheetName val="자재단가비교표"/>
      <sheetName val="copy"/>
      <sheetName val="공비대비"/>
      <sheetName val="간지"/>
      <sheetName val="danga"/>
      <sheetName val="내역(1단양수장)"/>
      <sheetName val="주beam"/>
      <sheetName val="역T형교대(말뚝기초)"/>
      <sheetName val="토공집계표"/>
      <sheetName val="마산월령동골조물량변경"/>
      <sheetName val="Sheet4"/>
      <sheetName val="을-ATYPE"/>
      <sheetName val="기본사항"/>
      <sheetName val="환산"/>
      <sheetName val="노무비단가"/>
      <sheetName val="기계설비"/>
      <sheetName val="I一般比"/>
      <sheetName val="건축원가"/>
      <sheetName val="Baby일위대가"/>
      <sheetName val="견적서"/>
      <sheetName val="백암비스타내역"/>
      <sheetName val="인건비 "/>
      <sheetName val="내역서(기계)"/>
      <sheetName val="납부서"/>
      <sheetName val="APT"/>
      <sheetName val="단가산출서(기계)"/>
      <sheetName val="토공(우물통,기타) "/>
      <sheetName val="1호인버트수량"/>
      <sheetName val="기계경비(시간당)"/>
      <sheetName val="램머"/>
      <sheetName val="경산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허용지지력"/>
      <sheetName val="열차단및공급"/>
      <sheetName val="UNDERGROUND"/>
      <sheetName val="E총"/>
      <sheetName val="소방사항"/>
      <sheetName val="일일작업보고"/>
      <sheetName val="기초일위"/>
      <sheetName val="시설일위"/>
      <sheetName val="조명일위"/>
      <sheetName val="금전출납부입력"/>
      <sheetName val="단면(RW1)"/>
      <sheetName val=" 상부공통집계(총괄)"/>
      <sheetName val="용지매수"/>
      <sheetName val="반중력식옹벽3.5"/>
      <sheetName val="간접경상비"/>
      <sheetName val="장비비"/>
      <sheetName val="수량산근(출력X)"/>
      <sheetName val="표준화수량집계표(출력X)"/>
      <sheetName val="품셈총괄(출력X)"/>
      <sheetName val="암거공"/>
      <sheetName val="인건비"/>
      <sheetName val="주관사업"/>
      <sheetName val="6동"/>
      <sheetName val="원가계산서"/>
      <sheetName val="ITEM"/>
      <sheetName val="markup"/>
      <sheetName val="토량산출서"/>
      <sheetName val="설계1내역서"/>
      <sheetName val="시설기별"/>
      <sheetName val="물질수지-음식물__"/>
      <sheetName val="3BL공동구_수량"/>
      <sheetName val="7_산출집계"/>
      <sheetName val="3_단가산출서"/>
      <sheetName val="4_일위산출"/>
      <sheetName val="9_자재단가"/>
      <sheetName val="4_2유효폭의_계산"/>
      <sheetName val="관경결정"/>
      <sheetName val="표준단면수량(출력안함)"/>
      <sheetName val="참조M"/>
      <sheetName val="차수보수량산출"/>
      <sheetName val="수량산출서"/>
      <sheetName val="Sheet13"/>
      <sheetName val="주간(구)"/>
      <sheetName val="식재인부"/>
      <sheetName val="코드표"/>
      <sheetName val="ÄÉÀÌºí½Å¼³"/>
      <sheetName val="감가상각"/>
      <sheetName val="L형옹벽측구"/>
      <sheetName val="기성고내역"/>
      <sheetName val="호표(수)"/>
      <sheetName val="_산근2_"/>
      <sheetName val="_산근5_"/>
      <sheetName val="날개벽(시점좌측)"/>
      <sheetName val="부대공(집계)"/>
      <sheetName val="중기산출근거기초"/>
      <sheetName val="단가조사서"/>
      <sheetName val="6PILE__(돌출)1"/>
      <sheetName val="플랜트_설치"/>
      <sheetName val="1_설계기준"/>
      <sheetName val="단가_및_재료비"/>
      <sheetName val="3__지하차도_물량_집계표"/>
      <sheetName val="토공_total"/>
      <sheetName val="배수내역_(2)"/>
      <sheetName val="라_공사비"/>
      <sheetName val="다_도서인쇄비"/>
      <sheetName val="99_조정금액"/>
      <sheetName val="전체내역_(2)"/>
      <sheetName val="01하반기노임"/>
      <sheetName val="1공구"/>
      <sheetName val="일위대가1"/>
      <sheetName val="현금"/>
      <sheetName val="H PILE수량"/>
      <sheetName val="CHITIET VL-NC"/>
      <sheetName val="DON GIA"/>
      <sheetName val="적정심사"/>
      <sheetName val="전기"/>
      <sheetName val="type-F"/>
      <sheetName val="소상 &quot;1&quot;"/>
      <sheetName val="노임이"/>
      <sheetName val="흄관기초"/>
      <sheetName val="I.설계조건"/>
      <sheetName val="포장공"/>
      <sheetName val="옹벽"/>
      <sheetName val="적용토목"/>
      <sheetName val="소방"/>
      <sheetName val="운반비"/>
      <sheetName val="횡 연장"/>
      <sheetName val="위치조서"/>
      <sheetName val="날개수량1.5"/>
      <sheetName val="공작물조직표(용배수)"/>
      <sheetName val="배수및구조물공1"/>
      <sheetName val="총괄내역"/>
      <sheetName val="강교(당초수량)"/>
      <sheetName val="종단계산"/>
      <sheetName val="말뚝설계"/>
      <sheetName val="지장물조서"/>
      <sheetName val="기본단가표"/>
      <sheetName val="4.장비손료"/>
      <sheetName val="관일"/>
      <sheetName val="내역원본"/>
      <sheetName val="48산출 "/>
      <sheetName val="상하차비용(기계상차)"/>
      <sheetName val="수간보호"/>
      <sheetName val="1.취수장"/>
      <sheetName val="토목내역서"/>
      <sheetName val="거래명세표"/>
      <sheetName val="203"/>
      <sheetName val="PROCES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/>
      <sheetData sheetId="467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 refreshError="1"/>
      <sheetData sheetId="539" refreshError="1"/>
      <sheetData sheetId="540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/>
      <sheetData sheetId="695"/>
      <sheetData sheetId="696"/>
      <sheetData sheetId="697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현장경상비"/>
      <sheetName val="원가"/>
      <sheetName val="갑지(추정)"/>
      <sheetName val="데이타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갑지1"/>
      <sheetName val="식재인부"/>
      <sheetName val="일위대가"/>
      <sheetName val="시멘트"/>
      <sheetName val="견적의뢰"/>
      <sheetName val="샤워실위생"/>
      <sheetName val="현장관리비"/>
      <sheetName val="일위대가표"/>
      <sheetName val="DATE"/>
      <sheetName val="중기사용료"/>
      <sheetName val="작성"/>
      <sheetName val="실행예산-변경분"/>
      <sheetName val="노임이"/>
      <sheetName val="집계표"/>
      <sheetName val="동원인원"/>
      <sheetName val="Total"/>
      <sheetName val="입찰견적보고서"/>
      <sheetName val="금액"/>
      <sheetName val="판매시설"/>
      <sheetName val="평가데이터"/>
      <sheetName val="건축직영"/>
      <sheetName val="협력업체"/>
      <sheetName val="노임단가"/>
      <sheetName val="계DATA"/>
      <sheetName val="실DATA "/>
      <sheetName val="프랜트면허"/>
      <sheetName val="토목주소"/>
      <sheetName val="요율"/>
      <sheetName val="수량집계"/>
      <sheetName val="설계명세서"/>
      <sheetName val="음료실행"/>
      <sheetName val="#REF"/>
      <sheetName val="산업"/>
      <sheetName val=" 갑  지 "/>
      <sheetName val="소비자가"/>
      <sheetName val="내역서(1)"/>
      <sheetName val="개요"/>
      <sheetName val="현장관리"/>
      <sheetName val="예가표"/>
      <sheetName val="지수980731이후"/>
      <sheetName val="내역표지"/>
      <sheetName val="설계서(7)"/>
      <sheetName val="총괄내역서"/>
      <sheetName val="공구"/>
      <sheetName val="조내역"/>
      <sheetName val="코스모공장 (어음)"/>
      <sheetName val="인제내역"/>
      <sheetName val="주식"/>
      <sheetName val="조직도"/>
      <sheetName val="공정표"/>
      <sheetName val="조건"/>
      <sheetName val="실행"/>
      <sheetName val="을"/>
      <sheetName val="총괄"/>
      <sheetName val="GAEYO"/>
      <sheetName val="공문"/>
      <sheetName val="건축내역서"/>
      <sheetName val="갑지"/>
      <sheetName val="실DATA_"/>
      <sheetName val="경산"/>
      <sheetName val="A 견적"/>
      <sheetName val="공사개요"/>
      <sheetName val="참조"/>
      <sheetName val="본실행경비"/>
      <sheetName val="원가계산"/>
      <sheetName val="Sheet1"/>
      <sheetName val="DATA1"/>
      <sheetName val="조명시설"/>
      <sheetName val="내역서"/>
      <sheetName val="값"/>
      <sheetName val="건축공사실행"/>
      <sheetName val="내역"/>
      <sheetName val="계약내역(2)"/>
      <sheetName val="일위대가목록"/>
      <sheetName val="변수값"/>
      <sheetName val="중기상차"/>
      <sheetName val="AS복구"/>
      <sheetName val="중기터파기"/>
      <sheetName val="원가계산서(거목)"/>
      <sheetName val="원가계산서(다숲)"/>
      <sheetName val="원가계산서(법정외주)"/>
      <sheetName val="환경기계공정표 (3)"/>
      <sheetName val="시설물일위"/>
      <sheetName val="가설공사"/>
      <sheetName val="단가결정"/>
      <sheetName val="내역아"/>
      <sheetName val="울타리"/>
      <sheetName val="목차"/>
      <sheetName val="SAM"/>
      <sheetName val="Sheet5"/>
      <sheetName val="재료"/>
      <sheetName val="화전내"/>
      <sheetName val="실행(ALT1)"/>
      <sheetName val="내역서2안"/>
      <sheetName val="FAB별"/>
      <sheetName val="수량산출"/>
      <sheetName val="_갑__지_"/>
      <sheetName val="COVER"/>
      <sheetName val="6PILE  (돌출)"/>
      <sheetName val="구성비"/>
      <sheetName val="인사자료총집계"/>
      <sheetName val="기초단가"/>
      <sheetName val="개산공사비"/>
      <sheetName val="견적"/>
      <sheetName val="수량-양식"/>
      <sheetName val="납부서"/>
      <sheetName val="사급자재"/>
      <sheetName val="SPEC"/>
      <sheetName val="원가계산서"/>
      <sheetName val="Y-WORK"/>
      <sheetName val="기계경비(시간당)"/>
      <sheetName val="램머"/>
      <sheetName val="01"/>
      <sheetName val="아파트"/>
      <sheetName val="관접합및부설"/>
      <sheetName val="단가"/>
      <sheetName val="실행대비"/>
      <sheetName val="금액내역서"/>
      <sheetName val="경영상태"/>
      <sheetName val="기안"/>
      <sheetName val="인건비 "/>
      <sheetName val="EQT-ESTN"/>
      <sheetName val="실행철강하도"/>
      <sheetName val="추정_최근현장"/>
      <sheetName val="리스트_최근현장"/>
      <sheetName val="팩스리스트"/>
      <sheetName val="증감내역서"/>
      <sheetName val="투찰내역서"/>
      <sheetName val="건축"/>
      <sheetName val="Sheet1 (2)"/>
      <sheetName val="총 원가계산"/>
      <sheetName val="factor(건축)"/>
      <sheetName val="산근"/>
      <sheetName val="세금자료"/>
      <sheetName val="을지"/>
      <sheetName val="연돌일위집계"/>
      <sheetName val="전등설비"/>
      <sheetName val="입력데이타"/>
      <sheetName val="원가data"/>
      <sheetName val="단가 (2)"/>
      <sheetName val="CTEMCOST"/>
      <sheetName val="단중표"/>
      <sheetName val="노무비"/>
      <sheetName val="총괄갑 "/>
      <sheetName val="일위"/>
      <sheetName val="제경비율"/>
      <sheetName val="물가대비표"/>
      <sheetName val="시중노임단가"/>
      <sheetName val="물량표"/>
      <sheetName val="카펫타일"/>
      <sheetName val="표지"/>
      <sheetName val="변경내역서"/>
      <sheetName val="11-2.아파트내역"/>
      <sheetName val="F4-F7"/>
      <sheetName val="벽체물량산출서"/>
      <sheetName val="지수"/>
      <sheetName val="---FAB#1업무일지---"/>
      <sheetName val="입찰안"/>
      <sheetName val="식재수량표"/>
      <sheetName val="일위목록"/>
      <sheetName val="SG"/>
      <sheetName val="내역서1999.8최종"/>
      <sheetName val="6호기"/>
      <sheetName val="노무"/>
      <sheetName val="진주방향"/>
      <sheetName val="BID"/>
      <sheetName val="용역비내역-진짜"/>
      <sheetName val="5사남"/>
      <sheetName val="원가계산하도"/>
      <sheetName val="Option"/>
      <sheetName val="001"/>
      <sheetName val="날개벽수량표"/>
      <sheetName val="참고사항"/>
      <sheetName val="근로자자료입력"/>
      <sheetName val="Sheet2"/>
      <sheetName val="노임"/>
      <sheetName val="당정동경상이수"/>
      <sheetName val="당정동공통이수"/>
      <sheetName val="총투입계"/>
      <sheetName val="전기"/>
      <sheetName val="수리결과"/>
      <sheetName val="TYPE-A"/>
      <sheetName val="inter"/>
      <sheetName val="TEST1"/>
      <sheetName val="총괄집계표"/>
      <sheetName val="배명(단가)"/>
      <sheetName val="사진대지"/>
      <sheetName val="견적조건"/>
      <sheetName val="정보"/>
      <sheetName val="기초입력 DATA"/>
      <sheetName val="파일의이용"/>
      <sheetName val="공종목록표"/>
      <sheetName val="국내조달(통합-1)"/>
      <sheetName val="수배전반"/>
      <sheetName val="차액보증"/>
      <sheetName val=" 견적서"/>
      <sheetName val="교통대책내역"/>
      <sheetName val="직재"/>
      <sheetName val="ilch"/>
      <sheetName val="노임단가 (2)"/>
      <sheetName val="건축공사집계"/>
      <sheetName val="1차 내역서"/>
      <sheetName val="공통가설"/>
      <sheetName val="합천내역"/>
      <sheetName val="출입자명단"/>
      <sheetName val="일위산출"/>
      <sheetName val="수목단가"/>
      <sheetName val="시설수량표"/>
      <sheetName val="자재단가"/>
      <sheetName val="C3"/>
      <sheetName val="상호참고자료"/>
      <sheetName val="발주처자료입력"/>
      <sheetName val="회사기본자료"/>
      <sheetName val="하자보증자료"/>
      <sheetName val="기술자관련자료"/>
      <sheetName val="예산서"/>
      <sheetName val="계산서(곡선부)"/>
      <sheetName val="포장재료집계표"/>
      <sheetName val="자재가격조사표"/>
      <sheetName val="건축집계표"/>
      <sheetName val="날개벽(시점좌측)"/>
      <sheetName val="BSD (2)"/>
      <sheetName val="건축내역"/>
      <sheetName val="청천내"/>
      <sheetName val="0"/>
      <sheetName val="플랜트 설치"/>
      <sheetName val="토목공사"/>
      <sheetName val="해평견적"/>
      <sheetName val="자단"/>
      <sheetName val="직접경비"/>
      <sheetName val="직접인건비"/>
      <sheetName val="차수"/>
      <sheetName val="CON'C"/>
      <sheetName val="건축실행"/>
      <sheetName val="설계서"/>
      <sheetName val="업무분장"/>
      <sheetName val="견적갑지"/>
      <sheetName val="물량내역"/>
      <sheetName val="기성"/>
      <sheetName val="FORM-0"/>
      <sheetName val="실행_ALT1_"/>
      <sheetName val="CONCRETE"/>
      <sheetName val="장비경비"/>
      <sheetName val="실행내역"/>
      <sheetName val="PAINT"/>
      <sheetName val="공사_산출"/>
      <sheetName val="철거산출근거"/>
      <sheetName val="FOB발"/>
      <sheetName val="설비공사"/>
      <sheetName val="배수내역"/>
      <sheetName val="중기조종사 단위단가"/>
      <sheetName val="적격심사표"/>
      <sheetName val="pier(각형)"/>
      <sheetName val="새공통"/>
      <sheetName val="계목분류"/>
      <sheetName val="설계서(본관)"/>
      <sheetName val="2000년1차"/>
      <sheetName val="결재판"/>
      <sheetName val="경비"/>
      <sheetName val="내역서01"/>
      <sheetName val="2-1. 경관조명 내역총괄표"/>
      <sheetName val="신.분"/>
      <sheetName val="토공집계"/>
      <sheetName val="배관배선내역"/>
      <sheetName val="설명서 "/>
      <sheetName val="토목"/>
      <sheetName val="역T형교대(말뚝기초)"/>
      <sheetName val="현장별"/>
      <sheetName val="동별집계(비디오폰흑백-&gt;칼라)"/>
      <sheetName val="동별집계"/>
      <sheetName val="세부내역서"/>
      <sheetName val="가설공사내역"/>
      <sheetName val="토공연장"/>
      <sheetName val="자재"/>
      <sheetName val="설계내역"/>
      <sheetName val="2공구산출내역"/>
      <sheetName val="입력"/>
      <sheetName val="설비내역서"/>
      <sheetName val="전기내역서"/>
      <sheetName val="COST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산출"/>
      <sheetName val="참조M"/>
      <sheetName val="일위대가 "/>
      <sheetName val="05-원가계산"/>
      <sheetName val="장비집계"/>
      <sheetName val="말뚝지지력산정"/>
      <sheetName val="예정공정표"/>
      <sheetName val="초기화면"/>
      <sheetName val="관급자재"/>
      <sheetName val="단기차입금"/>
      <sheetName val="Sheet3"/>
      <sheetName val="입력시트"/>
      <sheetName val="구분자"/>
      <sheetName val="단가및재료비"/>
      <sheetName val="1"/>
      <sheetName val="2"/>
      <sheetName val="3"/>
      <sheetName val="4"/>
      <sheetName val="5"/>
      <sheetName val="6"/>
      <sheetName val="용수량(생활용수)"/>
      <sheetName val="기초일위"/>
      <sheetName val="시설일위"/>
      <sheetName val="조명일위"/>
      <sheetName val="정부노임단가"/>
      <sheetName val="소요자재"/>
      <sheetName val="견적율"/>
      <sheetName val="퍼스트"/>
      <sheetName val="Sheet4"/>
      <sheetName val="단가대비표"/>
      <sheetName val="연도별노무비(신)"/>
      <sheetName val="산출서"/>
      <sheetName val="980731"/>
      <sheetName val="3월팀계 "/>
      <sheetName val="집계"/>
      <sheetName val="wall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신_분"/>
      <sheetName val="토목내역"/>
      <sheetName val="전선 및 전선관-자유로"/>
      <sheetName val="관로터파기-자유로"/>
      <sheetName val="공사통보서"/>
      <sheetName val="철콘"/>
      <sheetName val="수량명세서"/>
      <sheetName val="유림골조"/>
      <sheetName val="골조시행"/>
      <sheetName val="경쟁실분"/>
      <sheetName val="설계명세서-2"/>
      <sheetName val="한강운반비"/>
      <sheetName val="간지"/>
      <sheetName val="공사요율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삭제금지단가"/>
      <sheetName val="Customer Databas"/>
      <sheetName val="C1.공사개요"/>
      <sheetName val="실행(1)"/>
      <sheetName val="A1.스케쥴"/>
      <sheetName val="토사(PE)"/>
      <sheetName val="포장복구집계"/>
      <sheetName val="부표총괄"/>
      <sheetName val="AS포장복구 "/>
      <sheetName val="계획금액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단가조사"/>
      <sheetName val="1안98Billing"/>
      <sheetName val="전차선로 물량표"/>
      <sheetName val="G.R300경비"/>
      <sheetName val="중기사용료산출근거"/>
      <sheetName val="단가 및 재료비"/>
      <sheetName val="단가(자재)"/>
      <sheetName val="단가(노임)"/>
      <sheetName val="기초목록"/>
      <sheetName val="우수받이재료집계표"/>
      <sheetName val="터널조도"/>
      <sheetName val="측량요율"/>
      <sheetName val="자재대"/>
      <sheetName val="표준건축비"/>
      <sheetName val="고유코드_설계"/>
      <sheetName val="본선토량운반계산서(1)0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친환경주택"/>
      <sheetName val="코드"/>
      <sheetName val="간접"/>
      <sheetName val="장비사양"/>
      <sheetName val="工완성공사율"/>
      <sheetName val="APT"/>
      <sheetName val="ateCodes_x0000_TimeCodes_x0000_OverrideShor"/>
      <sheetName val="공사내역서"/>
      <sheetName val="수정시산표"/>
      <sheetName val="매출현황"/>
      <sheetName val="등록자료"/>
      <sheetName val="입력정보"/>
      <sheetName val="회사정보"/>
      <sheetName val="제경비"/>
      <sheetName val="실적공사비"/>
      <sheetName val="입력(K0)"/>
      <sheetName val="장비기준"/>
      <sheetName val="재료비"/>
      <sheetName val="환율"/>
      <sheetName val="1-최종안"/>
      <sheetName val="사업분석-분양가결정"/>
      <sheetName val="주공 갑지"/>
      <sheetName val="MAT_N048"/>
      <sheetName val="[내역서(ͭ_x0000_ͭ_x0000__x001c__x0000__x001c__x0000_가표"/>
      <sheetName val="울산시산표"/>
      <sheetName val="DATA 입력란"/>
      <sheetName val="수목표준대가"/>
      <sheetName val="횡배수관"/>
      <sheetName val="설계예산서"/>
      <sheetName val="예산내역서"/>
      <sheetName val="총계"/>
      <sheetName val="내역서 제출"/>
      <sheetName val="연부97-1"/>
      <sheetName val="#3_일위대가목록"/>
      <sheetName val="99년신청"/>
      <sheetName val="투입비분석표"/>
      <sheetName val="자판실행"/>
      <sheetName val="빙장비사양"/>
      <sheetName val="노무비단가"/>
      <sheetName val="Apt내역"/>
      <sheetName val="백암비스타내역"/>
      <sheetName val="토공사"/>
      <sheetName val="경율산정.XLS"/>
      <sheetName val="아파트기별"/>
      <sheetName val="공리일"/>
      <sheetName val="목표세부명세"/>
      <sheetName val="FD"/>
      <sheetName val="LD"/>
      <sheetName val="BLOCK(1)"/>
      <sheetName val="소업1교"/>
      <sheetName val="전익자재"/>
      <sheetName val="매입세율"/>
      <sheetName val="DATA"/>
      <sheetName val="아파트 "/>
      <sheetName val="-치수표(곡선부)"/>
      <sheetName val="견적1"/>
      <sheetName val="우배수"/>
      <sheetName val="계산식"/>
      <sheetName val="2.고용보험료산출근거"/>
      <sheetName val="일위_파일"/>
      <sheetName val="출력"/>
      <sheetName val="4동급수"/>
      <sheetName val="도급"/>
      <sheetName val="COVER-P"/>
      <sheetName val="내역1"/>
      <sheetName val="품셈표"/>
      <sheetName val="최적단면"/>
      <sheetName val="대비"/>
      <sheetName val="현금및현금등가물"/>
      <sheetName val="계정code"/>
      <sheetName val="00000"/>
      <sheetName val="물가시세"/>
      <sheetName val="2003상반기노임기준"/>
      <sheetName val="조도계산서 (도서)"/>
      <sheetName val="VST재료산출"/>
      <sheetName val="노임단가표"/>
      <sheetName val="손익집계(공장별)"/>
      <sheetName val="D"/>
      <sheetName val="[내역서(ͭ?ͭ?_x001c_?_x001c_?가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금회지출"/>
      <sheetName val="9811"/>
      <sheetName val="6동"/>
      <sheetName val="문학간접"/>
      <sheetName val="부하(성남)"/>
      <sheetName val="분석대장"/>
      <sheetName val="base"/>
      <sheetName val="용역비내역_진짜"/>
      <sheetName val="b_balju_cho"/>
      <sheetName val="BTL시설예산 기준표"/>
      <sheetName val="5.학교신설예산 집행(01~08)"/>
      <sheetName val="점검결과(08년 100교 지원)"/>
      <sheetName val="월별수입"/>
      <sheetName val="제안서입력"/>
      <sheetName val="거래처등록"/>
      <sheetName val="참고자료"/>
      <sheetName val="은행코드"/>
      <sheetName val="품셈 "/>
      <sheetName val="방화도료"/>
      <sheetName val="5-1신설물량"/>
      <sheetName val="1.동력공사"/>
      <sheetName val="금융비용"/>
      <sheetName val="XL4Poppy"/>
      <sheetName val="참고"/>
      <sheetName val="BQ(실행)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사업총괄"/>
      <sheetName val="수량3"/>
      <sheetName val="각형맨홀"/>
      <sheetName val="보증종류"/>
      <sheetName val="CC16-내역서"/>
      <sheetName val="21301동"/>
      <sheetName val="5.직원투입현황"/>
      <sheetName val="판가반영"/>
      <sheetName val="방배동내역(리라)"/>
      <sheetName val="부대공사총괄"/>
      <sheetName val="건축공사집계표"/>
      <sheetName val="1안"/>
      <sheetName val="설계조건"/>
      <sheetName val="단가산출2"/>
      <sheetName val="단가산출1"/>
      <sheetName val="공사내역"/>
      <sheetName val="안정계산"/>
      <sheetName val="단면검토"/>
      <sheetName val="당초"/>
      <sheetName val="관련부서"/>
      <sheetName val="산출근거-배전"/>
      <sheetName val="9-1차이내역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단가_및_재료비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EQUIP LIST"/>
      <sheetName val="수지표"/>
      <sheetName val="셀명"/>
      <sheetName val="교각1"/>
      <sheetName val="ateCodes"/>
      <sheetName val="전체내역 (2)"/>
      <sheetName val="노임(1차)"/>
      <sheetName val="패널"/>
      <sheetName val="내역- CCTV"/>
      <sheetName val="예정공정표 "/>
      <sheetName val="일위대가목차"/>
      <sheetName val="AHU집계"/>
      <sheetName val="공조기휀"/>
      <sheetName val="공조기"/>
      <sheetName val="가도공"/>
      <sheetName val="시행후면적"/>
      <sheetName val="수지예산"/>
      <sheetName val="일위대가(계측기설치)"/>
      <sheetName val="6-1. 관개량조서"/>
      <sheetName val="본부소개"/>
      <sheetName val="장문교(대전)"/>
      <sheetName val="연결임시"/>
      <sheetName val="손익분석"/>
      <sheetName val="&quot;"/>
      <sheetName val="교각계산"/>
      <sheetName val="[내역서(ͭ"/>
      <sheetName val="설계가"/>
      <sheetName val="신축(단위)"/>
      <sheetName val="간선계산"/>
      <sheetName val="낙찰표"/>
      <sheetName val="산출근거"/>
      <sheetName val="기본항목 입력"/>
      <sheetName val="야장종합"/>
      <sheetName val="공사요율산출표"/>
      <sheetName val="기본단가표"/>
      <sheetName val="사통"/>
      <sheetName val="database"/>
      <sheetName val="ateCodes?TimeCodes?OverrideShor"/>
      <sheetName val="회선별대책안(한전)"/>
      <sheetName val="기계경비"/>
      <sheetName val="자재단가비교표"/>
      <sheetName val="Macro(전선)"/>
      <sheetName val="수량산출서"/>
      <sheetName val="산출1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골막이(야매)"/>
      <sheetName val="J형측구단위수량"/>
      <sheetName val="일일작업현황"/>
      <sheetName val="부하계산서"/>
      <sheetName val="관람석제출"/>
      <sheetName val="양식3"/>
      <sheetName val="영동(D)"/>
      <sheetName val="총괄변경내역서"/>
      <sheetName val="실행내역서 "/>
      <sheetName val="수안보-MBR1"/>
      <sheetName val="단가(1)"/>
      <sheetName val="소방"/>
      <sheetName val="중동공구"/>
      <sheetName val="우각부보강"/>
      <sheetName val="견적단가"/>
      <sheetName val="수량산출(음암)"/>
      <sheetName val="비탈면보호공수량산출"/>
      <sheetName val="양촌면도평리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물류최종8월7"/>
      <sheetName val="인수공"/>
      <sheetName val="Raw Data"/>
      <sheetName val="고가수조"/>
      <sheetName val="페이지"/>
      <sheetName val="XREF"/>
      <sheetName val="금전출납"/>
      <sheetName val="직영명부"/>
      <sheetName val="증감대비"/>
      <sheetName val="FB25JN"/>
      <sheetName val="설비(제출)"/>
      <sheetName val="7.기-검-보.100"/>
      <sheetName val="입력자료"/>
      <sheetName val="원본"/>
      <sheetName val="하수급견적대비"/>
      <sheetName val="관급자재대"/>
      <sheetName val="인건비"/>
      <sheetName val="신표지1"/>
      <sheetName val="업무량"/>
      <sheetName val="설계기준"/>
      <sheetName val="골조(1)"/>
      <sheetName val="골조(3)"/>
      <sheetName val="마감(1)"/>
      <sheetName val="200"/>
      <sheetName val="데리네이타현황"/>
      <sheetName val="1.설계조건"/>
      <sheetName val="산출내역서집계표"/>
      <sheetName val="절감계산"/>
      <sheetName val="찍기"/>
      <sheetName val="수선비MATRIX"/>
      <sheetName val="차량소요량-년간주행거리"/>
      <sheetName val="수목데이타"/>
      <sheetName val="투자비"/>
      <sheetName val="조성원가DATA"/>
      <sheetName val="사업비"/>
      <sheetName val="토목검측서"/>
      <sheetName val="45,46"/>
      <sheetName val="기초자료입력"/>
      <sheetName val="원"/>
      <sheetName val="8.PILE  (돌출)"/>
      <sheetName val="한일양산"/>
      <sheetName val="S0"/>
      <sheetName val="2.대외공문"/>
      <sheetName val="고정자산"/>
      <sheetName val="매출원가추정"/>
      <sheetName val="매출추정"/>
      <sheetName val="총괄표"/>
      <sheetName val="ABUT수량-A1"/>
      <sheetName val="HISTORICAL"/>
      <sheetName val="FORECASTING"/>
      <sheetName val="설계예시"/>
      <sheetName val="총괄BOQ"/>
      <sheetName val="EP0618"/>
      <sheetName val="울산자동제어"/>
      <sheetName val="nys"/>
      <sheetName val="연령별자료"/>
      <sheetName val="공사원가계산서 "/>
      <sheetName val="단가산출서"/>
      <sheetName val="부대경비산출서"/>
      <sheetName val="계정과목"/>
      <sheetName val="옹벽수량집계표"/>
      <sheetName val="매출"/>
      <sheetName val="INDEX"/>
      <sheetName val="물량내역서"/>
      <sheetName val="98수문일위"/>
      <sheetName val="_내역서(ͭ"/>
      <sheetName val="현장청취복명서"/>
      <sheetName val="단가산출서(기계)"/>
      <sheetName val="견적내역서"/>
      <sheetName val="예총"/>
      <sheetName val="용수지선토적"/>
      <sheetName val="도로토적"/>
      <sheetName val="산출집계"/>
      <sheetName val="1. 조명내역서(조명설치)"/>
      <sheetName val="2. 조명내역서(조명자재)"/>
      <sheetName val="일위대가집계표"/>
      <sheetName val="_내역서(ͭ_ͭ__x001c___x001c__가표"/>
      <sheetName val="1,2공구원가계산서"/>
      <sheetName val="1공구산출내역서"/>
      <sheetName val="노임자재단가"/>
      <sheetName val="드롭다운목록"/>
      <sheetName val="공종단가"/>
      <sheetName val="99노임단가"/>
      <sheetName val="부대내역"/>
      <sheetName val="수로BOX"/>
      <sheetName val="입찰보고"/>
      <sheetName val="공사비대비"/>
      <sheetName val="정비손익"/>
      <sheetName val="03전반노무비"/>
      <sheetName val="식재"/>
      <sheetName val="시설물"/>
      <sheetName val="식재출력용"/>
      <sheetName val="유지관리"/>
      <sheetName val="예산대비"/>
      <sheetName val="도장면"/>
      <sheetName val="Macro1"/>
      <sheetName val="2000전체분"/>
      <sheetName val="1차물량(ABOUT)"/>
      <sheetName val="신천교(음성)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본사인상전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참고)BTL시설예산 기준표"/>
      <sheetName val="경기"/>
      <sheetName val="원형1호맨홀토공수량"/>
      <sheetName val="일위-1"/>
      <sheetName val="일위-2"/>
      <sheetName val="일위-3"/>
      <sheetName val="일위-4"/>
      <sheetName val="일위-5"/>
      <sheetName val="관부설공집계표"/>
      <sheetName val="BOJUNGGM"/>
      <sheetName val="6.1.일위대가"/>
      <sheetName val="VXXXXX"/>
      <sheetName val="효성CB 1P기초"/>
      <sheetName val="결재갑지"/>
      <sheetName val="입력단가"/>
      <sheetName val="96보완계획7.12"/>
      <sheetName val="산출2-기기동력"/>
      <sheetName val="성명순"/>
      <sheetName val="철골,판넬"/>
      <sheetName val="COPING"/>
      <sheetName val="인부노임"/>
      <sheetName val="3희질산"/>
      <sheetName val="MOTOR"/>
      <sheetName val="공사비"/>
      <sheetName val="공통부대"/>
      <sheetName val="설계변경총괄표(계산식)"/>
      <sheetName val="기술자자료입력"/>
      <sheetName val="건축설비"/>
      <sheetName val="검토"/>
      <sheetName val="각사별공사비분개 "/>
      <sheetName val="GT 1050x650"/>
      <sheetName val="연동내역"/>
      <sheetName val="세부내역"/>
      <sheetName val="개별직종노임단가(2005.1)"/>
      <sheetName val="총괄 내역서"/>
      <sheetName val="마스터"/>
      <sheetName val="2.토목공사"/>
      <sheetName val="사  업  비  수  지  예  산  서"/>
      <sheetName val="장비"/>
      <sheetName val="설비원가"/>
      <sheetName val="4.고용보험"/>
      <sheetName val="3.고용보험료산출근거"/>
      <sheetName val="CHECKLIST"/>
      <sheetName val="PIPE"/>
      <sheetName val="충주"/>
      <sheetName val="공사비산출내역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SCHEDULE"/>
      <sheetName val="식재일위대가"/>
      <sheetName val="우수"/>
      <sheetName val="견적서"/>
      <sheetName val="Customer_Databa袸"/>
      <sheetName val="인부노임단가"/>
      <sheetName val="고시단가"/>
      <sheetName val="계정과목분류"/>
      <sheetName val="0.0ControlSheet"/>
      <sheetName val="04년부품"/>
      <sheetName val="FACTOR"/>
      <sheetName val="DD_raw"/>
      <sheetName val="NW_raw"/>
      <sheetName val="당월 인력"/>
      <sheetName val="자료입력"/>
      <sheetName val="96.12"/>
      <sheetName val="건축원가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단가표"/>
      <sheetName val="단가적용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노임,재료비"/>
      <sheetName val="사업성분석"/>
      <sheetName val="동해title"/>
      <sheetName val="전체공내역서"/>
      <sheetName val="98지급계획"/>
      <sheetName val="연습장소"/>
      <sheetName val="내역(영일)"/>
      <sheetName val="설산1.나"/>
      <sheetName val="본사S"/>
      <sheetName val="신청서"/>
      <sheetName val="약품공급2"/>
      <sheetName val="단가산출"/>
      <sheetName val="개인별조서"/>
      <sheetName val="단가일람 (2)"/>
      <sheetName val="단면가정"/>
      <sheetName val="자재코드"/>
      <sheetName val="Table"/>
      <sheetName val="기초입력"/>
      <sheetName val="사업ﾈƩ"/>
      <sheetName val="예산서 "/>
      <sheetName val="수Å_x0000_"/>
      <sheetName val="수뢹_xdd4d_"/>
      <sheetName val="일산실행내역"/>
      <sheetName val="AILC004"/>
      <sheetName val="소상 &quot;1&quot;"/>
      <sheetName val="재집"/>
      <sheetName val="계수시트"/>
      <sheetName val="A2"/>
      <sheetName val="건축개요"/>
      <sheetName val="1단지구내"/>
      <sheetName val="1단지주차장전등"/>
      <sheetName val="Man Hole"/>
      <sheetName val="양수장(기계)"/>
      <sheetName val="대로근거"/>
      <sheetName val="중로근거"/>
      <sheetName val="TOTAL_BOQ"/>
      <sheetName val="집계표_정리_"/>
      <sheetName val="220 (2)"/>
      <sheetName val="단가비교표(전기)"/>
      <sheetName val="품셈"/>
      <sheetName val="ateCodes_TimeCodes_OverrideShor"/>
      <sheetName val="DHEQSUPT"/>
      <sheetName val="BATCH"/>
      <sheetName val="건축집계합계"/>
      <sheetName val="건축집계표이수"/>
      <sheetName val="스케즐"/>
      <sheetName val="PI"/>
      <sheetName val="도실집(내역)-전기외주"/>
      <sheetName val="본사공가현황"/>
      <sheetName val="건축내역(동해조인)"/>
      <sheetName val="물량표S"/>
      <sheetName val="기자재비"/>
      <sheetName val="L형옹벽"/>
      <sheetName val="1차배부(JB포함)"/>
      <sheetName val="Tool"/>
      <sheetName val="그림"/>
      <sheetName val="Quantity"/>
      <sheetName val="De bai"/>
      <sheetName val="125x125"/>
      <sheetName val="07기준"/>
      <sheetName val="동문건설"/>
      <sheetName val="대전-교대(A1-A2)"/>
      <sheetName val="입력란"/>
      <sheetName val="97노임단가"/>
      <sheetName val="영동(D젅"/>
      <sheetName val="[내역서(ͭ_x0000_ͭ_x0000__x001c__x0"/>
      <sheetName val="ateCodes_x0000_TimeCodes_x0000_"/>
      <sheetName val="2.원가및인원현황집계"/>
      <sheetName val="손익"/>
      <sheetName val="견蒸8蓼"/>
      <sheetName val="1차_내역서1"/>
      <sheetName val="_견적서1"/>
      <sheetName val="플랜트_설치1"/>
      <sheetName val="기초입력_DATA1"/>
      <sheetName val="노임단가_(2)1"/>
      <sheetName val="설명서_1"/>
      <sheetName val="BSD_(2)1"/>
      <sheetName val="2-1__경관조명_내역총괄표1"/>
      <sheetName val="중기조종사_단위단가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아파트_내역1"/>
      <sheetName val="1_동력공사"/>
      <sheetName val="내역-_CCTV"/>
      <sheetName val="조도계산서_(도서)"/>
      <sheetName val="품셈_"/>
      <sheetName val="실행내역서_"/>
      <sheetName val="6-1__관개량조서"/>
      <sheetName val="5_직원투입현황"/>
      <sheetName val="Sch9"/>
      <sheetName val="설계_x0000_"/>
      <sheetName val="5.학교신설예산 쎸⬅/_x0000_瀀þ_x0000__x0000_밀"/>
      <sheetName val="5.학교신설예산 Ⴘ_x0000_퀀诋쌆蠅/_x0000_᠀"/>
      <sheetName val="정공공사"/>
      <sheetName val="일위대가(가설)"/>
      <sheetName val="제목"/>
      <sheetName val="(A)내역서"/>
      <sheetName val="JUCK"/>
      <sheetName val="물가자료"/>
      <sheetName val="수로교총재료집계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자재 집계표"/>
      <sheetName val="부가세별도"/>
      <sheetName val="업체자료"/>
      <sheetName val="토적계산서"/>
      <sheetName val="공사명입력"/>
      <sheetName val="업무처리전"/>
      <sheetName val="공내역"/>
      <sheetName val="골조"/>
      <sheetName val="조경내역"/>
      <sheetName val="문10"/>
      <sheetName val="주요항목별"/>
      <sheetName val="관련자료입력"/>
      <sheetName val="뚝토공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전선_및_전선관-자유로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재료비집계표"/>
      <sheetName val="원가계산서 "/>
      <sheetName val="건축공사"/>
      <sheetName val="전력구구조물산근"/>
      <sheetName val="본공사"/>
      <sheetName val="JUCKEYK"/>
      <sheetName val="2000노임기준"/>
      <sheetName val="A__x0010__x0000_"/>
      <sheetName val="갑"/>
      <sheetName val="경영"/>
      <sheetName val="98년"/>
      <sheetName val="실적"/>
      <sheetName val="2_대외공문"/>
      <sheetName val="EQUIP_LIST"/>
      <sheetName val="전체내역_(2)"/>
      <sheetName val="7_기-검-보_100"/>
      <sheetName val="Raw_Data"/>
      <sheetName val="예정공정표_"/>
      <sheetName val="우수받이"/>
      <sheetName val="공통가설내역서  (당사)"/>
      <sheetName val="EXPENSE"/>
      <sheetName val="99선급비용"/>
      <sheetName val="정의"/>
      <sheetName val="Sheet㙸˯㦀ȼ_xda1b_!"/>
      <sheetName val="단가_(2\_x0000_"/>
      <sheetName val="단가_(2\栀"/>
      <sheetName val="환경기계공정표_(3)"/>
      <sheetName val="11-2_아파_x0000__x0000_Ԁ_x0000_"/>
      <sheetName val="현장관리비 산출내역"/>
      <sheetName val="_내역서(ͭ_x005f_x0000_ͭ_x005f_x0000__x005f_x001c__x0"/>
      <sheetName val="_내역서(ͭ_ͭ__x005f_x001c___x005f_x001c__가표"/>
      <sheetName val="노임단가(2010.상)"/>
      <sheetName val="은행"/>
      <sheetName val="BM"/>
      <sheetName val="시행결의을"/>
      <sheetName val="단가_및_렀侫ԯ"/>
      <sheetName val="단가_및_밀⪙Ѐ"/>
      <sheetName val="단가_및_렀풫ԯ"/>
      <sheetName val="단가_및_가ᦘ"/>
      <sheetName val="단가_및_䰀ẗ鐀"/>
      <sheetName val="단가_및_렀纫ԯ"/>
      <sheetName val="사렀趫ԯ"/>
      <sheetName val="사렀㾫ԯ"/>
      <sheetName val="사업총렀"/>
      <sheetName val="단가_및_렀랫ԯ"/>
      <sheetName val="사렀஫԰"/>
      <sheetName val="PL단가산정"/>
      <sheetName val="그림2"/>
      <sheetName val="품셈총괄표"/>
      <sheetName val="환경기계공정표_(3)´"/>
      <sheetName val="분수장비시설수량"/>
      <sheetName val="PMC"/>
      <sheetName val="화순 대리-다지리실행내역"/>
      <sheetName val="선급금有(현금지출)"/>
      <sheetName val="공사"/>
      <sheetName val="토목내역서 (도급단가)"/>
      <sheetName val="덤프트럭계수"/>
      <sheetName val="상세"/>
      <sheetName val="기초자료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ANX3A11"/>
      <sheetName val="Bang chiet tinh TBA"/>
      <sheetName val="Tcd"/>
      <sheetName val="DTCT"/>
      <sheetName val="gvl"/>
      <sheetName val="Cash2"/>
      <sheetName val="Z"/>
      <sheetName val="Macro(전기)"/>
      <sheetName val="_내역서(ͭ_x005f_x005f_x005f_x0000_ͭ_x005f_x005f_x000"/>
      <sheetName val="ateCodes_x005f_x005f_x005f_x0000_TimeCodes_"/>
      <sheetName val="_내역서(ͭ_ͭ__x005f_x005f_x005f_x001c___x005f_x005f_x"/>
      <sheetName val="의왕실행"/>
      <sheetName val="단가_및_재료_xdab0_"/>
      <sheetName val="단가_및_재료讀"/>
      <sheetName val="심사공종"/>
      <sheetName val="회계코드"/>
      <sheetName val="공사코드"/>
      <sheetName val="관리부"/>
      <sheetName val="정산"/>
      <sheetName val="청구분"/>
      <sheetName val="총무부"/>
      <sheetName val="INSTR"/>
      <sheetName val="안전장치"/>
      <sheetName val="임시정보시트"/>
      <sheetName val="기본사양입력"/>
      <sheetName val="_내역서(ͭ_x0000_ͭ_x0000__x001c__x0"/>
      <sheetName val="수_x0000_"/>
      <sheetName val="원보"/>
      <sheetName val="토목내역서"/>
      <sheetName val="기계내역서"/>
      <sheetName val="실DATA_4"/>
      <sheetName val="총괄갑_3"/>
      <sheetName val="_갑__지_4"/>
      <sheetName val="코스모공장_(어음)3"/>
      <sheetName val="A_견적3"/>
      <sheetName val="환경기계공정표_(3)3"/>
      <sheetName val="Sheet1_(2)3"/>
      <sheetName val="총_원가계산3"/>
      <sheetName val="단가_(2)3"/>
      <sheetName val="내역서1999_8최종3"/>
      <sheetName val="6PILE__(돌출)3"/>
      <sheetName val="11-2_아파트내역3"/>
      <sheetName val="_견적서2"/>
      <sheetName val="1차_내역서2"/>
      <sheetName val="기초입력_DATA2"/>
      <sheetName val="노임단가_(2)2"/>
      <sheetName val="인건비_2"/>
      <sheetName val="플랜트_설치2"/>
      <sheetName val="BSD_(2)2"/>
      <sheetName val="2-1__경관조명_내역총괄표2"/>
      <sheetName val="신_분2"/>
      <sheetName val="일위대가_2"/>
      <sheetName val="중기조종사_단위단가2"/>
      <sheetName val="설명서_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전선_및_전선관-자유로2"/>
      <sheetName val="3월팀계_2"/>
      <sheetName val="단가_및_재료비2"/>
      <sheetName val="C1_공사개요2"/>
      <sheetName val="A1_스케쥴2"/>
      <sheetName val="AS포장복구_2"/>
      <sheetName val="G_R300경비2"/>
      <sheetName val="주공_갑지2"/>
      <sheetName val="아파트_내역2"/>
      <sheetName val="Customer_Databas2"/>
      <sheetName val="2_고용보험료산출근거1"/>
      <sheetName val="경율산정_XLS1"/>
      <sheetName val="DATA_입력란2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내역서_제출1"/>
      <sheetName val="BTL시설예산_기준표1"/>
      <sheetName val="5_학교신설예산_집행(01~08)1"/>
      <sheetName val="점검결과(08년_100교_지원)1"/>
      <sheetName val="전차선로_물량표1"/>
      <sheetName val="아파트_1"/>
      <sheetName val="조도계산서_(도서)1"/>
      <sheetName val="내역-_CCTV1"/>
      <sheetName val="1_설계조건"/>
      <sheetName val="기본항목_입력"/>
      <sheetName val="8_PILE__(돌출)"/>
      <sheetName val="공사원가계산서_"/>
      <sheetName val="표지_(3)"/>
      <sheetName val="원가계산서_(2)"/>
      <sheetName val="산출_근거1"/>
      <sheetName val="총괄_내역서"/>
      <sheetName val="1__조명내역서(조명설치)"/>
      <sheetName val="2__조명내역서(조명자재)"/>
      <sheetName val="_내역서(ͭ_ͭ___가표"/>
      <sheetName val="GT_1050x650"/>
      <sheetName val="참고)BTL시설예산_기준표"/>
      <sheetName val="개별직종노임단가(2005_1)"/>
      <sheetName val="2_토목공사"/>
      <sheetName val="각사별공사비분개_"/>
      <sheetName val="4_고용보험"/>
      <sheetName val="3_고용보험료산출근거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단가일람_(2)"/>
      <sheetName val="사__업__비__수__지__예__산__서"/>
      <sheetName val="Man_Hole"/>
      <sheetName val="220_(2)"/>
      <sheetName val="96_12"/>
      <sheetName val="당월_인력"/>
      <sheetName val="소상_&quot;1&quot;"/>
      <sheetName val="설산1_나"/>
      <sheetName val="표지_"/>
      <sheetName val="지번별_묘묙소요내역"/>
      <sheetName val="총괄_설계내역서"/>
      <sheetName val="0_0ControlSheet"/>
      <sheetName val="[내역서(ͭͭ_x0"/>
      <sheetName val="De_bai"/>
      <sheetName val="2_원가및인원현황집계"/>
      <sheetName val="수뢹"/>
      <sheetName val="예산서_"/>
      <sheetName val="노임단가(2010_상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화순_대리-다지리실행내역"/>
      <sheetName val="6_1_일위대가"/>
      <sheetName val="효성CB_1P기초"/>
      <sheetName val="토목내역서_(도급단가)"/>
      <sheetName val="5_학교신설예산_쎸⬅/瀀þ밀"/>
      <sheetName val="공통가설내역서__(당사)"/>
      <sheetName val="기계경비일람"/>
      <sheetName val="設計条件"/>
      <sheetName val="사가⺘"/>
      <sheetName val="문2공10일위대가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케이블트레이"/>
      <sheetName val="간접비"/>
      <sheetName val="30집계표"/>
      <sheetName val="사䀀啣1"/>
      <sheetName val="기초"/>
      <sheetName val="원가계산서_"/>
      <sheetName val="고객사 관리 코드"/>
      <sheetName val="예가대비"/>
      <sheetName val="요약"/>
      <sheetName val="노면표시1"/>
      <sheetName val="제경비산출서"/>
      <sheetName val="HX"/>
      <sheetName val="[내역서(1).xls]5.학교신설예산 쎸⬅/_x0000_瀀þ_x0000__x0000_밀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목록"/>
      <sheetName val="일정계획"/>
      <sheetName val="Setup"/>
      <sheetName val="T13(P68~72,78)"/>
      <sheetName val="7.경제성결과"/>
      <sheetName val="환경기계공정표_(3)E"/>
      <sheetName val="계측-Tray"/>
      <sheetName val="CCTV 수량(배관-송수가압장)"/>
      <sheetName val="노무비 근거"/>
      <sheetName val="BUR"/>
      <sheetName val="Finishes code"/>
      <sheetName val="ironmongery"/>
      <sheetName val="CC-Breakdown"/>
      <sheetName val="직접경비산출근거"/>
      <sheetName val="특수선일위대가"/>
      <sheetName val="방배동내역 (총괄)"/>
      <sheetName val="마감사양"/>
      <sheetName val="단가_및邰㡗_xdc00_㡗"/>
      <sheetName val="토공계산서(부체도로)"/>
      <sheetName val="2013노임단가"/>
      <sheetName val="내역금액적용"/>
      <sheetName val="신규일위"/>
      <sheetName val="6공구(당초)"/>
      <sheetName val="범례표"/>
      <sheetName val=""/>
      <sheetName val="신축(단위_x0000_"/>
      <sheetName val="1승인신청서"/>
      <sheetName val="costing_CV"/>
      <sheetName val="Spec1"/>
      <sheetName val="w't table"/>
      <sheetName val="VS배관내역서"/>
      <sheetName val="③知识"/>
      <sheetName val="신축(_x0000__x0000__x0005_"/>
      <sheetName val="사_x0000__x0000_Ԁ"/>
      <sheetName val="은행코ᇇ"/>
      <sheetName val="교량공"/>
      <sheetName val="중동볨ᇭ"/>
      <sheetName val="LEGEND"/>
      <sheetName val="VIN_Index"/>
      <sheetName val="Khoi luong"/>
      <sheetName val="VCV-BE-TONG"/>
      <sheetName val="chiettinh"/>
      <sheetName val="_내역서(ͭ?ͭ?_x001c__x0"/>
      <sheetName val="ateCodes?TimeCodes?"/>
      <sheetName val="_내역서(ͭͭ가표"/>
      <sheetName val="Section"/>
      <sheetName val="Sum"/>
      <sheetName val="Gia vat tu"/>
      <sheetName val="KL"/>
      <sheetName val="TTDZ22"/>
      <sheetName val="KH-Q1,Q2,01"/>
      <sheetName val="인건비(10)"/>
      <sheetName val="화성태안9공구내역(실행)"/>
      <sheetName val="공사비 내역 (가)"/>
      <sheetName val="달력"/>
      <sheetName val="ประมาณการประตูหน้าต่าง "/>
      <sheetName val="schedule "/>
      <sheetName val="SITE OFFICE"/>
      <sheetName val="Front"/>
      <sheetName val="암센터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회선별대책안_x0000__x0000__x0000__x0001_"/>
      <sheetName val="총급여"/>
      <sheetName val="삼영지급"/>
      <sheetName val="수당"/>
      <sheetName val="노무비대장기본"/>
      <sheetName val="역T형교대(PILE기초)"/>
      <sheetName val="전선_및_전선관-_x0000__x0000__x0005_"/>
      <sheetName val="BOQ-VN"/>
      <sheetName val="ESTI."/>
      <sheetName val="DI-ESTI"/>
      <sheetName val="D_MUC"/>
      <sheetName val="Scheme B Estimate "/>
      <sheetName val="Breakdown (B)"/>
      <sheetName val="대비표(토공1안)"/>
      <sheetName val="설명서硅"/>
      <sheetName val="설명서E"/>
      <sheetName val="[내역서(1).xls]5.학교신설예산 Ⴘ_x0000_퀀诋쌆蠅/_x0000_᠀"/>
      <sheetName val="AS포장복_x0000__x0000_"/>
      <sheetName val="아파트_⃖휬"/>
      <sheetName val="아파트_烖"/>
      <sheetName val="아파트_壖"/>
      <sheetName val="아파트_Ö_x0000_"/>
      <sheetName val="2000,9월 일위"/>
      <sheetName val="공통단가"/>
      <sheetName val="코드표"/>
      <sheetName val="단가일람"/>
      <sheetName val="조경일람"/>
      <sheetName val="운반비"/>
      <sheetName val="기타자료"/>
      <sheetName val="별표총괄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A_"/>
      <sheetName val="5_학교신설예산_Ⴘ퀀诋쌆蠅/᠀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현장관리비_산출내역"/>
      <sheetName val="공통가설내역서__(당사)1"/>
      <sheetName val="화순_대리-다지리실행내역1"/>
      <sheetName val="_내역서(ͭͭ_x0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Finishes_code"/>
      <sheetName val="96보완계획7_12"/>
      <sheetName val="HD_1-4_세부공종별,업체별_내역(L4)"/>
      <sheetName val="2F_회의실견적(5_14_일대)"/>
      <sheetName val="고객사_관리_코드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신축(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ateCodes_TimeCodes_OverrideSh_3"/>
      <sheetName val="ateCodes_TimeCodes_OverrideSh_2"/>
      <sheetName val="경비계획(전체)"/>
      <sheetName val="97(US,EP,PCT,KR)"/>
      <sheetName val="수정하지마세요"/>
      <sheetName val="전선_및_전선관-壆⿶"/>
      <sheetName val="A__x0010_"/>
      <sheetName val="5.학교신설예산 쎸⬅/"/>
      <sheetName val="5.학교신설예산 Ⴘ"/>
      <sheetName val="11-2_아파"/>
      <sheetName val="FRP PIPING 일위대가"/>
      <sheetName val="사_x0000__x0000__x0000_"/>
      <sheetName val="방배동내역(_x0000__x0000_"/>
      <sheetName val="포장물량집계"/>
      <sheetName val="laroux"/>
      <sheetName val="재무가정"/>
      <sheetName val="거래罈.羌"/>
      <sheetName val="[내역서(׃"/>
      <sheetName val="부대집계"/>
      <sheetName val="관경별내역서"/>
      <sheetName val="H-PILE수량집계"/>
      <sheetName val="06 일위대가목록"/>
      <sheetName val="단면"/>
      <sheetName val="말고개터널조명전압강하"/>
      <sheetName val="환경기계공정표_(3_x0000__x0000_"/>
      <sheetName val="환경기계공정표_(3)_x0012_"/>
      <sheetName val="환경기계공정표__x0005__x0000__x0000_"/>
      <sheetName val="총괄(데倀辍즳"/>
      <sheetName val="총괄(데뀀连즳"/>
      <sheetName val="총괄(데뀀ﾒ犺"/>
      <sheetName val="총괄(데䀀﷥䰗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기본1"/>
      <sheetName val="수정일위대가"/>
      <sheetName val="인건비예산(정규직)"/>
      <sheetName val="인건비예산(용역)"/>
      <sheetName val="Don gia chi tiet"/>
      <sheetName val="phuluc1"/>
      <sheetName val="tong du toan"/>
      <sheetName val="기본단가"/>
      <sheetName val="1.변경범위"/>
      <sheetName val="XL4Po夂囿 "/>
      <sheetName val="맨홀기준"/>
      <sheetName val="국공유지"/>
      <sheetName val="[내역서(1).xls]5.학교신설예산 쎸⬅/"/>
      <sheetName val="의뢰서"/>
      <sheetName val="사업총쌈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THU T6"/>
      <sheetName val="Thu chi T04"/>
      <sheetName val="SLTH"/>
      <sheetName val="전선_및_전선관-罘º헾"/>
      <sheetName val="전기일위대가"/>
      <sheetName val="퇴직금(울산천상)"/>
      <sheetName val="환경기계공정표__x0005_"/>
      <sheetName val="전선_및_전선관-"/>
      <sheetName val="[내역서(1).xls]5.학교신설예산 Ⴘ"/>
      <sheetName val="단위단가"/>
      <sheetName val="공사설명서"/>
      <sheetName val="일위(시설)"/>
      <sheetName val="1호인버트수량"/>
      <sheetName val="공급기자재조서 (2)"/>
      <sheetName val="산출(동해선 본선)"/>
      <sheetName val="집계(동해본선) "/>
      <sheetName val="산출(동해역통신)"/>
      <sheetName val="역집계(동해역통신)"/>
      <sheetName val="내역전기"/>
      <sheetName val="교각_x0000_"/>
      <sheetName val="하도정산계약분"/>
      <sheetName val="내역(원안-대안)"/>
      <sheetName val="직원관련자료"/>
      <sheetName val="경제지표"/>
      <sheetName val="영업소실적"/>
      <sheetName val="공종집계"/>
      <sheetName val="DIV2"/>
      <sheetName val="ateCఀ_x0002_저殑"/>
      <sheetName val="[내역서(ͭ_x0000__x0000_Ԁ"/>
      <sheetName val="기준"/>
      <sheetName val="변동인원"/>
      <sheetName val="PEDESB"/>
      <sheetName val="수뢹?"/>
      <sheetName val="Sheet㙸˯㦀ȼ?"/>
      <sheetName val="_내역서(ͭ_x005f_x0000_ͭ_x005f_x005f_x000"/>
      <sheetName val="_내역서(ͭ_ͭ__x005f_x001c___x005f_x005f_x"/>
      <sheetName val="포장집계"/>
      <sheetName val="포장연장"/>
      <sheetName val="1.암사대교 산출"/>
      <sheetName val="마산방향"/>
      <sheetName val="TKCK"/>
      <sheetName val="PL Vua"/>
      <sheetName val="ateCodes?TimeCodes?Overrid_x0000__x0000__x0005__x0000_钀"/>
      <sheetName val="6PILE脂鎙堀1_x0013__x0000__x0000_"/>
      <sheetName val="계장 품셈표"/>
      <sheetName val="전선관"/>
      <sheetName val="A_견_x0000__x0000_"/>
      <sheetName val="Formula"/>
      <sheetName val="배수통관(좌)"/>
      <sheetName val="HARGA MATERIAL"/>
      <sheetName val="c &amp; g rhs"/>
      <sheetName val="2000제조1"/>
      <sheetName val="집연95"/>
      <sheetName val="POL6차-PIPING"/>
      <sheetName val="[내역서(ͭ_x005f_x005f_x005f_x0000_ͭ_x005f_x005f_x000"/>
      <sheetName val="[내역서(ͭ?ͭ?_x005f_x005f_x005f_x001c_?_x005f_x005f_x"/>
      <sheetName val="_내역서(ͭ_x005f_x005f_x005f_x005f_x005f_x005f_x005f_x0000_"/>
      <sheetName val="ateCodes_x005f_x005f_x005f_x005f_x005f_x005f_x000"/>
      <sheetName val="_내역서(ͭ_ͭ__x005f_x005f_x005f_x005f_x005f_x005f_x00"/>
      <sheetName val="2016상반기노임단가"/>
      <sheetName val="간지1"/>
      <sheetName val="1.사유서"/>
      <sheetName val="간지2"/>
      <sheetName val="간지3"/>
      <sheetName val="부재별집계표"/>
      <sheetName val="도면"/>
      <sheetName val="간¾_x0000_Ԁ"/>
      <sheetName val="2공구하도급내역서"/>
      <sheetName val="unit 4"/>
      <sheetName val="DB_ET200(R. A)"/>
      <sheetName val="Summary"/>
      <sheetName val="NKC6"/>
      <sheetName val="Summary - Budget"/>
      <sheetName val="회선별대책안"/>
      <sheetName val="신축"/>
      <sheetName val="회선별대책안À_x0000_Ԁ_x0000_"/>
      <sheetName val="[내역서(1)_xls]5_학교신설예산_쎸⬅/瀀þ밀"/>
      <sheetName val="입력DATA"/>
      <sheetName val="바닥판"/>
      <sheetName val="가시설수량"/>
      <sheetName val="ITEM"/>
      <sheetName val="환경기계공정표_(3)椀"/>
      <sheetName val="철골9F"/>
      <sheetName val="전선_및_전선관-㞘}઀"/>
      <sheetName val="말뚝물량"/>
      <sheetName val="24_보증금_전신전화가입권_"/>
      <sheetName val="수입"/>
      <sheetName val="손익현황"/>
      <sheetName val="Project Name"/>
      <sheetName val="Deliver Date"/>
      <sheetName val="Staff"/>
      <sheetName val="anti-termite"/>
      <sheetName val="BIDDING-SUM"/>
      <sheetName val="CTG"/>
      <sheetName val="Project_Name"/>
      <sheetName val="Deliver_Date"/>
      <sheetName val="손익그래프및카메라"/>
      <sheetName val="THVT"/>
      <sheetName val="SITE-E"/>
      <sheetName val="KHỐI LƯỢNG THANH TOÁN"/>
      <sheetName val="SEX"/>
      <sheetName val="General2"/>
      <sheetName val="Phu cap"/>
      <sheetName val="GIAVLIEU"/>
      <sheetName val="BETON"/>
      <sheetName val="hinhhoc"/>
      <sheetName val="PTDG (T3)"/>
      <sheetName val="PTDG (T4)"/>
      <sheetName val="기계경¬"/>
      <sheetName val="유림총괄"/>
      <sheetName val="hGH정제"/>
      <sheetName val="[내역서(ͭͭ가_x0000_"/>
      <sheetName val="G_R30绘ÿ헾"/>
      <sheetName val="환경기계공정표_(3)"/>
      <sheetName val="데이터"/>
      <sheetName val="견적요율_(업체명)"/>
      <sheetName val="(1) 국내 사이트 상세 주소 "/>
      <sheetName val="0. 수출,수입 건수"/>
      <sheetName val="1. 수출 해상 (LCL) "/>
      <sheetName val="2. 수출 항공 "/>
      <sheetName val="(2-3) 수출 특송"/>
      <sheetName val="3. 수출 내륙 운송료"/>
      <sheetName val="4. 수입 해상 (FCL)"/>
      <sheetName val="5. 수입 해상 (LCL) "/>
      <sheetName val="6. 수입 항공 "/>
      <sheetName val="(3-4) 수입 특송 "/>
      <sheetName val="7. 수입 내륙 운송료"/>
      <sheetName val="8. 창고료"/>
      <sheetName val="9. 내륙 운송"/>
      <sheetName val="10. 추가 제안 및 기타"/>
      <sheetName val="운송내역 "/>
      <sheetName val="3.PT개발계획"/>
      <sheetName val="24.보증금(전신전화가입권)"/>
      <sheetName val="Ⅴ-2.공종별내역"/>
      <sheetName val="Summ"/>
      <sheetName val="breakdown"/>
      <sheetName val="Вспом_лист"/>
      <sheetName val="Analisa Harga Satuan"/>
      <sheetName val="일위대가_호표"/>
      <sheetName val="일위대가_산근"/>
      <sheetName val="중기사용료목록"/>
      <sheetName val="중기기초자료"/>
      <sheetName val="자재조서"/>
      <sheetName val="전역변수"/>
      <sheetName val="중기전역변수"/>
      <sheetName val="구체"/>
      <sheetName val="좌측날개벽"/>
      <sheetName val="우측날개벽"/>
      <sheetName val="준공정산"/>
      <sheetName val="IBASE"/>
      <sheetName val="Config"/>
      <sheetName val="Du toan"/>
      <sheetName val="Keothep"/>
      <sheetName val="Re-bar"/>
      <sheetName val="HVAC"/>
      <sheetName val="방배동내역("/>
      <sheetName val="HSNV"/>
      <sheetName val="현장"/>
      <sheetName val="전체"/>
      <sheetName val="조명율표"/>
      <sheetName val="종합표"/>
      <sheetName val="차수공개요"/>
      <sheetName val="상시"/>
      <sheetName val="주beam"/>
      <sheetName val="부안일위"/>
      <sheetName val="단가조사표"/>
      <sheetName val="11.산출(전열)"/>
      <sheetName val="6.산출(동력)"/>
      <sheetName val="7.산출(TRAY)"/>
      <sheetName val="추가예산"/>
      <sheetName val="차입"/>
      <sheetName val="월별예산"/>
      <sheetName val="PC%계산"/>
      <sheetName val="유가증권LS"/>
      <sheetName val="통장출금액"/>
      <sheetName val="업무연락"/>
      <sheetName val="월별매출"/>
      <sheetName val="부대tu"/>
      <sheetName val="VXXXXXXX"/>
      <sheetName val="#2_일위대가목록"/>
      <sheetName val="마산월령동골조물량변경"/>
      <sheetName val="공종별현황_공무팀자료"/>
      <sheetName val="6. 안전관리비"/>
      <sheetName val="내역서1"/>
      <sheetName val="P4-C"/>
      <sheetName val="1062-X방향 "/>
      <sheetName val="특외대"/>
      <sheetName val="수입실적"/>
      <sheetName val="A-100전제"/>
      <sheetName val="품의"/>
      <sheetName val="comps LFY+"/>
      <sheetName val="HDI implied"/>
      <sheetName val="호봉피치"/>
      <sheetName val="첨부1"/>
      <sheetName val="감독1130"/>
      <sheetName val="CAUDIT"/>
      <sheetName val="임의 매출-수정전"/>
      <sheetName val="감가상각"/>
      <sheetName val="채권 현황"/>
      <sheetName val="FRQ"/>
      <sheetName val="지급자재"/>
      <sheetName val="직접공사비"/>
      <sheetName val="자산LIST"/>
      <sheetName val="현금흐름"/>
      <sheetName val="간접1"/>
      <sheetName val="CC Down load 0716"/>
      <sheetName val="CF6"/>
      <sheetName val="9703"/>
      <sheetName val="미지급비용"/>
      <sheetName val="요일별시간대별 근무인원 그래프"/>
      <sheetName val="정식주주명부(061108)"/>
      <sheetName val="6월수불"/>
      <sheetName val="코드(대중분류)"/>
      <sheetName val="1.매출액"/>
      <sheetName val="2.원가"/>
      <sheetName val="10.인원"/>
      <sheetName val="2.호선별예상실적"/>
      <sheetName val="생산매출 (4)"/>
      <sheetName val="사업계획"/>
      <sheetName val="1월 예산"/>
      <sheetName val="DATA98"/>
      <sheetName val="건설가"/>
      <sheetName val="RE9604"/>
      <sheetName val="대차대조표 (2)"/>
      <sheetName val="손익계산서"/>
      <sheetName val="지점장"/>
      <sheetName val="admin"/>
      <sheetName val="AN-01"/>
      <sheetName val="환율 및 참고"/>
      <sheetName val=" 총괄표"/>
      <sheetName val="총괄-1"/>
      <sheetName val="MAIN_TABLE"/>
      <sheetName val="95년12월말"/>
      <sheetName val="그림모음"/>
      <sheetName val="국도접속 차도부수량"/>
      <sheetName val="간접(90)"/>
      <sheetName val="용지조사보고서"/>
      <sheetName val="3800-400 기계감가"/>
      <sheetName val="MIBK원단위"/>
      <sheetName val="품셈TABLE"/>
      <sheetName val="콘크리트타설집계표"/>
      <sheetName val="중기"/>
      <sheetName val="DANGA"/>
      <sheetName val="청학계"/>
      <sheetName val="사다리"/>
      <sheetName val="영창26"/>
      <sheetName val="중기일위대가"/>
      <sheetName val="공사비예산서(토목분)"/>
      <sheetName val="외화채권"/>
      <sheetName val="Assumptions"/>
      <sheetName val="조명투자및환수계획"/>
      <sheetName val="제조중간결과"/>
      <sheetName val="101동"/>
      <sheetName val="변경총괄지(1)"/>
      <sheetName val="SANTOGO"/>
      <sheetName val="지수적용공사비내역서"/>
      <sheetName val="부대공Ⅱ"/>
      <sheetName val="TB-내역서"/>
      <sheetName val="총원"/>
      <sheetName val="[내역서(1).xls]5_학교신설예산_쎸⬅/瀀þ밀"/>
      <sheetName val="공간"/>
      <sheetName val="공종"/>
      <sheetName val="부위자재"/>
      <sheetName val="하자유형"/>
      <sheetName val="세대"/>
      <sheetName val="견적집계표(철콘)"/>
      <sheetName val="철거폐쇄,고재"/>
      <sheetName val="자재,부설,부대공(50)"/>
      <sheetName val="재료,부설(80)"/>
      <sheetName val="신축넃䛀跡"/>
      <sheetName val="폐기물"/>
      <sheetName val="_갑___x0000__x0000_"/>
      <sheetName val="Estimate"/>
      <sheetName val="AnalisaSIPIL RIIL"/>
      <sheetName val="D 5243-ARAMCO"/>
      <sheetName val="D-4801 OXY"/>
      <sheetName val="배수내역 (2)"/>
      <sheetName val="表三甲"/>
      <sheetName val="Har Sat"/>
      <sheetName val="도급기성"/>
      <sheetName val="수고조사야_x0002_"/>
      <sheetName val="전체제잡비"/>
      <sheetName val="_갑  지 "/>
      <sheetName val="편성절차"/>
      <sheetName val="Sheet1_Çæ_x0000_"/>
      <sheetName val="환경기계공정표_(3)¾"/>
      <sheetName val="점검결과(08년_x0000__x0000_Ԁ_x0000_䀀㸎_x0008__x0000__x0000_"/>
      <sheetName val="환경기계공정표_(3)刀"/>
      <sheetName val="단"/>
      <sheetName val="KLDT DIEN"/>
      <sheetName val="Dinh muc CP KTCB khac"/>
      <sheetName val="TinhGiaMTC"/>
      <sheetName val="TH MTC"/>
      <sheetName val="TH N.Cong"/>
      <sheetName val="TinhGiaNC"/>
      <sheetName val="DMCP"/>
      <sheetName val="회선별대책안À"/>
      <sheetName val="Eq. Mobilization"/>
      <sheetName val="[내역서(1).xls][내역서(1).xls]5_____2"/>
      <sheetName val="현장식당(1)"/>
      <sheetName val="계약내역서"/>
      <sheetName val="6PILEሀ_x0002_䀀⨊脃ﲙ"/>
      <sheetName val="적용노임(09상)"/>
      <sheetName val=" 기성청구서 양식.xlsx"/>
      <sheetName val="Bang TH"/>
      <sheetName val="Shelves"/>
      <sheetName val="ate_x000b__x0000_蠀᏿㤂"/>
      <sheetName val="Bill2-TTTM&amp;CH"/>
      <sheetName val="Bill 2-VMart&amp;VPro"/>
      <sheetName val="A.일용노무비지급명세서"/>
      <sheetName val="보_x0000__x0000__x0005_"/>
      <sheetName val="수량계산서_집계표(가설_신설_및_철거-을지로3가_3ఀ_x0002_က"/>
      <sheetName val="보증_x0000_縀"/>
      <sheetName val="보증_x0000_ༀ"/>
      <sheetName val="단가_(2)Ì"/>
      <sheetName val="보증"/>
      <sheetName val="공사비예비관리공감측설산출내역"/>
      <sheetName val="[내역서(1).xls][내역서(1).xls]5_____3"/>
      <sheetName val="[내역서(1).xls]단가_(2\_x0000_"/>
      <sheetName val="[내역서(1).xls]단가_(2\栀"/>
      <sheetName val="[내역서(1).xls]5_학교신설예산_Ⴘ퀀诋쌆蠅/᠀"/>
      <sheetName val="중기작업"/>
      <sheetName val="노단"/>
      <sheetName val="단산"/>
      <sheetName val="명세"/>
      <sheetName val="일대"/>
      <sheetName val="입찰내역서"/>
      <sheetName val="5.학교신설예산 집행(01~偤°"/>
      <sheetName val="w't_table"/>
      <sheetName val="ประมาณการประตูหน้าต่าง_"/>
      <sheetName val="schedule_"/>
      <sheetName val="SITE_OFFICE"/>
      <sheetName val="수량산출표"/>
      <sheetName val="세월교산출기초"/>
      <sheetName val="댐구조도"/>
      <sheetName val="단가__x0000__x0000_Ԁ_x0000_"/>
      <sheetName val="Concord"/>
      <sheetName val="부서코드표"/>
      <sheetName val="[내역서(1).xls][내역서(1).xls]5_____4"/>
      <sheetName val="실행-자재"/>
      <sheetName val="적용기준"/>
      <sheetName val="인원"/>
      <sheetName val="COA-17"/>
      <sheetName val="POWER"/>
      <sheetName val="제잡비계산"/>
      <sheetName val="설명서劝"/>
      <sheetName val="손익경비"/>
      <sheetName val="CABLE SIZE-1"/>
      <sheetName val="분전반계산서(석관)"/>
      <sheetName val="내역- ꍈ┊"/>
      <sheetName val="내역- _xdc48_ʉꍈ&gt;"/>
      <sheetName val="배수관공"/>
      <sheetName val="BQ"/>
      <sheetName val="Total for Check"/>
      <sheetName val="DAFTAR_8"/>
      <sheetName val="DAFTAR 7"/>
      <sheetName val="SIZING"/>
      <sheetName val="공정진도현황(2069)"/>
      <sheetName val="공정진도현황(2단계2차)"/>
      <sheetName val="건    재"/>
      <sheetName val="현황산출서"/>
      <sheetName val="Sheet1_Çꀀ_x0000_"/>
      <sheetName val="강관파일내역"/>
      <sheetName val="호프"/>
      <sheetName val="scale &amp; Income"/>
      <sheetName val="기본사항"/>
      <sheetName val="基础资料"/>
      <sheetName val="재고list"/>
      <sheetName val="JP_GP_UP통합"/>
      <sheetName val="터파기및재료"/>
      <sheetName val="집수정(600-700)"/>
      <sheetName val="asd"/>
      <sheetName val="B"/>
      <sheetName val="I一般比"/>
      <sheetName val="토공 total"/>
      <sheetName val="조경"/>
      <sheetName val="당진1,2호기전선관설치및접지4차공사내역서-을지"/>
      <sheetName val="식생블럭단위수량"/>
      <sheetName val="인공산출"/>
      <sheetName val="ENE-CAL 1"/>
      <sheetName val="본사업"/>
      <sheetName val="예산M11A"/>
      <sheetName val="철콘산출"/>
      <sheetName val="DB"/>
      <sheetName val="토공내역"/>
      <sheetName val="설직재-1"/>
      <sheetName val="96정변2"/>
      <sheetName val="배수공 시멘트 및 골재량 산출"/>
      <sheetName val="소방사항"/>
      <sheetName val="공사진행"/>
      <sheetName val="96노임기준"/>
      <sheetName val="대공종"/>
      <sheetName val="[내역서(ͭ_x0000_ͭ_x0000__x001c__x02"/>
      <sheetName val="ateCodes_x0000_TimeCodes_x0000_2"/>
      <sheetName val="[내역서(ͭ_x0000_ͭ_x0000__x001c__x03"/>
      <sheetName val="ateCodes_x0000_TimeCodes_x0000_3"/>
      <sheetName val="[내역서(ͭ_x0000_ͭ_x0000__x001c__x04"/>
      <sheetName val="ateCodes_x0000_TimeCodes_x0000_4"/>
      <sheetName val="[내역서(ͭ_x0000_ͭ_x0000__x001c__x05"/>
      <sheetName val="ateCodes_x0000_TimeCodes_x0000_5"/>
      <sheetName val="[내역서(ͭ_x0000_ͭ_x0000__x001c__x06"/>
      <sheetName val="ateCodes_x0000_TimeCodes_x0000_6"/>
      <sheetName val="[내역서(ͭ_x0000_ͭ_x0000__x001c__x07"/>
      <sheetName val="ateCodes_x0000_TimeCodes_x0000_7"/>
      <sheetName val="[내역서(ͭ_x0000_ͭ_x0000__x001c__x08"/>
      <sheetName val="ateCodes_x0000_TimeCodes_x0000_8"/>
      <sheetName val="[내역서(ͭ_x0000_ͭ_x0000__x001c__x09"/>
      <sheetName val="ateCodes_x0000_TimeCodes_x0000_9"/>
      <sheetName val="[내역서(ͭ_x0000_ͭ_x0000__x001c__x010"/>
      <sheetName val="ateCodes_x0000_TimeCodes_x0000_10"/>
      <sheetName val="[내역서(ͭ_x0000_ͭ_x0000__x001c__x011"/>
      <sheetName val="ateCodes_x0000_TimeCodes_x0000_11"/>
      <sheetName val="[내역서(ͭ_x0000_ͭ_x0000__x001c__x012"/>
      <sheetName val="ateCodes_x0000_TimeCodes_x0000_12"/>
      <sheetName val="[내역서(ͭ_x0000_ͭ_x0000__x001c__x013"/>
      <sheetName val="ateCodes_x0000_TimeCodes_x0000_13"/>
      <sheetName val="[내역서(ͭ_x0000_ͭ_x0000__x001c__x014"/>
      <sheetName val="ateCodes_x0000_TimeCodes_x0000_14"/>
      <sheetName val="경유"/>
      <sheetName val="휘발유"/>
      <sheetName val="순위"/>
      <sheetName val="ateCodes?TimeCodes?Overrid"/>
      <sheetName val="간¾"/>
      <sheetName val="설계조縨"/>
      <sheetName val="설계조"/>
      <sheetName val="조서입력"/>
      <sheetName val="재직자"/>
      <sheetName val="분문집계2"/>
      <sheetName val="배부금액"/>
      <sheetName val="입고계획"/>
      <sheetName val="계약"/>
      <sheetName val="MEXICO-C"/>
      <sheetName val="노원열병합  건축공사기성내역서"/>
      <sheetName val="ateCodes_x0000_TimeCodes_"/>
      <sheetName val="_내역서(ͭ_x0000_ͭ_x000"/>
      <sheetName val="_내역서(ͭ_ͭ__x001c___x"/>
      <sheetName val="원본1"/>
      <sheetName val="잡철물"/>
      <sheetName val="DW산출"/>
      <sheetName val="총괄(데䀀?䰗"/>
      <sheetName val="입찰내역 발주처 양식"/>
      <sheetName val="주공_¹"/>
      <sheetName val="Cst Pkg-Eden"/>
      <sheetName val="Tiepdia"/>
      <sheetName val="ma-pt"/>
      <sheetName val="COAT&amp;WRAP-QIOT-#3"/>
      <sheetName val="Parem"/>
      <sheetName val="인원계획"/>
      <sheetName val="정부노임"/>
      <sheetName val="방화산출"/>
      <sheetName val="총괄(데이소ꃁ"/>
      <sheetName val="총괄(데이소ࣁ"/>
      <sheetName val="ateCodes?TimeCodes?Overri_x0000__x0000__x0005__x0000_飀Ⱔ"/>
      <sheetName val="총괄(Í_x0000_Ԁ_x0000_"/>
      <sheetName val="16-1"/>
      <sheetName val="70%"/>
      <sheetName val="대비표"/>
      <sheetName val="96수출"/>
      <sheetName val="제작비"/>
      <sheetName val="용융아연도금"/>
      <sheetName val="제작물량 7월"/>
      <sheetName val="설명서ó"/>
      <sheetName val="SOLICITUD"/>
      <sheetName val="II. CF"/>
      <sheetName val="ateCodes?TimeCodes?OverrideSho_x0000_"/>
      <sheetName val="ateCodes?TimeCodes?OverrideSho适"/>
      <sheetName val="ateCodes?TimeCodes?OverrideSho렀"/>
      <sheetName val="ateCodes?TimeCodes?OverrideSho"/>
      <sheetName val="ateCodes?TimeCodes?OverrideSho退"/>
      <sheetName val="ateCodes?TimeCodes?OverrideSho᠀"/>
      <sheetName val="Final Staff Chart"/>
      <sheetName val="7.Á¶Á÷Ç¥"/>
      <sheetName val="NKChungTu"/>
      <sheetName val="tong hop v.tu"/>
      <sheetName val="정산산출서(배수판)"/>
      <sheetName val="_내역서(ͭ_x005f"/>
      <sheetName val="ateCodes_x005f"/>
      <sheetName val="ee-prop"/>
      <sheetName val="점검결과(08년"/>
      <sheetName val="_갑__"/>
      <sheetName val="ateCodes?TimeCodes?Overri"/>
      <sheetName val="집계표(건축)"/>
      <sheetName val="거래刀_x0010__x0000_"/>
      <sheetName val="거래_x0000_⨀ﯥ"/>
      <sheetName val="AS포_x0000__x0000__x0000__x0000_"/>
      <sheetName val="부대공"/>
      <sheetName val="배수공"/>
      <sheetName val="토공"/>
      <sheetName val="포장공"/>
      <sheetName val="일반공사"/>
      <sheetName val="지하1층"/>
      <sheetName val="시화점실행"/>
      <sheetName val="각종양식"/>
      <sheetName val="자금운용표"/>
      <sheetName val="총(철거)"/>
      <sheetName val="검수고1-1층"/>
      <sheetName val="총물량표"/>
      <sheetName val="하수처리장"/>
      <sheetName val="BREAKDOWN(철거설치)"/>
      <sheetName val="3본사"/>
      <sheetName val="총공사내역서"/>
      <sheetName val="견적대비(1차) (2)"/>
      <sheetName val="총괄내역"/>
      <sheetName val="정산내역서"/>
      <sheetName val="대분류 ITEM별 분석(3월)"/>
      <sheetName val="기본일위"/>
      <sheetName val="카렌스센터계량기설치공사"/>
      <sheetName val="boq"/>
      <sheetName val="산출내역서"/>
      <sheetName val="평3"/>
      <sheetName val="기초데이타"/>
      <sheetName val="2.损益表"/>
      <sheetName val="4.PL"/>
      <sheetName val="6.BS"/>
      <sheetName val="9.차입,대여금"/>
      <sheetName val="1월--7월"/>
      <sheetName val="2-2.매출분석"/>
      <sheetName val="첨부_예산"/>
      <sheetName val="선박별_배부"/>
      <sheetName val="1_변경범위"/>
      <sheetName val="comps_LFY+"/>
      <sheetName val="HDI_implied"/>
      <sheetName val="임의_매출-수정전"/>
      <sheetName val="채권_현황"/>
      <sheetName val="2000년_공정표"/>
      <sheetName val="CC_Down_load_0716"/>
      <sheetName val="요일별시간대별_근무인원_그래프"/>
      <sheetName val="BOX(1_5X1_5)"/>
      <sheetName val="1_매출액"/>
      <sheetName val="2_원가"/>
      <sheetName val="10_인원"/>
      <sheetName val="1월_예산"/>
      <sheetName val="2_호선별예상실적"/>
      <sheetName val="생산매출_(4)"/>
      <sheetName val="대차대조표_(2)"/>
      <sheetName val="환율_및_참고"/>
      <sheetName val="6.PL"/>
      <sheetName val="4.成本明细表"/>
      <sheetName val="7.6大成本明细表"/>
      <sheetName val="본부평가(연말)"/>
      <sheetName val="4.추정손익"/>
      <sheetName val="2.매출원가"/>
      <sheetName val="3.일반관리,영업외"/>
      <sheetName val="AT비용"/>
      <sheetName val="JJ비용"/>
      <sheetName val="부대수입"/>
      <sheetName val="MA비용"/>
      <sheetName val="ME비용"/>
      <sheetName val="MF비용"/>
      <sheetName val="MI비용"/>
      <sheetName val="MT비용"/>
      <sheetName val="5.管理费明细表"/>
      <sheetName val="6.营业外收支明细表"/>
      <sheetName val="3.收入明细表"/>
      <sheetName val="공통"/>
      <sheetName val="cash_flow"/>
      <sheetName val="FOOTING"/>
      <sheetName val="봉방동근생"/>
      <sheetName val="교수설계"/>
      <sheetName val="특기시방"/>
      <sheetName val="선박별_배부1"/>
      <sheetName val="1_변경범위1"/>
      <sheetName val="comps_LFY+1"/>
      <sheetName val="HDI_implied1"/>
      <sheetName val="임의_매출-수정전1"/>
      <sheetName val="채권_현황1"/>
      <sheetName val="2000년_공정표1"/>
      <sheetName val="CC_Down_load_07161"/>
      <sheetName val="요일별시간대별_근무인원_그래프1"/>
      <sheetName val="BOX(1_5X1_5)1"/>
      <sheetName val="1_매출액1"/>
      <sheetName val="2_원가1"/>
      <sheetName val="10_인원1"/>
      <sheetName val="2_호선별예상실적1"/>
      <sheetName val="생산매출_(4)1"/>
      <sheetName val="1월_예산1"/>
      <sheetName val="대차대조표_(2)1"/>
      <sheetName val="환율_및_참고1"/>
      <sheetName val="_총괄표"/>
      <sheetName val="1062-X방향_"/>
      <sheetName val="2_损益表"/>
      <sheetName val="4_PL"/>
      <sheetName val="6_BS"/>
      <sheetName val="9_차입,대여금"/>
      <sheetName val="2-2_매출분석"/>
      <sheetName val="6_PL"/>
      <sheetName val="4_成本明细表"/>
      <sheetName val="7_6大成本明细表"/>
      <sheetName val="4_추정손익"/>
      <sheetName val="2_매출원가"/>
      <sheetName val="3_일반관리,영업외"/>
      <sheetName val="5_管理费明细表"/>
      <sheetName val="6_营业外收支明细表"/>
      <sheetName val="3_收入明细表"/>
      <sheetName val="3800-400_기계감가"/>
      <sheetName val="FILE1"/>
      <sheetName val="토공(우물통,기타) "/>
      <sheetName val="토지조서(원본)"/>
      <sheetName val="기계경비시간당손료목록"/>
      <sheetName val="거래_x0000__x0000__x0000_"/>
      <sheetName val="ate_x000b_"/>
      <sheetName val="붙임4.앵커볼트"/>
      <sheetName val="붙임2.최대수평하중"/>
      <sheetName val="계측제어설비"/>
      <sheetName val="경비일위계"/>
      <sheetName val="_______x005f_x0000___x005f_x0000__x005f_x001c___2"/>
      <sheetName val="ateCodes_x005f_x0000_TimeCodes_x000_2"/>
      <sheetName val="_______x005f_x005f_x005f_x0000___x005f_x005f_x0_2"/>
      <sheetName val="ateCodes_x005f_x005f_x005f_x0000_TimeCode_2"/>
      <sheetName val="__________x005f_x005f_x005f_x001c___x005f_x005f_2"/>
      <sheetName val="수_x005f_x0000_"/>
      <sheetName val="_______x005f_x005f_x005f_x0000___x005f_x005f_x0_3"/>
      <sheetName val="__________x005f_x005f_x005f_x001c___x005f_x005f_3"/>
      <sheetName val="수Å_x005f_x0000_"/>
      <sheetName val="수뢹_x005f_xdd4d_"/>
      <sheetName val="A__x005f_x0010__x005f_x0000_"/>
      <sheetName val="5____________x005f_x0000____x005f_x0000___2"/>
      <sheetName val="5.학교신설예산 Ⴘ_x005f_x0000_퀀诋쌆蠅/_x005f_x0000_᠀"/>
      <sheetName val="신축(_x005f_x0000__x005f_x0000__x005f_x0005_"/>
      <sheetName val="단가_및_재료_x005f_xdab0_"/>
      <sheetName val="_______x005f_x005f_x005f_x005f_x005f_x005f_x000_2"/>
      <sheetName val="ateCodes_x005f_x005f_x005f_x005f_x005f_x005f_x0_2"/>
      <sheetName val="__________x005f_x005f_x005f_x005f_x005f_x005f_x_2"/>
      <sheetName val="[내역서(1).xls]5____________x000_2"/>
      <sheetName val="11-2_아파_x005f_x0000__x005f_x0000_Ԁ_x005f_x0000_"/>
      <sheetName val="_내역서(ͭ_x005f_x005f_x005f_x0000_ͭ_x000"/>
      <sheetName val="_내역서(ͭ_ͭ__x005f_x005f_x005f_x001c___x"/>
      <sheetName val="사_x005f_x0000__x005f_x0000_Ԁ"/>
      <sheetName val="설계_x005f_x0000_"/>
      <sheetName val="전선_및_전선관-_x005f_x0000__x005f_x0000__x005f_x0005_"/>
      <sheetName val="신축(단위_x005f_x0000_"/>
      <sheetName val="Sheet㙸˯㦀ȼ_x005f_xda1b_!"/>
      <sheetName val="_내역서(ͭ?ͭ?_x005f_x001c__x0"/>
      <sheetName val="단가_(2\_x005f_x0000_"/>
      <sheetName val="A__x005f_x0010_"/>
      <sheetName val="사_x005f_x0000__x005f_x0000__x005f_x0000_"/>
      <sheetName val="방배동내역(_x005f_x0000__x005f_x0000_"/>
      <sheetName val="[내역서(1).xls]5__________x005f_x0000__2"/>
      <sheetName val="환경기계공정표_(3_x005f_x0000__x005f_x0000_"/>
      <sheetName val="환경기계공정표__x005f_x0005__x005f_x0000__x005f_x0000_"/>
      <sheetName val="_______x005f_x0000__x005f_x0000__x005f_x0000__x_2"/>
      <sheetName val="환경기계공정표_(3)_x005f_x0012_"/>
      <sheetName val="A_견_x005f_x0000__x005f_x0000_"/>
      <sheetName val="환경기계공정표__x005f_x0005_"/>
      <sheetName val="교각_x005f_x0000_"/>
      <sheetName val="ateCఀ_x005f_x0002_저殑"/>
      <sheetName val="[내역서(ͭ_x005f_x0000__x005f_x0000_Ԁ"/>
      <sheetName val="_______x005f_x005f_x005f_x0000___x005f_x005f_x0_4"/>
      <sheetName val="__________x005f_x005f_x005f_x001c___x005f_x005f_4"/>
      <sheetName val="ateCodes_TimeCodes_Overrid_x0_2"/>
      <sheetName val="_갑___x005f_x0000__x005f_x0000_"/>
      <sheetName val="6PILE脂鎙堀1_x005f_x0013__x005f_x0000__x005f_x0000_"/>
      <sheetName val="간¾_x005f_x0000_Ԁ"/>
      <sheetName val="_______x005f_x005f_x005f_x005f_x005f_x005f_x000_3"/>
      <sheetName val="__________x005f_x005f_x005f_x005f_x005f_x005f_x_3"/>
      <sheetName val="_______x005f_x005f_x005f_x005f_x005f_x005f_x005_2"/>
      <sheetName val="ateCodes_x005f_x005f_x005f_x005f_x005f_x005f_x0_3"/>
      <sheetName val="__________x005f_x005f_x005f_x005f_x005f_x005f_x_4"/>
      <sheetName val="[내역서(1).xls][내역서(1).xls]5____10"/>
      <sheetName val="[내역서(1).xls][내역서(1).xls]5____11"/>
      <sheetName val="[내역서(1).xls][내역서(1).xls]5____12"/>
      <sheetName val="[내역서(1).xls][내역서(1).xls]5____13"/>
      <sheetName val="[내역서(1).xls][내역서(1).xls]단가_(2\_x0000_"/>
      <sheetName val="[내역서(1).xls][내역서(1).xls]단가_(2\栀"/>
      <sheetName val="[내역서(1).xls][내역서(1).xls]5____14"/>
      <sheetName val="[내역서(1).xls][내역서(1).xls]5_____5"/>
      <sheetName val="[내역서(1).xls][내역서(1).xls]5_____6"/>
      <sheetName val="[내역서(1).xls][내역서(1).xls]5_____7"/>
      <sheetName val="[내역서(1).xls][내역서(1).xls]5_____8"/>
      <sheetName val="[내역서(1).xls][내역서(1).xls]______2"/>
      <sheetName val="[내역서(1).xls][내역서(1).xls]______3"/>
      <sheetName val="[내역서(1).xls][내역서(1).xls]5_____9"/>
      <sheetName val="[내역서(1).xls][내역서(1)_xls]5_____2"/>
      <sheetName val="ateCodes?TimeCodes?OverrideSho怀"/>
      <sheetName val="ateCodes?TimeCodes?OverrideSho逃"/>
      <sheetName val="변화치수"/>
      <sheetName val="Executive Summary"/>
      <sheetName val="5201.2004"/>
      <sheetName val="GRAND REKAP"/>
      <sheetName val="맨홀수량집계"/>
      <sheetName val="Analisa"/>
      <sheetName val="REKAP"/>
      <sheetName val="환경기계공정표_髈㘻_x0000__x0000_"/>
      <sheetName val="환경기계공정표_艀㫐_x0000__x0000_"/>
      <sheetName val="환경기계공정표_蔀㫐_x0000__x0000_"/>
      <sheetName val="단가_"/>
      <sheetName val="보"/>
      <sheetName val="공사내_x0000_"/>
      <sheetName val="노임명세"/>
      <sheetName val="공사기본내용입력"/>
      <sheetName val="3월팀계_x0010_"/>
      <sheetName val="자재분류"/>
      <sheetName val="자재청구서"/>
      <sheetName val="PILE"/>
      <sheetName val="chiet tinh"/>
      <sheetName val="5.학교신설예산 쎸⬅_"/>
      <sheetName val="_내역서(1).xls_5.학교신설예산 쎸⬅_"/>
      <sheetName val="_내역서(ͭ_ͭ__x001c__x0"/>
      <sheetName val="ateCodes_TimeCodes_"/>
      <sheetName val="5_학교신설예산_쎸⬅_瀀þ밀"/>
      <sheetName val="5_학교신설예산_Ⴘ퀀诋쌆蠅_᠀"/>
      <sheetName val="단가_(2_"/>
      <sheetName val="단가_(2_栀"/>
      <sheetName val="ateCodes?TimeCod_xd978_ꀋᙰ0_x0000_頀{_x0000__x0000_堀簊夞ĸ"/>
      <sheetName val="ateCodes?TimeCod_xd80b_齒ꀈᙰ0_x0000__xd800_Y_x0000__x0000_堀䠊夙ĸ"/>
      <sheetName val="Price Database"/>
      <sheetName val="Don_gia_chi_tiet"/>
      <sheetName val="Gia_vat_tu"/>
      <sheetName val="ESTI_"/>
      <sheetName val="Khoi_luong"/>
      <sheetName val="_내역서(ͭ?ͭ?_x0"/>
      <sheetName val="Breakdown_(B)"/>
      <sheetName val="Scheme_B_Estimate_"/>
      <sheetName val="tong_du_toan"/>
      <sheetName val="97_사업추정(WEKI)"/>
      <sheetName val="공사금액_내역_(1)"/>
      <sheetName val="5_학교신설예산_쎸⬅/"/>
      <sheetName val="5_학교신설예산_Ⴘ"/>
      <sheetName val="THU_T6"/>
      <sheetName val="Thu_chi_T04"/>
      <sheetName val="Summary_-_Budget"/>
      <sheetName val="KHỐI_LƯỢNG_THANH_TOÁN"/>
      <sheetName val="A_"/>
      <sheetName val="[내역서(1)_xls]5_학교신설예산_쎸⬅/"/>
      <sheetName val="PL_Vua"/>
      <sheetName val="Phu_cap"/>
      <sheetName val="DB_ET200(R__A)"/>
      <sheetName val="Bill_2-VMart&amp;VPro"/>
      <sheetName val="Cst_Pkg-Eden"/>
      <sheetName val="c_&amp;_g_rhs"/>
      <sheetName val="11_산출(전열)"/>
      <sheetName val="6_산출(동력)"/>
      <sheetName val="7_산출(TRAY)"/>
      <sheetName val="TOSHIBA-Structure"/>
      <sheetName val="Detail"/>
      <sheetName val="cov-estimate"/>
      <sheetName val="침하계"/>
      <sheetName val="J直材4"/>
      <sheetName val="간공설계서"/>
      <sheetName val="실DATA_9"/>
      <sheetName val="_갑__지_9"/>
      <sheetName val="코스모공장_(어음)8"/>
      <sheetName val="A_견적8"/>
      <sheetName val="환경기계공정표_(3)8"/>
      <sheetName val="총괄갑_8"/>
      <sheetName val="Sheet1_(2)8"/>
      <sheetName val="총_원가계산8"/>
      <sheetName val="단가_(2)8"/>
      <sheetName val="6PILE__(돌출)8"/>
      <sheetName val="11-2_아파트내역8"/>
      <sheetName val="내역서1999_8최종8"/>
      <sheetName val="플랜트_설치7"/>
      <sheetName val="기초입력_DATA7"/>
      <sheetName val="설명서_7"/>
      <sheetName val="BSD_(2)7"/>
      <sheetName val="1차_내역서7"/>
      <sheetName val="노임단가_(2)7"/>
      <sheetName val="_견적서7"/>
      <sheetName val="중기조종사_단위단가7"/>
      <sheetName val="2-1__경관조명_내역총괄표7"/>
      <sheetName val="3월팀계_7"/>
      <sheetName val="인건비_7"/>
      <sheetName val="C1_공사개요7"/>
      <sheetName val="A1_스케쥴7"/>
      <sheetName val="일위대가_7"/>
      <sheetName val="수량계산서_집계표(가설_신설_및_철거-을지로3가_3호선7"/>
      <sheetName val="수량계산서_집계표(신설-을지로3가_3호선)7"/>
      <sheetName val="수량계산서_집계표(철거-을지로3가_3호선)7"/>
      <sheetName val="신_분7"/>
      <sheetName val="단가_및_재료비7"/>
      <sheetName val="아파트_내역7"/>
      <sheetName val="전선_및_전선관-자유로7"/>
      <sheetName val="Customer_Databas7"/>
      <sheetName val="AS포장복구_7"/>
      <sheetName val="G_R300경비7"/>
      <sheetName val="2_고용보험료산출근거6"/>
      <sheetName val="DATA_입력란7"/>
      <sheetName val="주공_갑지7"/>
      <sheetName val="8_설치품셈6"/>
      <sheetName val="경율산정_XLS6"/>
      <sheetName val="전차선로_물량표6"/>
      <sheetName val="27_건설이자6"/>
      <sheetName val="9-2_단지투자6"/>
      <sheetName val="9-4_단지분양수납6"/>
      <sheetName val="28_차입금상환계획6"/>
      <sheetName val="10-4_운하물류분양수납6"/>
      <sheetName val="10-2_운하물류투자6"/>
      <sheetName val="※_2010예산총괄표6"/>
      <sheetName val="BTL시설예산_기준표6"/>
      <sheetName val="5_학교신설예산_집행(01~08)6"/>
      <sheetName val="점검결과(08년_100교_지원)6"/>
      <sheetName val="내역서_제출6"/>
      <sheetName val="아파트_6"/>
      <sheetName val="5_직원투입현황5"/>
      <sheetName val="조도계산서_(도서)6"/>
      <sheetName val="품셈_5"/>
      <sheetName val="EQUIP_LIST5"/>
      <sheetName val="6-1__관개량조서5"/>
      <sheetName val="Raw_Data5"/>
      <sheetName val="내역-_CCTV6"/>
      <sheetName val="전체내역_(2)5"/>
      <sheetName val="1_동력공사5"/>
      <sheetName val="예정공정표_5"/>
      <sheetName val="2_대외공문5"/>
      <sheetName val="실행내역서_5"/>
      <sheetName val="7_기-검-보_1005"/>
      <sheetName val="1_설계조건5"/>
      <sheetName val="8_PILE__(돌출)5"/>
      <sheetName val="기본항목_입력5"/>
      <sheetName val="표지_(3)5"/>
      <sheetName val="원가계산서_(2)5"/>
      <sheetName val="산출_근거15"/>
      <sheetName val="각사별공사비분개_5"/>
      <sheetName val="GT_1050x6505"/>
      <sheetName val="공사원가계산서_5"/>
      <sheetName val="개별직종노임단가(2005_1)5"/>
      <sheetName val="1__조명내역서(조명설치)5"/>
      <sheetName val="2__조명내역서(조명자재)5"/>
      <sheetName val="참고)BTL시설예산_기준표5"/>
      <sheetName val="총괄_내역서5"/>
      <sheetName val="4_고용보험5"/>
      <sheetName val="3_고용보험료산출근거5"/>
      <sheetName val="2_토목공사5"/>
      <sheetName val="단가일람_(2)5"/>
      <sheetName val="사__업__비__수__지__예__산__서5"/>
      <sheetName val="PIPERACK_집계표5"/>
      <sheetName val="EQUIPEMENT_집계표5"/>
      <sheetName val="BUILDING_&amp;SHELTER_집계표5"/>
      <sheetName val="OTHERS_집계표5"/>
      <sheetName val="CONTROL_BD5"/>
      <sheetName val="LIFTING_DEVICE5"/>
      <sheetName val="96_125"/>
      <sheetName val="당월_인력5"/>
      <sheetName val="220_(2)5"/>
      <sheetName val="설산1_나5"/>
      <sheetName val="소상_&quot;1&quot;5"/>
      <sheetName val="표지_5"/>
      <sheetName val="지번별_묘묙소요내역5"/>
      <sheetName val="총괄_설계내역서5"/>
      <sheetName val="2_원가및인원현황집계5"/>
      <sheetName val="0_0ControlSheet5"/>
      <sheetName val="6_1_일위대가5"/>
      <sheetName val="효성CB_1P기초5"/>
      <sheetName val="Man_Hole5"/>
      <sheetName val="예산서_5"/>
      <sheetName val="De_bai5"/>
      <sheetName val="노임단가(2010_상)5"/>
      <sheetName val="원가계산서_4"/>
      <sheetName val="방배동내역_(총괄)2"/>
      <sheetName val="화순_대리-다지리실행내역5"/>
      <sheetName val="공통가설내역서__(당사)5"/>
      <sheetName val="Isolasi_Luar_Dalam5"/>
      <sheetName val="Isolasi_Luar5"/>
      <sheetName val="breakdown_Price-Chuong5"/>
      <sheetName val="cable,_lighting,_switch5"/>
      <sheetName val="DonGia_VatTuLK5"/>
      <sheetName val="Bang_chiet_tinh_TBA5"/>
      <sheetName val="토목내역서_(도급단가)5"/>
      <sheetName val="2_1_受電設備棟2"/>
      <sheetName val="2_2_受・防火水槽2"/>
      <sheetName val="2_3_排水処理設備棟2"/>
      <sheetName val="2_4_倉庫棟2"/>
      <sheetName val="2_5_守衛棟2"/>
      <sheetName val="Div26_-_Elect2"/>
      <sheetName val="NSA_fr_Revit2"/>
      <sheetName val="MTO_REV_02"/>
      <sheetName val="Area_Cal2"/>
      <sheetName val="현장관리비_산출내역4"/>
      <sheetName val="96보완계획7_122"/>
      <sheetName val="Finishes_code2"/>
      <sheetName val="고객사_관리_코드4"/>
      <sheetName val="ประมาณการประตูหน้าต่าง_1"/>
      <sheetName val="schedule_1"/>
      <sheetName val="SITE_OFFICE1"/>
      <sheetName val="노무비_근거1"/>
      <sheetName val="HD_1-4_세부공종별,업체별_내역(L4)2"/>
      <sheetName val="2F_회의실견적(5_14_일대)2"/>
      <sheetName val="공사비_내역_(가)"/>
      <sheetName val="CCTV_수량(배관-송수가압장)"/>
      <sheetName val="w't_table1"/>
      <sheetName val="환경기계공정표_"/>
      <sheetName val="7_경제성결과"/>
      <sheetName val="FRP_PIPING_일위대가"/>
      <sheetName val="[내역서(1)_xls]5_학교신설예산_Ⴘ퀀诋쌆蠅/᠀"/>
      <sheetName val="단면_(2)"/>
      <sheetName val="집_계_표"/>
      <sheetName val="공급기자재조서_(2)"/>
      <sheetName val="산출(동해선_본선)"/>
      <sheetName val="집계(동해본선)_"/>
      <sheetName val="거래罈_羌"/>
      <sheetName val="BEND_LOSS"/>
      <sheetName val="이서_빙등제"/>
      <sheetName val="원가계산서(생태쉼터)_"/>
      <sheetName val="방림_토공수량"/>
      <sheetName val="방림_토공_산출근거"/>
      <sheetName val="이서_빙등제_수량집계표"/>
      <sheetName val="이서_빙등제_산출근거"/>
      <sheetName val="자재_집계표"/>
      <sheetName val="1_암사대교_산출"/>
      <sheetName val="ate蠀᏿㤂"/>
      <sheetName val="6PILE脂鎙堀1"/>
      <sheetName val="unit_4"/>
      <sheetName val="공사예산하조서(O_K)"/>
      <sheetName val="전선_및_전선관"/>
      <sheetName val="°ø»ç¿¹»êÇÏÁ¶¼­(O_K)"/>
      <sheetName val="4_설계예산내역서"/>
      <sheetName val="3_내역서"/>
      <sheetName val="건축공사_집계표"/>
      <sheetName val="[내역서(1)_xls]5_학교신설예산_Ⴘ"/>
      <sheetName val="ateCodes?TimeCodes?Overrid钀"/>
      <sheetName val="HARGA_MATERIAL"/>
      <sheetName val="1_사유서"/>
      <sheetName val="환경기계공정표_"/>
      <sheetName val="계장_품셈표"/>
      <sheetName val="ateCఀ저殑"/>
      <sheetName val="_갑__지_10"/>
      <sheetName val="Project_Name1"/>
      <sheetName val="Deliver_Date1"/>
      <sheetName val="(1)_국내_사이트_상세_주소_"/>
      <sheetName val="0__수출,수입_건수"/>
      <sheetName val="1__수출_해상_(LCL)_"/>
      <sheetName val="2__수출_항공_"/>
      <sheetName val="(2-3)_수출_특송"/>
      <sheetName val="3__수출_내륙_운송료"/>
      <sheetName val="4__수입_해상_(FCL)"/>
      <sheetName val="5__수입_해상_(LCL)_"/>
      <sheetName val="6__수입_항공_"/>
      <sheetName val="(3-4)_수입_특송_"/>
      <sheetName val="7__수입_내륙_운송료"/>
      <sheetName val="8__창고료"/>
      <sheetName val="9__내륙_운송"/>
      <sheetName val="10__추가_제안_및_기타"/>
      <sheetName val="운송내역_"/>
      <sheetName val="3_PT개발계획"/>
      <sheetName val="24_보증금(전신전화가입권)"/>
      <sheetName val="Ⅴ-2_공종별내역"/>
      <sheetName val="PTDG_(T3)"/>
      <sheetName val="PTDG_(T4)"/>
      <sheetName val="[내역서(1)_xls]5_학교신설예산_쎸⬅/瀀þ밀1"/>
      <sheetName val="[내역서(1)_xls][내역서(1)_xls]5_____2"/>
      <sheetName val="[내역서(1)_xls]단가_(2\"/>
      <sheetName val="[내역서(1)_xls]단가_(2\栀"/>
      <sheetName val="[내역서(1)_xls][내역서(1)_xls]5_____3"/>
      <sheetName val="[내역서(1)_xls][내역서(1)_xls]5_____4"/>
      <sheetName val="AnalisaSIPIL_RIIL"/>
      <sheetName val="D_5243-ARAMCO"/>
      <sheetName val="D-4801_OXY"/>
      <sheetName val="배수내역_(2)"/>
      <sheetName val="Har_Sat"/>
      <sheetName val="6__안전관리비"/>
      <sheetName val="국도접속_차도부수량"/>
      <sheetName val="2000,9월_일위"/>
      <sheetName val="Analisa_Harga_Satuan"/>
      <sheetName val="점검결과(08년Ԁ䀀㸎"/>
      <sheetName val="KLDT_DIEN"/>
      <sheetName val="Dinh_muc_CP_KTCB_khac"/>
      <sheetName val="TH_MTC"/>
      <sheetName val="TH_N_Cong"/>
      <sheetName val="Eq__Mobilization"/>
      <sheetName val="Du_toan"/>
      <sheetName val="6PILEሀ䀀⨊脃ﲙ"/>
      <sheetName val="수량계산서_집계표(가설_신설_및_철거-을지로3가_3ఀက"/>
      <sheetName val="5_학교신설예산_집행(01~偤°"/>
      <sheetName val="노원열병합__건축공사기성내역서"/>
      <sheetName val="_내역서(ͭ_ͭ___x"/>
      <sheetName val="토공_total"/>
      <sheetName val="ENE-CAL_1"/>
      <sheetName val="배수공_시멘트_및_골재량_산출"/>
      <sheetName val="A_일용노무비지급명세서"/>
      <sheetName val="단가_및邰㡗㡗"/>
      <sheetName val="MP01"/>
      <sheetName val="MP02"/>
      <sheetName val="keyword"/>
      <sheetName val="과장"/>
      <sheetName val="철콘깨기단산"/>
      <sheetName val="계좌분리郁蒬퀤蒭"/>
      <sheetName val="계좌분리蘎ꨃ㟑"/>
      <sheetName val="양식_x0000_"/>
      <sheetName val="품셈衆"/>
      <sheetName val="6PILE__(効_x0010__x0000__x0000_"/>
      <sheetName val="ateCodes?TimeCodes?OverrideSho_x0002_"/>
      <sheetName val="1.취수장"/>
      <sheetName val="발주참고#"/>
      <sheetName val="노임변동률"/>
      <sheetName val="총공사비"/>
      <sheetName val="수액원료4"/>
      <sheetName val="장비 (2)"/>
      <sheetName val="금리계산"/>
      <sheetName val="영외수지"/>
      <sheetName val="전동기"/>
      <sheetName val="단가(공통)"/>
      <sheetName val="대부예산서"/>
      <sheetName val="공정코드"/>
      <sheetName val="내역총괄"/>
      <sheetName val="내역총괄2"/>
      <sheetName val="내역총괄3"/>
      <sheetName val="선수금"/>
      <sheetName val="Total All By Trades highest 1st"/>
      <sheetName val="원가서"/>
      <sheetName val="M.o.S. Schedule"/>
      <sheetName val="기준액"/>
      <sheetName val="SCE_LOG"/>
      <sheetName val="PROJ. DATA"/>
      <sheetName val=" Beams Sched "/>
      <sheetName val="5.동별횡주관경"/>
      <sheetName val="별첨2.발주예정"/>
      <sheetName val="Bang NS79"/>
      <sheetName val="Progres"/>
      <sheetName val="H.Satuan"/>
      <sheetName val="발행"/>
      <sheetName val="bi-mnthly rep Villa"/>
      <sheetName val="original"/>
      <sheetName val="1999-2000 MONTHLY CASHFLOW"/>
      <sheetName val="장비종합부표"/>
      <sheetName val="집계표_식재"/>
      <sheetName val="부표"/>
      <sheetName val="bi-mnthly_rep_Villa"/>
      <sheetName val="1999-2000_MONTHLY_CASHFLOW"/>
      <sheetName val="5_학교신설예산_쎸⬅_"/>
      <sheetName val="_내역서(ͭ_ͭ__x0"/>
      <sheetName val="_내역서(1)_xls_5_학교신설예산_쎸⬅_"/>
      <sheetName val="관람_x0000__x0000_Ԁ"/>
      <sheetName val="WORK"/>
      <sheetName val="공사비증감"/>
      <sheetName val="모래운반"/>
      <sheetName val="시선유도표지집계표"/>
      <sheetName val="계좌분리(_xdae0_䛸+"/>
      <sheetName val="설계_x0005_"/>
      <sheetName val="Earthwork"/>
      <sheetName val="ptvt"/>
      <sheetName val="설계개요"/>
      <sheetName val="내역서-전기"/>
      <sheetName val="대장"/>
      <sheetName val="voucher"/>
      <sheetName val="계좌번호"/>
      <sheetName val="12월"/>
      <sheetName val="2007년1월"/>
      <sheetName val="__"/>
      <sheetName val="1_변경범위2"/>
      <sheetName val="BOX(1_5X1_5)2"/>
      <sheetName val="선박별_배부2"/>
      <sheetName val="2000년_공정표2"/>
      <sheetName val="1062-X방향_1"/>
      <sheetName val="comps_LFY+2"/>
      <sheetName val="HDI_implied2"/>
      <sheetName val="임의_매출-수정전2"/>
      <sheetName val="채권_현황2"/>
      <sheetName val="CC_Down_load_07162"/>
      <sheetName val="요일별시간대별_근무인원_그래프2"/>
      <sheetName val="1_매출액2"/>
      <sheetName val="2_원가2"/>
      <sheetName val="10_인원2"/>
      <sheetName val="2_호선별예상실적2"/>
      <sheetName val="생산매출_(4)2"/>
      <sheetName val="1월_예산2"/>
      <sheetName val="대차대조표_(2)2"/>
      <sheetName val="환율_및_참고2"/>
      <sheetName val="_총괄표1"/>
      <sheetName val="3800-400_기계감가1"/>
      <sheetName val="입찰내역_발주처_양식"/>
      <sheetName val="3월팀계"/>
      <sheetName val="[내역서(ͭͭ_x02"/>
      <sheetName val="[내역서(ͭͭ_x03"/>
      <sheetName val="[내역서(ͭͭ_x04"/>
      <sheetName val="[내역서(ͭͭ_x05"/>
      <sheetName val="[내역서(ͭͭ_x06"/>
      <sheetName val="[내역서(ͭͭ_x07"/>
      <sheetName val="[내역서(ͭͭ_x08"/>
      <sheetName val="[내역서(ͭͭ_x09"/>
      <sheetName val="[내역서(ͭͭ_x010"/>
      <sheetName val="[내역서(ͭͭ_x011"/>
      <sheetName val="[내역서(ͭͭ_x012"/>
      <sheetName val="[내역서(ͭͭ_x013"/>
      <sheetName val="[내역서(ͭͭ_x014"/>
      <sheetName val="_기성청구서_양식_xlsx"/>
      <sheetName val="Bang_TH"/>
      <sheetName val="06_일위대가목록"/>
      <sheetName val="견적대비(1차)_(2)"/>
      <sheetName val="대분류_ITEM별_분석(3월)"/>
      <sheetName val="2_损益表1"/>
      <sheetName val="4_PL1"/>
      <sheetName val="6_BS1"/>
      <sheetName val="9_차입,대여금1"/>
      <sheetName val="2-2_매출분석1"/>
      <sheetName val="6_PL1"/>
      <sheetName val="4_成本明细表1"/>
      <sheetName val="7_6大成本明细表1"/>
      <sheetName val="4_추정손익1"/>
      <sheetName val="2_매출원가1"/>
      <sheetName val="3_일반관리,영업외1"/>
      <sheetName val="5_管理费明细表1"/>
      <sheetName val="6_营业外收支明细表1"/>
      <sheetName val="3_收入明细表1"/>
      <sheetName val="토공(우물통,기타)_"/>
      <sheetName val="6PILE__(効"/>
      <sheetName val="참_x0000__x0000_Ԁ"/>
      <sheetName val="환경기계공정표_¹_x0000_Ԁ_x0000_"/>
      <sheetName val="한전일위"/>
      <sheetName val="BOM LIST 정리"/>
      <sheetName val="입고단가 LIST"/>
      <sheetName val="총괄(Í"/>
      <sheetName val="부하자료"/>
      <sheetName val="3BL공동구 수량"/>
      <sheetName val="공사설계서"/>
      <sheetName val="동해묵호1내역"/>
      <sheetName val="준검 내역서"/>
      <sheetName val="통계자료"/>
      <sheetName val="93D"/>
      <sheetName val="94D"/>
      <sheetName val="95D"/>
      <sheetName val="      "/>
      <sheetName val="SJB-101"/>
      <sheetName val="SLAB&quot;1&quot;"/>
      <sheetName val="선급비용"/>
      <sheetName val="골재산출"/>
      <sheetName val="기술부대조건"/>
      <sheetName val="Total_All_By_Trades_highest_1st"/>
      <sheetName val="M_o_S__Schedule"/>
      <sheetName val="1_취수장"/>
      <sheetName val="PROJ__DATA"/>
      <sheetName val="_Beams_Sched_"/>
      <sheetName val="4차원가계산서"/>
      <sheetName val="토목내역 (2)"/>
      <sheetName val="Num_Word1"/>
      <sheetName val="시산표"/>
      <sheetName val="본사재고"/>
      <sheetName val="손익계산서PL"/>
      <sheetName val="현금성자산,단기금융"/>
      <sheetName val="매출채권"/>
      <sheetName val="대여,공사,분양미수금,미수수익"/>
      <sheetName val="미수금"/>
      <sheetName val="선급금,선급법인세,선급비용"/>
      <sheetName val="재고자산,임대주택자산"/>
      <sheetName val="장기금융,장기투자,보증금"/>
      <sheetName val="유,무형자산"/>
      <sheetName val="건중,장기미수금,보증금"/>
      <sheetName val="매입채무"/>
      <sheetName val="미지급금"/>
      <sheetName val="단기,장기차입금"/>
      <sheetName val="분양,임대선수금"/>
      <sheetName val="예수금,미지급비용,예수보증금"/>
      <sheetName val="장기보증금"/>
      <sheetName val="퇴충,하자충"/>
      <sheetName val="자본금"/>
      <sheetName val="영업부문분류"/>
      <sheetName val="BOX"/>
      <sheetName val="일위대가(건축)"/>
      <sheetName val="자재단가_x0000__x0000__x0005_"/>
      <sheetName val="외동,공시지가"/>
      <sheetName val="1.R18 BF"/>
      <sheetName val="A"/>
      <sheetName val="G"/>
      <sheetName val="F-B"/>
      <sheetName val="H-J"/>
      <sheetName val="6.External works-R18"/>
      <sheetName val="Items"/>
      <sheetName val="6MONTHS"/>
      <sheetName val="LE"/>
      <sheetName val="BLOCK C2"/>
      <sheetName val="수량계산서_집계표(철거-_x0000__x0000_즈ɐ:_xdef0_㄀_x0000__x0000_"/>
      <sheetName val="수량계산서_집계표(철거-_x0000__x0000_즈ɐ:⏰ヿ_x0000__x0000_"/>
      <sheetName val="수량계산서_집계표(철거-:_xdf10_‭_x0000__x0000__x0000__x0000_冘˚"/>
      <sheetName val="수량계산서_집계표(철거-:ᬐ‭_x0000__x0000__x0000__x0000_冘˚"/>
      <sheetName val="3-2. 산재고용보험료"/>
      <sheetName val="6-1. 관개량_x0000__x0000_"/>
      <sheetName val="전선_및_전선관-자㢾㝎"/>
      <sheetName val="보.기둥표"/>
      <sheetName val="PROFILE"/>
      <sheetName val="마감재표"/>
      <sheetName val="창호"/>
      <sheetName val="건____재"/>
      <sheetName val="Input_Data"/>
      <sheetName val="조정금액결과표 (차수별)"/>
      <sheetName val="13.접속슬래브"/>
      <sheetName val="업체별공사이행등급"/>
      <sheetName val="5.직倳즪စ즬_x0005_"/>
      <sheetName val="5.직耳䀪*"/>
      <sheetName val="상용"/>
      <sheetName val="판넬"/>
      <sheetName val="철골"/>
      <sheetName val="적용요율"/>
      <sheetName val="BCulSch"/>
      <sheetName val="statement"/>
      <sheetName val="Build Up Rates"/>
      <sheetName val="SANBAISU"/>
      <sheetName val="총괄(데이소劼"/>
      <sheetName val="건축공사椂軶"/>
      <sheetName val="건축공사椂軶저"/>
      <sheetName val="건축공사椂軶 "/>
      <sheetName val="건축공사栀ᬧ,"/>
      <sheetName val="건축공사糥嬲䀂"/>
      <sheetName val="[내역서(ͭ_x0000_ͭ_x0000_ _x0000_ _x0000_가표"/>
      <sheetName val="[내역서(ͭ?ͭ? ? ?가표"/>
      <sheetName val="[내역서(ͭ_x005f_x0000_ͭ_x005f_x005f_x000"/>
      <sheetName val="[내역서(ͭ?ͭ?_x005f_x001c_?_x005f_x005f_x"/>
      <sheetName val="_내역서(ͭ_x005f_x005f_x005F"/>
      <sheetName val="ateCodes_x005f_x005f_x000"/>
      <sheetName val="_내역서(ͭ_ͭ__x005f_x005f_x00"/>
      <sheetName val="단가_및邰㡗?㡗"/>
      <sheetName val="_내역서(ͭ_x005f_x0000_"/>
      <sheetName val="중강당 내역"/>
      <sheetName val="빌딩 안내"/>
      <sheetName val="MIJIBI"/>
      <sheetName val="노임9월"/>
      <sheetName val="사고96"/>
      <sheetName val="자금운용계획표"/>
      <sheetName val="남양내역"/>
      <sheetName val="제품목록"/>
      <sheetName val="lee"/>
      <sheetName val="집계표소트"/>
      <sheetName val="ATM기초철가"/>
      <sheetName val="인원계획-미화"/>
      <sheetName val="환산"/>
      <sheetName val="통계연보"/>
      <sheetName val="2.1  노무비 평균단가산출"/>
      <sheetName val="인력투입산출"/>
      <sheetName val="전체실적"/>
      <sheetName val="효율계획(당월)"/>
      <sheetName val="제조부문배부"/>
      <sheetName val="SCH- % WT."/>
      <sheetName val="OVERALL CURVE"/>
      <sheetName val="현장지지물물량"/>
      <sheetName val="WIP"/>
      <sheetName val="품셈Å"/>
      <sheetName val="ateCodes?TimeCod_xd978_ꀋᙰ0"/>
      <sheetName val="ateCodes?TimeCod_xd80b_齒ꀈᙰ0"/>
      <sheetName val="결재판(삭제하지말아주세요)"/>
      <sheetName val="prog-C1"/>
      <sheetName val="geo-C1"/>
      <sheetName val="geo-C2"/>
      <sheetName val="TEMP (9)"/>
      <sheetName val="初期値設定"/>
      <sheetName val="纏め表"/>
      <sheetName val="見積総括表"/>
      <sheetName val="steam table"/>
      <sheetName val="配管BQ"/>
      <sheetName val="5.BANG I"/>
      <sheetName val="Public Health systems"/>
      <sheetName val="Annual_CFs_Asset"/>
      <sheetName val="마산방향철근집계"/>
      <sheetName val="TH VL, NC, DDHT Thanhphuoc"/>
      <sheetName val="대창(함평)"/>
      <sheetName val="대창(장성)"/>
      <sheetName val="Cost increment"/>
      <sheetName val="XLR_NoRangeSheet"/>
      <sheetName val="Define finishing"/>
      <sheetName val="Khoi_luong1"/>
      <sheetName val="ESTI_1"/>
      <sheetName val="Gia_vat_tu1"/>
      <sheetName val="Don_gia_chi_tiet1"/>
      <sheetName val="Breakdown_(B)1"/>
      <sheetName val="Scheme_B_Estimate_1"/>
      <sheetName val="5_학교신설예산_쎸⬅/1"/>
      <sheetName val="5_학교신설예산_Ⴘ1"/>
      <sheetName val="97_사업추정(WEKI)1"/>
      <sheetName val="공사금액_내역_(1)1"/>
      <sheetName val="tong_du_toan1"/>
      <sheetName val="Summary_-_Budget1"/>
      <sheetName val="PL_Vua1"/>
      <sheetName val="[내역서(1)_xls]5_학교신설예산_쎸⬅/1"/>
      <sheetName val="THU_T61"/>
      <sheetName val="Thu_chi_T041"/>
      <sheetName val="KHỐI_LƯỢNG_THANH_TOÁN1"/>
      <sheetName val="DB_ET200(R__A)1"/>
      <sheetName val="c_&amp;_g_rhs1"/>
      <sheetName val="Phu_cap1"/>
      <sheetName val="Cst_Pkg-Eden1"/>
      <sheetName val="11_산출(전열)1"/>
      <sheetName val="6_산출(동력)1"/>
      <sheetName val="7_산출(TRAY)1"/>
      <sheetName val="Bill_2-VMart&amp;VPro1"/>
      <sheetName val="tong_hop_v_tu"/>
      <sheetName val="H_Satuan"/>
      <sheetName val="Executive_Summary"/>
      <sheetName val="5201_2004"/>
      <sheetName val="GRAND_REKAP"/>
      <sheetName val="5_BANG_I"/>
      <sheetName val="Public_Health_systems"/>
      <sheetName val="TH_VL,_NC,_DDHT_Thanhphuoc"/>
      <sheetName val="Cost_increment"/>
      <sheetName val="Define_finishing"/>
      <sheetName val="LS"/>
      <sheetName val="기성내역"/>
      <sheetName val="비열"/>
      <sheetName val="PLCAL"/>
      <sheetName val="⑤항목별2"/>
      <sheetName val="조선용암면"/>
      <sheetName val="TONG NUOCGOC"/>
      <sheetName val="단가_및_재료?"/>
      <sheetName val="Doi so"/>
      <sheetName val="_내역서(1).xls_5.학교신설예산 Ⴘ"/>
      <sheetName val="Main"/>
      <sheetName val="Bar-Data"/>
      <sheetName val="DGG"/>
      <sheetName val="C1_공䂏࿢ﱼ"/>
      <sheetName val="C1_공_x0000_Ԁ"/>
      <sheetName val="C1_공_x0000__x0000_"/>
      <sheetName val="C1_공_x0019__x0000__x0000_"/>
      <sheetName val="대차대조표"/>
      <sheetName val="재무비율"/>
      <sheetName val="환경기계공정표_腰╙_x0000__x0000_"/>
      <sheetName val="환경기계공정표_〃ᇐᖗ"/>
      <sheetName val="CAP"/>
      <sheetName val="dV&amp;Cl"/>
      <sheetName val="Var."/>
      <sheetName val="R"/>
      <sheetName val="흑관"/>
      <sheetName val="MAIN GATE HOUSE"/>
      <sheetName val="자바라1"/>
      <sheetName val="_내역서(ͭ_x005f_x005f_x005F?"/>
      <sheetName val="3연box"/>
      <sheetName val="단가_(2_x0000__x0000_"/>
      <sheetName val="전선_및_전선관-자䝼-"/>
      <sheetName val="비계공사"/>
      <sheetName val="수입2"/>
      <sheetName val="Assumption"/>
      <sheetName val="M1master"/>
      <sheetName val="건물"/>
      <sheetName val="1분기재고장"/>
      <sheetName val="2분기재고"/>
      <sheetName val="조건표"/>
      <sheetName val="전선_및_전선관-자유_x000a_"/>
      <sheetName val="세금계산서 "/>
      <sheetName val="출고대장"/>
      <sheetName val="거래명세표"/>
      <sheetName val="기초분물량표"/>
      <sheetName val="C1_공_x001c_"/>
      <sheetName val="ateCodeñ"/>
      <sheetName val="C1_공则_x0010__x0000_"/>
      <sheetName val="ateCode勱"/>
      <sheetName val="산거각호표"/>
      <sheetName val="협가표"/>
      <sheetName val="접합 및 부설 "/>
      <sheetName val="실DATA_10"/>
      <sheetName val="코스모공장_(어음)9"/>
      <sheetName val="총괄갑_9"/>
      <sheetName val="A_견적9"/>
      <sheetName val="환경기계공정표_(3)9"/>
      <sheetName val="Sheet1_(2)9"/>
      <sheetName val="총_원가계산9"/>
      <sheetName val="단가_(2)9"/>
      <sheetName val="6PILE__(돌출)9"/>
      <sheetName val="11-2_아파트내역9"/>
      <sheetName val="플랜트_설치8"/>
      <sheetName val="내역서1999_8최종9"/>
      <sheetName val="기초입력_DATA8"/>
      <sheetName val="설명서_8"/>
      <sheetName val="BSD_(2)8"/>
      <sheetName val="1차_내역서8"/>
      <sheetName val="노임단가_(2)8"/>
      <sheetName val="_견적서8"/>
      <sheetName val="2-1__경관조명_내역총괄표8"/>
      <sheetName val="중기조종사_단위단가8"/>
      <sheetName val="C1_공사개요8"/>
      <sheetName val="A1_스케쥴8"/>
      <sheetName val="3월팀계_8"/>
      <sheetName val="일위대가_8"/>
      <sheetName val="인건비_8"/>
      <sheetName val="수량계산서_집계표(가설_신설_및_철거-을지로3가_3호선8"/>
      <sheetName val="수량계산서_집계표(신설-을지로3가_3호선)8"/>
      <sheetName val="수량계산서_집계표(철거-을지로3가_3호선)8"/>
      <sheetName val="신_분8"/>
      <sheetName val="단가_및_재료비8"/>
      <sheetName val="아파트_내역8"/>
      <sheetName val="전선_및_전선관-자유로8"/>
      <sheetName val="Customer_Databas8"/>
      <sheetName val="주공_갑지8"/>
      <sheetName val="AS포장복구_8"/>
      <sheetName val="G_R300경비8"/>
      <sheetName val="DATA_입력란8"/>
      <sheetName val="아파트_7"/>
      <sheetName val="전차선로_물량표7"/>
      <sheetName val="27_건설이자7"/>
      <sheetName val="9-2_단지투자7"/>
      <sheetName val="9-4_단지분양수납7"/>
      <sheetName val="28_차입금상환계획7"/>
      <sheetName val="10-4_운하물류분양수납7"/>
      <sheetName val="10-2_운하물류투자7"/>
      <sheetName val="※_2010예산총괄표7"/>
      <sheetName val="내역서_제출7"/>
      <sheetName val="경율산정_XLS7"/>
      <sheetName val="8_설치품셈7"/>
      <sheetName val="2_고용보험료산출근거7"/>
      <sheetName val="EQUIP_LIST6"/>
      <sheetName val="조도계산서_(도서)7"/>
      <sheetName val="6-1__관개량조서6"/>
      <sheetName val="BTL시설예산_기준표7"/>
      <sheetName val="5_학교신설예산_집행(01~08)7"/>
      <sheetName val="점검결과(08년_100교_지원)7"/>
      <sheetName val="Raw_Data6"/>
      <sheetName val="1_동력공사6"/>
      <sheetName val="5_직원투입현황6"/>
      <sheetName val="품셈_6"/>
      <sheetName val="실행내역서_6"/>
      <sheetName val="7_기-검-보_1006"/>
      <sheetName val="전체내역_(2)6"/>
      <sheetName val="예정공정표_6"/>
      <sheetName val="내역-_CCTV7"/>
      <sheetName val="2_대외공문6"/>
      <sheetName val="기본항목_입력6"/>
      <sheetName val="1_설계조건6"/>
      <sheetName val="1__조명내역서(조명설치)6"/>
      <sheetName val="2__조명내역서(조명자재)6"/>
      <sheetName val="8_PILE__(돌출)6"/>
      <sheetName val="Man_Hole6"/>
      <sheetName val="참고)BTL시설예산_기준표6"/>
      <sheetName val="공사원가계산서_6"/>
      <sheetName val="사__업__비__수__지__예__산__서6"/>
      <sheetName val="96_126"/>
      <sheetName val="당월_인력6"/>
      <sheetName val="GT_1050x6506"/>
      <sheetName val="0_0ControlSheet6"/>
      <sheetName val="표지_(3)6"/>
      <sheetName val="원가계산서_(2)6"/>
      <sheetName val="산출_근거16"/>
      <sheetName val="4_고용보험6"/>
      <sheetName val="3_고용보험료산출근거6"/>
      <sheetName val="각사별공사비분개_6"/>
      <sheetName val="PIPERACK_집계표6"/>
      <sheetName val="EQUIPEMENT_집계표6"/>
      <sheetName val="BUILDING_&amp;SHELTER_집계표6"/>
      <sheetName val="OTHERS_집계표6"/>
      <sheetName val="CONTROL_BD6"/>
      <sheetName val="LIFTING_DEVICE6"/>
      <sheetName val="2_토목공사6"/>
      <sheetName val="개별직종노임단가(2005_1)6"/>
      <sheetName val="총괄_내역서6"/>
      <sheetName val="단가일람_(2)6"/>
      <sheetName val="소상_&quot;1&quot;6"/>
      <sheetName val="설산1_나6"/>
      <sheetName val="220_(2)6"/>
      <sheetName val="De_bai6"/>
      <sheetName val="2_원가및인원현황집계6"/>
      <sheetName val="6_1_일위대가6"/>
      <sheetName val="효성CB_1P기초6"/>
      <sheetName val="표지_6"/>
      <sheetName val="지번별_묘묙소요내역6"/>
      <sheetName val="총괄_설계내역서6"/>
      <sheetName val="예산서_6"/>
      <sheetName val="노임단가(2010_상)6"/>
      <sheetName val="토목내역서_(도급단가)6"/>
      <sheetName val="화순_대리-다지리실행내역6"/>
      <sheetName val="원가계산서_5"/>
      <sheetName val="공통가설내역서__(당사)6"/>
      <sheetName val="Isolasi_Luar_Dalam6"/>
      <sheetName val="Isolasi_Luar6"/>
      <sheetName val="breakdown_Price-Chuong6"/>
      <sheetName val="cable,_lighting,_switch6"/>
      <sheetName val="DonGia_VatTuLK6"/>
      <sheetName val="Bang_chiet_tinh_TBA6"/>
      <sheetName val="2_1_受電設備棟3"/>
      <sheetName val="2_2_受・防火水槽3"/>
      <sheetName val="2_3_排水処理設備棟3"/>
      <sheetName val="2_4_倉庫棟3"/>
      <sheetName val="2_5_守衛棟3"/>
      <sheetName val="Div26_-_Elect3"/>
      <sheetName val="NSA_fr_Revit3"/>
      <sheetName val="MTO_REV_03"/>
      <sheetName val="Area_Cal3"/>
      <sheetName val="현장관리비_산출내역5"/>
      <sheetName val="고객사_관리_코드5"/>
      <sheetName val="노무비_근거2"/>
      <sheetName val="Finishes_code3"/>
      <sheetName val="방배동내역_(총괄)3"/>
      <sheetName val="HD_1-4_세부공종별,업체별_내역(L4)3"/>
      <sheetName val="2F_회의실견적(5_14_일대)3"/>
      <sheetName val="96보완계획7_123"/>
      <sheetName val="공사비_내역_(가)1"/>
      <sheetName val="CCTV_수량(배관-송수가압장)1"/>
      <sheetName val="7_경제성결과1"/>
      <sheetName val="FRP_PIPING_일위대가1"/>
      <sheetName val="단면_(2)1"/>
      <sheetName val="집_계_표1"/>
      <sheetName val="공사예산하조서(O_K)1"/>
      <sheetName val="전선_및_전선관1"/>
      <sheetName val="°ø»ç¿¹»êÇÏÁ¶¼­(O_K)1"/>
      <sheetName val="4_설계예산내역서1"/>
      <sheetName val="3_내역서1"/>
      <sheetName val="BEND_LOSS1"/>
      <sheetName val="건축공사_집계표1"/>
      <sheetName val="이서_빙등제1"/>
      <sheetName val="원가계산서(생태쉼터)_1"/>
      <sheetName val="방림_토공수량1"/>
      <sheetName val="방림_토공_산출근거1"/>
      <sheetName val="이서_빙등제_수량집계표1"/>
      <sheetName val="이서_빙등제_산출근거1"/>
      <sheetName val="자재_집계표1"/>
      <sheetName val="거래罈_羌1"/>
      <sheetName val="공급기자재조서_(2)1"/>
      <sheetName val="산출(동해선_본선)1"/>
      <sheetName val="집계(동해본선)_1"/>
      <sheetName val="_갑__지_11"/>
      <sheetName val="[내역서(1)_xls]5_학교신설예산_Ⴘ1"/>
      <sheetName val="1_암사대교_산출1"/>
      <sheetName val="6__안전관리비1"/>
      <sheetName val="국도접속_차도부수량1"/>
      <sheetName val="[내역서(1)_xls]5_학교신설예산_Ⴘ퀀诋쌆蠅/᠀1"/>
      <sheetName val="조정금액결과표_(차수별)"/>
      <sheetName val="토공_total1"/>
      <sheetName val="ENE-CAL_11"/>
      <sheetName val="[내역서(1)_xls][내역서(1)_xls]5____10"/>
      <sheetName val="[내역서(1)_xls][내역서(1)_xls]5____11"/>
      <sheetName val="[내역서(1)_xls][내역서(1)_xls]5____12"/>
      <sheetName val="[내역서(1)_xls][내역서(1)_xls]5____13"/>
      <sheetName val="[내역서(1)_xls][내역서(1)_xls]단가_(2\"/>
      <sheetName val="[내역서(1)_xls][내역서(1)_xls]단가_(2\栀"/>
      <sheetName val="[내역서(1)_xls][내역서(1)_xls]5____14"/>
      <sheetName val="[내역서(1)_xls][내역서(1)_xls]5_____5"/>
      <sheetName val="[내역서(1)_xls][내역서(1)_xls]5_____6"/>
      <sheetName val="[내역서(1)_xls][내역서(1)_xls]5_____7"/>
      <sheetName val="[내역서(1)_xls][내역서(1)_xls]5_____8"/>
      <sheetName val="[내역서(1)_xls][내역서(1)_xls]______2"/>
      <sheetName val="[내역서(1)_xls][내역서(1)_xls]______3"/>
      <sheetName val="[내역서(1)_xls][내역서(1)_xls]5_____9"/>
      <sheetName val="[내역서(1)_xls][내역서(1)_xls]5_____1"/>
      <sheetName val="견적대비(1차)_(2)1"/>
      <sheetName val="대분류_ITEM별_분석(3월)1"/>
      <sheetName val="ateCodes?TimeCodes?Overri飀Ⱔ"/>
      <sheetName val="거래刀"/>
      <sheetName val="scale_&amp;_Income"/>
      <sheetName val="chiet_tinh"/>
      <sheetName val="CABLE_SIZE-1"/>
      <sheetName val="5_학교신설예산_Ⴘ_x005f_x0000_퀀诋쌆蠅/_x005f_x0000_᠀"/>
      <sheetName val="[내역서(1)_xls]5____________x000_2"/>
      <sheetName val="[내역서(1)_xls]5__________x005f_x0000__2"/>
      <sheetName val="수고조사야"/>
      <sheetName val="1_취수장1"/>
      <sheetName val="장비_(2)"/>
      <sheetName val="Total_All_By_Trades_highest_1s1"/>
      <sheetName val="M_o_S__Schedule1"/>
      <sheetName val="PROJ__DATA1"/>
      <sheetName val="_Beams_Sched_1"/>
      <sheetName val="5_동별횡주관경"/>
      <sheetName val="별첨2_발주예정"/>
      <sheetName val="3BL공동구_수량"/>
      <sheetName val="준검_내역서"/>
      <sheetName val="______"/>
      <sheetName val="토목내역_(2)"/>
      <sheetName val="Total_for_Check"/>
      <sheetName val="DAFTAR_7"/>
      <sheetName val="Final_Staff_Chart"/>
      <sheetName val="7_Á¶Á÷Ç¥"/>
      <sheetName val="붙임4_앵커볼트"/>
      <sheetName val="붙임2_최대수평하중"/>
      <sheetName val="내역-_ꍈ┊"/>
      <sheetName val="내역-_ʉꍈ&gt;"/>
      <sheetName val="ate"/>
      <sheetName val="II__CF"/>
      <sheetName val="BOM_LIST_정리"/>
      <sheetName val="입고단가_LIST"/>
      <sheetName val="제작물량_7월"/>
      <sheetName val="현황표-원래"/>
      <sheetName val="지급(진행중)"/>
      <sheetName val="자  재"/>
      <sheetName val="건축외주"/>
      <sheetName val="거래⺿g"/>
      <sheetName val="환경검토직접경비"/>
      <sheetName val="환경검토총괄"/>
      <sheetName val="환경검토직접인건비"/>
      <sheetName val="unit_41"/>
      <sheetName val="HARGA_MATERIAL1"/>
      <sheetName val="[내역서(1)_xls]5_학교신설예산_쎸⬅/瀀þ밀2"/>
      <sheetName val="A_일용노무비지급명세서1"/>
      <sheetName val="5_학교신설예산_집행(01~偤°1"/>
      <sheetName val="Price_Database"/>
      <sheetName val="공량산출서"/>
      <sheetName val="S-Curve"/>
      <sheetName val="부재력정리"/>
      <sheetName val="TYPE-B 평균H"/>
      <sheetName val="B1"/>
      <sheetName val="Civil"/>
      <sheetName val="CIM"/>
      <sheetName val="DD EST."/>
      <sheetName val="KP_List"/>
      <sheetName val="LIBRARY"/>
      <sheetName val="GESTION FICHE"/>
      <sheetName val="TRADUCTION LISTES"/>
      <sheetName val="Schedule S-Curve Revision#3"/>
      <sheetName val="RFP002"/>
      <sheetName val="BOQ segment3 (Part C-H)"/>
      <sheetName val="VF Full Recon"/>
      <sheetName val="BOQ segment3 (PartB)"/>
      <sheetName val="eqpmt"/>
      <sheetName val="性能取り纏め"/>
      <sheetName val="Materials"/>
      <sheetName val="見管ＧＴ"/>
      <sheetName val="EXR"/>
      <sheetName val="NDC HW Repair"/>
      <sheetName val="Derive"/>
      <sheetName val="prod-rates2"/>
      <sheetName val="CFA"/>
      <sheetName val="Main Bldg."/>
      <sheetName val="prices"/>
      <sheetName val="RATES"/>
      <sheetName val="Summary - Buildings"/>
      <sheetName val="CashFlwProjections"/>
      <sheetName val="NC"/>
      <sheetName val="取纏"/>
      <sheetName val="INPUT DATA HERE"/>
      <sheetName val="想定価格"/>
      <sheetName val="costing_ESDV"/>
      <sheetName val="costing_FE"/>
      <sheetName val="costing_Misc"/>
      <sheetName val="costing_MOV"/>
      <sheetName val="costing_Press"/>
      <sheetName val="eq_data"/>
      <sheetName val="Equipt Rental"/>
      <sheetName val="BM DATA SHEET"/>
      <sheetName val="Electrical Pricelist"/>
      <sheetName val="Other"/>
      <sheetName val="Building"/>
      <sheetName val="Dico"/>
      <sheetName val="C_E"/>
      <sheetName val="ACMV"/>
      <sheetName val="markup"/>
      <sheetName val="Resource"/>
      <sheetName val="A.1.1(e)"/>
      <sheetName val="A.1.4"/>
      <sheetName val="A.1.1(d)"/>
      <sheetName val="A.1.3"/>
      <sheetName val="A.1.2(a)"/>
      <sheetName val="A.1.1(a)"/>
      <sheetName val="적용환율"/>
      <sheetName val="corbeldatail"/>
      <sheetName val="I.설계조건"/>
      <sheetName val="Bill 2 -RETAIL"/>
      <sheetName val="tabulation (comparison)"/>
      <sheetName val="TABLO-3"/>
      <sheetName val="LOADS"/>
      <sheetName val="Code 07"/>
      <sheetName val="ph2B cnstrction sched."/>
      <sheetName val="도기류"/>
      <sheetName val="주공_갑_x0000_"/>
      <sheetName val="고용(소방)"/>
      <sheetName val="고용(전기)"/>
      <sheetName val="소총괄(계좌)"/>
      <sheetName val="내역서(교량)전체"/>
      <sheetName val="소일위대가코드표"/>
      <sheetName val="기초목"/>
      <sheetName val="빙축열"/>
      <sheetName val="2A"/>
      <sheetName val="투자계획집계표"/>
      <sheetName val="ACC NW"/>
      <sheetName val="유지보수"/>
      <sheetName val="이동통신"/>
      <sheetName val="II SYS"/>
      <sheetName val="해외"/>
      <sheetName val="LOOKUP"/>
      <sheetName val="접속도로1"/>
      <sheetName val="C1_공_x0019__x0000_꤀"/>
      <sheetName val="Sheet㙸˯㦀ȼ?!"/>
      <sheetName val="ateCodes?TimeCod?ꀋᙰ0_x0000_頀{_x0000__x0000_堀簊夞ĸ"/>
      <sheetName val="ateCodes?TimeCod?齒ꀈᙰ0_x0000_?Y_x0000__x0000_堀䠊夙ĸ"/>
      <sheetName val="BGT"/>
      <sheetName val="Re1"/>
      <sheetName val="설치내역서"/>
      <sheetName val="3.하중계산"/>
      <sheetName val="C.S.A"/>
      <sheetName val="Sch.6"/>
      <sheetName val="jobhist"/>
      <sheetName val="암거공"/>
      <sheetName val="공사기본내용"/>
      <sheetName val="Customer_Datab뇠ᜑ"/>
      <sheetName val="Customer_Datab먠᜽"/>
      <sheetName val="영동癰၎_x0000_"/>
      <sheetName val="일위대가(계측_x0000__x0000_Ԁ_x0000_"/>
      <sheetName val="databasH"/>
      <sheetName val="2130䢧"/>
      <sheetName val="기초입력_x0019_"/>
      <sheetName val="사용자입력"/>
      <sheetName val="수량산출(_x0000__x0000__x0005_"/>
      <sheetName val="중기손료"/>
      <sheetName val="賃料等一覧"/>
      <sheetName val="loading"/>
      <sheetName val="포장수량단위"/>
      <sheetName val="수목일위"/>
      <sheetName val="내역서(1).xls"/>
      <sheetName val="%EB%82%B4%EC%97%AD%EC%84%9C(1)."/>
      <sheetName val="TH Kinh phi"/>
      <sheetName val="Thuc thanh"/>
      <sheetName val="총원가계산서(요율)"/>
      <sheetName val="GlassData"/>
      <sheetName val="Đơn giá theo m2"/>
      <sheetName val="산출근거#2-3"/>
      <sheetName val="Sur Site"/>
      <sheetName val="Spool Index"/>
      <sheetName val="분석적검토"/>
      <sheetName val="현금흐름표"/>
      <sheetName val="12CGOU"/>
      <sheetName val="Rebar Sum"/>
      <sheetName val="Manpower costs + data"/>
      <sheetName val="rate PC item"/>
      <sheetName val="7IFS-5A"/>
      <sheetName val="간접비 총괄표"/>
      <sheetName val="3-DIV3"/>
      <sheetName val="ANL SNI"/>
      <sheetName val="Bahan"/>
      <sheetName val="Cash Out-Plan"/>
      <sheetName val="C1_공r_x0000__x0000_"/>
      <sheetName val="C1_공_x0019__x0000_倀"/>
      <sheetName val="LP-S"/>
      <sheetName val="이름교환"/>
      <sheetName val="자재비산출"/>
      <sheetName val="방배동내역(리_x0000__x0000_"/>
      <sheetName val="거래_x0000__x0000_Ԁ"/>
      <sheetName val="설계내역2"/>
      <sheetName val="실DAT_x0000__x0000__x0000_"/>
      <sheetName val="오수맨홀조서"/>
      <sheetName val="산출근_x001b__x0000__x0000__x0000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 refreshError="1"/>
      <sheetData sheetId="560" refreshError="1"/>
      <sheetData sheetId="561" refreshError="1"/>
      <sheetData sheetId="562" refreshError="1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/>
      <sheetData sheetId="1407" refreshError="1"/>
      <sheetData sheetId="1408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/>
      <sheetData sheetId="2124" refreshError="1"/>
      <sheetData sheetId="2125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/>
      <sheetData sheetId="2151"/>
      <sheetData sheetId="2152"/>
      <sheetData sheetId="2153"/>
      <sheetData sheetId="2154"/>
      <sheetData sheetId="2155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/>
      <sheetData sheetId="2185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 refreshError="1"/>
      <sheetData sheetId="2222" refreshError="1"/>
      <sheetData sheetId="2223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/>
      <sheetData sheetId="2419"/>
      <sheetData sheetId="2420"/>
      <sheetData sheetId="242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/>
      <sheetData sheetId="2549"/>
      <sheetData sheetId="2550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/>
      <sheetData sheetId="2566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/>
      <sheetData sheetId="2759" refreshError="1"/>
      <sheetData sheetId="2760" refreshError="1"/>
      <sheetData sheetId="2761" refreshError="1"/>
      <sheetData sheetId="2762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 refreshError="1"/>
      <sheetData sheetId="2794" refreshError="1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 refreshError="1"/>
      <sheetData sheetId="2818" refreshError="1"/>
      <sheetData sheetId="2819"/>
      <sheetData sheetId="2820"/>
      <sheetData sheetId="2821"/>
      <sheetData sheetId="2822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/>
      <sheetData sheetId="3107"/>
      <sheetData sheetId="3108"/>
      <sheetData sheetId="3109"/>
      <sheetData sheetId="3110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/>
      <sheetData sheetId="3210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/>
      <sheetData sheetId="3257"/>
      <sheetData sheetId="3258"/>
      <sheetData sheetId="3259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/>
      <sheetData sheetId="3266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/>
      <sheetData sheetId="3650"/>
      <sheetData sheetId="3651"/>
      <sheetData sheetId="3652"/>
      <sheetData sheetId="3653"/>
      <sheetData sheetId="3654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/>
      <sheetData sheetId="379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산출근거"/>
      <sheetName val="성곽내역서"/>
      <sheetName val="내역서"/>
      <sheetName val="#REF"/>
      <sheetName val="인건비"/>
      <sheetName val="참고자료"/>
      <sheetName val="노임단가"/>
      <sheetName val="노임"/>
      <sheetName val="목록"/>
      <sheetName val="이토변실(A3-LINE)"/>
      <sheetName val="일위대가목록"/>
      <sheetName val="단"/>
      <sheetName val="일위대가(가설)"/>
      <sheetName val="일위대가9803"/>
      <sheetName val="8.PILE  (돌출)"/>
      <sheetName val="데리네이타현황"/>
      <sheetName val="건축내역"/>
      <sheetName val="횡배수관집현황(2공구)"/>
      <sheetName val="설계내역서"/>
      <sheetName val="C.배수관공"/>
      <sheetName val="공통자료"/>
      <sheetName val="ABUT수량-A1"/>
      <sheetName val="BDATA"/>
      <sheetName val="수목표준대가"/>
      <sheetName val="몰탈재료산출"/>
      <sheetName val="실행철강하도"/>
      <sheetName val="N賃率-職"/>
      <sheetName val="자재"/>
      <sheetName val="현황산출서"/>
      <sheetName val="코드표"/>
      <sheetName val="단위수량"/>
      <sheetName val="Sheet1"/>
      <sheetName val="2설계 (웅촌고연)"/>
      <sheetName val="변압기 및 발전기 용량"/>
      <sheetName val="토목내역서"/>
      <sheetName val="총괄내역"/>
      <sheetName val="단재적표"/>
      <sheetName val="DATE"/>
      <sheetName val="단가(1)"/>
      <sheetName val="슬래브"/>
      <sheetName val="Pier 3"/>
      <sheetName val="노견단위수량"/>
      <sheetName val="일위대가"/>
      <sheetName val="덕전리"/>
      <sheetName val="수량산출"/>
      <sheetName val="이음개소"/>
      <sheetName val="일위대가표"/>
      <sheetName val="DATA"/>
      <sheetName val="내역"/>
      <sheetName val="EQ"/>
      <sheetName val="수량산출서"/>
      <sheetName val="단가"/>
      <sheetName val="골막이(야매)"/>
      <sheetName val="경산"/>
      <sheetName val="기계경비"/>
      <sheetName val="단가산출2"/>
      <sheetName val="기존단가 (2)"/>
      <sheetName val="대창(장성)"/>
      <sheetName val="공사비"/>
      <sheetName val="교각1"/>
      <sheetName val="bid"/>
      <sheetName val="기초코드"/>
      <sheetName val="직노"/>
      <sheetName val="단면가정"/>
      <sheetName val="수량집계"/>
      <sheetName val="wall"/>
      <sheetName val="6PILE  (돌출)"/>
      <sheetName val="말뚝지지력산정"/>
      <sheetName val="비탈면보호공수량산출"/>
      <sheetName val="공양식"/>
      <sheetName val="웅진교-S2"/>
      <sheetName val="지급자재"/>
      <sheetName val="SORCE1"/>
      <sheetName val="가도공"/>
      <sheetName val="옥룡잡비"/>
      <sheetName val="맨홀수량"/>
      <sheetName val="자가"/>
      <sheetName val="98수문일위"/>
      <sheetName val="2000년1차"/>
      <sheetName val="노임단"/>
      <sheetName val="Sheet1 (2)"/>
      <sheetName val="1,2,3,4,5단위수량"/>
      <sheetName val="횡배수관"/>
      <sheetName val="차액보증"/>
      <sheetName val="요율"/>
      <sheetName val="공사"/>
      <sheetName val="개소별수량산출"/>
      <sheetName val="Sheet10"/>
      <sheetName val="터파기및재료"/>
      <sheetName val="데이타"/>
      <sheetName val="공종목록표"/>
      <sheetName val="파일의이용"/>
      <sheetName val="인건비 "/>
      <sheetName val="8.1.에너지"/>
      <sheetName val="공사비증감"/>
      <sheetName val="INPUT"/>
      <sheetName val="A1(토공)"/>
      <sheetName val="A1(구조물)"/>
      <sheetName val="수량집계(1)"/>
      <sheetName val="철근집계표"/>
      <sheetName val="포장직선구간"/>
      <sheetName val="Sheet17"/>
      <sheetName val="설계조건"/>
      <sheetName val="보도공제면적"/>
      <sheetName val="하부철근수량"/>
      <sheetName val="증명지번목록"/>
      <sheetName val="물건조서"/>
      <sheetName val="2000전체분"/>
      <sheetName val="안정검토(온1)"/>
      <sheetName val="입력"/>
      <sheetName val="J형측구단위수량"/>
      <sheetName val="가압장구체수량산출서"/>
      <sheetName val="실행내역 "/>
      <sheetName val="증감내역서"/>
      <sheetName val="Sheet2"/>
      <sheetName val="단 box"/>
      <sheetName val="아스팔트 포장총괄집계표"/>
      <sheetName val="1.설계조건"/>
      <sheetName val="물가"/>
      <sheetName val="I.설계조건"/>
      <sheetName val="작업금지"/>
      <sheetName val="설계서을"/>
      <sheetName val="투찰금액"/>
      <sheetName val="45,46"/>
      <sheetName val="비교1"/>
      <sheetName val="구의33고"/>
      <sheetName val="일반수량총괄집계"/>
      <sheetName val="DATA 입력부"/>
      <sheetName val="연령현황"/>
      <sheetName val="상하차비용(기계상차)"/>
      <sheetName val="수간보호"/>
      <sheetName val="운반비"/>
      <sheetName val="자료입력"/>
      <sheetName val="7단가"/>
      <sheetName val="총집계표"/>
      <sheetName val="간접"/>
      <sheetName val="상부공"/>
      <sheetName val="1"/>
      <sheetName val="밸브설치"/>
      <sheetName val="TYPE1"/>
      <sheetName val="철근량"/>
      <sheetName val="단위단가"/>
      <sheetName val="토공산근"/>
      <sheetName val="tggwan(mac)"/>
      <sheetName val="노무비"/>
      <sheetName val="방송(체육관)"/>
      <sheetName val="식생블럭단위수량"/>
      <sheetName val="흄관수량"/>
      <sheetName val="원가계산"/>
      <sheetName val="마산방향"/>
      <sheetName val="진주방향"/>
      <sheetName val="7.PILE  (돌출)"/>
      <sheetName val="간지(5.04)"/>
      <sheetName val="봉산운반"/>
      <sheetName val="3연box"/>
      <sheetName val="마산월령동골조물량변경"/>
      <sheetName val="단가 "/>
      <sheetName val="일위총괄표"/>
      <sheetName val="[일위대가9803.xls][일위대가9803.xls]A_8"/>
      <sheetName val="[일위대가9803.xls][일위대가9803.xls]A_7"/>
      <sheetName val="[일위대가9803.xls][일위대가9803.xls]A_6"/>
      <sheetName val="[일위대가9803.xls][일위대가9803.xls]A_2"/>
      <sheetName val="[일위대가9803.xls][일위대가9803.xls]A_3"/>
      <sheetName val="[일위대가9803.xls][일위대가9803.xls]A_4"/>
      <sheetName val="[일위대가9803.xls][일위대가9803.xls]A_5"/>
      <sheetName val="단가 및 재료비"/>
      <sheetName val="[일위대가9803.xls][일위대가9803.xls]A_9"/>
      <sheetName val="[일위대가9803.xls][일위대가9803.xls]_10"/>
      <sheetName val="내역서 (2)"/>
      <sheetName val="유림골조"/>
      <sheetName val="일위목록"/>
      <sheetName val="입찰안"/>
      <sheetName val="비교표"/>
      <sheetName val="이설도로유용토"/>
      <sheetName val="Baby일위대가"/>
      <sheetName val="3련 BOX"/>
      <sheetName val="SLAB"/>
      <sheetName val="자재단가"/>
      <sheetName val="교대철근집계"/>
      <sheetName val="노임이"/>
      <sheetName val="9811"/>
      <sheetName val="대비"/>
      <sheetName val="을"/>
      <sheetName val="배수량"/>
      <sheetName val="구조물철거타공정이월"/>
      <sheetName val="Y-WORK"/>
      <sheetName val="수자재단위당"/>
      <sheetName val="코드"/>
      <sheetName val="월말"/>
      <sheetName val="기자재비"/>
      <sheetName val="원가계산 (2)"/>
      <sheetName val="설계"/>
      <sheetName val="우수공"/>
      <sheetName val="날개벽수량표"/>
      <sheetName val="기본데이타입력"/>
      <sheetName val="1호맨홀가감수량"/>
      <sheetName val="교각"/>
      <sheetName val="맨홀수량산출"/>
      <sheetName val="6공구(당초)"/>
      <sheetName val="포장면적산출"/>
      <sheetName val="사  업  비  수  지  예  산  서"/>
      <sheetName val="5지진시"/>
      <sheetName val="부대내역"/>
      <sheetName val="부대공"/>
      <sheetName val="단면 (2)"/>
      <sheetName val="조도계산서 (도서)"/>
      <sheetName val="절대지우지말것"/>
      <sheetName val="내역서(기성청구)"/>
      <sheetName val="단가산출서"/>
      <sheetName val="배수관산출"/>
      <sheetName val="설-원가"/>
      <sheetName val="원가"/>
      <sheetName val="단가산출"/>
      <sheetName val="토사(PE)"/>
      <sheetName val="7급줄떼"/>
      <sheetName val="별첨4_전담운영PM(1)"/>
      <sheetName val="보호공"/>
      <sheetName val="총괄표"/>
      <sheetName val="인공산출"/>
      <sheetName val="별표 "/>
      <sheetName val="9GNG운반"/>
      <sheetName val="1,2공구원가계산서"/>
      <sheetName val="2공구산출내역"/>
      <sheetName val="1공구산출내역서"/>
      <sheetName val="실행"/>
      <sheetName val="전기일위대가"/>
      <sheetName val="新철폐복2"/>
      <sheetName val="新철폐복3"/>
      <sheetName val="추정설계"/>
      <sheetName val="중기사용료산출근거"/>
      <sheetName val="유림총괄"/>
      <sheetName val="노무단가"/>
      <sheetName val="계정별실적"/>
      <sheetName val="영업권조서"/>
      <sheetName val="토지조서"/>
      <sheetName val="이름표"/>
      <sheetName val="토지가격산출기초"/>
      <sheetName val="공시지가"/>
      <sheetName val="5.정산서"/>
      <sheetName val="24분기"/>
      <sheetName val="노면및방향"/>
      <sheetName val="노임목록"/>
      <sheetName val="규격"/>
      <sheetName val="전기단가조사서"/>
      <sheetName val="덧씌우기구간수량산출1"/>
      <sheetName val="부안일위"/>
      <sheetName val="소분류목록"/>
      <sheetName val="2"/>
      <sheetName val="3"/>
      <sheetName val="4"/>
      <sheetName val="5"/>
      <sheetName val="6"/>
      <sheetName val="구간별"/>
      <sheetName val="8.석축단위(H=1.5M)"/>
      <sheetName val="원형1호맨홀토공수량"/>
      <sheetName val="자료"/>
      <sheetName val="예총"/>
      <sheetName val="프랜트면허"/>
      <sheetName val="화설내"/>
      <sheetName val="2공종별예산조서"/>
      <sheetName val="토공(우물통,기타) "/>
      <sheetName val="토목"/>
      <sheetName val="공비대비"/>
      <sheetName val="시운전연료"/>
      <sheetName val="BOX"/>
      <sheetName val="4.1DNR기계(공법)"/>
      <sheetName val="콘크리트타설집계표"/>
      <sheetName val="A2"/>
      <sheetName val="총괄"/>
      <sheetName val="전기"/>
      <sheetName val="슬래브수량"/>
      <sheetName val="주현(해보)"/>
      <sheetName val="주현(영광)"/>
      <sheetName val="포장총괄집계표"/>
      <sheetName val="대로근거"/>
      <sheetName val="000000"/>
      <sheetName val="중로근거"/>
      <sheetName val="내역서 "/>
      <sheetName val="견적990322"/>
      <sheetName val="갑지"/>
      <sheetName val="대비표"/>
      <sheetName val="danga"/>
      <sheetName val="ilch"/>
      <sheetName val="6MONTHS"/>
      <sheetName val="침하계"/>
      <sheetName val="APT"/>
      <sheetName val="금액내역서"/>
      <sheetName val="6PILE__(돌출)"/>
      <sheetName val="내역서_"/>
      <sheetName val="1_설계조건"/>
      <sheetName val="Sheet3"/>
      <sheetName val="예상"/>
      <sheetName val="2.2 S-Curve"/>
      <sheetName val="일위대가목차"/>
      <sheetName val="일위대가표(유단가)"/>
      <sheetName val="6PILE__(돌출)1"/>
      <sheetName val="내역서_1"/>
      <sheetName val="1_설계조건1"/>
      <sheetName val="플랜트 설치"/>
      <sheetName val="원형맨홀수량"/>
      <sheetName val="찍기"/>
      <sheetName val="정부노임단가"/>
      <sheetName val="설명서 "/>
      <sheetName val="가중치"/>
      <sheetName val="70%"/>
      <sheetName val="견적조건"/>
      <sheetName val="개략"/>
      <sheetName val="2호맨홀공제수량"/>
      <sheetName val="기둥(원형)"/>
      <sheetName val="철근단면적"/>
      <sheetName val="CODE"/>
      <sheetName val="하도금액분계"/>
      <sheetName val="대전21토목내역서"/>
      <sheetName val="guard(mac)"/>
      <sheetName val="SLAB&quot;1&quot;"/>
      <sheetName val="WVAL"/>
      <sheetName val="ITEM"/>
      <sheetName val="용산1(해보)"/>
      <sheetName val="방음벽기초(H=4m)"/>
      <sheetName val="3BL공동구 수량"/>
      <sheetName val="합계금액"/>
      <sheetName val="Macro(전선)"/>
      <sheetName val="hvac(제어동)"/>
      <sheetName val="Front"/>
      <sheetName val="송라터널총괄"/>
      <sheetName val="INPUT(덕도방향-시점)"/>
      <sheetName val="COPING"/>
      <sheetName val="hvac내역서(제어동)"/>
      <sheetName val="참조"/>
      <sheetName val="분석"/>
      <sheetName val="변화치수"/>
      <sheetName val="대포2교접속"/>
      <sheetName val="천방교접속"/>
      <sheetName val="약품공급2"/>
      <sheetName val="실행대비"/>
      <sheetName val="돌담교 상부수량"/>
      <sheetName val="H-PILE수량집계"/>
      <sheetName val="수량-가로등"/>
      <sheetName val="가시설수량"/>
      <sheetName val="우수받이"/>
      <sheetName val="제원및배치"/>
      <sheetName val="돌담교_상부수량"/>
      <sheetName val="해평견적"/>
      <sheetName val="CON기초"/>
      <sheetName val="역T형교대(말뚝기초)"/>
      <sheetName val="SAP_INPUT"/>
      <sheetName val="산근"/>
      <sheetName val="기안"/>
      <sheetName val="1단계"/>
      <sheetName val="테이블"/>
      <sheetName val="토목주소"/>
      <sheetName val="건축"/>
      <sheetName val="공구"/>
      <sheetName val="기계경비(시간당)"/>
      <sheetName val="램머"/>
      <sheetName val="장비집계"/>
      <sheetName val="자재집계표"/>
      <sheetName val="용수량(생활용수)"/>
      <sheetName val="제-노임"/>
      <sheetName val="제직재"/>
      <sheetName val="신표지1"/>
      <sheetName val="구천"/>
      <sheetName val="평가데이터"/>
      <sheetName val="청천내"/>
      <sheetName val="일위"/>
      <sheetName val="산출금액내역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주차구획선수량"/>
      <sheetName val="현장예산"/>
      <sheetName val="준검 내역서"/>
      <sheetName val="명세서"/>
      <sheetName val="조경내역서"/>
      <sheetName val="3BL공동구_수량"/>
      <sheetName val="안정검토"/>
      <sheetName val="단면설계"/>
      <sheetName val="Total"/>
      <sheetName val="공사기본내용입력"/>
      <sheetName val="동원인원"/>
      <sheetName val="설계예산서"/>
      <sheetName val="2공구하도급내역서"/>
      <sheetName val="포장공"/>
      <sheetName val="3.공통공사대비"/>
      <sheetName val="TOTAL_BOQ"/>
      <sheetName val="범례표"/>
      <sheetName val="옹벽일반수량"/>
      <sheetName val="품셈집계표"/>
      <sheetName val="자재조사표"/>
      <sheetName val="연결관암거"/>
      <sheetName val="현장경비"/>
      <sheetName val="방배동내역(리라)"/>
      <sheetName val="건축공사집계표"/>
      <sheetName val="방배동내역 (총괄)"/>
      <sheetName val="부대공사총괄"/>
      <sheetName val="한강운반비"/>
      <sheetName val="신우"/>
      <sheetName val="원본(갑지)"/>
      <sheetName val="단열-자재"/>
      <sheetName val="공제수량총집계표"/>
      <sheetName val="임금단가"/>
      <sheetName val="총투입계"/>
      <sheetName val="대창(함평)"/>
      <sheetName val="대창(함평)-창열"/>
      <sheetName val="연습"/>
      <sheetName val="Sheet5"/>
      <sheetName val="견적"/>
      <sheetName val="조명율표"/>
      <sheetName val="수량3"/>
      <sheetName val="골재산출"/>
      <sheetName val="바닥판"/>
      <sheetName val="입력DATA"/>
      <sheetName val="흥양2교토공집계표"/>
      <sheetName val="토공"/>
      <sheetName val="COMPARISON TABLE"/>
      <sheetName val="crude.SLAB RE-bar"/>
      <sheetName val="CRUDE RE-bar"/>
      <sheetName val="부대공Ⅱ"/>
      <sheetName val="총집계"/>
      <sheetName val="보온자재단가표"/>
      <sheetName val="물량표S"/>
      <sheetName val="PAINT"/>
      <sheetName val="SUMMARY"/>
      <sheetName val="물량표"/>
      <sheetName val="Macro1"/>
      <sheetName val="예산대비"/>
      <sheetName val="지장물C"/>
      <sheetName val="법면"/>
      <sheetName val="구조물공"/>
      <sheetName val="중기일위대가"/>
      <sheetName val="배수공1"/>
      <sheetName val="전체"/>
      <sheetName val="공통가설"/>
      <sheetName val="본체"/>
      <sheetName val="TYPE-A"/>
      <sheetName val="1.설계기준"/>
      <sheetName val="기기리스트"/>
      <sheetName val="sw1"/>
      <sheetName val="W3단면"/>
      <sheetName val="설직재-1"/>
      <sheetName val="관리,공감"/>
      <sheetName val="업체별기성내역"/>
      <sheetName val="물량표(신)"/>
      <sheetName val="안산기계장치"/>
      <sheetName val="가로등내역서"/>
      <sheetName val="내력서"/>
      <sheetName val="배수통관(좌)"/>
      <sheetName val="토목품셈"/>
      <sheetName val="음료실행"/>
      <sheetName val="안정계산"/>
      <sheetName val="단면검토"/>
      <sheetName val="신규 수주분(사용자 정의)"/>
      <sheetName val="DATA2000"/>
      <sheetName val="역T형"/>
      <sheetName val="하수급견적대비"/>
      <sheetName val="일반부표"/>
      <sheetName val="설계예산"/>
      <sheetName val="교각계산"/>
      <sheetName val="손익분석"/>
      <sheetName val="99노임기준"/>
      <sheetName val="일위대가(건축)"/>
      <sheetName val="20관리비율"/>
      <sheetName val="세목전체"/>
      <sheetName val="좌측"/>
      <sheetName val="WORK"/>
      <sheetName val="1.2.1 마루높이결정"/>
      <sheetName val="갑지(추정)"/>
      <sheetName val="개산공사비"/>
      <sheetName val="3.하중산정4.지지력"/>
      <sheetName val="표지 (2)"/>
      <sheetName val="일위대가(계측기설치)"/>
      <sheetName val="단가산출서1"/>
      <sheetName val="식재총괄"/>
      <sheetName val="토적계산서"/>
      <sheetName val="2.입력sheet"/>
      <sheetName val="마산방향철근집계"/>
      <sheetName val="DATA 입력란"/>
      <sheetName val="CPM챠트"/>
      <sheetName val="H-pile(298x299)"/>
      <sheetName val="H-pile(250x250)"/>
      <sheetName val="총괄내역서"/>
      <sheetName val="1.우편집중내역서"/>
      <sheetName val="물가자료"/>
      <sheetName val="2.가정단면"/>
      <sheetName val="원가계산서"/>
      <sheetName val="수입"/>
      <sheetName val="조경"/>
      <sheetName val="SILICATE"/>
      <sheetName val="TB-내역서"/>
      <sheetName val="시설물기초"/>
      <sheetName val="뚝토공"/>
      <sheetName val="UEC영화관본공사내역"/>
      <sheetName val="대운산출"/>
      <sheetName val="정렬"/>
      <sheetName val="금융비용"/>
      <sheetName val="토공총괄집계"/>
      <sheetName val="건축공사"/>
      <sheetName val="교대(A1)"/>
      <sheetName val="지주목시비량산출서"/>
      <sheetName val="일반공사"/>
      <sheetName val="원하도급내역서(당초)"/>
      <sheetName val="견적서"/>
      <sheetName val="배수공"/>
      <sheetName val="조작대(1연)"/>
      <sheetName val="내역표지"/>
      <sheetName val="&lt;목록&gt;"/>
      <sheetName val="직공비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산근(PE,300)"/>
      <sheetName val="특2호부관하천산근"/>
      <sheetName val="특2호하천산근"/>
      <sheetName val="PAD TR보호대기초"/>
      <sheetName val="가로등기초"/>
      <sheetName val="전력"/>
      <sheetName val="CTG"/>
      <sheetName val="소비자가"/>
      <sheetName val="기초단가"/>
      <sheetName val="중기손료"/>
      <sheetName val="설계명세서"/>
      <sheetName val="#3_일위대가목록"/>
      <sheetName val="차수공개요"/>
      <sheetName val="공사비산출내역"/>
      <sheetName val="당초"/>
      <sheetName val="PIPING"/>
      <sheetName val="#2_일위대가목록"/>
      <sheetName val="중기"/>
      <sheetName val="DB"/>
      <sheetName val="실행내역서 "/>
      <sheetName val="Thuc thanh"/>
      <sheetName val="교대(A1-A2)"/>
      <sheetName val="2.건축"/>
      <sheetName val="측구터파기공수량집계"/>
      <sheetName val="배수공 시멘트 및 골재량 산출"/>
      <sheetName val="구조물터파기수량집계"/>
      <sheetName val="수토공단위당"/>
      <sheetName val="관급자재"/>
      <sheetName val="실행(ALT1)"/>
      <sheetName val="주식"/>
      <sheetName val="4.2유효폭의 계산"/>
      <sheetName val="산출내역서"/>
      <sheetName val="가계부"/>
      <sheetName val="제품목록"/>
      <sheetName val="매입매출관리"/>
      <sheetName val="포장재료집계표"/>
      <sheetName val="포장수량집계"/>
      <sheetName val="96보완계획7.12"/>
      <sheetName val="시멘,골재"/>
      <sheetName val="콘크집계"/>
      <sheetName val="낙차공"/>
      <sheetName val="자재집계1"/>
      <sheetName val="측구날개벽"/>
      <sheetName val="호안공재료집계표"/>
      <sheetName val="포장물량집계"/>
      <sheetName val="물집"/>
      <sheetName val="배관배선 단가조사"/>
      <sheetName val="일위대가집계"/>
      <sheetName val="규준틀"/>
      <sheetName val="역T형옹벽(3.0)"/>
      <sheetName val="흙쌓기도수로설치현황"/>
      <sheetName val="대치판정"/>
      <sheetName val="흄관기초"/>
      <sheetName val="빗물받이(910-510-410)"/>
      <sheetName val="우배수"/>
      <sheetName val="품셈"/>
      <sheetName val="新철폐복"/>
      <sheetName val="CC16-내역서"/>
      <sheetName val="을지"/>
      <sheetName val="자재목록"/>
      <sheetName val="중기목록"/>
      <sheetName val="공사비집계"/>
      <sheetName val="공종"/>
      <sheetName val="복주일위대가"/>
      <sheetName val="시화점실행"/>
      <sheetName val="상촌2교-일반수량집계"/>
      <sheetName val="시설장비"/>
      <sheetName val="맨홀조서"/>
      <sheetName val="기초일위"/>
      <sheetName val="시설일위"/>
      <sheetName val="식재일위"/>
      <sheetName val="개별직종노임단가(2005.1)"/>
      <sheetName val="저"/>
      <sheetName val="자  재"/>
      <sheetName val="건축외주"/>
      <sheetName val="Xunit (단위환산)"/>
      <sheetName val="고객사 관리 코드"/>
      <sheetName val="연부97-1"/>
      <sheetName val="돈암사업"/>
      <sheetName val="자재비"/>
      <sheetName val="지급(1)"/>
      <sheetName val="제경비최종"/>
      <sheetName val="노임단가 "/>
      <sheetName val="s"/>
      <sheetName val="시설대가"/>
      <sheetName val="인공대가"/>
      <sheetName val="식대장부"/>
      <sheetName val="단가목록"/>
      <sheetName val="1공구내역서(1)"/>
      <sheetName val="신평리 권리자명부"/>
      <sheetName val="동일리 권리자명부"/>
      <sheetName val=""/>
      <sheetName val="울산자동제어"/>
      <sheetName val="FAB별"/>
      <sheetName val="6PILE__(돌출)2"/>
      <sheetName val="내역서_2"/>
      <sheetName val="1_설계조건2"/>
      <sheetName val="2_2_S-Curve"/>
      <sheetName val="플랜트_설치"/>
      <sheetName val="설명서_"/>
      <sheetName val="8_PILE__(돌출)"/>
      <sheetName val="3BL공동구_수량1"/>
      <sheetName val="돌담교_상부수량1"/>
      <sheetName val="8_석축단위(H=1_5M)"/>
      <sheetName val="준검_내역서"/>
      <sheetName val="3_공통공사대비"/>
      <sheetName val="방배동내역_(총괄)"/>
      <sheetName val="COMPARISON_TABLE"/>
      <sheetName val="crude_SLAB_RE-bar"/>
      <sheetName val="CRUDE_RE-bar"/>
      <sheetName val="1_설계기준"/>
      <sheetName val="신규_수주분(사용자_정의)"/>
      <sheetName val="단면_(2)"/>
      <sheetName val="1_2_1_마루높이결정"/>
      <sheetName val="3_하중산정4_지지력"/>
      <sheetName val="표지_(2)"/>
      <sheetName val="2_입력sheet"/>
      <sheetName val="DATA_입력란"/>
      <sheetName val="1_우편집중내역서"/>
      <sheetName val="Pier_3"/>
      <sheetName val="2_가정단면"/>
      <sheetName val="7_PILE__(돌출)"/>
      <sheetName val="plan&amp;section_of_foundation"/>
      <sheetName val="pile_bearing_capa_&amp;_arrenge"/>
      <sheetName val="design_load"/>
      <sheetName val="working_load_at_the_btm_ft_"/>
      <sheetName val="stability_check"/>
      <sheetName val="design_criteria"/>
      <sheetName val="PAD_TR보호대기초"/>
      <sheetName val="실행내역서_"/>
      <sheetName val="Thuc_thanh"/>
      <sheetName val="Xunit_(단위환산)"/>
      <sheetName val="고객사_관리_코드"/>
      <sheetName val="Chiet tinh dz35"/>
      <sheetName val="가압장(토목)"/>
      <sheetName val="RFP002"/>
      <sheetName val="01"/>
      <sheetName val="Rooms"/>
      <sheetName val="영동(D)"/>
      <sheetName val="TABLE DB"/>
      <sheetName val="쌍용 data base"/>
      <sheetName val="업무분장"/>
      <sheetName val="전력구구조물산근"/>
      <sheetName val="설계명세"/>
      <sheetName val="GIAVLIEU"/>
      <sheetName val="SAP"/>
      <sheetName val="Sheet4"/>
      <sheetName val="code HTT Thap"/>
      <sheetName val="Notes"/>
      <sheetName val="Mall"/>
      <sheetName val="escon"/>
      <sheetName val="FitOutConfCentre"/>
      <sheetName val="D&amp;W def."/>
      <sheetName val="GVL"/>
      <sheetName val="RAB AR&amp;STR"/>
      <sheetName val="DTCT"/>
      <sheetName val="SEX"/>
      <sheetName val="125x125"/>
      <sheetName val="2.1 受電設備棟"/>
      <sheetName val="2.2 受・防火水槽"/>
      <sheetName val="2.3 排水処理設備棟"/>
      <sheetName val="2.4 倉庫棟"/>
      <sheetName val="2.5 守衛棟"/>
      <sheetName val="인상효1"/>
      <sheetName val="TOSHIBA-Structure"/>
      <sheetName val="RATE"/>
      <sheetName val="電気設備表"/>
      <sheetName val="Gia"/>
      <sheetName val="入力作成表"/>
      <sheetName val="망미"/>
      <sheetName val="전압강하"/>
      <sheetName val="단가조사"/>
      <sheetName val="설비"/>
      <sheetName val="가격조사"/>
      <sheetName val="(A)내역서"/>
      <sheetName val="와동수량"/>
      <sheetName val="골조시행"/>
      <sheetName val="물량산출표"/>
      <sheetName val="49단가"/>
      <sheetName val="산출내역서집계표"/>
      <sheetName val="예산명세서"/>
      <sheetName val="토공총괄표"/>
      <sheetName val="A LINE"/>
      <sheetName val="MOTOR"/>
      <sheetName val="직접경비"/>
      <sheetName val="(C)원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/>
      <sheetData sheetId="176"/>
      <sheetData sheetId="177" refreshError="1"/>
      <sheetData sheetId="178" refreshError="1"/>
      <sheetData sheetId="179" refreshError="1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896"/>
  <sheetViews>
    <sheetView tabSelected="1" view="pageBreakPreview" zoomScale="85" zoomScaleNormal="55" zoomScaleSheetLayoutView="85" workbookViewId="0">
      <selection activeCell="F17" sqref="F17"/>
    </sheetView>
  </sheetViews>
  <sheetFormatPr defaultColWidth="7.7109375" defaultRowHeight="30" customHeight="1"/>
  <cols>
    <col min="1" max="13" width="10.7109375" style="3" customWidth="1"/>
    <col min="14" max="16384" width="7.7109375" style="3"/>
  </cols>
  <sheetData>
    <row r="1" spans="1:13" s="12" customFormat="1" ht="30" customHeight="1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s="12" customFormat="1" ht="45" customHeight="1">
      <c r="A2" s="363" t="s">
        <v>707</v>
      </c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</row>
    <row r="3" spans="1:13" s="12" customFormat="1" ht="29.25" customHeight="1">
      <c r="A3" s="20"/>
      <c r="B3" s="20"/>
      <c r="C3" s="20"/>
      <c r="D3" s="20"/>
      <c r="E3" s="20"/>
      <c r="F3" s="20"/>
      <c r="G3" s="20"/>
      <c r="H3" s="20"/>
      <c r="I3" s="20"/>
      <c r="J3" s="20"/>
      <c r="K3" s="21"/>
      <c r="L3" s="21"/>
      <c r="M3" s="20"/>
    </row>
    <row r="4" spans="1:13" s="12" customFormat="1" ht="39.950000000000003" customHeight="1">
      <c r="A4" s="364" t="s">
        <v>197</v>
      </c>
      <c r="B4" s="364"/>
      <c r="C4" s="364"/>
      <c r="D4" s="364"/>
      <c r="E4" s="364"/>
      <c r="F4" s="364"/>
      <c r="G4" s="364"/>
      <c r="H4" s="364"/>
      <c r="I4" s="364"/>
      <c r="J4" s="364"/>
      <c r="K4" s="364"/>
      <c r="L4" s="364"/>
      <c r="M4" s="364"/>
    </row>
    <row r="5" spans="1:13" s="12" customFormat="1" ht="30" customHeight="1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</row>
    <row r="6" spans="1:13" s="12" customFormat="1" ht="30" customHeight="1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3" s="12" customFormat="1" ht="18.75" customHeight="1">
      <c r="A7" s="20"/>
      <c r="B7" s="20"/>
      <c r="C7" s="20"/>
      <c r="D7" s="20"/>
      <c r="E7" s="20"/>
      <c r="F7" s="20"/>
      <c r="G7" s="20"/>
      <c r="H7" s="22"/>
      <c r="I7" s="20"/>
      <c r="J7" s="20"/>
      <c r="K7" s="22"/>
      <c r="L7" s="22"/>
      <c r="M7" s="20"/>
    </row>
    <row r="8" spans="1:13" s="13" customFormat="1" ht="30" customHeight="1">
      <c r="A8" s="365" t="s">
        <v>706</v>
      </c>
      <c r="B8" s="365"/>
      <c r="C8" s="365"/>
      <c r="D8" s="365"/>
      <c r="E8" s="365"/>
      <c r="F8" s="365"/>
      <c r="G8" s="365"/>
      <c r="H8" s="365"/>
      <c r="I8" s="365"/>
      <c r="J8" s="365"/>
      <c r="K8" s="365"/>
      <c r="L8" s="365"/>
      <c r="M8" s="365"/>
    </row>
    <row r="9" spans="1:13" s="12" customFormat="1" ht="30" customHeight="1">
      <c r="A9" s="364" t="s">
        <v>635</v>
      </c>
      <c r="B9" s="364"/>
      <c r="C9" s="364"/>
      <c r="D9" s="364"/>
      <c r="E9" s="364"/>
      <c r="F9" s="364"/>
      <c r="G9" s="364"/>
      <c r="H9" s="364"/>
      <c r="I9" s="364"/>
      <c r="J9" s="364"/>
      <c r="K9" s="364"/>
      <c r="L9" s="364"/>
      <c r="M9" s="364"/>
    </row>
    <row r="10" spans="1:13" s="12" customFormat="1" ht="27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</row>
    <row r="11" spans="1:13" s="12" customFormat="1" ht="27" customHeight="1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</row>
    <row r="12" spans="1:13" s="12" customFormat="1" ht="27" customHeight="1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</row>
    <row r="13" spans="1:13" s="12" customFormat="1" ht="27" customHeight="1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</row>
    <row r="14" spans="1:13" s="12" customFormat="1" ht="30" customHeight="1">
      <c r="A14" s="365"/>
      <c r="B14" s="365"/>
      <c r="C14" s="365"/>
      <c r="D14" s="365"/>
      <c r="E14" s="365"/>
      <c r="F14" s="365"/>
      <c r="G14" s="365"/>
      <c r="H14" s="365"/>
      <c r="I14" s="365"/>
      <c r="J14" s="365"/>
      <c r="K14" s="365"/>
      <c r="L14" s="365"/>
      <c r="M14" s="365"/>
    </row>
    <row r="15" spans="1:13" s="12" customFormat="1" ht="30" customHeight="1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</row>
    <row r="60" s="2" customFormat="1" ht="30" customHeight="1"/>
    <row r="61" s="2" customFormat="1" ht="30" customHeight="1"/>
    <row r="62" s="2" customFormat="1" ht="30" customHeight="1"/>
    <row r="63" s="2" customFormat="1" ht="30" customHeight="1"/>
    <row r="64" s="2" customFormat="1" ht="30" customHeight="1"/>
    <row r="65" s="2" customFormat="1" ht="30" customHeight="1"/>
    <row r="66" s="2" customFormat="1" ht="30" customHeight="1"/>
    <row r="67" s="2" customFormat="1" ht="30" customHeight="1"/>
    <row r="68" s="2" customFormat="1" ht="30" customHeight="1"/>
    <row r="69" s="2" customFormat="1" ht="30" customHeight="1"/>
    <row r="70" s="2" customFormat="1" ht="30" customHeight="1"/>
    <row r="71" s="2" customFormat="1" ht="30" customHeight="1"/>
    <row r="72" s="2" customFormat="1" ht="30" customHeight="1"/>
    <row r="73" s="2" customFormat="1" ht="30" customHeight="1"/>
    <row r="74" s="2" customFormat="1" ht="30" customHeight="1"/>
    <row r="75" s="2" customFormat="1" ht="30" customHeight="1"/>
    <row r="76" s="2" customFormat="1" ht="30" customHeight="1"/>
    <row r="77" s="2" customFormat="1" ht="30" customHeight="1"/>
    <row r="78" s="2" customFormat="1" ht="30" customHeight="1"/>
    <row r="79" s="2" customFormat="1" ht="30" customHeight="1"/>
    <row r="80" s="2" customFormat="1" ht="30" customHeight="1"/>
    <row r="81" s="2" customFormat="1" ht="30" customHeight="1"/>
    <row r="82" s="2" customFormat="1" ht="30" customHeight="1"/>
    <row r="83" s="2" customFormat="1" ht="30" customHeight="1"/>
    <row r="84" s="2" customFormat="1" ht="30" customHeight="1"/>
    <row r="85" s="2" customFormat="1" ht="30" customHeight="1"/>
    <row r="86" s="2" customFormat="1" ht="30" customHeight="1"/>
    <row r="87" s="2" customFormat="1" ht="30" customHeight="1"/>
    <row r="88" s="2" customFormat="1" ht="30" customHeight="1"/>
    <row r="89" s="2" customFormat="1" ht="30" customHeight="1"/>
    <row r="90" s="2" customFormat="1" ht="30" customHeight="1"/>
    <row r="91" s="2" customFormat="1" ht="30" customHeight="1"/>
    <row r="92" s="2" customFormat="1" ht="30" customHeight="1"/>
    <row r="93" s="2" customFormat="1" ht="30" customHeight="1"/>
    <row r="94" s="2" customFormat="1" ht="30" customHeight="1"/>
    <row r="95" s="2" customFormat="1" ht="30" customHeight="1"/>
    <row r="96" s="2" customFormat="1" ht="30" customHeight="1"/>
    <row r="97" s="2" customFormat="1" ht="30" customHeight="1"/>
    <row r="98" s="2" customFormat="1" ht="30" customHeight="1"/>
    <row r="99" s="2" customFormat="1" ht="30" customHeight="1"/>
    <row r="100" s="2" customFormat="1" ht="30" customHeight="1"/>
    <row r="101" s="2" customFormat="1" ht="30" customHeight="1"/>
    <row r="102" s="2" customFormat="1" ht="30" customHeight="1"/>
    <row r="103" s="2" customFormat="1" ht="30" customHeight="1"/>
    <row r="104" s="2" customFormat="1" ht="30" customHeight="1"/>
    <row r="105" s="2" customFormat="1" ht="30" customHeight="1"/>
    <row r="106" s="2" customFormat="1" ht="30" customHeight="1"/>
    <row r="107" s="2" customFormat="1" ht="30" customHeight="1"/>
    <row r="108" s="2" customFormat="1" ht="30" customHeight="1"/>
    <row r="109" s="2" customFormat="1" ht="30" customHeight="1"/>
    <row r="110" s="2" customFormat="1" ht="30" customHeight="1"/>
    <row r="111" s="2" customFormat="1" ht="30" customHeight="1"/>
    <row r="112" s="2" customFormat="1" ht="30" customHeight="1"/>
    <row r="113" s="2" customFormat="1" ht="30" customHeight="1"/>
    <row r="114" s="2" customFormat="1" ht="30" customHeight="1"/>
    <row r="115" s="2" customFormat="1" ht="30" customHeight="1"/>
    <row r="116" s="2" customFormat="1" ht="30" customHeight="1"/>
    <row r="117" s="2" customFormat="1" ht="30" customHeight="1"/>
    <row r="118" s="2" customFormat="1" ht="30" customHeight="1"/>
    <row r="119" s="2" customFormat="1" ht="30" customHeight="1"/>
    <row r="120" s="2" customFormat="1" ht="30" customHeight="1"/>
    <row r="121" s="2" customFormat="1" ht="30" customHeight="1"/>
    <row r="122" s="2" customFormat="1" ht="30" customHeight="1"/>
    <row r="123" s="2" customFormat="1" ht="30" customHeight="1"/>
    <row r="124" s="2" customFormat="1" ht="30" customHeight="1"/>
    <row r="125" s="2" customFormat="1" ht="30" customHeight="1"/>
    <row r="126" s="2" customFormat="1" ht="30" customHeight="1"/>
    <row r="127" s="2" customFormat="1" ht="30" customHeight="1"/>
    <row r="128" s="2" customFormat="1" ht="30" customHeight="1"/>
    <row r="129" s="2" customFormat="1" ht="30" customHeight="1"/>
    <row r="130" s="2" customFormat="1" ht="30" customHeight="1"/>
    <row r="131" s="2" customFormat="1" ht="30" customHeight="1"/>
    <row r="132" s="2" customFormat="1" ht="30" customHeight="1"/>
    <row r="133" s="2" customFormat="1" ht="30" customHeight="1"/>
    <row r="134" s="2" customFormat="1" ht="30" customHeight="1"/>
    <row r="135" s="2" customFormat="1" ht="30" customHeight="1"/>
    <row r="136" s="2" customFormat="1" ht="30" customHeight="1"/>
    <row r="137" s="2" customFormat="1" ht="30" customHeight="1"/>
    <row r="138" s="2" customFormat="1" ht="30" customHeight="1"/>
    <row r="139" s="2" customFormat="1" ht="30" customHeight="1"/>
    <row r="140" s="2" customFormat="1" ht="30" customHeight="1"/>
    <row r="141" s="2" customFormat="1" ht="30" customHeight="1"/>
    <row r="142" s="2" customFormat="1" ht="30" customHeight="1"/>
    <row r="143" s="2" customFormat="1" ht="30" customHeight="1"/>
    <row r="144" s="2" customFormat="1" ht="30" customHeight="1"/>
    <row r="145" s="2" customFormat="1" ht="30" customHeight="1"/>
    <row r="146" s="2" customFormat="1" ht="30" customHeight="1"/>
    <row r="147" s="2" customFormat="1" ht="30" customHeight="1"/>
    <row r="148" s="2" customFormat="1" ht="30" customHeight="1"/>
    <row r="149" s="2" customFormat="1" ht="30" customHeight="1"/>
    <row r="150" s="2" customFormat="1" ht="30" customHeight="1"/>
    <row r="151" s="2" customFormat="1" ht="30" customHeight="1"/>
    <row r="152" s="2" customFormat="1" ht="30" customHeight="1"/>
    <row r="153" s="2" customFormat="1" ht="30" customHeight="1"/>
    <row r="154" s="2" customFormat="1" ht="30" customHeight="1"/>
    <row r="155" s="2" customFormat="1" ht="30" customHeight="1"/>
    <row r="156" s="2" customFormat="1" ht="30" customHeight="1"/>
    <row r="157" s="2" customFormat="1" ht="30" customHeight="1"/>
    <row r="158" s="2" customFormat="1" ht="30" customHeight="1"/>
    <row r="159" s="2" customFormat="1" ht="30" customHeight="1"/>
    <row r="160" s="2" customFormat="1" ht="30" customHeight="1"/>
    <row r="161" s="2" customFormat="1" ht="30" customHeight="1"/>
    <row r="162" s="2" customFormat="1" ht="30" customHeight="1"/>
    <row r="163" s="2" customFormat="1" ht="30" customHeight="1"/>
    <row r="164" s="2" customFormat="1" ht="30" customHeight="1"/>
    <row r="165" s="2" customFormat="1" ht="30" customHeight="1"/>
    <row r="166" s="2" customFormat="1" ht="30" customHeight="1"/>
    <row r="167" s="2" customFormat="1" ht="30" customHeight="1"/>
    <row r="168" s="2" customFormat="1" ht="30" customHeight="1"/>
    <row r="169" s="2" customFormat="1" ht="30" customHeight="1"/>
    <row r="170" s="2" customFormat="1" ht="30" customHeight="1"/>
    <row r="171" s="2" customFormat="1" ht="30" customHeight="1"/>
    <row r="172" s="2" customFormat="1" ht="30" customHeight="1"/>
    <row r="173" s="2" customFormat="1" ht="30" customHeight="1"/>
    <row r="174" s="2" customFormat="1" ht="30" customHeight="1"/>
    <row r="175" s="2" customFormat="1" ht="30" customHeight="1"/>
    <row r="176" s="2" customFormat="1" ht="30" customHeight="1"/>
    <row r="177" s="2" customFormat="1" ht="30" customHeight="1"/>
    <row r="178" s="2" customFormat="1" ht="30" customHeight="1"/>
    <row r="179" s="2" customFormat="1" ht="30" customHeight="1"/>
    <row r="180" s="2" customFormat="1" ht="30" customHeight="1"/>
    <row r="181" s="2" customFormat="1" ht="30" customHeight="1"/>
    <row r="182" s="2" customFormat="1" ht="30" customHeight="1"/>
    <row r="183" s="2" customFormat="1" ht="30" customHeight="1"/>
    <row r="184" s="2" customFormat="1" ht="30" customHeight="1"/>
    <row r="185" s="2" customFormat="1" ht="30" customHeight="1"/>
    <row r="186" s="2" customFormat="1" ht="30" customHeight="1"/>
    <row r="187" s="2" customFormat="1" ht="30" customHeight="1"/>
    <row r="188" s="2" customFormat="1" ht="30" customHeight="1"/>
    <row r="189" s="2" customFormat="1" ht="30" customHeight="1"/>
    <row r="190" s="2" customFormat="1" ht="30" customHeight="1"/>
    <row r="191" s="2" customFormat="1" ht="30" customHeight="1"/>
    <row r="192" s="2" customFormat="1" ht="30" customHeight="1"/>
    <row r="193" s="2" customFormat="1" ht="30" customHeight="1"/>
    <row r="194" s="2" customFormat="1" ht="30" customHeight="1"/>
    <row r="195" s="2" customFormat="1" ht="30" customHeight="1"/>
    <row r="196" s="2" customFormat="1" ht="30" customHeight="1"/>
    <row r="197" s="2" customFormat="1" ht="30" customHeight="1"/>
    <row r="198" s="2" customFormat="1" ht="30" customHeight="1"/>
    <row r="199" s="2" customFormat="1" ht="30" customHeight="1"/>
    <row r="200" s="2" customFormat="1" ht="30" customHeight="1"/>
    <row r="201" s="2" customFormat="1" ht="30" customHeight="1"/>
    <row r="202" s="2" customFormat="1" ht="30" customHeight="1"/>
    <row r="203" s="2" customFormat="1" ht="30" customHeight="1"/>
    <row r="204" s="2" customFormat="1" ht="30" customHeight="1"/>
    <row r="205" s="2" customFormat="1" ht="30" customHeight="1"/>
    <row r="206" s="2" customFormat="1" ht="30" customHeight="1"/>
    <row r="207" s="2" customFormat="1" ht="30" customHeight="1"/>
    <row r="208" s="2" customFormat="1" ht="30" customHeight="1"/>
    <row r="209" s="2" customFormat="1" ht="30" customHeight="1"/>
    <row r="210" s="2" customFormat="1" ht="30" customHeight="1"/>
    <row r="211" s="2" customFormat="1" ht="30" customHeight="1"/>
    <row r="212" s="2" customFormat="1" ht="30" customHeight="1"/>
    <row r="213" s="2" customFormat="1" ht="30" customHeight="1"/>
    <row r="214" s="2" customFormat="1" ht="30" customHeight="1"/>
    <row r="215" s="2" customFormat="1" ht="30" customHeight="1"/>
    <row r="216" s="2" customFormat="1" ht="30" customHeight="1"/>
    <row r="217" s="2" customFormat="1" ht="30" customHeight="1"/>
    <row r="218" s="2" customFormat="1" ht="30" customHeight="1"/>
    <row r="219" s="2" customFormat="1" ht="30" customHeight="1"/>
    <row r="220" s="2" customFormat="1" ht="30" customHeight="1"/>
    <row r="221" s="2" customFormat="1" ht="30" customHeight="1"/>
    <row r="222" s="2" customFormat="1" ht="30" customHeight="1"/>
    <row r="223" s="2" customFormat="1" ht="30" customHeight="1"/>
    <row r="224" s="2" customFormat="1" ht="30" customHeight="1"/>
    <row r="225" s="2" customFormat="1" ht="30" customHeight="1"/>
    <row r="226" s="2" customFormat="1" ht="30" customHeight="1"/>
    <row r="227" s="2" customFormat="1" ht="30" customHeight="1"/>
    <row r="228" s="2" customFormat="1" ht="30" customHeight="1"/>
    <row r="229" s="2" customFormat="1" ht="30" customHeight="1"/>
    <row r="230" s="2" customFormat="1" ht="30" customHeight="1"/>
    <row r="231" s="2" customFormat="1" ht="30" customHeight="1"/>
    <row r="232" s="2" customFormat="1" ht="30" customHeight="1"/>
    <row r="233" s="2" customFormat="1" ht="30" customHeight="1"/>
    <row r="234" s="2" customFormat="1" ht="30" customHeight="1"/>
    <row r="235" s="2" customFormat="1" ht="30" customHeight="1"/>
    <row r="236" s="2" customFormat="1" ht="30" customHeight="1"/>
    <row r="237" s="2" customFormat="1" ht="30" customHeight="1"/>
    <row r="238" s="2" customFormat="1" ht="30" customHeight="1"/>
    <row r="239" s="2" customFormat="1" ht="30" customHeight="1"/>
    <row r="240" s="2" customFormat="1" ht="30" customHeight="1"/>
    <row r="241" s="2" customFormat="1" ht="30" customHeight="1"/>
    <row r="242" s="2" customFormat="1" ht="30" customHeight="1"/>
    <row r="243" s="2" customFormat="1" ht="30" customHeight="1"/>
    <row r="244" s="2" customFormat="1" ht="30" customHeight="1"/>
    <row r="245" s="2" customFormat="1" ht="30" customHeight="1"/>
    <row r="246" s="2" customFormat="1" ht="30" customHeight="1"/>
    <row r="247" s="2" customFormat="1" ht="30" customHeight="1"/>
    <row r="248" s="2" customFormat="1" ht="30" customHeight="1"/>
    <row r="249" s="2" customFormat="1" ht="30" customHeight="1"/>
    <row r="250" s="2" customFormat="1" ht="30" customHeight="1"/>
    <row r="251" s="2" customFormat="1" ht="30" customHeight="1"/>
    <row r="252" s="2" customFormat="1" ht="30" customHeight="1"/>
    <row r="253" s="2" customFormat="1" ht="30" customHeight="1"/>
    <row r="254" s="2" customFormat="1" ht="30" customHeight="1"/>
    <row r="255" s="2" customFormat="1" ht="30" customHeight="1"/>
    <row r="256" s="2" customFormat="1" ht="30" customHeight="1"/>
    <row r="257" s="2" customFormat="1" ht="30" customHeight="1"/>
    <row r="258" s="2" customFormat="1" ht="30" customHeight="1"/>
    <row r="259" s="2" customFormat="1" ht="30" customHeight="1"/>
    <row r="260" s="2" customFormat="1" ht="30" customHeight="1"/>
    <row r="261" s="2" customFormat="1" ht="30" customHeight="1"/>
    <row r="262" s="2" customFormat="1" ht="30" customHeight="1"/>
    <row r="263" s="2" customFormat="1" ht="30" customHeight="1"/>
    <row r="264" s="2" customFormat="1" ht="30" customHeight="1"/>
    <row r="265" s="2" customFormat="1" ht="30" customHeight="1"/>
    <row r="266" s="2" customFormat="1" ht="30" customHeight="1"/>
    <row r="267" s="2" customFormat="1" ht="30" customHeight="1"/>
    <row r="268" s="2" customFormat="1" ht="30" customHeight="1"/>
    <row r="269" s="2" customFormat="1" ht="30" customHeight="1"/>
    <row r="270" s="2" customFormat="1" ht="30" customHeight="1"/>
    <row r="271" s="2" customFormat="1" ht="30" customHeight="1"/>
    <row r="272" s="2" customFormat="1" ht="30" customHeight="1"/>
    <row r="273" s="2" customFormat="1" ht="30" customHeight="1"/>
    <row r="274" s="2" customFormat="1" ht="30" customHeight="1"/>
    <row r="275" s="2" customFormat="1" ht="30" customHeight="1"/>
    <row r="276" s="2" customFormat="1" ht="30" customHeight="1"/>
    <row r="277" s="2" customFormat="1" ht="30" customHeight="1"/>
    <row r="278" s="2" customFormat="1" ht="30" customHeight="1"/>
    <row r="279" s="2" customFormat="1" ht="30" customHeight="1"/>
    <row r="280" s="2" customFormat="1" ht="30" customHeight="1"/>
    <row r="281" s="2" customFormat="1" ht="30" customHeight="1"/>
    <row r="282" s="2" customFormat="1" ht="30" customHeight="1"/>
    <row r="283" s="2" customFormat="1" ht="30" customHeight="1"/>
    <row r="284" s="2" customFormat="1" ht="30" customHeight="1"/>
    <row r="285" s="2" customFormat="1" ht="30" customHeight="1"/>
    <row r="286" s="2" customFormat="1" ht="30" customHeight="1"/>
    <row r="287" s="2" customFormat="1" ht="30" customHeight="1"/>
    <row r="288" s="2" customFormat="1" ht="30" customHeight="1"/>
    <row r="289" s="2" customFormat="1" ht="30" customHeight="1"/>
    <row r="290" s="2" customFormat="1" ht="30" customHeight="1"/>
    <row r="291" s="2" customFormat="1" ht="30" customHeight="1"/>
    <row r="292" s="2" customFormat="1" ht="30" customHeight="1"/>
    <row r="293" s="2" customFormat="1" ht="30" customHeight="1"/>
    <row r="294" s="2" customFormat="1" ht="30" customHeight="1"/>
    <row r="295" s="2" customFormat="1" ht="30" customHeight="1"/>
    <row r="296" s="2" customFormat="1" ht="30" customHeight="1"/>
    <row r="297" s="2" customFormat="1" ht="30" customHeight="1"/>
    <row r="298" s="2" customFormat="1" ht="30" customHeight="1"/>
    <row r="299" s="2" customFormat="1" ht="30" customHeight="1"/>
    <row r="300" s="2" customFormat="1" ht="30" customHeight="1"/>
    <row r="301" s="2" customFormat="1" ht="30" customHeight="1"/>
    <row r="302" s="2" customFormat="1" ht="30" customHeight="1"/>
    <row r="303" s="2" customFormat="1" ht="30" customHeight="1"/>
    <row r="304" s="2" customFormat="1" ht="30" customHeight="1"/>
    <row r="305" s="2" customFormat="1" ht="30" customHeight="1"/>
    <row r="306" s="2" customFormat="1" ht="30" customHeight="1"/>
    <row r="307" s="2" customFormat="1" ht="30" customHeight="1"/>
    <row r="308" s="2" customFormat="1" ht="30" customHeight="1"/>
    <row r="309" s="2" customFormat="1" ht="30" customHeight="1"/>
    <row r="310" s="2" customFormat="1" ht="30" customHeight="1"/>
    <row r="311" s="2" customFormat="1" ht="30" customHeight="1"/>
    <row r="312" s="2" customFormat="1" ht="30" customHeight="1"/>
    <row r="313" s="2" customFormat="1" ht="30" customHeight="1"/>
    <row r="314" s="2" customFormat="1" ht="30" customHeight="1"/>
    <row r="315" s="2" customFormat="1" ht="30" customHeight="1"/>
    <row r="316" s="2" customFormat="1" ht="30" customHeight="1"/>
    <row r="317" s="2" customFormat="1" ht="30" customHeight="1"/>
    <row r="318" s="2" customFormat="1" ht="30" customHeight="1"/>
    <row r="319" s="2" customFormat="1" ht="30" customHeight="1"/>
    <row r="320" s="2" customFormat="1" ht="30" customHeight="1"/>
    <row r="321" s="2" customFormat="1" ht="30" customHeight="1"/>
    <row r="322" s="2" customFormat="1" ht="30" customHeight="1"/>
    <row r="323" s="2" customFormat="1" ht="30" customHeight="1"/>
    <row r="324" s="2" customFormat="1" ht="30" customHeight="1"/>
    <row r="325" s="2" customFormat="1" ht="30" customHeight="1"/>
    <row r="326" s="2" customFormat="1" ht="30" customHeight="1"/>
    <row r="327" s="2" customFormat="1" ht="30" customHeight="1"/>
    <row r="328" s="2" customFormat="1" ht="30" customHeight="1"/>
    <row r="329" s="2" customFormat="1" ht="30" customHeight="1"/>
    <row r="330" s="2" customFormat="1" ht="30" customHeight="1"/>
    <row r="331" s="2" customFormat="1" ht="30" customHeight="1"/>
    <row r="332" s="2" customFormat="1" ht="30" customHeight="1"/>
    <row r="333" s="2" customFormat="1" ht="30" customHeight="1"/>
    <row r="334" s="2" customFormat="1" ht="30" customHeight="1"/>
    <row r="335" s="2" customFormat="1" ht="30" customHeight="1"/>
    <row r="336" s="2" customFormat="1" ht="30" customHeight="1"/>
    <row r="337" s="2" customFormat="1" ht="30" customHeight="1"/>
    <row r="338" s="2" customFormat="1" ht="30" customHeight="1"/>
    <row r="339" s="2" customFormat="1" ht="30" customHeight="1"/>
    <row r="340" s="2" customFormat="1" ht="30" customHeight="1"/>
    <row r="341" s="2" customFormat="1" ht="30" customHeight="1"/>
    <row r="342" s="2" customFormat="1" ht="30" customHeight="1"/>
    <row r="343" s="2" customFormat="1" ht="30" customHeight="1"/>
    <row r="344" s="2" customFormat="1" ht="30" customHeight="1"/>
    <row r="345" s="2" customFormat="1" ht="30" customHeight="1"/>
    <row r="346" s="2" customFormat="1" ht="30" customHeight="1"/>
    <row r="347" s="2" customFormat="1" ht="30" customHeight="1"/>
    <row r="348" s="2" customFormat="1" ht="30" customHeight="1"/>
    <row r="349" s="2" customFormat="1" ht="30" customHeight="1"/>
    <row r="350" s="2" customFormat="1" ht="30" customHeight="1"/>
    <row r="351" s="2" customFormat="1" ht="30" customHeight="1"/>
    <row r="352" s="2" customFormat="1" ht="30" customHeight="1"/>
    <row r="353" s="2" customFormat="1" ht="30" customHeight="1"/>
    <row r="354" s="2" customFormat="1" ht="30" customHeight="1"/>
    <row r="355" s="2" customFormat="1" ht="30" customHeight="1"/>
    <row r="356" s="2" customFormat="1" ht="30" customHeight="1"/>
    <row r="357" s="2" customFormat="1" ht="30" customHeight="1"/>
    <row r="358" s="2" customFormat="1" ht="30" customHeight="1"/>
    <row r="359" s="2" customFormat="1" ht="30" customHeight="1"/>
    <row r="360" s="2" customFormat="1" ht="30" customHeight="1"/>
    <row r="361" s="2" customFormat="1" ht="30" customHeight="1"/>
    <row r="362" s="2" customFormat="1" ht="30" customHeight="1"/>
    <row r="363" s="2" customFormat="1" ht="30" customHeight="1"/>
    <row r="364" s="2" customFormat="1" ht="30" customHeight="1"/>
    <row r="365" s="2" customFormat="1" ht="30" customHeight="1"/>
    <row r="366" s="2" customFormat="1" ht="30" customHeight="1"/>
    <row r="367" s="2" customFormat="1" ht="30" customHeight="1"/>
    <row r="368" s="2" customFormat="1" ht="30" customHeight="1"/>
    <row r="369" s="2" customFormat="1" ht="30" customHeight="1"/>
    <row r="370" s="2" customFormat="1" ht="30" customHeight="1"/>
    <row r="371" s="2" customFormat="1" ht="30" customHeight="1"/>
    <row r="372" s="2" customFormat="1" ht="30" customHeight="1"/>
    <row r="373" s="2" customFormat="1" ht="30" customHeight="1"/>
    <row r="374" s="2" customFormat="1" ht="30" customHeight="1"/>
    <row r="375" s="2" customFormat="1" ht="30" customHeight="1"/>
    <row r="376" s="2" customFormat="1" ht="30" customHeight="1"/>
    <row r="377" s="2" customFormat="1" ht="30" customHeight="1"/>
    <row r="378" s="2" customFormat="1" ht="30" customHeight="1"/>
    <row r="379" s="2" customFormat="1" ht="30" customHeight="1"/>
    <row r="380" s="2" customFormat="1" ht="30" customHeight="1"/>
    <row r="381" s="2" customFormat="1" ht="30" customHeight="1"/>
    <row r="382" s="2" customFormat="1" ht="30" customHeight="1"/>
    <row r="383" s="2" customFormat="1" ht="30" customHeight="1"/>
    <row r="384" s="2" customFormat="1" ht="30" customHeight="1"/>
    <row r="385" s="2" customFormat="1" ht="30" customHeight="1"/>
    <row r="386" s="2" customFormat="1" ht="30" customHeight="1"/>
    <row r="387" s="2" customFormat="1" ht="30" customHeight="1"/>
    <row r="388" s="2" customFormat="1" ht="30" customHeight="1"/>
    <row r="389" s="2" customFormat="1" ht="30" customHeight="1"/>
    <row r="390" s="2" customFormat="1" ht="30" customHeight="1"/>
    <row r="391" s="2" customFormat="1" ht="30" customHeight="1"/>
    <row r="392" s="2" customFormat="1" ht="30" customHeight="1"/>
    <row r="393" s="2" customFormat="1" ht="30" customHeight="1"/>
    <row r="394" s="2" customFormat="1" ht="30" customHeight="1"/>
    <row r="395" s="2" customFormat="1" ht="30" customHeight="1"/>
    <row r="396" s="2" customFormat="1" ht="30" customHeight="1"/>
    <row r="397" s="2" customFormat="1" ht="30" customHeight="1"/>
    <row r="398" s="2" customFormat="1" ht="30" customHeight="1"/>
    <row r="399" s="2" customFormat="1" ht="30" customHeight="1"/>
    <row r="400" s="2" customFormat="1" ht="30" customHeight="1"/>
    <row r="401" s="2" customFormat="1" ht="30" customHeight="1"/>
    <row r="402" s="2" customFormat="1" ht="30" customHeight="1"/>
    <row r="403" s="2" customFormat="1" ht="30" customHeight="1"/>
    <row r="404" s="2" customFormat="1" ht="30" customHeight="1"/>
    <row r="405" s="2" customFormat="1" ht="30" customHeight="1"/>
    <row r="406" s="2" customFormat="1" ht="30" customHeight="1"/>
    <row r="407" s="2" customFormat="1" ht="30" customHeight="1"/>
    <row r="408" s="2" customFormat="1" ht="30" customHeight="1"/>
    <row r="409" s="2" customFormat="1" ht="30" customHeight="1"/>
    <row r="410" s="2" customFormat="1" ht="30" customHeight="1"/>
    <row r="411" s="2" customFormat="1" ht="30" customHeight="1"/>
    <row r="412" s="2" customFormat="1" ht="30" customHeight="1"/>
    <row r="413" s="2" customFormat="1" ht="30" customHeight="1"/>
    <row r="414" s="2" customFormat="1" ht="30" customHeight="1"/>
    <row r="415" s="2" customFormat="1" ht="30" customHeight="1"/>
    <row r="416" s="2" customFormat="1" ht="30" customHeight="1"/>
    <row r="417" s="2" customFormat="1" ht="30" customHeight="1"/>
    <row r="418" s="2" customFormat="1" ht="30" customHeight="1"/>
    <row r="419" s="2" customFormat="1" ht="30" customHeight="1"/>
    <row r="420" s="2" customFormat="1" ht="30" customHeight="1"/>
    <row r="421" s="2" customFormat="1" ht="30" customHeight="1"/>
    <row r="422" s="2" customFormat="1" ht="30" customHeight="1"/>
    <row r="423" s="2" customFormat="1" ht="30" customHeight="1"/>
    <row r="424" s="2" customFormat="1" ht="30" customHeight="1"/>
    <row r="425" s="2" customFormat="1" ht="30" customHeight="1"/>
    <row r="426" s="2" customFormat="1" ht="30" customHeight="1"/>
    <row r="427" s="2" customFormat="1" ht="30" customHeight="1"/>
    <row r="428" s="2" customFormat="1" ht="30" customHeight="1"/>
    <row r="429" s="2" customFormat="1" ht="30" customHeight="1"/>
    <row r="430" s="2" customFormat="1" ht="30" customHeight="1"/>
    <row r="431" s="2" customFormat="1" ht="30" customHeight="1"/>
    <row r="432" s="2" customFormat="1" ht="30" customHeight="1"/>
    <row r="433" s="2" customFormat="1" ht="30" customHeight="1"/>
    <row r="434" s="2" customFormat="1" ht="30" customHeight="1"/>
    <row r="435" s="2" customFormat="1" ht="30" customHeight="1"/>
    <row r="436" s="2" customFormat="1" ht="30" customHeight="1"/>
    <row r="437" s="2" customFormat="1" ht="30" customHeight="1"/>
    <row r="438" s="2" customFormat="1" ht="30" customHeight="1"/>
    <row r="439" s="2" customFormat="1" ht="30" customHeight="1"/>
    <row r="440" s="2" customFormat="1" ht="30" customHeight="1"/>
    <row r="441" s="2" customFormat="1" ht="30" customHeight="1"/>
    <row r="442" s="2" customFormat="1" ht="30" customHeight="1"/>
    <row r="443" s="2" customFormat="1" ht="30" customHeight="1"/>
    <row r="444" s="2" customFormat="1" ht="30" customHeight="1"/>
    <row r="445" s="2" customFormat="1" ht="30" customHeight="1"/>
    <row r="446" s="2" customFormat="1" ht="30" customHeight="1"/>
    <row r="447" s="2" customFormat="1" ht="30" customHeight="1"/>
    <row r="448" s="2" customFormat="1" ht="30" customHeight="1"/>
    <row r="449" s="2" customFormat="1" ht="30" customHeight="1"/>
    <row r="450" s="2" customFormat="1" ht="30" customHeight="1"/>
    <row r="451" s="2" customFormat="1" ht="30" customHeight="1"/>
    <row r="452" s="2" customFormat="1" ht="30" customHeight="1"/>
    <row r="453" s="2" customFormat="1" ht="30" customHeight="1"/>
    <row r="454" s="2" customFormat="1" ht="30" customHeight="1"/>
    <row r="455" s="2" customFormat="1" ht="30" customHeight="1"/>
    <row r="456" s="2" customFormat="1" ht="30" customHeight="1"/>
    <row r="457" s="2" customFormat="1" ht="30" customHeight="1"/>
    <row r="458" s="2" customFormat="1" ht="30" customHeight="1"/>
    <row r="459" s="2" customFormat="1" ht="30" customHeight="1"/>
    <row r="460" s="2" customFormat="1" ht="30" customHeight="1"/>
    <row r="461" s="2" customFormat="1" ht="30" customHeight="1"/>
    <row r="462" s="2" customFormat="1" ht="30" customHeight="1"/>
    <row r="463" s="2" customFormat="1" ht="30" customHeight="1"/>
    <row r="464" s="2" customFormat="1" ht="30" customHeight="1"/>
    <row r="465" s="2" customFormat="1" ht="30" customHeight="1"/>
    <row r="466" s="2" customFormat="1" ht="30" customHeight="1"/>
    <row r="467" s="2" customFormat="1" ht="30" customHeight="1"/>
    <row r="468" s="2" customFormat="1" ht="30" customHeight="1"/>
    <row r="469" s="2" customFormat="1" ht="30" customHeight="1"/>
    <row r="470" s="2" customFormat="1" ht="30" customHeight="1"/>
    <row r="471" s="2" customFormat="1" ht="30" customHeight="1"/>
    <row r="472" s="2" customFormat="1" ht="30" customHeight="1"/>
    <row r="473" s="2" customFormat="1" ht="30" customHeight="1"/>
    <row r="474" s="2" customFormat="1" ht="30" customHeight="1"/>
    <row r="475" s="2" customFormat="1" ht="30" customHeight="1"/>
    <row r="476" s="2" customFormat="1" ht="30" customHeight="1"/>
    <row r="477" s="2" customFormat="1" ht="30" customHeight="1"/>
    <row r="478" s="2" customFormat="1" ht="30" customHeight="1"/>
    <row r="479" s="2" customFormat="1" ht="30" customHeight="1"/>
    <row r="480" s="2" customFormat="1" ht="30" customHeight="1"/>
    <row r="481" s="2" customFormat="1" ht="30" customHeight="1"/>
    <row r="482" s="2" customFormat="1" ht="30" customHeight="1"/>
    <row r="483" s="2" customFormat="1" ht="30" customHeight="1"/>
    <row r="484" s="2" customFormat="1" ht="30" customHeight="1"/>
    <row r="485" s="2" customFormat="1" ht="30" customHeight="1"/>
    <row r="486" s="2" customFormat="1" ht="30" customHeight="1"/>
    <row r="487" s="2" customFormat="1" ht="30" customHeight="1"/>
    <row r="488" s="2" customFormat="1" ht="30" customHeight="1"/>
    <row r="489" s="2" customFormat="1" ht="30" customHeight="1"/>
    <row r="490" s="2" customFormat="1" ht="30" customHeight="1"/>
    <row r="491" s="2" customFormat="1" ht="30" customHeight="1"/>
    <row r="492" s="2" customFormat="1" ht="30" customHeight="1"/>
    <row r="493" s="2" customFormat="1" ht="30" customHeight="1"/>
    <row r="494" s="2" customFormat="1" ht="30" customHeight="1"/>
    <row r="495" s="2" customFormat="1" ht="30" customHeight="1"/>
    <row r="496" s="2" customFormat="1" ht="30" customHeight="1"/>
    <row r="497" s="2" customFormat="1" ht="30" customHeight="1"/>
    <row r="498" s="2" customFormat="1" ht="30" customHeight="1"/>
    <row r="499" s="2" customFormat="1" ht="30" customHeight="1"/>
    <row r="500" s="2" customFormat="1" ht="30" customHeight="1"/>
    <row r="501" s="2" customFormat="1" ht="30" customHeight="1"/>
    <row r="502" s="2" customFormat="1" ht="30" customHeight="1"/>
    <row r="503" s="2" customFormat="1" ht="30" customHeight="1"/>
    <row r="504" s="2" customFormat="1" ht="30" customHeight="1"/>
    <row r="505" s="2" customFormat="1" ht="30" customHeight="1"/>
    <row r="506" s="2" customFormat="1" ht="30" customHeight="1"/>
    <row r="507" s="2" customFormat="1" ht="30" customHeight="1"/>
    <row r="508" s="2" customFormat="1" ht="30" customHeight="1"/>
    <row r="509" s="2" customFormat="1" ht="30" customHeight="1"/>
    <row r="510" s="2" customFormat="1" ht="30" customHeight="1"/>
    <row r="511" s="2" customFormat="1" ht="30" customHeight="1"/>
    <row r="512" s="2" customFormat="1" ht="30" customHeight="1"/>
    <row r="513" s="2" customFormat="1" ht="30" customHeight="1"/>
    <row r="514" s="2" customFormat="1" ht="30" customHeight="1"/>
    <row r="515" s="2" customFormat="1" ht="30" customHeight="1"/>
    <row r="516" s="2" customFormat="1" ht="30" customHeight="1"/>
    <row r="517" s="2" customFormat="1" ht="30" customHeight="1"/>
    <row r="518" s="2" customFormat="1" ht="30" customHeight="1"/>
    <row r="519" s="2" customFormat="1" ht="30" customHeight="1"/>
    <row r="520" s="2" customFormat="1" ht="30" customHeight="1"/>
    <row r="521" s="2" customFormat="1" ht="30" customHeight="1"/>
    <row r="522" s="2" customFormat="1" ht="30" customHeight="1"/>
    <row r="523" s="2" customFormat="1" ht="30" customHeight="1"/>
    <row r="524" s="2" customFormat="1" ht="30" customHeight="1"/>
    <row r="525" s="2" customFormat="1" ht="30" customHeight="1"/>
    <row r="526" s="2" customFormat="1" ht="30" customHeight="1"/>
    <row r="527" s="2" customFormat="1" ht="30" customHeight="1"/>
    <row r="528" s="2" customFormat="1" ht="30" customHeight="1"/>
    <row r="529" s="2" customFormat="1" ht="30" customHeight="1"/>
    <row r="530" s="2" customFormat="1" ht="30" customHeight="1"/>
    <row r="531" s="2" customFormat="1" ht="30" customHeight="1"/>
    <row r="532" s="2" customFormat="1" ht="30" customHeight="1"/>
    <row r="533" s="2" customFormat="1" ht="30" customHeight="1"/>
    <row r="534" s="2" customFormat="1" ht="30" customHeight="1"/>
    <row r="535" s="2" customFormat="1" ht="30" customHeight="1"/>
    <row r="536" s="2" customFormat="1" ht="30" customHeight="1"/>
    <row r="537" s="2" customFormat="1" ht="30" customHeight="1"/>
    <row r="538" s="2" customFormat="1" ht="30" customHeight="1"/>
    <row r="539" s="2" customFormat="1" ht="30" customHeight="1"/>
    <row r="540" s="2" customFormat="1" ht="30" customHeight="1"/>
    <row r="541" s="2" customFormat="1" ht="30" customHeight="1"/>
    <row r="542" s="2" customFormat="1" ht="30" customHeight="1"/>
    <row r="543" s="2" customFormat="1" ht="30" customHeight="1"/>
    <row r="544" s="2" customFormat="1" ht="30" customHeight="1"/>
    <row r="545" s="2" customFormat="1" ht="30" customHeight="1"/>
    <row r="546" s="2" customFormat="1" ht="30" customHeight="1"/>
    <row r="547" s="2" customFormat="1" ht="30" customHeight="1"/>
    <row r="548" s="2" customFormat="1" ht="30" customHeight="1"/>
    <row r="549" s="2" customFormat="1" ht="30" customHeight="1"/>
    <row r="550" s="2" customFormat="1" ht="30" customHeight="1"/>
    <row r="551" s="2" customFormat="1" ht="30" customHeight="1"/>
    <row r="552" s="2" customFormat="1" ht="30" customHeight="1"/>
    <row r="553" s="2" customFormat="1" ht="30" customHeight="1"/>
    <row r="554" s="2" customFormat="1" ht="30" customHeight="1"/>
    <row r="555" s="2" customFormat="1" ht="30" customHeight="1"/>
    <row r="556" s="2" customFormat="1" ht="30" customHeight="1"/>
    <row r="557" s="2" customFormat="1" ht="30" customHeight="1"/>
    <row r="558" s="2" customFormat="1" ht="30" customHeight="1"/>
    <row r="559" s="2" customFormat="1" ht="30" customHeight="1"/>
    <row r="560" s="2" customFormat="1" ht="30" customHeight="1"/>
    <row r="561" s="2" customFormat="1" ht="30" customHeight="1"/>
    <row r="562" s="2" customFormat="1" ht="30" customHeight="1"/>
    <row r="563" s="2" customFormat="1" ht="30" customHeight="1"/>
    <row r="564" s="2" customFormat="1" ht="30" customHeight="1"/>
    <row r="565" s="2" customFormat="1" ht="30" customHeight="1"/>
    <row r="566" s="2" customFormat="1" ht="30" customHeight="1"/>
    <row r="567" s="2" customFormat="1" ht="30" customHeight="1"/>
    <row r="568" s="2" customFormat="1" ht="30" customHeight="1"/>
    <row r="569" s="2" customFormat="1" ht="30" customHeight="1"/>
    <row r="570" s="2" customFormat="1" ht="30" customHeight="1"/>
    <row r="571" s="2" customFormat="1" ht="30" customHeight="1"/>
    <row r="572" s="2" customFormat="1" ht="30" customHeight="1"/>
    <row r="573" s="2" customFormat="1" ht="30" customHeight="1"/>
    <row r="574" s="2" customFormat="1" ht="30" customHeight="1"/>
    <row r="575" s="2" customFormat="1" ht="30" customHeight="1"/>
    <row r="576" s="2" customFormat="1" ht="30" customHeight="1"/>
    <row r="577" s="2" customFormat="1" ht="30" customHeight="1"/>
    <row r="578" s="2" customFormat="1" ht="30" customHeight="1"/>
    <row r="579" s="2" customFormat="1" ht="30" customHeight="1"/>
    <row r="580" s="2" customFormat="1" ht="30" customHeight="1"/>
    <row r="581" s="2" customFormat="1" ht="30" customHeight="1"/>
    <row r="582" s="2" customFormat="1" ht="30" customHeight="1"/>
    <row r="583" s="2" customFormat="1" ht="30" customHeight="1"/>
    <row r="584" s="2" customFormat="1" ht="30" customHeight="1"/>
    <row r="585" s="2" customFormat="1" ht="30" customHeight="1"/>
    <row r="586" s="2" customFormat="1" ht="30" customHeight="1"/>
    <row r="587" s="2" customFormat="1" ht="30" customHeight="1"/>
    <row r="588" s="2" customFormat="1" ht="30" customHeight="1"/>
    <row r="589" s="2" customFormat="1" ht="30" customHeight="1"/>
    <row r="590" s="2" customFormat="1" ht="30" customHeight="1"/>
    <row r="591" s="2" customFormat="1" ht="30" customHeight="1"/>
    <row r="592" s="2" customFormat="1" ht="30" customHeight="1"/>
    <row r="593" s="2" customFormat="1" ht="30" customHeight="1"/>
    <row r="594" s="2" customFormat="1" ht="30" customHeight="1"/>
    <row r="595" s="2" customFormat="1" ht="30" customHeight="1"/>
    <row r="596" s="2" customFormat="1" ht="30" customHeight="1"/>
    <row r="597" s="2" customFormat="1" ht="30" customHeight="1"/>
    <row r="598" s="2" customFormat="1" ht="30" customHeight="1"/>
    <row r="599" s="2" customFormat="1" ht="30" customHeight="1"/>
    <row r="600" s="2" customFormat="1" ht="30" customHeight="1"/>
    <row r="601" s="2" customFormat="1" ht="30" customHeight="1"/>
    <row r="602" s="2" customFormat="1" ht="30" customHeight="1"/>
    <row r="603" s="2" customFormat="1" ht="30" customHeight="1"/>
    <row r="604" s="2" customFormat="1" ht="30" customHeight="1"/>
    <row r="605" s="2" customFormat="1" ht="30" customHeight="1"/>
    <row r="606" s="2" customFormat="1" ht="30" customHeight="1"/>
    <row r="607" s="2" customFormat="1" ht="30" customHeight="1"/>
    <row r="608" s="2" customFormat="1" ht="30" customHeight="1"/>
    <row r="609" s="2" customFormat="1" ht="30" customHeight="1"/>
    <row r="610" s="2" customFormat="1" ht="30" customHeight="1"/>
    <row r="611" s="2" customFormat="1" ht="30" customHeight="1"/>
    <row r="612" s="2" customFormat="1" ht="30" customHeight="1"/>
    <row r="613" s="2" customFormat="1" ht="30" customHeight="1"/>
    <row r="614" s="2" customFormat="1" ht="30" customHeight="1"/>
    <row r="615" s="2" customFormat="1" ht="30" customHeight="1"/>
    <row r="616" s="2" customFormat="1" ht="30" customHeight="1"/>
    <row r="617" s="2" customFormat="1" ht="30" customHeight="1"/>
    <row r="618" s="2" customFormat="1" ht="30" customHeight="1"/>
    <row r="619" s="2" customFormat="1" ht="30" customHeight="1"/>
    <row r="620" s="2" customFormat="1" ht="30" customHeight="1"/>
    <row r="621" s="2" customFormat="1" ht="30" customHeight="1"/>
    <row r="622" s="2" customFormat="1" ht="30" customHeight="1"/>
    <row r="623" s="2" customFormat="1" ht="30" customHeight="1"/>
    <row r="624" s="2" customFormat="1" ht="30" customHeight="1"/>
    <row r="625" s="2" customFormat="1" ht="30" customHeight="1"/>
    <row r="626" s="2" customFormat="1" ht="30" customHeight="1"/>
    <row r="627" s="2" customFormat="1" ht="30" customHeight="1"/>
    <row r="628" s="2" customFormat="1" ht="30" customHeight="1"/>
    <row r="629" s="2" customFormat="1" ht="30" customHeight="1"/>
    <row r="630" s="2" customFormat="1" ht="30" customHeight="1"/>
    <row r="631" s="2" customFormat="1" ht="30" customHeight="1"/>
    <row r="632" s="2" customFormat="1" ht="30" customHeight="1"/>
    <row r="633" s="2" customFormat="1" ht="30" customHeight="1"/>
    <row r="634" s="2" customFormat="1" ht="30" customHeight="1"/>
    <row r="635" s="2" customFormat="1" ht="30" customHeight="1"/>
    <row r="636" s="2" customFormat="1" ht="30" customHeight="1"/>
    <row r="637" s="2" customFormat="1" ht="30" customHeight="1"/>
    <row r="638" s="2" customFormat="1" ht="30" customHeight="1"/>
    <row r="639" s="2" customFormat="1" ht="30" customHeight="1"/>
    <row r="640" s="2" customFormat="1" ht="30" customHeight="1"/>
    <row r="641" s="2" customFormat="1" ht="30" customHeight="1"/>
    <row r="642" s="2" customFormat="1" ht="30" customHeight="1"/>
    <row r="643" s="2" customFormat="1" ht="30" customHeight="1"/>
    <row r="644" s="2" customFormat="1" ht="30" customHeight="1"/>
    <row r="645" s="2" customFormat="1" ht="30" customHeight="1"/>
    <row r="646" s="2" customFormat="1" ht="30" customHeight="1"/>
    <row r="647" s="2" customFormat="1" ht="30" customHeight="1"/>
    <row r="648" s="2" customFormat="1" ht="30" customHeight="1"/>
    <row r="649" s="2" customFormat="1" ht="30" customHeight="1"/>
    <row r="650" s="2" customFormat="1" ht="30" customHeight="1"/>
    <row r="651" s="2" customFormat="1" ht="30" customHeight="1"/>
    <row r="652" s="2" customFormat="1" ht="30" customHeight="1"/>
    <row r="653" s="2" customFormat="1" ht="30" customHeight="1"/>
    <row r="654" s="2" customFormat="1" ht="30" customHeight="1"/>
    <row r="655" s="2" customFormat="1" ht="30" customHeight="1"/>
    <row r="656" s="2" customFormat="1" ht="30" customHeight="1"/>
    <row r="657" s="2" customFormat="1" ht="30" customHeight="1"/>
    <row r="658" s="2" customFormat="1" ht="30" customHeight="1"/>
    <row r="659" s="2" customFormat="1" ht="30" customHeight="1"/>
    <row r="660" s="2" customFormat="1" ht="30" customHeight="1"/>
    <row r="661" s="2" customFormat="1" ht="30" customHeight="1"/>
    <row r="662" s="2" customFormat="1" ht="30" customHeight="1"/>
    <row r="663" s="2" customFormat="1" ht="30" customHeight="1"/>
    <row r="664" s="2" customFormat="1" ht="30" customHeight="1"/>
    <row r="665" s="2" customFormat="1" ht="30" customHeight="1"/>
    <row r="666" s="2" customFormat="1" ht="30" customHeight="1"/>
    <row r="667" s="2" customFormat="1" ht="30" customHeight="1"/>
    <row r="668" s="2" customFormat="1" ht="30" customHeight="1"/>
    <row r="669" s="2" customFormat="1" ht="30" customHeight="1"/>
    <row r="670" s="2" customFormat="1" ht="30" customHeight="1"/>
    <row r="671" s="2" customFormat="1" ht="30" customHeight="1"/>
    <row r="672" s="2" customFormat="1" ht="30" customHeight="1"/>
    <row r="673" s="2" customFormat="1" ht="30" customHeight="1"/>
    <row r="674" s="2" customFormat="1" ht="30" customHeight="1"/>
    <row r="675" s="2" customFormat="1" ht="30" customHeight="1"/>
    <row r="676" s="2" customFormat="1" ht="30" customHeight="1"/>
    <row r="677" s="2" customFormat="1" ht="30" customHeight="1"/>
    <row r="678" s="2" customFormat="1" ht="30" customHeight="1"/>
    <row r="679" s="2" customFormat="1" ht="30" customHeight="1"/>
    <row r="680" s="2" customFormat="1" ht="30" customHeight="1"/>
    <row r="681" s="2" customFormat="1" ht="30" customHeight="1"/>
    <row r="682" s="2" customFormat="1" ht="30" customHeight="1"/>
    <row r="683" s="2" customFormat="1" ht="30" customHeight="1"/>
    <row r="684" s="2" customFormat="1" ht="30" customHeight="1"/>
    <row r="685" s="2" customFormat="1" ht="30" customHeight="1"/>
    <row r="686" s="2" customFormat="1" ht="30" customHeight="1"/>
    <row r="687" s="2" customFormat="1" ht="30" customHeight="1"/>
    <row r="688" s="2" customFormat="1" ht="30" customHeight="1"/>
    <row r="689" s="2" customFormat="1" ht="30" customHeight="1"/>
    <row r="690" s="2" customFormat="1" ht="30" customHeight="1"/>
    <row r="691" s="2" customFormat="1" ht="30" customHeight="1"/>
    <row r="692" s="2" customFormat="1" ht="30" customHeight="1"/>
    <row r="693" s="2" customFormat="1" ht="30" customHeight="1"/>
    <row r="694" s="2" customFormat="1" ht="30" customHeight="1"/>
    <row r="695" s="2" customFormat="1" ht="30" customHeight="1"/>
    <row r="696" s="2" customFormat="1" ht="30" customHeight="1"/>
    <row r="697" s="2" customFormat="1" ht="30" customHeight="1"/>
    <row r="698" s="2" customFormat="1" ht="30" customHeight="1"/>
    <row r="699" s="2" customFormat="1" ht="30" customHeight="1"/>
    <row r="700" s="2" customFormat="1" ht="30" customHeight="1"/>
    <row r="701" s="2" customFormat="1" ht="30" customHeight="1"/>
    <row r="702" s="2" customFormat="1" ht="30" customHeight="1"/>
    <row r="703" s="2" customFormat="1" ht="30" customHeight="1"/>
    <row r="704" s="2" customFormat="1" ht="30" customHeight="1"/>
    <row r="705" s="2" customFormat="1" ht="30" customHeight="1"/>
    <row r="706" s="2" customFormat="1" ht="30" customHeight="1"/>
    <row r="707" s="2" customFormat="1" ht="30" customHeight="1"/>
    <row r="708" s="2" customFormat="1" ht="30" customHeight="1"/>
    <row r="709" s="2" customFormat="1" ht="30" customHeight="1"/>
    <row r="710" s="2" customFormat="1" ht="30" customHeight="1"/>
    <row r="711" s="2" customFormat="1" ht="30" customHeight="1"/>
    <row r="712" s="2" customFormat="1" ht="30" customHeight="1"/>
    <row r="713" s="2" customFormat="1" ht="30" customHeight="1"/>
    <row r="714" s="2" customFormat="1" ht="30" customHeight="1"/>
    <row r="715" s="2" customFormat="1" ht="30" customHeight="1"/>
    <row r="716" s="2" customFormat="1" ht="30" customHeight="1"/>
    <row r="717" s="2" customFormat="1" ht="30" customHeight="1"/>
    <row r="718" s="2" customFormat="1" ht="30" customHeight="1"/>
    <row r="719" s="2" customFormat="1" ht="30" customHeight="1"/>
    <row r="720" s="2" customFormat="1" ht="30" customHeight="1"/>
    <row r="721" s="2" customFormat="1" ht="30" customHeight="1"/>
    <row r="722" s="2" customFormat="1" ht="30" customHeight="1"/>
    <row r="723" s="2" customFormat="1" ht="30" customHeight="1"/>
    <row r="724" s="2" customFormat="1" ht="30" customHeight="1"/>
    <row r="725" s="2" customFormat="1" ht="30" customHeight="1"/>
    <row r="726" s="2" customFormat="1" ht="30" customHeight="1"/>
    <row r="727" s="2" customFormat="1" ht="30" customHeight="1"/>
    <row r="728" s="2" customFormat="1" ht="30" customHeight="1"/>
    <row r="729" s="2" customFormat="1" ht="30" customHeight="1"/>
    <row r="730" s="2" customFormat="1" ht="30" customHeight="1"/>
    <row r="731" s="2" customFormat="1" ht="30" customHeight="1"/>
    <row r="732" s="2" customFormat="1" ht="30" customHeight="1"/>
    <row r="733" s="2" customFormat="1" ht="30" customHeight="1"/>
    <row r="734" s="2" customFormat="1" ht="30" customHeight="1"/>
    <row r="735" s="2" customFormat="1" ht="30" customHeight="1"/>
    <row r="736" s="2" customFormat="1" ht="30" customHeight="1"/>
    <row r="737" s="2" customFormat="1" ht="30" customHeight="1"/>
    <row r="738" s="2" customFormat="1" ht="30" customHeight="1"/>
    <row r="739" s="2" customFormat="1" ht="30" customHeight="1"/>
    <row r="740" s="2" customFormat="1" ht="30" customHeight="1"/>
    <row r="741" s="2" customFormat="1" ht="30" customHeight="1"/>
    <row r="742" s="2" customFormat="1" ht="30" customHeight="1"/>
    <row r="743" s="2" customFormat="1" ht="30" customHeight="1"/>
    <row r="744" s="2" customFormat="1" ht="30" customHeight="1"/>
    <row r="745" s="2" customFormat="1" ht="30" customHeight="1"/>
    <row r="746" s="2" customFormat="1" ht="30" customHeight="1"/>
    <row r="747" s="2" customFormat="1" ht="30" customHeight="1"/>
    <row r="748" s="2" customFormat="1" ht="30" customHeight="1"/>
    <row r="749" s="2" customFormat="1" ht="30" customHeight="1"/>
    <row r="750" s="2" customFormat="1" ht="30" customHeight="1"/>
    <row r="751" s="2" customFormat="1" ht="30" customHeight="1"/>
    <row r="752" s="2" customFormat="1" ht="30" customHeight="1"/>
    <row r="753" s="2" customFormat="1" ht="30" customHeight="1"/>
    <row r="754" s="2" customFormat="1" ht="30" customHeight="1"/>
    <row r="755" s="2" customFormat="1" ht="30" customHeight="1"/>
    <row r="756" s="2" customFormat="1" ht="30" customHeight="1"/>
    <row r="757" s="2" customFormat="1" ht="30" customHeight="1"/>
    <row r="758" s="2" customFormat="1" ht="30" customHeight="1"/>
    <row r="759" s="2" customFormat="1" ht="30" customHeight="1"/>
    <row r="760" s="2" customFormat="1" ht="30" customHeight="1"/>
    <row r="761" s="2" customFormat="1" ht="30" customHeight="1"/>
    <row r="762" s="2" customFormat="1" ht="30" customHeight="1"/>
    <row r="763" s="2" customFormat="1" ht="30" customHeight="1"/>
    <row r="764" s="2" customFormat="1" ht="30" customHeight="1"/>
    <row r="765" s="2" customFormat="1" ht="30" customHeight="1"/>
    <row r="766" s="2" customFormat="1" ht="30" customHeight="1"/>
    <row r="767" s="2" customFormat="1" ht="30" customHeight="1"/>
    <row r="768" s="2" customFormat="1" ht="30" customHeight="1"/>
    <row r="769" s="2" customFormat="1" ht="30" customHeight="1"/>
    <row r="770" s="2" customFormat="1" ht="30" customHeight="1"/>
    <row r="771" s="2" customFormat="1" ht="30" customHeight="1"/>
    <row r="772" s="2" customFormat="1" ht="30" customHeight="1"/>
    <row r="773" s="2" customFormat="1" ht="30" customHeight="1"/>
    <row r="774" s="2" customFormat="1" ht="30" customHeight="1"/>
    <row r="775" s="2" customFormat="1" ht="30" customHeight="1"/>
    <row r="776" s="2" customFormat="1" ht="30" customHeight="1"/>
    <row r="777" s="2" customFormat="1" ht="30" customHeight="1"/>
    <row r="778" s="2" customFormat="1" ht="30" customHeight="1"/>
    <row r="779" s="2" customFormat="1" ht="30" customHeight="1"/>
    <row r="780" s="2" customFormat="1" ht="30" customHeight="1"/>
    <row r="781" s="2" customFormat="1" ht="30" customHeight="1"/>
    <row r="782" s="2" customFormat="1" ht="30" customHeight="1"/>
    <row r="783" s="2" customFormat="1" ht="30" customHeight="1"/>
    <row r="784" s="2" customFormat="1" ht="30" customHeight="1"/>
    <row r="785" s="2" customFormat="1" ht="30" customHeight="1"/>
    <row r="786" s="2" customFormat="1" ht="30" customHeight="1"/>
    <row r="787" s="2" customFormat="1" ht="30" customHeight="1"/>
    <row r="788" s="2" customFormat="1" ht="30" customHeight="1"/>
    <row r="789" s="2" customFormat="1" ht="30" customHeight="1"/>
    <row r="790" s="2" customFormat="1" ht="30" customHeight="1"/>
    <row r="791" s="2" customFormat="1" ht="30" customHeight="1"/>
    <row r="792" s="2" customFormat="1" ht="30" customHeight="1"/>
    <row r="793" s="2" customFormat="1" ht="30" customHeight="1"/>
    <row r="794" s="2" customFormat="1" ht="30" customHeight="1"/>
    <row r="795" s="2" customFormat="1" ht="30" customHeight="1"/>
    <row r="796" s="2" customFormat="1" ht="30" customHeight="1"/>
    <row r="797" s="2" customFormat="1" ht="30" customHeight="1"/>
    <row r="798" s="2" customFormat="1" ht="30" customHeight="1"/>
    <row r="799" s="2" customFormat="1" ht="30" customHeight="1"/>
    <row r="800" s="2" customFormat="1" ht="30" customHeight="1"/>
    <row r="801" s="2" customFormat="1" ht="30" customHeight="1"/>
    <row r="802" s="2" customFormat="1" ht="30" customHeight="1"/>
    <row r="803" s="2" customFormat="1" ht="30" customHeight="1"/>
    <row r="804" s="2" customFormat="1" ht="30" customHeight="1"/>
    <row r="805" s="2" customFormat="1" ht="30" customHeight="1"/>
    <row r="806" s="2" customFormat="1" ht="30" customHeight="1"/>
    <row r="807" s="2" customFormat="1" ht="30" customHeight="1"/>
    <row r="808" s="2" customFormat="1" ht="30" customHeight="1"/>
    <row r="809" s="2" customFormat="1" ht="30" customHeight="1"/>
    <row r="810" s="2" customFormat="1" ht="30" customHeight="1"/>
    <row r="811" s="2" customFormat="1" ht="30" customHeight="1"/>
    <row r="812" s="2" customFormat="1" ht="30" customHeight="1"/>
    <row r="813" s="2" customFormat="1" ht="30" customHeight="1"/>
    <row r="814" s="2" customFormat="1" ht="30" customHeight="1"/>
    <row r="815" s="2" customFormat="1" ht="30" customHeight="1"/>
    <row r="816" s="2" customFormat="1" ht="30" customHeight="1"/>
    <row r="817" s="2" customFormat="1" ht="30" customHeight="1"/>
    <row r="818" s="2" customFormat="1" ht="30" customHeight="1"/>
    <row r="819" s="2" customFormat="1" ht="30" customHeight="1"/>
    <row r="820" s="2" customFormat="1" ht="30" customHeight="1"/>
    <row r="821" s="2" customFormat="1" ht="30" customHeight="1"/>
    <row r="822" s="2" customFormat="1" ht="30" customHeight="1"/>
    <row r="823" s="2" customFormat="1" ht="30" customHeight="1"/>
    <row r="824" s="2" customFormat="1" ht="30" customHeight="1"/>
    <row r="825" s="2" customFormat="1" ht="30" customHeight="1"/>
    <row r="826" s="2" customFormat="1" ht="30" customHeight="1"/>
    <row r="827" s="2" customFormat="1" ht="30" customHeight="1"/>
    <row r="828" s="2" customFormat="1" ht="30" customHeight="1"/>
    <row r="829" s="2" customFormat="1" ht="30" customHeight="1"/>
    <row r="830" s="2" customFormat="1" ht="30" customHeight="1"/>
    <row r="831" s="2" customFormat="1" ht="30" customHeight="1"/>
    <row r="832" s="2" customFormat="1" ht="30" customHeight="1"/>
    <row r="833" s="2" customFormat="1" ht="30" customHeight="1"/>
    <row r="834" s="2" customFormat="1" ht="30" customHeight="1"/>
    <row r="835" s="2" customFormat="1" ht="30" customHeight="1"/>
    <row r="836" s="2" customFormat="1" ht="30" customHeight="1"/>
    <row r="837" s="2" customFormat="1" ht="30" customHeight="1"/>
    <row r="838" s="2" customFormat="1" ht="30" customHeight="1"/>
    <row r="839" s="2" customFormat="1" ht="30" customHeight="1"/>
    <row r="840" s="2" customFormat="1" ht="30" customHeight="1"/>
    <row r="841" s="2" customFormat="1" ht="30" customHeight="1"/>
    <row r="842" s="2" customFormat="1" ht="30" customHeight="1"/>
    <row r="843" s="2" customFormat="1" ht="30" customHeight="1"/>
    <row r="844" s="2" customFormat="1" ht="30" customHeight="1"/>
    <row r="845" s="2" customFormat="1" ht="30" customHeight="1"/>
    <row r="846" s="2" customFormat="1" ht="30" customHeight="1"/>
    <row r="847" s="2" customFormat="1" ht="30" customHeight="1"/>
    <row r="848" s="2" customFormat="1" ht="30" customHeight="1"/>
    <row r="849" s="2" customFormat="1" ht="30" customHeight="1"/>
    <row r="850" s="2" customFormat="1" ht="30" customHeight="1"/>
    <row r="851" s="2" customFormat="1" ht="30" customHeight="1"/>
    <row r="852" s="2" customFormat="1" ht="30" customHeight="1"/>
    <row r="853" s="2" customFormat="1" ht="30" customHeight="1"/>
    <row r="854" s="2" customFormat="1" ht="30" customHeight="1"/>
    <row r="855" s="2" customFormat="1" ht="30" customHeight="1"/>
    <row r="856" s="2" customFormat="1" ht="30" customHeight="1"/>
    <row r="857" s="2" customFormat="1" ht="30" customHeight="1"/>
    <row r="858" s="2" customFormat="1" ht="30" customHeight="1"/>
    <row r="859" s="2" customFormat="1" ht="30" customHeight="1"/>
    <row r="860" s="2" customFormat="1" ht="30" customHeight="1"/>
    <row r="861" s="2" customFormat="1" ht="30" customHeight="1"/>
    <row r="862" s="2" customFormat="1" ht="30" customHeight="1"/>
    <row r="863" s="2" customFormat="1" ht="30" customHeight="1"/>
    <row r="864" s="2" customFormat="1" ht="30" customHeight="1"/>
    <row r="865" s="2" customFormat="1" ht="30" customHeight="1"/>
    <row r="866" s="2" customFormat="1" ht="30" customHeight="1"/>
    <row r="867" s="2" customFormat="1" ht="30" customHeight="1"/>
    <row r="868" s="2" customFormat="1" ht="30" customHeight="1"/>
    <row r="869" s="2" customFormat="1" ht="30" customHeight="1"/>
    <row r="870" s="2" customFormat="1" ht="30" customHeight="1"/>
    <row r="871" s="2" customFormat="1" ht="30" customHeight="1"/>
    <row r="872" s="2" customFormat="1" ht="30" customHeight="1"/>
    <row r="873" s="2" customFormat="1" ht="30" customHeight="1"/>
    <row r="874" s="2" customFormat="1" ht="30" customHeight="1"/>
    <row r="875" s="2" customFormat="1" ht="30" customHeight="1"/>
    <row r="876" s="2" customFormat="1" ht="30" customHeight="1"/>
    <row r="877" s="2" customFormat="1" ht="30" customHeight="1"/>
    <row r="878" s="2" customFormat="1" ht="30" customHeight="1"/>
    <row r="879" s="2" customFormat="1" ht="30" customHeight="1"/>
    <row r="880" s="2" customFormat="1" ht="30" customHeight="1"/>
    <row r="881" s="2" customFormat="1" ht="30" customHeight="1"/>
    <row r="882" s="2" customFormat="1" ht="30" customHeight="1"/>
    <row r="883" s="2" customFormat="1" ht="30" customHeight="1"/>
    <row r="884" s="2" customFormat="1" ht="30" customHeight="1"/>
    <row r="885" s="2" customFormat="1" ht="30" customHeight="1"/>
    <row r="886" s="2" customFormat="1" ht="30" customHeight="1"/>
    <row r="887" s="2" customFormat="1" ht="30" customHeight="1"/>
    <row r="888" s="2" customFormat="1" ht="30" customHeight="1"/>
    <row r="889" s="2" customFormat="1" ht="30" customHeight="1"/>
    <row r="890" s="2" customFormat="1" ht="30" customHeight="1"/>
    <row r="891" s="2" customFormat="1" ht="30" customHeight="1"/>
    <row r="892" s="2" customFormat="1" ht="30" customHeight="1"/>
    <row r="893" s="2" customFormat="1" ht="30" customHeight="1"/>
    <row r="894" s="2" customFormat="1" ht="30" customHeight="1"/>
    <row r="895" s="2" customFormat="1" ht="30" customHeight="1"/>
    <row r="896" s="2" customFormat="1" ht="30" customHeight="1"/>
  </sheetData>
  <mergeCells count="5">
    <mergeCell ref="A2:M2"/>
    <mergeCell ref="A4:M4"/>
    <mergeCell ref="A8:M8"/>
    <mergeCell ref="A9:M9"/>
    <mergeCell ref="A14:M14"/>
  </mergeCells>
  <phoneticPr fontId="36" type="noConversion"/>
  <printOptions horizontalCentered="1"/>
  <pageMargins left="0.62986111640930176" right="0.55097222328186035" top="0.59041666984558105" bottom="0.47236111760139465" header="0.39347222447395325" footer="0.39347222447395325"/>
  <pageSetup paperSize="9" scale="9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P19"/>
  <sheetViews>
    <sheetView view="pageBreakPreview" zoomScale="130" zoomScaleNormal="100" zoomScaleSheetLayoutView="130" workbookViewId="0">
      <selection activeCell="C6" sqref="C6"/>
    </sheetView>
  </sheetViews>
  <sheetFormatPr defaultColWidth="11.42578125" defaultRowHeight="13.5"/>
  <cols>
    <col min="1" max="1" width="7.7109375" style="6" customWidth="1"/>
    <col min="2" max="3" width="6.7109375" style="6" customWidth="1"/>
    <col min="4" max="4" width="7.7109375" style="6" customWidth="1"/>
    <col min="5" max="5" width="12.7109375" style="6" customWidth="1"/>
    <col min="6" max="6" width="7.7109375" style="6" customWidth="1"/>
    <col min="7" max="7" width="12.5703125" style="6" customWidth="1"/>
    <col min="8" max="8" width="7.7109375" style="6" customWidth="1"/>
    <col min="9" max="9" width="12.7109375" style="6" customWidth="1"/>
    <col min="10" max="10" width="7.7109375" style="6" customWidth="1"/>
    <col min="11" max="11" width="5.7109375" style="6" customWidth="1"/>
    <col min="12" max="12" width="18.7109375" style="6" customWidth="1"/>
    <col min="13" max="13" width="11.140625" style="6" customWidth="1"/>
    <col min="14" max="14" width="10.7109375" style="6" customWidth="1"/>
    <col min="15" max="15" width="11.42578125" style="6" customWidth="1"/>
    <col min="16" max="16" width="21" style="7" customWidth="1"/>
    <col min="17" max="16384" width="11.42578125" style="6"/>
  </cols>
  <sheetData>
    <row r="1" spans="1:16" s="14" customFormat="1" ht="24" customHeight="1">
      <c r="A1" s="366" t="s">
        <v>658</v>
      </c>
      <c r="B1" s="368"/>
      <c r="C1" s="369"/>
      <c r="D1" s="372" t="s">
        <v>585</v>
      </c>
      <c r="E1" s="374"/>
      <c r="F1" s="374" t="s">
        <v>630</v>
      </c>
      <c r="G1" s="374"/>
      <c r="H1" s="374" t="s">
        <v>596</v>
      </c>
      <c r="I1" s="372"/>
      <c r="J1" s="81" t="s">
        <v>434</v>
      </c>
      <c r="K1" s="376" t="s">
        <v>705</v>
      </c>
      <c r="L1" s="374"/>
      <c r="M1" s="374" t="s">
        <v>193</v>
      </c>
      <c r="N1" s="377"/>
      <c r="P1" s="15"/>
    </row>
    <row r="2" spans="1:16" s="14" customFormat="1" ht="24" customHeight="1">
      <c r="A2" s="367"/>
      <c r="B2" s="370"/>
      <c r="C2" s="371"/>
      <c r="D2" s="373"/>
      <c r="E2" s="375"/>
      <c r="F2" s="375"/>
      <c r="G2" s="375"/>
      <c r="H2" s="375"/>
      <c r="I2" s="373"/>
      <c r="J2" s="82" t="s">
        <v>397</v>
      </c>
      <c r="K2" s="378" t="str">
        <f>K1</f>
        <v xml:space="preserve">  2026 년      9월      일</v>
      </c>
      <c r="L2" s="375"/>
      <c r="M2" s="379" t="s">
        <v>177</v>
      </c>
      <c r="N2" s="380"/>
      <c r="P2" s="15"/>
    </row>
    <row r="3" spans="1:16" s="14" customFormat="1" ht="21" customHeight="1">
      <c r="A3" s="242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0"/>
      <c r="P3" s="15"/>
    </row>
    <row r="4" spans="1:16" s="14" customFormat="1" ht="28.5" customHeight="1">
      <c r="A4" s="381" t="s">
        <v>694</v>
      </c>
      <c r="B4" s="382"/>
      <c r="C4" s="382"/>
      <c r="D4" s="382"/>
      <c r="E4" s="382"/>
      <c r="F4" s="382"/>
      <c r="G4" s="382"/>
      <c r="H4" s="382"/>
      <c r="I4" s="382"/>
      <c r="J4" s="382"/>
      <c r="K4" s="382"/>
      <c r="L4" s="382"/>
      <c r="M4" s="382"/>
      <c r="N4" s="383"/>
      <c r="P4" s="15"/>
    </row>
    <row r="5" spans="1:16" s="14" customFormat="1" ht="15.75" customHeight="1">
      <c r="A5" s="24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25"/>
      <c r="P5" s="15"/>
    </row>
    <row r="6" spans="1:16" s="14" customFormat="1" ht="20.100000000000001" customHeight="1">
      <c r="A6" s="26"/>
      <c r="B6" s="27"/>
      <c r="C6" s="27" t="str">
        <f>+원가계산!A2</f>
        <v>공 사 명 :  걸레세척기 설치 공사</v>
      </c>
      <c r="D6" s="27"/>
      <c r="E6" s="27"/>
      <c r="F6" s="27"/>
      <c r="G6" s="27"/>
      <c r="H6" s="27"/>
      <c r="I6" s="27"/>
      <c r="J6" s="27"/>
      <c r="K6" s="27"/>
      <c r="L6" s="27"/>
      <c r="M6" s="27"/>
      <c r="N6" s="28"/>
      <c r="P6" s="15"/>
    </row>
    <row r="7" spans="1:16" s="4" customFormat="1" ht="9" customHeight="1">
      <c r="A7" s="26"/>
      <c r="B7" s="27"/>
      <c r="C7" s="27" t="s">
        <v>635</v>
      </c>
      <c r="D7" s="29"/>
      <c r="E7" s="29"/>
      <c r="F7" s="29"/>
      <c r="G7" s="29"/>
      <c r="H7" s="29"/>
      <c r="I7" s="29"/>
      <c r="J7" s="29"/>
      <c r="K7" s="29"/>
      <c r="L7" s="27"/>
      <c r="M7" s="27"/>
      <c r="N7" s="28"/>
      <c r="P7" s="5"/>
    </row>
    <row r="8" spans="1:16" s="4" customFormat="1" ht="28.5" customHeight="1">
      <c r="A8" s="26"/>
      <c r="B8" s="27"/>
      <c r="C8" s="384" t="s">
        <v>151</v>
      </c>
      <c r="D8" s="385"/>
      <c r="E8" s="385"/>
      <c r="F8" s="386" t="s">
        <v>679</v>
      </c>
      <c r="G8" s="385"/>
      <c r="H8" s="385"/>
      <c r="I8" s="385"/>
      <c r="J8" s="385"/>
      <c r="K8" s="385"/>
      <c r="L8" s="385"/>
      <c r="M8" s="30" t="s">
        <v>424</v>
      </c>
      <c r="N8" s="31"/>
      <c r="P8" s="5"/>
    </row>
    <row r="9" spans="1:16" s="4" customFormat="1" ht="28.5" customHeight="1">
      <c r="A9" s="26"/>
      <c r="B9" s="27"/>
      <c r="C9" s="387" t="s">
        <v>422</v>
      </c>
      <c r="D9" s="388"/>
      <c r="E9" s="389"/>
      <c r="F9" s="390" t="str">
        <f t="shared" ref="F9:F13" si="0">"일금 "&amp;NUMBERSTRING(L9,1)&amp;" 원정"</f>
        <v>일금 오백일십이만이천 원정</v>
      </c>
      <c r="G9" s="391"/>
      <c r="H9" s="391"/>
      <c r="I9" s="391"/>
      <c r="J9" s="391"/>
      <c r="K9" s="392"/>
      <c r="L9" s="32">
        <f>L13</f>
        <v>5122000</v>
      </c>
      <c r="M9" s="33"/>
      <c r="N9" s="31"/>
      <c r="P9" s="5"/>
    </row>
    <row r="10" spans="1:16" s="4" customFormat="1" ht="28.5" customHeight="1">
      <c r="A10" s="26"/>
      <c r="B10" s="34"/>
      <c r="C10" s="393" t="s">
        <v>621</v>
      </c>
      <c r="D10" s="395" t="s">
        <v>447</v>
      </c>
      <c r="E10" s="396"/>
      <c r="F10" s="397" t="str">
        <f t="shared" si="0"/>
        <v>일금 사백육십오만육천삼백육십사 원정</v>
      </c>
      <c r="G10" s="398"/>
      <c r="H10" s="398"/>
      <c r="I10" s="398"/>
      <c r="J10" s="398"/>
      <c r="K10" s="399"/>
      <c r="L10" s="35">
        <f>총괄내역서!L24</f>
        <v>4656364</v>
      </c>
      <c r="M10" s="36"/>
      <c r="N10" s="31"/>
      <c r="P10" s="5"/>
    </row>
    <row r="11" spans="1:16" s="4" customFormat="1" ht="28.5" customHeight="1">
      <c r="A11" s="26"/>
      <c r="B11" s="34"/>
      <c r="C11" s="394"/>
      <c r="D11" s="400" t="s">
        <v>454</v>
      </c>
      <c r="E11" s="400"/>
      <c r="F11" s="397" t="str">
        <f t="shared" si="0"/>
        <v>일금 사십육만오천육백삼십육 원정</v>
      </c>
      <c r="G11" s="398"/>
      <c r="H11" s="398"/>
      <c r="I11" s="398"/>
      <c r="J11" s="398"/>
      <c r="K11" s="399"/>
      <c r="L11" s="37">
        <f>총괄내역서!L25</f>
        <v>465636.4</v>
      </c>
      <c r="M11" s="38"/>
      <c r="N11" s="31"/>
      <c r="P11" s="5"/>
    </row>
    <row r="12" spans="1:16" s="4" customFormat="1" ht="28.5" customHeight="1">
      <c r="A12" s="26"/>
      <c r="B12" s="34"/>
      <c r="C12" s="401" t="s">
        <v>621</v>
      </c>
      <c r="D12" s="402"/>
      <c r="E12" s="403"/>
      <c r="F12" s="397" t="str">
        <f t="shared" si="0"/>
        <v>일금 오백일십이만이천 원정</v>
      </c>
      <c r="G12" s="398"/>
      <c r="H12" s="398"/>
      <c r="I12" s="398"/>
      <c r="J12" s="398"/>
      <c r="K12" s="399"/>
      <c r="L12" s="37">
        <f>총괄내역서!L26</f>
        <v>5122000</v>
      </c>
      <c r="M12" s="36"/>
      <c r="N12" s="31"/>
      <c r="P12" s="5"/>
    </row>
    <row r="13" spans="1:16" s="4" customFormat="1" ht="28.5" customHeight="1">
      <c r="A13" s="26"/>
      <c r="B13" s="34"/>
      <c r="C13" s="404" t="s">
        <v>603</v>
      </c>
      <c r="D13" s="405"/>
      <c r="E13" s="406"/>
      <c r="F13" s="407" t="str">
        <f t="shared" si="0"/>
        <v>일금 오백일십이만이천 원정</v>
      </c>
      <c r="G13" s="408"/>
      <c r="H13" s="408"/>
      <c r="I13" s="408"/>
      <c r="J13" s="408"/>
      <c r="K13" s="409"/>
      <c r="L13" s="215">
        <f>총괄내역서!L27</f>
        <v>5122000</v>
      </c>
      <c r="M13" s="216"/>
      <c r="N13" s="31"/>
      <c r="P13" s="5"/>
    </row>
    <row r="14" spans="1:16" s="4" customFormat="1" ht="7.5" customHeight="1">
      <c r="A14" s="26"/>
      <c r="B14" s="34"/>
      <c r="C14" s="382"/>
      <c r="D14" s="382"/>
      <c r="E14" s="382"/>
      <c r="F14" s="410"/>
      <c r="G14" s="411"/>
      <c r="H14" s="411"/>
      <c r="I14" s="411"/>
      <c r="J14" s="411"/>
      <c r="K14" s="411"/>
      <c r="L14" s="411"/>
      <c r="M14" s="79"/>
      <c r="N14" s="31"/>
      <c r="P14" s="5"/>
    </row>
    <row r="15" spans="1:16" s="14" customFormat="1" ht="20.100000000000001" customHeight="1">
      <c r="A15" s="26"/>
      <c r="B15" s="27"/>
      <c r="C15" s="257"/>
      <c r="D15" s="39"/>
      <c r="E15" s="39"/>
      <c r="F15" s="39"/>
      <c r="G15" s="39"/>
      <c r="H15" s="39"/>
      <c r="I15" s="39"/>
      <c r="J15" s="39"/>
      <c r="K15" s="39"/>
      <c r="L15" s="39"/>
      <c r="M15" s="40"/>
      <c r="N15" s="41"/>
      <c r="P15" s="15"/>
    </row>
    <row r="16" spans="1:16" s="14" customFormat="1" ht="20.100000000000001" customHeight="1">
      <c r="A16" s="26"/>
      <c r="B16" s="27"/>
      <c r="C16" s="257"/>
      <c r="D16" s="39"/>
      <c r="E16" s="39"/>
      <c r="F16" s="39"/>
      <c r="G16" s="39"/>
      <c r="H16" s="39"/>
      <c r="I16" s="39"/>
      <c r="J16" s="39"/>
      <c r="K16" s="39"/>
      <c r="L16" s="39"/>
      <c r="M16" s="40"/>
      <c r="N16" s="41"/>
      <c r="P16" s="15"/>
    </row>
    <row r="17" spans="1:16" s="14" customFormat="1" ht="20.100000000000001" customHeight="1">
      <c r="A17" s="26"/>
      <c r="B17" s="27"/>
      <c r="C17" s="80"/>
      <c r="D17" s="29"/>
      <c r="E17" s="43"/>
      <c r="F17" s="29"/>
      <c r="G17" s="29"/>
      <c r="H17" s="80"/>
      <c r="I17" s="80"/>
      <c r="J17" s="80"/>
      <c r="K17" s="80"/>
      <c r="L17" s="80"/>
      <c r="M17" s="42"/>
      <c r="N17" s="31"/>
      <c r="P17" s="15"/>
    </row>
    <row r="18" spans="1:16" s="14" customFormat="1" ht="20.100000000000001" customHeight="1">
      <c r="A18" s="44"/>
      <c r="B18" s="45"/>
      <c r="C18" s="46"/>
      <c r="D18" s="83"/>
      <c r="E18" s="45"/>
      <c r="F18" s="83"/>
      <c r="G18" s="83"/>
      <c r="H18" s="46"/>
      <c r="I18" s="46"/>
      <c r="J18" s="46"/>
      <c r="K18" s="46"/>
      <c r="L18" s="46"/>
      <c r="M18" s="84"/>
      <c r="N18" s="85"/>
      <c r="P18" s="15"/>
    </row>
    <row r="19" spans="1:16" ht="20.100000000000001" customHeight="1">
      <c r="L19" s="10"/>
    </row>
  </sheetData>
  <mergeCells count="28">
    <mergeCell ref="C12:E12"/>
    <mergeCell ref="F12:K12"/>
    <mergeCell ref="C13:E13"/>
    <mergeCell ref="F13:K13"/>
    <mergeCell ref="C14:E14"/>
    <mergeCell ref="F14:L14"/>
    <mergeCell ref="C10:C11"/>
    <mergeCell ref="D10:E10"/>
    <mergeCell ref="F10:K10"/>
    <mergeCell ref="D11:E11"/>
    <mergeCell ref="F11:K11"/>
    <mergeCell ref="A4:N4"/>
    <mergeCell ref="C8:E8"/>
    <mergeCell ref="F8:L8"/>
    <mergeCell ref="C9:E9"/>
    <mergeCell ref="F9:K9"/>
    <mergeCell ref="G1:G2"/>
    <mergeCell ref="H1:H2"/>
    <mergeCell ref="I1:I2"/>
    <mergeCell ref="K1:L1"/>
    <mergeCell ref="M1:N1"/>
    <mergeCell ref="K2:L2"/>
    <mergeCell ref="M2:N2"/>
    <mergeCell ref="A1:A2"/>
    <mergeCell ref="B1:C2"/>
    <mergeCell ref="D1:D2"/>
    <mergeCell ref="E1:E2"/>
    <mergeCell ref="F1:F2"/>
  </mergeCells>
  <phoneticPr fontId="36" type="noConversion"/>
  <printOptions horizontalCentered="1"/>
  <pageMargins left="0.62986111640930176" right="0.55097222328186035" top="0.59041666984558105" bottom="0.47236111760139465" header="0.39347222447395325" footer="0.39347222447395325"/>
  <pageSetup paperSize="9" scale="95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32"/>
  <sheetViews>
    <sheetView view="pageBreakPreview" zoomScale="130" zoomScaleNormal="100" zoomScaleSheetLayoutView="130" workbookViewId="0">
      <selection activeCell="A2" sqref="A2"/>
    </sheetView>
  </sheetViews>
  <sheetFormatPr defaultColWidth="9.140625" defaultRowHeight="12.75"/>
  <cols>
    <col min="1" max="2" width="5.7109375" style="1" customWidth="1"/>
    <col min="3" max="3" width="15.5703125" style="1" customWidth="1"/>
    <col min="4" max="4" width="20.7109375" style="1" customWidth="1"/>
    <col min="5" max="5" width="25.7109375" style="1" customWidth="1"/>
    <col min="6" max="6" width="19" style="11" customWidth="1"/>
    <col min="7" max="7" width="42" style="1" customWidth="1"/>
    <col min="8" max="8" width="12" style="1" bestFit="1" customWidth="1"/>
  </cols>
  <sheetData>
    <row r="1" spans="1:7" s="16" customFormat="1" ht="27" customHeight="1">
      <c r="A1" s="412" t="s">
        <v>178</v>
      </c>
      <c r="B1" s="412"/>
      <c r="C1" s="412"/>
      <c r="D1" s="412"/>
      <c r="E1" s="412"/>
      <c r="F1" s="412"/>
      <c r="G1" s="412"/>
    </row>
    <row r="2" spans="1:7" s="17" customFormat="1" ht="18" customHeight="1">
      <c r="A2" s="47" t="str">
        <f>+내역서!A1</f>
        <v>공 사 명 :  걸레세척기 설치 공사</v>
      </c>
      <c r="B2" s="48"/>
      <c r="C2" s="48"/>
      <c r="D2" s="48"/>
      <c r="E2" s="49"/>
      <c r="F2" s="50"/>
      <c r="G2" s="48"/>
    </row>
    <row r="3" spans="1:7" s="18" customFormat="1" ht="12.75" customHeight="1">
      <c r="A3" s="413"/>
      <c r="B3" s="414"/>
      <c r="C3" s="414"/>
      <c r="D3" s="51" t="s">
        <v>398</v>
      </c>
      <c r="E3" s="415" t="s">
        <v>115</v>
      </c>
      <c r="F3" s="417" t="s">
        <v>104</v>
      </c>
      <c r="G3" s="419" t="s">
        <v>160</v>
      </c>
    </row>
    <row r="4" spans="1:7" s="18" customFormat="1" ht="9.75" customHeight="1">
      <c r="A4" s="421" t="s">
        <v>429</v>
      </c>
      <c r="B4" s="422"/>
      <c r="C4" s="422"/>
      <c r="D4" s="423"/>
      <c r="E4" s="416"/>
      <c r="F4" s="418"/>
      <c r="G4" s="420"/>
    </row>
    <row r="5" spans="1:7" s="18" customFormat="1" ht="16.5" customHeight="1">
      <c r="A5" s="424" t="s">
        <v>214</v>
      </c>
      <c r="B5" s="426" t="s">
        <v>588</v>
      </c>
      <c r="C5" s="428" t="s">
        <v>441</v>
      </c>
      <c r="D5" s="428"/>
      <c r="E5" s="52">
        <f>총괄내역서!F6</f>
        <v>2871385</v>
      </c>
      <c r="F5" s="53">
        <f>(E5/E29)</f>
        <v>0.61665819081154305</v>
      </c>
      <c r="G5" s="54"/>
    </row>
    <row r="6" spans="1:7" s="18" customFormat="1" ht="16.5" customHeight="1">
      <c r="A6" s="425"/>
      <c r="B6" s="427"/>
      <c r="C6" s="429" t="s">
        <v>421</v>
      </c>
      <c r="D6" s="429"/>
      <c r="E6" s="55"/>
      <c r="F6" s="56"/>
      <c r="G6" s="57"/>
    </row>
    <row r="7" spans="1:7" s="18" customFormat="1" ht="16.5" customHeight="1">
      <c r="A7" s="425"/>
      <c r="B7" s="427"/>
      <c r="C7" s="430" t="s">
        <v>106</v>
      </c>
      <c r="D7" s="430"/>
      <c r="E7" s="55"/>
      <c r="F7" s="56"/>
      <c r="G7" s="57"/>
    </row>
    <row r="8" spans="1:7" s="18" customFormat="1" ht="16.5" customHeight="1">
      <c r="A8" s="425"/>
      <c r="B8" s="427"/>
      <c r="C8" s="429" t="s">
        <v>598</v>
      </c>
      <c r="D8" s="429"/>
      <c r="E8" s="55">
        <f>E5</f>
        <v>2871385</v>
      </c>
      <c r="F8" s="58">
        <f>E8/E29</f>
        <v>0.61665819081154305</v>
      </c>
      <c r="G8" s="57"/>
    </row>
    <row r="9" spans="1:7" s="18" customFormat="1" ht="16.5" customHeight="1">
      <c r="A9" s="425"/>
      <c r="B9" s="427" t="s">
        <v>586</v>
      </c>
      <c r="C9" s="429" t="s">
        <v>420</v>
      </c>
      <c r="D9" s="429"/>
      <c r="E9" s="55">
        <f>총괄내역서!H6</f>
        <v>825299</v>
      </c>
      <c r="F9" s="58">
        <f>E9/E29</f>
        <v>0.17724108338609268</v>
      </c>
      <c r="G9" s="57"/>
    </row>
    <row r="10" spans="1:7" s="18" customFormat="1" ht="16.5" customHeight="1">
      <c r="A10" s="425"/>
      <c r="B10" s="427"/>
      <c r="C10" s="429" t="s">
        <v>514</v>
      </c>
      <c r="D10" s="429"/>
      <c r="E10" s="55">
        <f>총괄내역서!L8</f>
        <v>144427</v>
      </c>
      <c r="F10" s="58">
        <f>E10/E29</f>
        <v>3.1017119795617352E-2</v>
      </c>
      <c r="G10" s="59" t="s">
        <v>147</v>
      </c>
    </row>
    <row r="11" spans="1:7" s="18" customFormat="1" ht="16.5" customHeight="1">
      <c r="A11" s="425"/>
      <c r="B11" s="427"/>
      <c r="C11" s="429" t="s">
        <v>598</v>
      </c>
      <c r="D11" s="429"/>
      <c r="E11" s="55">
        <f>SUM(E9:E10)</f>
        <v>969726</v>
      </c>
      <c r="F11" s="58">
        <f>F10+F9</f>
        <v>0.20825820318171004</v>
      </c>
      <c r="G11" s="59"/>
    </row>
    <row r="12" spans="1:7" s="18" customFormat="1" ht="16.5" customHeight="1">
      <c r="A12" s="425"/>
      <c r="B12" s="431" t="s">
        <v>105</v>
      </c>
      <c r="C12" s="433" t="s">
        <v>600</v>
      </c>
      <c r="D12" s="434"/>
      <c r="E12" s="55">
        <f>총괄내역서!J6</f>
        <v>18284</v>
      </c>
      <c r="F12" s="58">
        <f>E12/E29</f>
        <v>3.926668963165251E-3</v>
      </c>
      <c r="G12" s="144"/>
    </row>
    <row r="13" spans="1:7" s="18" customFormat="1" ht="16.5" customHeight="1">
      <c r="A13" s="425"/>
      <c r="B13" s="432"/>
      <c r="C13" s="433" t="s">
        <v>430</v>
      </c>
      <c r="D13" s="434"/>
      <c r="E13" s="55">
        <f>총괄내역서!L9</f>
        <v>34522</v>
      </c>
      <c r="F13" s="58">
        <f>E13/E29</f>
        <v>7.4139392882515195E-3</v>
      </c>
      <c r="G13" s="59" t="s">
        <v>59</v>
      </c>
    </row>
    <row r="14" spans="1:7" s="18" customFormat="1" ht="16.5" customHeight="1">
      <c r="A14" s="425"/>
      <c r="B14" s="432"/>
      <c r="C14" s="433" t="s">
        <v>416</v>
      </c>
      <c r="D14" s="434"/>
      <c r="E14" s="55">
        <f>총괄내역서!L10</f>
        <v>9794</v>
      </c>
      <c r="F14" s="58">
        <f>E14/E29</f>
        <v>2.1033578989958688E-3</v>
      </c>
      <c r="G14" s="59" t="s">
        <v>49</v>
      </c>
    </row>
    <row r="15" spans="1:7" s="18" customFormat="1" ht="16.5" customHeight="1">
      <c r="A15" s="425"/>
      <c r="B15" s="432"/>
      <c r="C15" s="433" t="s">
        <v>427</v>
      </c>
      <c r="D15" s="434"/>
      <c r="E15" s="55">
        <f>총괄내역서!L11</f>
        <v>0</v>
      </c>
      <c r="F15" s="58">
        <f>E15/E29</f>
        <v>0</v>
      </c>
      <c r="G15" s="59" t="s">
        <v>141</v>
      </c>
    </row>
    <row r="16" spans="1:7" s="18" customFormat="1" ht="16.5" customHeight="1">
      <c r="A16" s="425"/>
      <c r="B16" s="432"/>
      <c r="C16" s="433" t="s">
        <v>473</v>
      </c>
      <c r="D16" s="434"/>
      <c r="E16" s="55">
        <f>총괄내역서!L12</f>
        <v>0</v>
      </c>
      <c r="F16" s="58">
        <f>E16/E29</f>
        <v>0</v>
      </c>
      <c r="G16" s="59" t="s">
        <v>155</v>
      </c>
    </row>
    <row r="17" spans="1:7" s="18" customFormat="1" ht="16.5" customHeight="1">
      <c r="A17" s="425"/>
      <c r="B17" s="432"/>
      <c r="C17" s="433" t="s">
        <v>99</v>
      </c>
      <c r="D17" s="434"/>
      <c r="E17" s="55">
        <f>총괄내역서!L13</f>
        <v>0</v>
      </c>
      <c r="F17" s="58">
        <f>E17/E29</f>
        <v>0</v>
      </c>
      <c r="G17" s="59" t="s">
        <v>162</v>
      </c>
    </row>
    <row r="18" spans="1:7" s="18" customFormat="1" ht="16.5" customHeight="1">
      <c r="A18" s="425"/>
      <c r="B18" s="432"/>
      <c r="C18" s="433" t="s">
        <v>440</v>
      </c>
      <c r="D18" s="434"/>
      <c r="E18" s="55">
        <f>총괄내역서!L14</f>
        <v>0</v>
      </c>
      <c r="F18" s="58">
        <f>E18/E29</f>
        <v>0</v>
      </c>
      <c r="G18" s="59" t="s">
        <v>167</v>
      </c>
    </row>
    <row r="19" spans="1:7" s="18" customFormat="1" ht="16.5" customHeight="1">
      <c r="A19" s="425"/>
      <c r="B19" s="432"/>
      <c r="C19" s="433" t="s">
        <v>227</v>
      </c>
      <c r="D19" s="434"/>
      <c r="E19" s="55">
        <f>총괄내역서!L15</f>
        <v>0</v>
      </c>
      <c r="F19" s="58">
        <f>E19/E29</f>
        <v>0</v>
      </c>
      <c r="G19" s="59" t="s">
        <v>523</v>
      </c>
    </row>
    <row r="20" spans="1:7" s="18" customFormat="1" ht="16.5" customHeight="1">
      <c r="A20" s="425"/>
      <c r="B20" s="432"/>
      <c r="C20" s="433" t="s">
        <v>90</v>
      </c>
      <c r="D20" s="434"/>
      <c r="E20" s="55">
        <f>총괄내역서!L16</f>
        <v>0</v>
      </c>
      <c r="F20" s="58">
        <f>E20/E29</f>
        <v>0</v>
      </c>
      <c r="G20" s="145" t="s">
        <v>689</v>
      </c>
    </row>
    <row r="21" spans="1:7" s="18" customFormat="1" ht="16.5" customHeight="1">
      <c r="A21" s="425"/>
      <c r="B21" s="432"/>
      <c r="C21" s="433" t="s">
        <v>435</v>
      </c>
      <c r="D21" s="434"/>
      <c r="E21" s="55">
        <f>총괄내역서!L17</f>
        <v>0</v>
      </c>
      <c r="F21" s="58">
        <f>E21/E29</f>
        <v>0</v>
      </c>
      <c r="G21" s="59" t="s">
        <v>684</v>
      </c>
    </row>
    <row r="22" spans="1:7" s="18" customFormat="1" ht="16.5" customHeight="1">
      <c r="A22" s="425"/>
      <c r="B22" s="432"/>
      <c r="C22" s="433" t="s">
        <v>461</v>
      </c>
      <c r="D22" s="434"/>
      <c r="E22" s="55">
        <f>총괄내역서!L18</f>
        <v>192055</v>
      </c>
      <c r="F22" s="58">
        <f>E22/E29</f>
        <v>4.1245701581749193E-2</v>
      </c>
      <c r="G22" s="59" t="s">
        <v>231</v>
      </c>
    </row>
    <row r="23" spans="1:7" s="18" customFormat="1" ht="16.5" customHeight="1">
      <c r="A23" s="425"/>
      <c r="B23" s="432"/>
      <c r="C23" s="433" t="s">
        <v>205</v>
      </c>
      <c r="D23" s="434"/>
      <c r="E23" s="55">
        <f>총괄내역서!L19</f>
        <v>0</v>
      </c>
      <c r="F23" s="58">
        <f>E23/E29</f>
        <v>0</v>
      </c>
      <c r="G23" s="59" t="s">
        <v>524</v>
      </c>
    </row>
    <row r="24" spans="1:7" s="18" customFormat="1" ht="16.5" customHeight="1">
      <c r="A24" s="425"/>
      <c r="B24" s="432"/>
      <c r="C24" s="433" t="s">
        <v>258</v>
      </c>
      <c r="D24" s="434"/>
      <c r="E24" s="55">
        <f>총괄내역서!L20</f>
        <v>58</v>
      </c>
      <c r="F24" s="58">
        <f>E24/E29</f>
        <v>1.2456070874184235E-5</v>
      </c>
      <c r="G24" s="59" t="s">
        <v>164</v>
      </c>
    </row>
    <row r="25" spans="1:7" s="18" customFormat="1" ht="16.5" customHeight="1">
      <c r="A25" s="425"/>
      <c r="B25" s="432"/>
      <c r="C25" s="433" t="s">
        <v>477</v>
      </c>
      <c r="D25" s="434"/>
      <c r="E25" s="55">
        <f>총괄내역서!L21</f>
        <v>872</v>
      </c>
      <c r="F25" s="58">
        <f>E25/E29</f>
        <v>1.8727058279808021E-4</v>
      </c>
      <c r="G25" s="59" t="s">
        <v>30</v>
      </c>
    </row>
    <row r="26" spans="1:7" s="18" customFormat="1" ht="16.5" customHeight="1">
      <c r="A26" s="425"/>
      <c r="B26" s="432"/>
      <c r="C26" s="433" t="s">
        <v>681</v>
      </c>
      <c r="D26" s="434"/>
      <c r="E26" s="55">
        <f>ROUNDDOWN(E12+E13+E14+E15+E16+E17+E18+E19+E20+E21+E22+E23+E24+E25,0)</f>
        <v>255585</v>
      </c>
      <c r="F26" s="58">
        <f>E26/E29</f>
        <v>5.4889394385834095E-2</v>
      </c>
      <c r="G26" s="59"/>
    </row>
    <row r="27" spans="1:7" s="18" customFormat="1" ht="16.5" customHeight="1">
      <c r="A27" s="435" t="s">
        <v>450</v>
      </c>
      <c r="B27" s="429"/>
      <c r="C27" s="429"/>
      <c r="D27" s="429"/>
      <c r="E27" s="55">
        <f>총괄내역서!L22</f>
        <v>327735</v>
      </c>
      <c r="F27" s="58">
        <f>E27/E29</f>
        <v>7.0384317033633972E-2</v>
      </c>
      <c r="G27" s="59" t="s">
        <v>685</v>
      </c>
    </row>
    <row r="28" spans="1:7" s="18" customFormat="1" ht="16.5" customHeight="1">
      <c r="A28" s="435" t="s">
        <v>602</v>
      </c>
      <c r="B28" s="429"/>
      <c r="C28" s="429"/>
      <c r="D28" s="429"/>
      <c r="E28" s="55">
        <f>총괄내역서!L23</f>
        <v>231933.27272727274</v>
      </c>
      <c r="F28" s="58">
        <f>E28/E29</f>
        <v>4.9809953158145008E-2</v>
      </c>
      <c r="G28" s="59" t="s">
        <v>525</v>
      </c>
    </row>
    <row r="29" spans="1:7" s="18" customFormat="1" ht="16.5" customHeight="1">
      <c r="A29" s="435" t="s">
        <v>447</v>
      </c>
      <c r="B29" s="429"/>
      <c r="C29" s="429"/>
      <c r="D29" s="429"/>
      <c r="E29" s="55">
        <f>총괄내역서!L24</f>
        <v>4656364</v>
      </c>
      <c r="F29" s="58">
        <f>E29/E29</f>
        <v>1</v>
      </c>
      <c r="G29" s="59"/>
    </row>
    <row r="30" spans="1:7" s="18" customFormat="1" ht="16.5" customHeight="1">
      <c r="A30" s="435" t="s">
        <v>454</v>
      </c>
      <c r="B30" s="429"/>
      <c r="C30" s="429"/>
      <c r="D30" s="429"/>
      <c r="E30" s="55">
        <f>총괄내역서!L25</f>
        <v>465636.4</v>
      </c>
      <c r="F30" s="56"/>
      <c r="G30" s="59" t="s">
        <v>100</v>
      </c>
    </row>
    <row r="31" spans="1:7" s="18" customFormat="1" ht="16.5" customHeight="1">
      <c r="A31" s="435" t="s">
        <v>621</v>
      </c>
      <c r="B31" s="429"/>
      <c r="C31" s="429"/>
      <c r="D31" s="429"/>
      <c r="E31" s="55">
        <f>총괄내역서!L26</f>
        <v>5122000</v>
      </c>
      <c r="F31" s="58"/>
      <c r="G31" s="59"/>
    </row>
    <row r="32" spans="1:7" s="18" customFormat="1" ht="16.5" customHeight="1">
      <c r="A32" s="436" t="s">
        <v>422</v>
      </c>
      <c r="B32" s="437"/>
      <c r="C32" s="437"/>
      <c r="D32" s="437"/>
      <c r="E32" s="60">
        <f>총괄내역서!L27</f>
        <v>5122000</v>
      </c>
      <c r="F32" s="61"/>
      <c r="G32" s="62"/>
    </row>
  </sheetData>
  <mergeCells count="39">
    <mergeCell ref="A32:D32"/>
    <mergeCell ref="A27:D27"/>
    <mergeCell ref="A28:D28"/>
    <mergeCell ref="A29:D29"/>
    <mergeCell ref="A30:D30"/>
    <mergeCell ref="A31:D31"/>
    <mergeCell ref="C22:D22"/>
    <mergeCell ref="C23:D23"/>
    <mergeCell ref="C24:D24"/>
    <mergeCell ref="C25:D25"/>
    <mergeCell ref="C26:D26"/>
    <mergeCell ref="C17:D17"/>
    <mergeCell ref="C18:D18"/>
    <mergeCell ref="C19:D19"/>
    <mergeCell ref="C20:D20"/>
    <mergeCell ref="C21:D21"/>
    <mergeCell ref="A5:A26"/>
    <mergeCell ref="B5:B8"/>
    <mergeCell ref="C5:D5"/>
    <mergeCell ref="C6:D6"/>
    <mergeCell ref="C7:D7"/>
    <mergeCell ref="C8:D8"/>
    <mergeCell ref="B9:B11"/>
    <mergeCell ref="C9:D9"/>
    <mergeCell ref="C10:D10"/>
    <mergeCell ref="C11:D11"/>
    <mergeCell ref="B12:B26"/>
    <mergeCell ref="C12:D12"/>
    <mergeCell ref="C13:D13"/>
    <mergeCell ref="C14:D14"/>
    <mergeCell ref="C15:D15"/>
    <mergeCell ref="C16:D16"/>
    <mergeCell ref="A1:G1"/>
    <mergeCell ref="A3:C3"/>
    <mergeCell ref="E3:E4"/>
    <mergeCell ref="F3:F4"/>
    <mergeCell ref="G3:G4"/>
    <mergeCell ref="A4:B4"/>
    <mergeCell ref="C4:D4"/>
  </mergeCells>
  <phoneticPr fontId="36" type="noConversion"/>
  <printOptions horizontalCentered="1"/>
  <pageMargins left="0.62986111640930176" right="0.55097222328186035" top="0.59041666984558105" bottom="0.47236111760139465" header="0.39347222447395325" footer="0.39347222447395325"/>
  <pageSetup paperSize="9" scale="91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Q30"/>
  <sheetViews>
    <sheetView view="pageBreakPreview" topLeftCell="A10" zoomScale="115" zoomScaleNormal="100" zoomScaleSheetLayoutView="115" workbookViewId="0">
      <selection activeCell="H31" sqref="H31"/>
    </sheetView>
  </sheetViews>
  <sheetFormatPr defaultColWidth="9.140625" defaultRowHeight="21" customHeight="1"/>
  <cols>
    <col min="1" max="1" width="18.7109375" style="8" customWidth="1"/>
    <col min="2" max="2" width="7.42578125" style="8" customWidth="1"/>
    <col min="3" max="3" width="6.7109375" style="8" customWidth="1"/>
    <col min="4" max="4" width="5.5703125" style="9" customWidth="1"/>
    <col min="5" max="5" width="10.28515625" style="8" customWidth="1"/>
    <col min="6" max="6" width="14.42578125" style="8" customWidth="1"/>
    <col min="7" max="7" width="10.28515625" style="8" customWidth="1"/>
    <col min="8" max="8" width="13.7109375" style="8" customWidth="1"/>
    <col min="9" max="9" width="10.28515625" style="8" customWidth="1"/>
    <col min="10" max="11" width="14" style="8" customWidth="1"/>
    <col min="12" max="12" width="13" style="8" customWidth="1"/>
    <col min="13" max="13" width="12.140625" style="8" customWidth="1"/>
    <col min="14" max="14" width="18.7109375" style="8" bestFit="1" customWidth="1"/>
    <col min="15" max="15" width="9.7109375" style="8" bestFit="1" customWidth="1"/>
    <col min="16" max="16384" width="9.140625" style="8"/>
  </cols>
  <sheetData>
    <row r="1" spans="1:13" s="19" customFormat="1" ht="24.75" customHeight="1">
      <c r="A1" s="438" t="s">
        <v>113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</row>
    <row r="2" spans="1:13" s="19" customFormat="1" ht="9" customHeight="1">
      <c r="A2" s="63"/>
      <c r="B2" s="63"/>
      <c r="C2" s="63"/>
      <c r="D2" s="64"/>
      <c r="E2" s="63"/>
      <c r="F2" s="63"/>
      <c r="G2" s="63"/>
      <c r="H2" s="63"/>
      <c r="I2" s="63"/>
      <c r="J2" s="63"/>
      <c r="K2" s="63"/>
      <c r="L2" s="63"/>
      <c r="M2" s="63"/>
    </row>
    <row r="3" spans="1:13" s="19" customFormat="1" ht="18.600000000000001" customHeight="1">
      <c r="A3" s="439" t="s">
        <v>425</v>
      </c>
      <c r="B3" s="441" t="s">
        <v>399</v>
      </c>
      <c r="C3" s="441" t="s">
        <v>401</v>
      </c>
      <c r="D3" s="441" t="s">
        <v>594</v>
      </c>
      <c r="E3" s="441" t="s">
        <v>220</v>
      </c>
      <c r="F3" s="441"/>
      <c r="G3" s="441" t="s">
        <v>226</v>
      </c>
      <c r="H3" s="441"/>
      <c r="I3" s="441" t="s">
        <v>206</v>
      </c>
      <c r="J3" s="441"/>
      <c r="K3" s="441" t="s">
        <v>166</v>
      </c>
      <c r="L3" s="441"/>
      <c r="M3" s="443" t="s">
        <v>628</v>
      </c>
    </row>
    <row r="4" spans="1:13" s="19" customFormat="1" ht="18.600000000000001" customHeight="1">
      <c r="A4" s="440"/>
      <c r="B4" s="442"/>
      <c r="C4" s="442"/>
      <c r="D4" s="442"/>
      <c r="E4" s="66" t="s">
        <v>404</v>
      </c>
      <c r="F4" s="66" t="s">
        <v>516</v>
      </c>
      <c r="G4" s="66" t="s">
        <v>404</v>
      </c>
      <c r="H4" s="66" t="s">
        <v>516</v>
      </c>
      <c r="I4" s="66" t="s">
        <v>404</v>
      </c>
      <c r="J4" s="66" t="s">
        <v>516</v>
      </c>
      <c r="K4" s="66" t="s">
        <v>404</v>
      </c>
      <c r="L4" s="66" t="s">
        <v>516</v>
      </c>
      <c r="M4" s="444"/>
    </row>
    <row r="5" spans="1:13" s="19" customFormat="1" ht="20.100000000000001" customHeight="1">
      <c r="A5" s="67" t="str">
        <f>+내역서!A1</f>
        <v>공 사 명 :  걸레세척기 설치 공사</v>
      </c>
      <c r="B5" s="68"/>
      <c r="C5" s="69"/>
      <c r="D5" s="69"/>
      <c r="E5" s="69"/>
      <c r="F5" s="69"/>
      <c r="G5" s="69"/>
      <c r="H5" s="69"/>
      <c r="I5" s="69"/>
      <c r="J5" s="69"/>
      <c r="K5" s="69"/>
      <c r="L5" s="69"/>
      <c r="M5" s="293"/>
    </row>
    <row r="6" spans="1:13" s="19" customFormat="1" ht="20.100000000000001" customHeight="1">
      <c r="A6" s="70" t="s">
        <v>171</v>
      </c>
      <c r="B6" s="68"/>
      <c r="C6" s="69">
        <v>1</v>
      </c>
      <c r="D6" s="69" t="s">
        <v>599</v>
      </c>
      <c r="E6" s="69"/>
      <c r="F6" s="77">
        <f>+내역서!F4</f>
        <v>2871385</v>
      </c>
      <c r="G6" s="77"/>
      <c r="H6" s="77">
        <f>+내역서!H4</f>
        <v>825299</v>
      </c>
      <c r="I6" s="77"/>
      <c r="J6" s="77">
        <f>+내역서!J4</f>
        <v>18284</v>
      </c>
      <c r="K6" s="77"/>
      <c r="L6" s="77">
        <f>H6+F6+J6</f>
        <v>3714968</v>
      </c>
      <c r="M6" s="293"/>
    </row>
    <row r="7" spans="1:13" s="19" customFormat="1" ht="20.100000000000001" customHeight="1">
      <c r="A7" s="70"/>
      <c r="B7" s="68"/>
      <c r="C7" s="69"/>
      <c r="D7" s="69"/>
      <c r="E7" s="69"/>
      <c r="F7" s="69"/>
      <c r="G7" s="69"/>
      <c r="H7" s="69"/>
      <c r="I7" s="69"/>
      <c r="J7" s="69"/>
      <c r="K7" s="69"/>
      <c r="L7" s="69"/>
      <c r="M7" s="293"/>
    </row>
    <row r="8" spans="1:13" s="19" customFormat="1" ht="20.100000000000001" customHeight="1">
      <c r="A8" s="71" t="s">
        <v>114</v>
      </c>
      <c r="B8" s="68"/>
      <c r="C8" s="69">
        <v>1</v>
      </c>
      <c r="D8" s="69" t="s">
        <v>599</v>
      </c>
      <c r="E8" s="72" t="s">
        <v>19</v>
      </c>
      <c r="F8" s="68"/>
      <c r="G8" s="68"/>
      <c r="H8" s="69"/>
      <c r="I8" s="69"/>
      <c r="J8" s="69"/>
      <c r="K8" s="69"/>
      <c r="L8" s="69">
        <f>INT(H6*17.5%)</f>
        <v>144427</v>
      </c>
      <c r="M8" s="294" t="s">
        <v>654</v>
      </c>
    </row>
    <row r="9" spans="1:13" s="19" customFormat="1" ht="20.100000000000001" customHeight="1">
      <c r="A9" s="71" t="s">
        <v>95</v>
      </c>
      <c r="B9" s="68"/>
      <c r="C9" s="69">
        <v>1</v>
      </c>
      <c r="D9" s="69" t="s">
        <v>599</v>
      </c>
      <c r="E9" s="68" t="s">
        <v>68</v>
      </c>
      <c r="F9" s="68"/>
      <c r="G9" s="68"/>
      <c r="H9" s="68"/>
      <c r="I9" s="68"/>
      <c r="J9" s="68"/>
      <c r="K9" s="68"/>
      <c r="L9" s="68">
        <f>INT((H6+L8)*3.56%)</f>
        <v>34522</v>
      </c>
      <c r="M9" s="294"/>
    </row>
    <row r="10" spans="1:13" s="19" customFormat="1" ht="20.100000000000001" customHeight="1">
      <c r="A10" s="71" t="s">
        <v>111</v>
      </c>
      <c r="B10" s="68"/>
      <c r="C10" s="69">
        <v>1</v>
      </c>
      <c r="D10" s="69" t="s">
        <v>599</v>
      </c>
      <c r="E10" s="68" t="s">
        <v>46</v>
      </c>
      <c r="F10" s="68"/>
      <c r="G10" s="68"/>
      <c r="H10" s="68"/>
      <c r="I10" s="68"/>
      <c r="J10" s="68"/>
      <c r="K10" s="68"/>
      <c r="L10" s="68">
        <f>INT((H6+L8)*1.01%)</f>
        <v>9794</v>
      </c>
      <c r="M10" s="294" t="s">
        <v>383</v>
      </c>
    </row>
    <row r="11" spans="1:13" s="19" customFormat="1" ht="20.100000000000001" customHeight="1">
      <c r="A11" s="71" t="s">
        <v>89</v>
      </c>
      <c r="B11" s="68"/>
      <c r="C11" s="69">
        <v>1</v>
      </c>
      <c r="D11" s="69" t="s">
        <v>599</v>
      </c>
      <c r="E11" s="68" t="s">
        <v>124</v>
      </c>
      <c r="F11" s="68"/>
      <c r="G11" s="68"/>
      <c r="H11" s="68"/>
      <c r="I11" s="68"/>
      <c r="J11" s="68"/>
      <c r="K11" s="68"/>
      <c r="L11" s="68">
        <f>INT((H6)*3.595%)*0</f>
        <v>0</v>
      </c>
      <c r="M11" s="294" t="s">
        <v>393</v>
      </c>
    </row>
    <row r="12" spans="1:13" s="19" customFormat="1" ht="20.100000000000001" customHeight="1">
      <c r="A12" s="71" t="s">
        <v>112</v>
      </c>
      <c r="B12" s="68"/>
      <c r="C12" s="69">
        <v>1</v>
      </c>
      <c r="D12" s="69" t="s">
        <v>599</v>
      </c>
      <c r="E12" s="68" t="s">
        <v>133</v>
      </c>
      <c r="F12" s="68"/>
      <c r="G12" s="68"/>
      <c r="H12" s="68"/>
      <c r="I12" s="68"/>
      <c r="J12" s="68"/>
      <c r="K12" s="68"/>
      <c r="L12" s="68">
        <f>INT((H6)*4.75%)*0</f>
        <v>0</v>
      </c>
      <c r="M12" s="294" t="s">
        <v>393</v>
      </c>
    </row>
    <row r="13" spans="1:13" s="19" customFormat="1" ht="20.100000000000001" customHeight="1">
      <c r="A13" s="71" t="s">
        <v>168</v>
      </c>
      <c r="B13" s="68"/>
      <c r="C13" s="69">
        <v>1</v>
      </c>
      <c r="D13" s="69" t="s">
        <v>599</v>
      </c>
      <c r="E13" s="68" t="s">
        <v>162</v>
      </c>
      <c r="F13" s="68"/>
      <c r="G13" s="68"/>
      <c r="H13" s="68"/>
      <c r="I13" s="68"/>
      <c r="J13" s="68"/>
      <c r="K13" s="68"/>
      <c r="L13" s="68">
        <f>INT((L11)*13.14%)</f>
        <v>0</v>
      </c>
      <c r="M13" s="294" t="s">
        <v>393</v>
      </c>
    </row>
    <row r="14" spans="1:13" s="19" customFormat="1" ht="20.100000000000001" customHeight="1">
      <c r="A14" s="71" t="s">
        <v>116</v>
      </c>
      <c r="B14" s="68"/>
      <c r="C14" s="69">
        <v>1</v>
      </c>
      <c r="D14" s="69" t="s">
        <v>599</v>
      </c>
      <c r="E14" s="68" t="s">
        <v>108</v>
      </c>
      <c r="F14" s="68"/>
      <c r="G14" s="68"/>
      <c r="H14" s="68"/>
      <c r="I14" s="68"/>
      <c r="J14" s="68"/>
      <c r="K14" s="68"/>
      <c r="L14" s="68">
        <f>INT((H6)*2.3%)*0</f>
        <v>0</v>
      </c>
      <c r="M14" s="294" t="s">
        <v>389</v>
      </c>
    </row>
    <row r="15" spans="1:13" s="19" customFormat="1" ht="20.100000000000001" customHeight="1">
      <c r="A15" s="71" t="s">
        <v>238</v>
      </c>
      <c r="B15" s="68"/>
      <c r="C15" s="69">
        <v>1</v>
      </c>
      <c r="D15" s="69" t="s">
        <v>599</v>
      </c>
      <c r="E15" s="68" t="s">
        <v>695</v>
      </c>
      <c r="F15" s="68"/>
      <c r="G15" s="68"/>
      <c r="H15" s="68"/>
      <c r="I15" s="68"/>
      <c r="J15" s="68"/>
      <c r="K15" s="68"/>
      <c r="L15" s="68">
        <f>INT((L6)*0.07%)*0</f>
        <v>0</v>
      </c>
      <c r="M15" s="294" t="s">
        <v>669</v>
      </c>
    </row>
    <row r="16" spans="1:13" s="19" customFormat="1" ht="20.100000000000001" customHeight="1">
      <c r="A16" s="71" t="s">
        <v>181</v>
      </c>
      <c r="B16" s="68"/>
      <c r="C16" s="69">
        <v>1</v>
      </c>
      <c r="D16" s="69" t="s">
        <v>599</v>
      </c>
      <c r="E16" s="72" t="s">
        <v>215</v>
      </c>
      <c r="F16" s="68"/>
      <c r="G16" s="68"/>
      <c r="H16" s="68"/>
      <c r="I16" s="68"/>
      <c r="J16" s="68"/>
      <c r="K16" s="68"/>
      <c r="L16" s="68">
        <f>INT((F6+H6)*2.07%)*0</f>
        <v>0</v>
      </c>
      <c r="M16" s="294" t="s">
        <v>392</v>
      </c>
    </row>
    <row r="17" spans="1:17" s="19" customFormat="1" ht="20.100000000000001" customHeight="1">
      <c r="A17" s="71" t="s">
        <v>60</v>
      </c>
      <c r="B17" s="68"/>
      <c r="C17" s="69">
        <v>1</v>
      </c>
      <c r="D17" s="69" t="s">
        <v>599</v>
      </c>
      <c r="E17" s="68" t="s">
        <v>688</v>
      </c>
      <c r="F17" s="68"/>
      <c r="G17" s="68"/>
      <c r="H17" s="68"/>
      <c r="I17" s="68"/>
      <c r="J17" s="68"/>
      <c r="K17" s="68"/>
      <c r="L17" s="68">
        <f>INT((L6)*0.3%)*0</f>
        <v>0</v>
      </c>
      <c r="M17" s="294" t="s">
        <v>660</v>
      </c>
    </row>
    <row r="18" spans="1:17" s="19" customFormat="1" ht="20.100000000000001" customHeight="1">
      <c r="A18" s="71" t="s">
        <v>117</v>
      </c>
      <c r="B18" s="68"/>
      <c r="C18" s="69">
        <v>1</v>
      </c>
      <c r="D18" s="69" t="s">
        <v>599</v>
      </c>
      <c r="E18" s="72" t="s">
        <v>140</v>
      </c>
      <c r="F18" s="68"/>
      <c r="G18" s="68"/>
      <c r="H18" s="68"/>
      <c r="I18" s="68"/>
      <c r="J18" s="68"/>
      <c r="K18" s="68"/>
      <c r="L18" s="68">
        <f>INT((F6+H6+L8)*5%)</f>
        <v>192055</v>
      </c>
      <c r="M18" s="294" t="s">
        <v>532</v>
      </c>
    </row>
    <row r="19" spans="1:17" s="19" customFormat="1" ht="20.100000000000001" customHeight="1">
      <c r="A19" s="71" t="s">
        <v>228</v>
      </c>
      <c r="B19" s="68"/>
      <c r="C19" s="69">
        <v>1</v>
      </c>
      <c r="D19" s="69" t="s">
        <v>599</v>
      </c>
      <c r="E19" s="68" t="s">
        <v>697</v>
      </c>
      <c r="F19" s="68"/>
      <c r="G19" s="68"/>
      <c r="H19" s="68"/>
      <c r="I19" s="68"/>
      <c r="J19" s="68"/>
      <c r="K19" s="68"/>
      <c r="L19" s="68">
        <f>INT((L6)*0.081%)*0</f>
        <v>0</v>
      </c>
      <c r="M19" s="294" t="s">
        <v>412</v>
      </c>
    </row>
    <row r="20" spans="1:17" s="19" customFormat="1" ht="20.100000000000001" customHeight="1">
      <c r="A20" s="345" t="s">
        <v>16</v>
      </c>
      <c r="B20" s="72"/>
      <c r="C20" s="346">
        <v>1</v>
      </c>
      <c r="D20" s="346" t="s">
        <v>599</v>
      </c>
      <c r="E20" s="72" t="s">
        <v>107</v>
      </c>
      <c r="F20" s="72"/>
      <c r="G20" s="72"/>
      <c r="H20" s="72"/>
      <c r="I20" s="72"/>
      <c r="J20" s="72"/>
      <c r="K20" s="72"/>
      <c r="L20" s="72">
        <f>INT((H6+L8)*0.006%)</f>
        <v>58</v>
      </c>
      <c r="M20" s="347"/>
    </row>
    <row r="21" spans="1:17" s="19" customFormat="1" ht="20.100000000000001" customHeight="1">
      <c r="A21" s="345" t="s">
        <v>22</v>
      </c>
      <c r="B21" s="72"/>
      <c r="C21" s="346">
        <v>1</v>
      </c>
      <c r="D21" s="346" t="s">
        <v>599</v>
      </c>
      <c r="E21" s="72" t="s">
        <v>18</v>
      </c>
      <c r="F21" s="72"/>
      <c r="G21" s="72"/>
      <c r="H21" s="72"/>
      <c r="I21" s="72"/>
      <c r="J21" s="72"/>
      <c r="K21" s="72"/>
      <c r="L21" s="72">
        <f>INT((H6+L8)*0.09%)</f>
        <v>872</v>
      </c>
      <c r="M21" s="347"/>
    </row>
    <row r="22" spans="1:17" s="19" customFormat="1" ht="20.100000000000001" customHeight="1">
      <c r="A22" s="71" t="s">
        <v>17</v>
      </c>
      <c r="B22" s="68"/>
      <c r="C22" s="69">
        <v>1</v>
      </c>
      <c r="D22" s="69" t="s">
        <v>599</v>
      </c>
      <c r="E22" s="72" t="s">
        <v>216</v>
      </c>
      <c r="F22" s="72"/>
      <c r="G22" s="72"/>
      <c r="H22" s="68"/>
      <c r="I22" s="68"/>
      <c r="J22" s="68"/>
      <c r="K22" s="68"/>
      <c r="L22" s="68">
        <f>INT((F6+H6+J6+L8+L9+L10+L11+L12+L13+L14+L16+L17+L18+L19+L15+L20+L21)*8%)</f>
        <v>327735</v>
      </c>
      <c r="M22" s="294"/>
      <c r="N22" s="8"/>
      <c r="O22" s="8"/>
    </row>
    <row r="23" spans="1:17" s="19" customFormat="1" ht="20.100000000000001" customHeight="1">
      <c r="A23" s="71" t="s">
        <v>504</v>
      </c>
      <c r="B23" s="68"/>
      <c r="C23" s="69">
        <v>1</v>
      </c>
      <c r="D23" s="69" t="s">
        <v>599</v>
      </c>
      <c r="E23" s="72" t="s">
        <v>683</v>
      </c>
      <c r="F23" s="72"/>
      <c r="G23" s="72"/>
      <c r="H23" s="68"/>
      <c r="I23" s="68"/>
      <c r="J23" s="68"/>
      <c r="K23" s="68"/>
      <c r="L23" s="68">
        <f>INT((H6+J6+L8+L9+L10+L11+L12+L13+L14+L16+L17+L18+L19+L22+L15+L20+L21)*15%)-(1125/1.1)</f>
        <v>231933.27272727274</v>
      </c>
      <c r="M23" s="294"/>
      <c r="N23" s="8"/>
      <c r="O23" s="8"/>
      <c r="P23" s="65"/>
      <c r="Q23" s="65"/>
    </row>
    <row r="24" spans="1:17" s="19" customFormat="1" ht="20.100000000000001" customHeight="1">
      <c r="A24" s="71" t="s">
        <v>101</v>
      </c>
      <c r="B24" s="68"/>
      <c r="C24" s="69">
        <v>1</v>
      </c>
      <c r="D24" s="69" t="s">
        <v>599</v>
      </c>
      <c r="E24" s="68"/>
      <c r="F24" s="68"/>
      <c r="G24" s="68"/>
      <c r="H24" s="68"/>
      <c r="I24" s="68"/>
      <c r="J24" s="68"/>
      <c r="K24" s="68"/>
      <c r="L24" s="68">
        <f>INT(L6+L8+L9+L10+L11+L12+L13+L14+L15+L16+L17+L18+L19+L20+L21+L22+L23)</f>
        <v>4656364</v>
      </c>
      <c r="M24" s="294"/>
      <c r="N24" s="8"/>
      <c r="O24" s="8"/>
      <c r="P24" s="65"/>
      <c r="Q24" s="65"/>
    </row>
    <row r="25" spans="1:17" s="19" customFormat="1" ht="20.100000000000001" customHeight="1">
      <c r="A25" s="71" t="s">
        <v>109</v>
      </c>
      <c r="B25" s="68"/>
      <c r="C25" s="69">
        <v>1</v>
      </c>
      <c r="D25" s="69" t="s">
        <v>599</v>
      </c>
      <c r="E25" s="68" t="s">
        <v>100</v>
      </c>
      <c r="F25" s="68"/>
      <c r="G25" s="68"/>
      <c r="H25" s="68"/>
      <c r="I25" s="68"/>
      <c r="J25" s="68"/>
      <c r="K25" s="68"/>
      <c r="L25" s="68">
        <f>(L24*10%)</f>
        <v>465636.4</v>
      </c>
      <c r="M25" s="294"/>
      <c r="N25" s="8"/>
      <c r="O25" s="8"/>
      <c r="P25" s="65"/>
      <c r="Q25" s="65"/>
    </row>
    <row r="26" spans="1:17" s="19" customFormat="1" ht="20.100000000000001" customHeight="1">
      <c r="A26" s="255" t="s">
        <v>91</v>
      </c>
      <c r="B26" s="256"/>
      <c r="C26" s="77">
        <v>1</v>
      </c>
      <c r="D26" s="77" t="s">
        <v>599</v>
      </c>
      <c r="E26" s="256"/>
      <c r="F26" s="256"/>
      <c r="G26" s="256"/>
      <c r="H26" s="256"/>
      <c r="I26" s="256"/>
      <c r="J26" s="256"/>
      <c r="K26" s="256"/>
      <c r="L26" s="256">
        <f>ROUND(L24+L25,0)</f>
        <v>5122000</v>
      </c>
      <c r="M26" s="294"/>
      <c r="N26" s="8"/>
      <c r="O26" s="8"/>
      <c r="P26" s="65"/>
      <c r="Q26" s="65"/>
    </row>
    <row r="27" spans="1:17" s="19" customFormat="1" ht="20.100000000000001" customHeight="1">
      <c r="A27" s="73" t="s">
        <v>211</v>
      </c>
      <c r="B27" s="74"/>
      <c r="C27" s="75"/>
      <c r="D27" s="75"/>
      <c r="E27" s="74"/>
      <c r="F27" s="74"/>
      <c r="G27" s="74"/>
      <c r="H27" s="76"/>
      <c r="I27" s="76"/>
      <c r="J27" s="76"/>
      <c r="K27" s="76"/>
      <c r="L27" s="74">
        <f>L26</f>
        <v>5122000</v>
      </c>
      <c r="M27" s="295"/>
      <c r="N27" s="8"/>
      <c r="O27" s="8"/>
      <c r="P27" s="65"/>
      <c r="Q27" s="65"/>
    </row>
    <row r="28" spans="1:17" ht="21" customHeight="1">
      <c r="K28" s="78"/>
      <c r="L28" s="78"/>
      <c r="M28" s="78"/>
    </row>
    <row r="29" spans="1:17" ht="21" customHeight="1">
      <c r="I29" s="78"/>
      <c r="J29" s="78"/>
      <c r="K29" s="78"/>
      <c r="L29" s="78"/>
      <c r="M29" s="78"/>
    </row>
    <row r="30" spans="1:17" ht="21" customHeight="1">
      <c r="J30" s="90"/>
      <c r="K30" s="90"/>
    </row>
  </sheetData>
  <mergeCells count="10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36" type="noConversion"/>
  <printOptions horizontalCentered="1"/>
  <pageMargins left="0.62986111640930176" right="0.55097222328186035" top="0.59041666984558105" bottom="0.47236111760139465" header="0.39347222447395325" footer="0.39347222447395325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20"/>
  <sheetViews>
    <sheetView view="pageBreakPreview" zoomScaleNormal="100" zoomScaleSheetLayoutView="100" workbookViewId="0">
      <pane xSplit="4" ySplit="3" topLeftCell="E4" activePane="bottomRight" state="frozen"/>
      <selection pane="topRight"/>
      <selection pane="bottomLeft"/>
      <selection pane="bottomRight" activeCell="E24" sqref="E24"/>
    </sheetView>
  </sheetViews>
  <sheetFormatPr defaultColWidth="9.140625" defaultRowHeight="12.75" customHeight="1"/>
  <cols>
    <col min="1" max="1" width="21.42578125" style="86" customWidth="1"/>
    <col min="2" max="2" width="18.85546875" style="86" customWidth="1"/>
    <col min="3" max="3" width="8.7109375" style="86" customWidth="1"/>
    <col min="4" max="4" width="4" style="227" customWidth="1"/>
    <col min="5" max="10" width="11.140625" style="86" customWidth="1"/>
    <col min="11" max="12" width="12" style="86" customWidth="1"/>
    <col min="13" max="13" width="5.85546875" style="86" customWidth="1"/>
    <col min="14" max="16384" width="9.140625" style="86"/>
  </cols>
  <sheetData>
    <row r="1" spans="1:13" s="88" customFormat="1" ht="17.25" customHeight="1">
      <c r="A1" s="88" t="s">
        <v>708</v>
      </c>
      <c r="D1" s="226"/>
    </row>
    <row r="2" spans="1:13" s="88" customFormat="1" ht="17.25" customHeight="1">
      <c r="A2" s="445" t="s">
        <v>432</v>
      </c>
      <c r="B2" s="445" t="s">
        <v>617</v>
      </c>
      <c r="C2" s="445" t="s">
        <v>587</v>
      </c>
      <c r="D2" s="445" t="s">
        <v>594</v>
      </c>
      <c r="E2" s="445" t="s">
        <v>469</v>
      </c>
      <c r="F2" s="445" t="s">
        <v>624</v>
      </c>
      <c r="G2" s="445" t="s">
        <v>431</v>
      </c>
      <c r="H2" s="445" t="s">
        <v>624</v>
      </c>
      <c r="I2" s="445" t="s">
        <v>437</v>
      </c>
      <c r="J2" s="445" t="s">
        <v>624</v>
      </c>
      <c r="K2" s="445" t="s">
        <v>474</v>
      </c>
      <c r="L2" s="445" t="s">
        <v>624</v>
      </c>
      <c r="M2" s="446" t="s">
        <v>622</v>
      </c>
    </row>
    <row r="3" spans="1:13" s="88" customFormat="1" ht="17.25" customHeight="1">
      <c r="A3" s="445" t="s">
        <v>624</v>
      </c>
      <c r="B3" s="445" t="s">
        <v>624</v>
      </c>
      <c r="C3" s="445" t="s">
        <v>624</v>
      </c>
      <c r="D3" s="445" t="s">
        <v>624</v>
      </c>
      <c r="E3" s="89" t="s">
        <v>623</v>
      </c>
      <c r="F3" s="89" t="s">
        <v>593</v>
      </c>
      <c r="G3" s="89" t="s">
        <v>623</v>
      </c>
      <c r="H3" s="89" t="s">
        <v>593</v>
      </c>
      <c r="I3" s="89" t="s">
        <v>623</v>
      </c>
      <c r="J3" s="89" t="s">
        <v>593</v>
      </c>
      <c r="K3" s="89" t="s">
        <v>623</v>
      </c>
      <c r="L3" s="89" t="s">
        <v>593</v>
      </c>
      <c r="M3" s="446" t="s">
        <v>624</v>
      </c>
    </row>
    <row r="4" spans="1:13" s="251" customFormat="1" ht="17.25" customHeight="1">
      <c r="A4" s="247" t="s">
        <v>210</v>
      </c>
      <c r="B4" s="247" t="s">
        <v>624</v>
      </c>
      <c r="C4" s="247"/>
      <c r="D4" s="248" t="s">
        <v>599</v>
      </c>
      <c r="E4" s="248"/>
      <c r="F4" s="249">
        <f>TRUNC(SUM(F6),0)</f>
        <v>2871385</v>
      </c>
      <c r="G4" s="248"/>
      <c r="H4" s="249">
        <f>TRUNC(SUM(H6),0)</f>
        <v>825299</v>
      </c>
      <c r="I4" s="248"/>
      <c r="J4" s="249">
        <f>TRUNC(SUM(J6),0)</f>
        <v>18284</v>
      </c>
      <c r="K4" s="249">
        <f>E4+G4+I4</f>
        <v>0</v>
      </c>
      <c r="L4" s="249">
        <f>F4+H4+J4</f>
        <v>3714968</v>
      </c>
      <c r="M4" s="250" t="s">
        <v>624</v>
      </c>
    </row>
    <row r="5" spans="1:13" s="88" customFormat="1" ht="17.25" customHeight="1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237"/>
    </row>
    <row r="6" spans="1:13" s="88" customFormat="1" ht="17.25" customHeight="1">
      <c r="A6" s="221" t="s">
        <v>148</v>
      </c>
      <c r="B6" s="221" t="s">
        <v>624</v>
      </c>
      <c r="C6" s="221"/>
      <c r="D6" s="89" t="s">
        <v>599</v>
      </c>
      <c r="E6" s="89"/>
      <c r="F6" s="222">
        <f>TRUNC(SUM(F7:F12),0)</f>
        <v>2871385</v>
      </c>
      <c r="G6" s="89"/>
      <c r="H6" s="222">
        <f>TRUNC(SUM(H7:H12),0)</f>
        <v>825299</v>
      </c>
      <c r="I6" s="89"/>
      <c r="J6" s="222">
        <f>TRUNC(SUM(J7:J12),0)</f>
        <v>18284</v>
      </c>
      <c r="K6" s="222">
        <f t="shared" ref="K6:K10" si="0">E6+G6+I6</f>
        <v>0</v>
      </c>
      <c r="L6" s="222">
        <f t="shared" ref="L6:L11" si="1">F6+H6+J6</f>
        <v>3714968</v>
      </c>
      <c r="M6" s="223" t="s">
        <v>624</v>
      </c>
    </row>
    <row r="7" spans="1:13" s="88" customFormat="1" ht="17.25" customHeight="1">
      <c r="A7" s="221" t="s">
        <v>92</v>
      </c>
      <c r="B7" s="221" t="s">
        <v>518</v>
      </c>
      <c r="C7" s="224">
        <f>산출근거!E5</f>
        <v>1</v>
      </c>
      <c r="D7" s="89" t="s">
        <v>549</v>
      </c>
      <c r="E7" s="222">
        <f>+일위대가목록!E14</f>
        <v>37746</v>
      </c>
      <c r="F7" s="222">
        <f t="shared" ref="F7:F12" si="2">TRUNC(E7*C7,0)</f>
        <v>37746</v>
      </c>
      <c r="G7" s="222">
        <f>+일위대가목록!F14</f>
        <v>110643</v>
      </c>
      <c r="H7" s="222">
        <f t="shared" ref="H7:H12" si="3">TRUNC(G7*C7,0)</f>
        <v>110643</v>
      </c>
      <c r="I7" s="222">
        <f>+일위대가목록!G14</f>
        <v>978</v>
      </c>
      <c r="J7" s="246">
        <f t="shared" ref="J7:J12" si="4">TRUNC(I7*C7,0)</f>
        <v>978</v>
      </c>
      <c r="K7" s="222">
        <f t="shared" si="0"/>
        <v>149367</v>
      </c>
      <c r="L7" s="222">
        <f t="shared" si="1"/>
        <v>149367</v>
      </c>
      <c r="M7" s="223" t="s">
        <v>624</v>
      </c>
    </row>
    <row r="8" spans="1:13" s="88" customFormat="1" ht="17.25" customHeight="1">
      <c r="A8" s="221" t="s">
        <v>98</v>
      </c>
      <c r="B8" s="221"/>
      <c r="C8" s="224">
        <f>산출근거!E22</f>
        <v>2</v>
      </c>
      <c r="D8" s="358" t="s">
        <v>549</v>
      </c>
      <c r="E8" s="222">
        <f>+일위대가목록!E15</f>
        <v>1200000</v>
      </c>
      <c r="F8" s="222">
        <f t="shared" si="2"/>
        <v>2400000</v>
      </c>
      <c r="G8" s="222">
        <f>+일위대가목록!F15</f>
        <v>71245</v>
      </c>
      <c r="H8" s="222">
        <f t="shared" si="3"/>
        <v>142490</v>
      </c>
      <c r="I8" s="222">
        <f>+일위대가목록!G15</f>
        <v>1424</v>
      </c>
      <c r="J8" s="354">
        <f t="shared" si="4"/>
        <v>2848</v>
      </c>
      <c r="K8" s="222">
        <f>E8+G8+I8</f>
        <v>1272669</v>
      </c>
      <c r="L8" s="222">
        <f t="shared" si="1"/>
        <v>2545338</v>
      </c>
      <c r="M8" s="223" t="s">
        <v>624</v>
      </c>
    </row>
    <row r="9" spans="1:13" s="88" customFormat="1" ht="17.25" customHeight="1">
      <c r="A9" s="221" t="s">
        <v>396</v>
      </c>
      <c r="B9" s="221" t="s">
        <v>9</v>
      </c>
      <c r="C9" s="224">
        <f>산출근거!E23</f>
        <v>5</v>
      </c>
      <c r="D9" s="89" t="s">
        <v>659</v>
      </c>
      <c r="E9" s="222">
        <f>+일위대가목록!E12</f>
        <v>9013</v>
      </c>
      <c r="F9" s="222">
        <f t="shared" si="2"/>
        <v>45065</v>
      </c>
      <c r="G9" s="222">
        <f>+일위대가목록!F12</f>
        <v>25462</v>
      </c>
      <c r="H9" s="222">
        <f t="shared" si="3"/>
        <v>127310</v>
      </c>
      <c r="I9" s="222">
        <f>+일위대가목록!G12</f>
        <v>800</v>
      </c>
      <c r="J9" s="246">
        <f t="shared" si="4"/>
        <v>4000</v>
      </c>
      <c r="K9" s="222">
        <f>E9+G9+I9</f>
        <v>35275</v>
      </c>
      <c r="L9" s="222">
        <f t="shared" si="1"/>
        <v>176375</v>
      </c>
      <c r="M9" s="223" t="s">
        <v>624</v>
      </c>
    </row>
    <row r="10" spans="1:13" s="88" customFormat="1" ht="17.25" customHeight="1">
      <c r="A10" s="221" t="s">
        <v>386</v>
      </c>
      <c r="B10" s="221" t="s">
        <v>204</v>
      </c>
      <c r="C10" s="224">
        <f>산출근거!E25</f>
        <v>10</v>
      </c>
      <c r="D10" s="89" t="s">
        <v>659</v>
      </c>
      <c r="E10" s="222">
        <f>+일위대가목록!E13</f>
        <v>8315</v>
      </c>
      <c r="F10" s="222">
        <f t="shared" si="2"/>
        <v>83150</v>
      </c>
      <c r="G10" s="222">
        <f>+일위대가목록!F13</f>
        <v>22852</v>
      </c>
      <c r="H10" s="222">
        <f t="shared" si="3"/>
        <v>228520</v>
      </c>
      <c r="I10" s="222">
        <f>+일위대가목록!G13</f>
        <v>0</v>
      </c>
      <c r="J10" s="246">
        <f t="shared" si="4"/>
        <v>0</v>
      </c>
      <c r="K10" s="222">
        <f t="shared" si="0"/>
        <v>31167</v>
      </c>
      <c r="L10" s="222">
        <f t="shared" si="1"/>
        <v>311670</v>
      </c>
      <c r="M10" s="223" t="s">
        <v>624</v>
      </c>
    </row>
    <row r="11" spans="1:13" s="88" customFormat="1" ht="17.25" customHeight="1">
      <c r="A11" s="221" t="s">
        <v>301</v>
      </c>
      <c r="B11" s="221"/>
      <c r="C11" s="224">
        <f>산출근거!E26</f>
        <v>1</v>
      </c>
      <c r="D11" s="89" t="s">
        <v>549</v>
      </c>
      <c r="E11" s="222">
        <f>자재조서!D36</f>
        <v>162000</v>
      </c>
      <c r="F11" s="222">
        <f t="shared" si="2"/>
        <v>162000</v>
      </c>
      <c r="G11" s="222"/>
      <c r="H11" s="222">
        <f t="shared" si="3"/>
        <v>0</v>
      </c>
      <c r="I11" s="222"/>
      <c r="J11" s="246">
        <f t="shared" si="4"/>
        <v>0</v>
      </c>
      <c r="K11" s="222">
        <f>E11+G11+I11</f>
        <v>162000</v>
      </c>
      <c r="L11" s="222">
        <f t="shared" si="1"/>
        <v>162000</v>
      </c>
      <c r="M11" s="223" t="s">
        <v>624</v>
      </c>
    </row>
    <row r="12" spans="1:13" s="244" customFormat="1" ht="17.25" customHeight="1">
      <c r="A12" s="245" t="s">
        <v>129</v>
      </c>
      <c r="B12" s="245" t="s">
        <v>179</v>
      </c>
      <c r="C12" s="225">
        <f>산출근거!E27</f>
        <v>6</v>
      </c>
      <c r="D12" s="228" t="s">
        <v>659</v>
      </c>
      <c r="E12" s="246">
        <f>일위대가목록!E16</f>
        <v>23904</v>
      </c>
      <c r="F12" s="246">
        <f t="shared" si="2"/>
        <v>143424</v>
      </c>
      <c r="G12" s="246">
        <f>일위대가목록!F16</f>
        <v>36056</v>
      </c>
      <c r="H12" s="246">
        <f t="shared" si="3"/>
        <v>216336</v>
      </c>
      <c r="I12" s="246">
        <f>일위대가목록!G16</f>
        <v>1743</v>
      </c>
      <c r="J12" s="246">
        <f t="shared" si="4"/>
        <v>10458</v>
      </c>
      <c r="K12" s="246">
        <f t="shared" ref="K12:L12" si="5">E12+G12+I12</f>
        <v>61703</v>
      </c>
      <c r="L12" s="246">
        <f t="shared" si="5"/>
        <v>370218</v>
      </c>
      <c r="M12" s="286" t="s">
        <v>624</v>
      </c>
    </row>
    <row r="13" spans="1:13" s="244" customFormat="1" ht="17.25" customHeight="1">
      <c r="A13" s="245"/>
      <c r="B13" s="245"/>
      <c r="C13" s="225"/>
      <c r="D13" s="228"/>
      <c r="E13" s="246"/>
      <c r="F13" s="246"/>
      <c r="G13" s="246"/>
      <c r="H13" s="246"/>
      <c r="I13" s="246"/>
      <c r="J13" s="246"/>
      <c r="K13" s="246"/>
      <c r="L13" s="246"/>
      <c r="M13" s="286"/>
    </row>
    <row r="14" spans="1:13" s="88" customFormat="1" ht="20.100000000000001" customHeight="1">
      <c r="D14" s="226"/>
    </row>
    <row r="20" spans="8:8" ht="12.75" customHeight="1">
      <c r="H20" s="154"/>
    </row>
  </sheetData>
  <mergeCells count="9">
    <mergeCell ref="G2:H2"/>
    <mergeCell ref="I2:J2"/>
    <mergeCell ref="K2:L2"/>
    <mergeCell ref="M2:M3"/>
    <mergeCell ref="A2:A3"/>
    <mergeCell ref="B2:B3"/>
    <mergeCell ref="C2:C3"/>
    <mergeCell ref="D2:D3"/>
    <mergeCell ref="E2:F2"/>
  </mergeCells>
  <phoneticPr fontId="36" type="noConversion"/>
  <printOptions horizontalCentered="1"/>
  <pageMargins left="0.62986111640930176" right="0.55097222328186035" top="0.59041666984558105" bottom="0.47236111760139465" header="0.39347222447395325" footer="0.39347222447395325"/>
  <pageSetup paperSize="9" scale="9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I17"/>
  <sheetViews>
    <sheetView view="pageBreakPreview" zoomScale="115" zoomScaleNormal="145" zoomScaleSheetLayoutView="115" workbookViewId="0">
      <selection activeCell="B15" sqref="B15"/>
    </sheetView>
  </sheetViews>
  <sheetFormatPr defaultColWidth="9.140625" defaultRowHeight="12.75" customHeight="1"/>
  <cols>
    <col min="1" max="1" width="26.7109375" style="154" customWidth="1"/>
    <col min="2" max="2" width="19.42578125" style="154" customWidth="1"/>
    <col min="3" max="3" width="3.5703125" style="154" customWidth="1"/>
    <col min="4" max="4" width="5.7109375" style="154" customWidth="1"/>
    <col min="5" max="8" width="14.7109375" style="154" customWidth="1"/>
    <col min="9" max="9" width="20.28515625" style="154" customWidth="1"/>
    <col min="10" max="16384" width="9.140625" style="154"/>
  </cols>
  <sheetData>
    <row r="1" spans="1:9" ht="18" customHeight="1">
      <c r="A1" s="155" t="s">
        <v>436</v>
      </c>
    </row>
    <row r="2" spans="1:9" s="155" customFormat="1" ht="19.5" customHeight="1">
      <c r="A2" s="103" t="s">
        <v>432</v>
      </c>
      <c r="B2" s="103" t="s">
        <v>399</v>
      </c>
      <c r="C2" s="103" t="s">
        <v>592</v>
      </c>
      <c r="D2" s="103" t="s">
        <v>612</v>
      </c>
      <c r="E2" s="103" t="s">
        <v>469</v>
      </c>
      <c r="F2" s="103" t="s">
        <v>431</v>
      </c>
      <c r="G2" s="103" t="s">
        <v>437</v>
      </c>
      <c r="H2" s="103" t="s">
        <v>474</v>
      </c>
      <c r="I2" s="103" t="s">
        <v>622</v>
      </c>
    </row>
    <row r="3" spans="1:9" s="186" customFormat="1" ht="19.5" customHeight="1">
      <c r="A3" s="143" t="s">
        <v>638</v>
      </c>
      <c r="B3" s="143" t="s">
        <v>236</v>
      </c>
      <c r="C3" s="143">
        <v>1</v>
      </c>
      <c r="D3" s="143" t="s">
        <v>443</v>
      </c>
      <c r="E3" s="281">
        <f>+일위대가산근!G3</f>
        <v>485</v>
      </c>
      <c r="F3" s="281">
        <f>+일위대가산근!H3</f>
        <v>9355</v>
      </c>
      <c r="G3" s="281">
        <f>+일위대가산근!I3</f>
        <v>722</v>
      </c>
      <c r="H3" s="184">
        <f t="shared" ref="H3:H6" si="0">E3+F3+G3</f>
        <v>10562</v>
      </c>
      <c r="I3" s="143" t="s">
        <v>405</v>
      </c>
    </row>
    <row r="4" spans="1:9" s="186" customFormat="1" ht="19.5" customHeight="1">
      <c r="A4" s="143" t="s">
        <v>358</v>
      </c>
      <c r="B4" s="143" t="s">
        <v>236</v>
      </c>
      <c r="C4" s="143">
        <v>1</v>
      </c>
      <c r="D4" s="143" t="s">
        <v>443</v>
      </c>
      <c r="E4" s="281">
        <f>+일위대가산근!G37</f>
        <v>2561.63</v>
      </c>
      <c r="F4" s="281">
        <f>+일위대가산근!H37</f>
        <v>3845.7400000000002</v>
      </c>
      <c r="G4" s="281">
        <f>+일위대가산근!I37</f>
        <v>602.12</v>
      </c>
      <c r="H4" s="184">
        <f>E4+F4+G4</f>
        <v>7009.4900000000007</v>
      </c>
      <c r="I4" s="143" t="s">
        <v>379</v>
      </c>
    </row>
    <row r="5" spans="1:9" s="186" customFormat="1" ht="19.5" customHeight="1">
      <c r="A5" s="143" t="s">
        <v>122</v>
      </c>
      <c r="B5" s="143" t="s">
        <v>295</v>
      </c>
      <c r="C5" s="143">
        <v>1</v>
      </c>
      <c r="D5" s="143" t="s">
        <v>443</v>
      </c>
      <c r="E5" s="281">
        <f>+일위대가산근!G73</f>
        <v>1381</v>
      </c>
      <c r="F5" s="281">
        <f>+일위대가산근!H73</f>
        <v>10457</v>
      </c>
      <c r="G5" s="281">
        <f>+일위대가산근!I73</f>
        <v>1282</v>
      </c>
      <c r="H5" s="184">
        <f t="shared" si="0"/>
        <v>13120</v>
      </c>
      <c r="I5" s="143" t="s">
        <v>278</v>
      </c>
    </row>
    <row r="6" spans="1:9" s="155" customFormat="1" ht="19.5" customHeight="1">
      <c r="A6" s="143" t="s">
        <v>134</v>
      </c>
      <c r="B6" s="143" t="s">
        <v>257</v>
      </c>
      <c r="C6" s="104">
        <v>1</v>
      </c>
      <c r="D6" s="104" t="s">
        <v>443</v>
      </c>
      <c r="E6" s="146">
        <f>+일위대가_호표!F4</f>
        <v>105404</v>
      </c>
      <c r="F6" s="146">
        <f>+일위대가_호표!H4</f>
        <v>373604</v>
      </c>
      <c r="G6" s="146">
        <f>+일위대가_호표!J4</f>
        <v>0</v>
      </c>
      <c r="H6" s="156">
        <f t="shared" si="0"/>
        <v>479008</v>
      </c>
      <c r="I6" s="104" t="s">
        <v>53</v>
      </c>
    </row>
    <row r="7" spans="1:9" s="155" customFormat="1" ht="19.5" customHeight="1">
      <c r="A7" s="104" t="s">
        <v>6</v>
      </c>
      <c r="B7" s="104" t="s">
        <v>5</v>
      </c>
      <c r="C7" s="104">
        <v>1</v>
      </c>
      <c r="D7" s="104" t="s">
        <v>468</v>
      </c>
      <c r="E7" s="146">
        <f>+일위대가_호표!F11</f>
        <v>4086</v>
      </c>
      <c r="F7" s="146">
        <f>+일위대가_호표!H11</f>
        <v>1356</v>
      </c>
      <c r="G7" s="146">
        <f>+일위대가_호표!J11</f>
        <v>0</v>
      </c>
      <c r="H7" s="156">
        <f t="shared" ref="H7:H11" si="1">E7+F7+G7</f>
        <v>5442</v>
      </c>
      <c r="I7" s="104" t="s">
        <v>52</v>
      </c>
    </row>
    <row r="8" spans="1:9" s="155" customFormat="1" ht="19.5" customHeight="1">
      <c r="A8" s="104" t="s">
        <v>352</v>
      </c>
      <c r="B8" s="104" t="s">
        <v>675</v>
      </c>
      <c r="C8" s="104">
        <v>1</v>
      </c>
      <c r="D8" s="104" t="s">
        <v>468</v>
      </c>
      <c r="E8" s="146">
        <f>+일위대가_호표!F20</f>
        <v>14250</v>
      </c>
      <c r="F8" s="146">
        <f>+일위대가_호표!H20</f>
        <v>34461</v>
      </c>
      <c r="G8" s="146">
        <f>+일위대가_호표!J20</f>
        <v>344</v>
      </c>
      <c r="H8" s="156">
        <f t="shared" si="1"/>
        <v>49055</v>
      </c>
      <c r="I8" s="104" t="s">
        <v>42</v>
      </c>
    </row>
    <row r="9" spans="1:9" s="155" customFormat="1" ht="19.5" customHeight="1">
      <c r="A9" s="104" t="s">
        <v>188</v>
      </c>
      <c r="B9" s="104" t="s">
        <v>542</v>
      </c>
      <c r="C9" s="104">
        <v>1</v>
      </c>
      <c r="D9" s="104" t="s">
        <v>659</v>
      </c>
      <c r="E9" s="146">
        <f>+일위대가_호표!F27</f>
        <v>8267</v>
      </c>
      <c r="F9" s="146">
        <f>+일위대가_호표!H27</f>
        <v>17538</v>
      </c>
      <c r="G9" s="146">
        <f>+일위대가_호표!J27</f>
        <v>0</v>
      </c>
      <c r="H9" s="156">
        <f>E9+F9+G9</f>
        <v>25805</v>
      </c>
      <c r="I9" s="104" t="s">
        <v>10</v>
      </c>
    </row>
    <row r="10" spans="1:9" s="155" customFormat="1" ht="19.5" customHeight="1">
      <c r="A10" s="104" t="s">
        <v>4</v>
      </c>
      <c r="B10" s="104" t="s">
        <v>670</v>
      </c>
      <c r="C10" s="104">
        <v>1</v>
      </c>
      <c r="D10" s="104" t="s">
        <v>659</v>
      </c>
      <c r="E10" s="146">
        <f>+일위대가_호표!F34</f>
        <v>1511</v>
      </c>
      <c r="F10" s="146">
        <f>+일위대가_호표!H34</f>
        <v>12549</v>
      </c>
      <c r="G10" s="146">
        <f>+일위대가_호표!J34</f>
        <v>0</v>
      </c>
      <c r="H10" s="156">
        <f t="shared" si="1"/>
        <v>14060</v>
      </c>
      <c r="I10" s="104" t="s">
        <v>120</v>
      </c>
    </row>
    <row r="11" spans="1:9" s="155" customFormat="1" ht="19.5" customHeight="1">
      <c r="A11" s="104" t="s">
        <v>286</v>
      </c>
      <c r="B11" s="104" t="s">
        <v>78</v>
      </c>
      <c r="C11" s="104">
        <v>1</v>
      </c>
      <c r="D11" s="104" t="s">
        <v>530</v>
      </c>
      <c r="E11" s="146">
        <f>+일위대가_호표!F42</f>
        <v>6804</v>
      </c>
      <c r="F11" s="146">
        <f>+일위대가_호표!H42</f>
        <v>10303</v>
      </c>
      <c r="G11" s="146">
        <f>+일위대가_호표!J42</f>
        <v>0</v>
      </c>
      <c r="H11" s="156">
        <f t="shared" si="1"/>
        <v>17107</v>
      </c>
      <c r="I11" s="104" t="s">
        <v>118</v>
      </c>
    </row>
    <row r="12" spans="1:9" s="186" customFormat="1" ht="19.5" customHeight="1">
      <c r="A12" s="143" t="s">
        <v>562</v>
      </c>
      <c r="B12" s="143" t="s">
        <v>9</v>
      </c>
      <c r="C12" s="143">
        <v>1</v>
      </c>
      <c r="D12" s="143" t="s">
        <v>530</v>
      </c>
      <c r="E12" s="146">
        <f>+일위대가_호표!F47</f>
        <v>9013</v>
      </c>
      <c r="F12" s="146">
        <f>+일위대가_호표!H47</f>
        <v>25462</v>
      </c>
      <c r="G12" s="146">
        <f>+일위대가_호표!J47</f>
        <v>800</v>
      </c>
      <c r="H12" s="184">
        <f>E12+F12+G12</f>
        <v>35275</v>
      </c>
      <c r="I12" s="104" t="s">
        <v>66</v>
      </c>
    </row>
    <row r="13" spans="1:9" s="186" customFormat="1" ht="19.5" customHeight="1">
      <c r="A13" s="143" t="s">
        <v>576</v>
      </c>
      <c r="B13" s="143" t="s">
        <v>204</v>
      </c>
      <c r="C13" s="143">
        <v>1</v>
      </c>
      <c r="D13" s="143" t="s">
        <v>530</v>
      </c>
      <c r="E13" s="146">
        <f>+일위대가_호표!F52</f>
        <v>8315</v>
      </c>
      <c r="F13" s="146">
        <f>+일위대가_호표!H52</f>
        <v>22852</v>
      </c>
      <c r="G13" s="146">
        <f>+일위대가_호표!J52</f>
        <v>0</v>
      </c>
      <c r="H13" s="184">
        <f t="shared" ref="H13:H14" si="2">E13+F13+G13</f>
        <v>31167</v>
      </c>
      <c r="I13" s="104" t="s">
        <v>51</v>
      </c>
    </row>
    <row r="14" spans="1:9" s="186" customFormat="1" ht="19.5" customHeight="1">
      <c r="A14" s="143" t="s">
        <v>93</v>
      </c>
      <c r="B14" s="143" t="s">
        <v>481</v>
      </c>
      <c r="C14" s="143">
        <v>1</v>
      </c>
      <c r="D14" s="143" t="s">
        <v>549</v>
      </c>
      <c r="E14" s="146">
        <f>+일위대가_호표!F56</f>
        <v>37746</v>
      </c>
      <c r="F14" s="146">
        <f>+일위대가_호표!H56</f>
        <v>110643</v>
      </c>
      <c r="G14" s="146">
        <f>+일위대가_호표!J56</f>
        <v>978</v>
      </c>
      <c r="H14" s="156">
        <f t="shared" si="2"/>
        <v>149367</v>
      </c>
      <c r="I14" s="104" t="s">
        <v>44</v>
      </c>
    </row>
    <row r="15" spans="1:9" s="186" customFormat="1" ht="19.5" customHeight="1">
      <c r="A15" s="349" t="s">
        <v>261</v>
      </c>
      <c r="B15" s="349"/>
      <c r="C15" s="349">
        <v>1</v>
      </c>
      <c r="D15" s="349" t="s">
        <v>549</v>
      </c>
      <c r="E15" s="146">
        <f>+일위대가_호표!F64</f>
        <v>1200000</v>
      </c>
      <c r="F15" s="146">
        <f>+일위대가_호표!H64</f>
        <v>71245</v>
      </c>
      <c r="G15" s="146">
        <f>+일위대가_호표!J64</f>
        <v>1424</v>
      </c>
      <c r="H15" s="156">
        <f>E15+F15+G15</f>
        <v>1272669</v>
      </c>
      <c r="I15" s="104" t="s">
        <v>56</v>
      </c>
    </row>
    <row r="16" spans="1:9" s="186" customFormat="1" ht="19.5" customHeight="1">
      <c r="A16" s="187" t="s">
        <v>515</v>
      </c>
      <c r="B16" s="187" t="s">
        <v>146</v>
      </c>
      <c r="C16" s="187">
        <v>1</v>
      </c>
      <c r="D16" s="143" t="s">
        <v>530</v>
      </c>
      <c r="E16" s="146">
        <f>일위대가_호표!F70</f>
        <v>23904</v>
      </c>
      <c r="F16" s="146">
        <f>일위대가_호표!H70</f>
        <v>36056</v>
      </c>
      <c r="G16" s="146">
        <f>일위대가_호표!J70</f>
        <v>1743</v>
      </c>
      <c r="H16" s="184">
        <f t="shared" ref="H16:H17" si="3">E16+F16+G16</f>
        <v>61703</v>
      </c>
      <c r="I16" s="104" t="s">
        <v>63</v>
      </c>
    </row>
    <row r="17" spans="1:9" s="186" customFormat="1" ht="19.5" customHeight="1">
      <c r="A17" s="187" t="s">
        <v>520</v>
      </c>
      <c r="B17" s="187" t="s">
        <v>500</v>
      </c>
      <c r="C17" s="187">
        <v>1</v>
      </c>
      <c r="D17" s="143" t="s">
        <v>530</v>
      </c>
      <c r="E17" s="146">
        <f>일위대가_호표!F78</f>
        <v>15168</v>
      </c>
      <c r="F17" s="146">
        <f>일위대가_호표!H78</f>
        <v>9124</v>
      </c>
      <c r="G17" s="146">
        <f>일위대가_호표!J78</f>
        <v>1474</v>
      </c>
      <c r="H17" s="184">
        <f t="shared" si="3"/>
        <v>25766</v>
      </c>
      <c r="I17" s="104" t="s">
        <v>58</v>
      </c>
    </row>
  </sheetData>
  <phoneticPr fontId="36" type="noConversion"/>
  <pageMargins left="0.31486111879348755" right="0.31486111879348755" top="0.98416668176651001" bottom="0.59041666984558105" header="0.51138889789581299" footer="0.51138889789581299"/>
  <pageSetup paperSize="9" scale="99" orientation="landscape" r:id="rId1"/>
  <headerFooter>
    <oddHeader>&amp;R&amp;"맑은 고딕,Regular"&amp;11Page : &amp;P/&amp;N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M84"/>
  <sheetViews>
    <sheetView view="pageBreakPreview" zoomScaleNormal="205" zoomScaleSheetLayoutView="100" workbookViewId="0">
      <pane xSplit="4" ySplit="3" topLeftCell="E47" activePane="bottomRight" state="frozen"/>
      <selection pane="topRight"/>
      <selection pane="bottomLeft"/>
      <selection pane="bottomRight" activeCell="L64" sqref="L64"/>
    </sheetView>
  </sheetViews>
  <sheetFormatPr defaultColWidth="9.140625" defaultRowHeight="12.75" customHeight="1"/>
  <cols>
    <col min="1" max="1" width="29.85546875" style="86" customWidth="1"/>
    <col min="2" max="2" width="17.140625" style="86" customWidth="1"/>
    <col min="3" max="3" width="6.85546875" style="218" customWidth="1"/>
    <col min="4" max="4" width="3.42578125" style="86" customWidth="1"/>
    <col min="5" max="10" width="11.140625" style="86" customWidth="1"/>
    <col min="11" max="12" width="12" style="86" customWidth="1"/>
    <col min="13" max="13" width="24.28515625" style="86" customWidth="1"/>
    <col min="14" max="45" width="9.140625" style="86" customWidth="1"/>
    <col min="46" max="16384" width="9.140625" style="86"/>
  </cols>
  <sheetData>
    <row r="1" spans="1:13" ht="12.75" customHeight="1">
      <c r="A1" s="86" t="s">
        <v>423</v>
      </c>
    </row>
    <row r="2" spans="1:13" ht="12.75" customHeight="1">
      <c r="A2" s="447" t="s">
        <v>432</v>
      </c>
      <c r="B2" s="447" t="s">
        <v>617</v>
      </c>
      <c r="C2" s="447" t="s">
        <v>587</v>
      </c>
      <c r="D2" s="447" t="s">
        <v>594</v>
      </c>
      <c r="E2" s="447" t="s">
        <v>469</v>
      </c>
      <c r="F2" s="447" t="s">
        <v>624</v>
      </c>
      <c r="G2" s="447" t="s">
        <v>431</v>
      </c>
      <c r="H2" s="447" t="s">
        <v>624</v>
      </c>
      <c r="I2" s="447" t="s">
        <v>437</v>
      </c>
      <c r="J2" s="447" t="s">
        <v>624</v>
      </c>
      <c r="K2" s="447" t="s">
        <v>474</v>
      </c>
      <c r="L2" s="447" t="s">
        <v>624</v>
      </c>
      <c r="M2" s="448" t="s">
        <v>622</v>
      </c>
    </row>
    <row r="3" spans="1:13" ht="12.75" customHeight="1">
      <c r="A3" s="447" t="s">
        <v>624</v>
      </c>
      <c r="B3" s="447" t="s">
        <v>624</v>
      </c>
      <c r="C3" s="447" t="s">
        <v>624</v>
      </c>
      <c r="D3" s="447" t="s">
        <v>624</v>
      </c>
      <c r="E3" s="87" t="s">
        <v>623</v>
      </c>
      <c r="F3" s="87" t="s">
        <v>593</v>
      </c>
      <c r="G3" s="87" t="s">
        <v>623</v>
      </c>
      <c r="H3" s="87" t="s">
        <v>593</v>
      </c>
      <c r="I3" s="87" t="s">
        <v>623</v>
      </c>
      <c r="J3" s="87" t="s">
        <v>593</v>
      </c>
      <c r="K3" s="87" t="s">
        <v>623</v>
      </c>
      <c r="L3" s="87" t="s">
        <v>593</v>
      </c>
      <c r="M3" s="448" t="s">
        <v>624</v>
      </c>
    </row>
    <row r="4" spans="1:13" s="148" customFormat="1" ht="12.75" customHeight="1">
      <c r="A4" s="151" t="s">
        <v>232</v>
      </c>
      <c r="B4" s="151" t="s">
        <v>257</v>
      </c>
      <c r="C4" s="143" t="s">
        <v>597</v>
      </c>
      <c r="D4" s="151" t="s">
        <v>627</v>
      </c>
      <c r="E4" s="159"/>
      <c r="F4" s="152">
        <f>TRUNC(SUM(F5:F9),0)</f>
        <v>105404</v>
      </c>
      <c r="G4" s="159"/>
      <c r="H4" s="152">
        <f>TRUNC(SUM(H5:H9),0)</f>
        <v>373604</v>
      </c>
      <c r="I4" s="159"/>
      <c r="J4" s="152">
        <f>TRUNC(SUM(J5:J9),0)</f>
        <v>0</v>
      </c>
      <c r="K4" s="159"/>
      <c r="L4" s="152">
        <f>F4+H4+J4</f>
        <v>479008</v>
      </c>
      <c r="M4" s="153" t="s">
        <v>135</v>
      </c>
    </row>
    <row r="5" spans="1:13" s="148" customFormat="1" ht="12.75" customHeight="1">
      <c r="A5" s="151" t="s">
        <v>522</v>
      </c>
      <c r="B5" s="151"/>
      <c r="C5" s="143" t="s">
        <v>610</v>
      </c>
      <c r="D5" s="151" t="s">
        <v>662</v>
      </c>
      <c r="E5" s="152">
        <f>자재조서!D43</f>
        <v>208</v>
      </c>
      <c r="F5" s="152">
        <f>TRUNC(E5*C5,0)</f>
        <v>67184</v>
      </c>
      <c r="G5" s="152">
        <v>0</v>
      </c>
      <c r="H5" s="152"/>
      <c r="I5" s="152">
        <v>0</v>
      </c>
      <c r="J5" s="152"/>
      <c r="K5" s="152">
        <f>E5+G5+I5</f>
        <v>208</v>
      </c>
      <c r="L5" s="152">
        <f>F5+H5+J5</f>
        <v>67184</v>
      </c>
      <c r="M5" s="153" t="s">
        <v>624</v>
      </c>
    </row>
    <row r="6" spans="1:13" s="148" customFormat="1" ht="12.75" customHeight="1">
      <c r="A6" s="151" t="s">
        <v>519</v>
      </c>
      <c r="B6" s="151" t="s">
        <v>536</v>
      </c>
      <c r="C6" s="143" t="s">
        <v>263</v>
      </c>
      <c r="D6" s="151" t="s">
        <v>702</v>
      </c>
      <c r="E6" s="152">
        <f>자재조서!D44</f>
        <v>39000</v>
      </c>
      <c r="F6" s="152">
        <f t="shared" ref="F6:F7" si="0">TRUNC(E6*C6,0)</f>
        <v>18720</v>
      </c>
      <c r="G6" s="152"/>
      <c r="H6" s="152"/>
      <c r="I6" s="152"/>
      <c r="J6" s="152"/>
      <c r="K6" s="152">
        <f>E6+G6+I6</f>
        <v>39000</v>
      </c>
      <c r="L6" s="152">
        <f t="shared" ref="L6:L7" si="1">F6+H6+J6</f>
        <v>18720</v>
      </c>
      <c r="M6" s="153"/>
    </row>
    <row r="7" spans="1:13" s="148" customFormat="1" ht="12.75" customHeight="1">
      <c r="A7" s="151" t="s">
        <v>510</v>
      </c>
      <c r="B7" s="151"/>
      <c r="C7" s="143" t="s">
        <v>262</v>
      </c>
      <c r="D7" s="151" t="s">
        <v>702</v>
      </c>
      <c r="E7" s="152">
        <f>자재조서!D45</f>
        <v>30000</v>
      </c>
      <c r="F7" s="152">
        <f t="shared" si="0"/>
        <v>19500</v>
      </c>
      <c r="G7" s="152"/>
      <c r="H7" s="152"/>
      <c r="I7" s="152"/>
      <c r="J7" s="152"/>
      <c r="K7" s="152">
        <f>E7+G7+I7</f>
        <v>30000</v>
      </c>
      <c r="L7" s="152">
        <f t="shared" si="1"/>
        <v>19500</v>
      </c>
      <c r="M7" s="153"/>
    </row>
    <row r="8" spans="1:13" s="186" customFormat="1" ht="12.75" customHeight="1">
      <c r="A8" s="143" t="s">
        <v>87</v>
      </c>
      <c r="B8" s="143" t="s">
        <v>624</v>
      </c>
      <c r="C8" s="143" t="s">
        <v>253</v>
      </c>
      <c r="D8" s="143" t="s">
        <v>604</v>
      </c>
      <c r="E8" s="184">
        <v>0</v>
      </c>
      <c r="F8" s="184"/>
      <c r="G8" s="184">
        <f>노임!D13</f>
        <v>273540</v>
      </c>
      <c r="H8" s="184">
        <f>TRUNC(G8*C8,0)</f>
        <v>232509</v>
      </c>
      <c r="I8" s="184">
        <v>0</v>
      </c>
      <c r="J8" s="184"/>
      <c r="K8" s="184">
        <f>E8+G8+I8</f>
        <v>273540</v>
      </c>
      <c r="L8" s="184">
        <f>F8+H8+J8</f>
        <v>232509</v>
      </c>
      <c r="M8" s="185" t="s">
        <v>624</v>
      </c>
    </row>
    <row r="9" spans="1:13" s="186" customFormat="1" ht="12.75" customHeight="1">
      <c r="A9" s="143" t="s">
        <v>428</v>
      </c>
      <c r="B9" s="143" t="s">
        <v>624</v>
      </c>
      <c r="C9" s="143" t="s">
        <v>260</v>
      </c>
      <c r="D9" s="143" t="s">
        <v>604</v>
      </c>
      <c r="E9" s="184">
        <v>0</v>
      </c>
      <c r="F9" s="184"/>
      <c r="G9" s="184">
        <f>노임!D5</f>
        <v>172068</v>
      </c>
      <c r="H9" s="184">
        <f>TRUNC(G9*C9,0)</f>
        <v>141095</v>
      </c>
      <c r="I9" s="184">
        <v>0</v>
      </c>
      <c r="J9" s="184"/>
      <c r="K9" s="184">
        <f>E9+G9+I9</f>
        <v>172068</v>
      </c>
      <c r="L9" s="184">
        <f>F9+H9+J9</f>
        <v>141095</v>
      </c>
      <c r="M9" s="185" t="s">
        <v>624</v>
      </c>
    </row>
    <row r="10" spans="1:13" s="148" customFormat="1" ht="12.75" customHeight="1">
      <c r="A10" s="149"/>
      <c r="B10" s="149"/>
      <c r="C10" s="149"/>
      <c r="D10" s="149"/>
      <c r="E10" s="149"/>
      <c r="F10" s="149"/>
      <c r="G10" s="149"/>
      <c r="H10" s="149"/>
      <c r="I10" s="149"/>
      <c r="J10" s="149"/>
      <c r="K10" s="149"/>
      <c r="L10" s="149"/>
      <c r="M10" s="150"/>
    </row>
    <row r="11" spans="1:13" s="148" customFormat="1" ht="12.75" customHeight="1">
      <c r="A11" s="151" t="s">
        <v>235</v>
      </c>
      <c r="B11" s="151" t="s">
        <v>67</v>
      </c>
      <c r="C11" s="143" t="s">
        <v>597</v>
      </c>
      <c r="D11" s="151" t="s">
        <v>595</v>
      </c>
      <c r="E11" s="159"/>
      <c r="F11" s="220">
        <f>TRUNC(SUM(F12:F14),0)</f>
        <v>4086</v>
      </c>
      <c r="G11" s="159"/>
      <c r="H11" s="220">
        <f>TRUNC(SUM(H12:H14),0)</f>
        <v>1356</v>
      </c>
      <c r="I11" s="159"/>
      <c r="J11" s="220">
        <f>TRUNC(SUM(J12:J14),0)</f>
        <v>0</v>
      </c>
      <c r="K11" s="159"/>
      <c r="L11" s="152">
        <f>F11+H11+J11</f>
        <v>5442</v>
      </c>
      <c r="M11" s="185" t="s">
        <v>45</v>
      </c>
    </row>
    <row r="12" spans="1:13" s="148" customFormat="1" ht="12.75" customHeight="1">
      <c r="A12" s="151" t="s">
        <v>77</v>
      </c>
      <c r="B12" s="151" t="s">
        <v>67</v>
      </c>
      <c r="C12" s="143" t="s">
        <v>344</v>
      </c>
      <c r="D12" s="151" t="s">
        <v>595</v>
      </c>
      <c r="E12" s="152">
        <f>+자재조서!D14</f>
        <v>3420</v>
      </c>
      <c r="F12" s="152">
        <f>TRUNC(E12*C12,0)</f>
        <v>3967</v>
      </c>
      <c r="G12" s="152">
        <v>0</v>
      </c>
      <c r="H12" s="152"/>
      <c r="I12" s="152"/>
      <c r="J12" s="152"/>
      <c r="K12" s="152">
        <f>E12+G12+I12</f>
        <v>3420</v>
      </c>
      <c r="L12" s="152">
        <f>F12+H12+J12</f>
        <v>3967</v>
      </c>
      <c r="M12" s="153" t="s">
        <v>624</v>
      </c>
    </row>
    <row r="13" spans="1:13" s="148" customFormat="1" ht="12.75" customHeight="1">
      <c r="A13" s="151" t="s">
        <v>21</v>
      </c>
      <c r="B13" s="151" t="s">
        <v>27</v>
      </c>
      <c r="C13" s="143" t="s">
        <v>652</v>
      </c>
      <c r="D13" s="151" t="s">
        <v>527</v>
      </c>
      <c r="E13" s="152">
        <f>+F12</f>
        <v>3967</v>
      </c>
      <c r="F13" s="152">
        <f>TRUNC(E13*C13%,0)</f>
        <v>119</v>
      </c>
      <c r="G13" s="152">
        <v>0</v>
      </c>
      <c r="H13" s="152"/>
      <c r="I13" s="152"/>
      <c r="J13" s="152"/>
      <c r="K13" s="152">
        <f>E13+G13+I13</f>
        <v>3967</v>
      </c>
      <c r="L13" s="152">
        <f>F13+H13+J13</f>
        <v>119</v>
      </c>
      <c r="M13" s="153" t="s">
        <v>624</v>
      </c>
    </row>
    <row r="14" spans="1:13" s="148" customFormat="1" ht="12.75" customHeight="1">
      <c r="A14" s="151" t="s">
        <v>315</v>
      </c>
      <c r="B14" s="151" t="s">
        <v>624</v>
      </c>
      <c r="C14" s="143" t="s">
        <v>360</v>
      </c>
      <c r="D14" s="151" t="s">
        <v>604</v>
      </c>
      <c r="E14" s="152">
        <v>0</v>
      </c>
      <c r="F14" s="152"/>
      <c r="G14" s="152">
        <f>+노임!D6</f>
        <v>226122</v>
      </c>
      <c r="H14" s="152">
        <f>TRUNC(G14*C14,0)</f>
        <v>1356</v>
      </c>
      <c r="I14" s="152"/>
      <c r="J14" s="152"/>
      <c r="K14" s="152">
        <f>E14+G14+I14</f>
        <v>226122</v>
      </c>
      <c r="L14" s="152">
        <f>F14+H14+J14</f>
        <v>1356</v>
      </c>
      <c r="M14" s="153" t="s">
        <v>624</v>
      </c>
    </row>
    <row r="15" spans="1:13" s="148" customFormat="1" ht="12.75" customHeight="1">
      <c r="A15" s="149"/>
      <c r="B15" s="149"/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50"/>
    </row>
    <row r="16" spans="1:13" s="301" customFormat="1" ht="12.75" customHeight="1">
      <c r="A16" s="296" t="s">
        <v>144</v>
      </c>
      <c r="B16" s="296" t="s">
        <v>346</v>
      </c>
      <c r="C16" s="296" t="s">
        <v>597</v>
      </c>
      <c r="D16" s="296" t="s">
        <v>595</v>
      </c>
      <c r="E16" s="297"/>
      <c r="F16" s="298">
        <f>TRUNC(SUM(F17:F18),0)</f>
        <v>39262</v>
      </c>
      <c r="G16" s="297"/>
      <c r="H16" s="298">
        <f>TRUNC(SUM(H17:H18),0)</f>
        <v>0</v>
      </c>
      <c r="I16" s="297"/>
      <c r="J16" s="298">
        <f>TRUNC(SUM(J17:J18),0)</f>
        <v>0</v>
      </c>
      <c r="K16" s="297"/>
      <c r="L16" s="299">
        <f t="shared" ref="L16:L18" si="2">F16+H16+J16</f>
        <v>39262</v>
      </c>
      <c r="M16" s="300" t="s">
        <v>48</v>
      </c>
    </row>
    <row r="17" spans="1:13" s="301" customFormat="1" ht="12.75" customHeight="1">
      <c r="A17" s="296" t="s">
        <v>322</v>
      </c>
      <c r="B17" s="296" t="s">
        <v>686</v>
      </c>
      <c r="C17" s="296" t="s">
        <v>356</v>
      </c>
      <c r="D17" s="296" t="s">
        <v>595</v>
      </c>
      <c r="E17" s="299">
        <f>+자재조서!D25</f>
        <v>11556</v>
      </c>
      <c r="F17" s="299">
        <f>TRUNC(E17*C17,0)</f>
        <v>11902</v>
      </c>
      <c r="G17" s="299">
        <v>0</v>
      </c>
      <c r="H17" s="299"/>
      <c r="I17" s="299">
        <v>0</v>
      </c>
      <c r="J17" s="299"/>
      <c r="K17" s="299">
        <f t="shared" ref="K17:K18" si="3">E17+G17+I17</f>
        <v>11556</v>
      </c>
      <c r="L17" s="299">
        <f t="shared" si="2"/>
        <v>11902</v>
      </c>
      <c r="M17" s="300" t="s">
        <v>624</v>
      </c>
    </row>
    <row r="18" spans="1:13" s="301" customFormat="1" ht="12.75" customHeight="1">
      <c r="A18" s="296" t="s">
        <v>316</v>
      </c>
      <c r="B18" s="296" t="s">
        <v>538</v>
      </c>
      <c r="C18" s="296" t="s">
        <v>364</v>
      </c>
      <c r="D18" s="296" t="s">
        <v>627</v>
      </c>
      <c r="E18" s="299">
        <f>+자재조서!D20</f>
        <v>720000</v>
      </c>
      <c r="F18" s="299">
        <f>TRUNC(E18*C18,0)</f>
        <v>27360</v>
      </c>
      <c r="G18" s="299">
        <v>0</v>
      </c>
      <c r="H18" s="299"/>
      <c r="I18" s="299">
        <v>0</v>
      </c>
      <c r="J18" s="299"/>
      <c r="K18" s="299">
        <f t="shared" si="3"/>
        <v>720000</v>
      </c>
      <c r="L18" s="299">
        <f t="shared" si="2"/>
        <v>27360</v>
      </c>
      <c r="M18" s="300" t="s">
        <v>624</v>
      </c>
    </row>
    <row r="19" spans="1:13" s="186" customFormat="1" ht="12.75" customHeight="1">
      <c r="A19" s="149"/>
      <c r="B19" s="149"/>
      <c r="C19" s="149"/>
      <c r="D19" s="149"/>
      <c r="E19" s="149"/>
      <c r="F19" s="149"/>
      <c r="G19" s="149"/>
      <c r="H19" s="149"/>
      <c r="I19" s="149"/>
      <c r="J19" s="149"/>
      <c r="K19" s="149"/>
      <c r="L19" s="149"/>
      <c r="M19" s="150"/>
    </row>
    <row r="20" spans="1:13" s="186" customFormat="1" ht="12.75" customHeight="1">
      <c r="A20" s="143" t="s">
        <v>145</v>
      </c>
      <c r="B20" s="143" t="s">
        <v>675</v>
      </c>
      <c r="C20" s="143" t="s">
        <v>597</v>
      </c>
      <c r="D20" s="143" t="s">
        <v>595</v>
      </c>
      <c r="E20" s="187"/>
      <c r="F20" s="220">
        <f>TRUNC(SUM(F21:F25),0)</f>
        <v>14250</v>
      </c>
      <c r="G20" s="187"/>
      <c r="H20" s="220">
        <f>TRUNC(SUM(H21:H25),0)</f>
        <v>34461</v>
      </c>
      <c r="I20" s="187"/>
      <c r="J20" s="220">
        <f>TRUNC(SUM(J21:J25),0)</f>
        <v>344</v>
      </c>
      <c r="K20" s="187"/>
      <c r="L20" s="184">
        <f>F20+H20+J20</f>
        <v>49055</v>
      </c>
      <c r="M20" s="185" t="s">
        <v>48</v>
      </c>
    </row>
    <row r="21" spans="1:13" s="186" customFormat="1" ht="12.75" customHeight="1">
      <c r="A21" s="143" t="s">
        <v>81</v>
      </c>
      <c r="B21" s="143" t="s">
        <v>346</v>
      </c>
      <c r="C21" s="143" t="s">
        <v>343</v>
      </c>
      <c r="D21" s="143" t="s">
        <v>527</v>
      </c>
      <c r="E21" s="184">
        <f>F16</f>
        <v>39262</v>
      </c>
      <c r="F21" s="184">
        <f>TRUNC(E21*C21%,0)</f>
        <v>12838</v>
      </c>
      <c r="G21" s="184"/>
      <c r="H21" s="184">
        <f>TRUNC(G21*C21,0)</f>
        <v>0</v>
      </c>
      <c r="I21" s="184"/>
      <c r="J21" s="184">
        <f>TRUNC(I21*C21,0)</f>
        <v>0</v>
      </c>
      <c r="K21" s="184">
        <f>E21+G21+I21</f>
        <v>39262</v>
      </c>
      <c r="L21" s="184">
        <f>F21+H21+J21</f>
        <v>12838</v>
      </c>
      <c r="M21" s="185" t="s">
        <v>624</v>
      </c>
    </row>
    <row r="22" spans="1:13" s="186" customFormat="1" ht="12.75" customHeight="1">
      <c r="A22" s="143" t="s">
        <v>186</v>
      </c>
      <c r="B22" s="143" t="s">
        <v>353</v>
      </c>
      <c r="C22" s="143" t="s">
        <v>568</v>
      </c>
      <c r="D22" s="143" t="s">
        <v>527</v>
      </c>
      <c r="E22" s="184">
        <f>F21</f>
        <v>12838</v>
      </c>
      <c r="F22" s="184">
        <f>TRUNC(E22*C22%,0)</f>
        <v>1412</v>
      </c>
      <c r="G22" s="149"/>
      <c r="H22" s="184">
        <v>0</v>
      </c>
      <c r="I22" s="149"/>
      <c r="J22" s="184">
        <v>0</v>
      </c>
      <c r="K22" s="184">
        <f>E22+G22+I22</f>
        <v>12838</v>
      </c>
      <c r="L22" s="184">
        <f>F22+H22+J22</f>
        <v>1412</v>
      </c>
      <c r="M22" s="185" t="s">
        <v>624</v>
      </c>
    </row>
    <row r="23" spans="1:13" s="186" customFormat="1" ht="12.75" customHeight="1">
      <c r="A23" s="143" t="s">
        <v>373</v>
      </c>
      <c r="B23" s="143"/>
      <c r="C23" s="143" t="s">
        <v>570</v>
      </c>
      <c r="D23" s="143" t="s">
        <v>604</v>
      </c>
      <c r="E23" s="184"/>
      <c r="F23" s="184"/>
      <c r="G23" s="184">
        <f>+노임!D8</f>
        <v>275790</v>
      </c>
      <c r="H23" s="184">
        <f>TRUNC(G23*C23,0)</f>
        <v>27579</v>
      </c>
      <c r="I23" s="184">
        <v>0</v>
      </c>
      <c r="J23" s="184"/>
      <c r="K23" s="184">
        <f t="shared" ref="K23:K25" si="4">E23+G23+I23</f>
        <v>275790</v>
      </c>
      <c r="L23" s="184">
        <f t="shared" ref="L23:L25" si="5">F23+H23+J23</f>
        <v>27579</v>
      </c>
      <c r="M23" s="185" t="s">
        <v>624</v>
      </c>
    </row>
    <row r="24" spans="1:13" s="186" customFormat="1" ht="12.75" customHeight="1">
      <c r="A24" s="143" t="s">
        <v>428</v>
      </c>
      <c r="B24" s="143"/>
      <c r="C24" s="143" t="s">
        <v>297</v>
      </c>
      <c r="D24" s="143" t="s">
        <v>604</v>
      </c>
      <c r="E24" s="184">
        <v>0</v>
      </c>
      <c r="F24" s="184"/>
      <c r="G24" s="184">
        <f>+노임!D5</f>
        <v>172068</v>
      </c>
      <c r="H24" s="184">
        <f>TRUNC(G24*C24,0)</f>
        <v>6882</v>
      </c>
      <c r="I24" s="184">
        <v>0</v>
      </c>
      <c r="J24" s="184"/>
      <c r="K24" s="184">
        <f t="shared" si="4"/>
        <v>172068</v>
      </c>
      <c r="L24" s="184">
        <f t="shared" si="5"/>
        <v>6882</v>
      </c>
      <c r="M24" s="185" t="s">
        <v>624</v>
      </c>
    </row>
    <row r="25" spans="1:13" s="186" customFormat="1" ht="12.75" customHeight="1">
      <c r="A25" s="143" t="s">
        <v>200</v>
      </c>
      <c r="B25" s="143" t="s">
        <v>348</v>
      </c>
      <c r="C25" s="143" t="s">
        <v>597</v>
      </c>
      <c r="D25" s="143" t="s">
        <v>527</v>
      </c>
      <c r="E25" s="184"/>
      <c r="F25" s="184"/>
      <c r="G25" s="184"/>
      <c r="H25" s="184"/>
      <c r="I25" s="184">
        <f>+H20</f>
        <v>34461</v>
      </c>
      <c r="J25" s="184">
        <f>TRUNC(I25*C25%,0)</f>
        <v>344</v>
      </c>
      <c r="K25" s="184">
        <f t="shared" si="4"/>
        <v>34461</v>
      </c>
      <c r="L25" s="184">
        <f t="shared" si="5"/>
        <v>344</v>
      </c>
      <c r="M25" s="185" t="s">
        <v>624</v>
      </c>
    </row>
    <row r="26" spans="1:13" s="148" customFormat="1" ht="12.75" customHeight="1">
      <c r="A26" s="149"/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50"/>
    </row>
    <row r="27" spans="1:13" s="148" customFormat="1" ht="12.75" customHeight="1">
      <c r="A27" s="151" t="s">
        <v>137</v>
      </c>
      <c r="B27" s="151" t="s">
        <v>542</v>
      </c>
      <c r="C27" s="143" t="s">
        <v>597</v>
      </c>
      <c r="D27" s="151" t="s">
        <v>659</v>
      </c>
      <c r="E27" s="159"/>
      <c r="F27" s="220">
        <f>TRUNC(SUM(F28:F32),0)</f>
        <v>8267</v>
      </c>
      <c r="G27" s="159"/>
      <c r="H27" s="220">
        <f>TRUNC(SUM(H28:H32),0)</f>
        <v>17538</v>
      </c>
      <c r="I27" s="159"/>
      <c r="J27" s="220">
        <f>TRUNC(SUM(J28:J32),0)</f>
        <v>0</v>
      </c>
      <c r="K27" s="159"/>
      <c r="L27" s="152">
        <f>F27+H27+J27</f>
        <v>25805</v>
      </c>
      <c r="M27" s="185" t="s">
        <v>37</v>
      </c>
    </row>
    <row r="28" spans="1:13" s="148" customFormat="1" ht="12.75" customHeight="1">
      <c r="A28" s="151" t="s">
        <v>34</v>
      </c>
      <c r="B28" s="151" t="s">
        <v>542</v>
      </c>
      <c r="C28" s="151" t="s">
        <v>351</v>
      </c>
      <c r="D28" s="151" t="s">
        <v>659</v>
      </c>
      <c r="E28" s="219">
        <f>자재조서!D33</f>
        <v>7633</v>
      </c>
      <c r="F28" s="152">
        <f>TRUNC(E28*C28,0)</f>
        <v>8014</v>
      </c>
      <c r="G28" s="159"/>
      <c r="H28" s="152"/>
      <c r="I28" s="159"/>
      <c r="J28" s="152"/>
      <c r="K28" s="152">
        <f t="shared" ref="K28:K32" si="6">E28+G28+I28</f>
        <v>7633</v>
      </c>
      <c r="L28" s="152">
        <f t="shared" ref="L28:L30" si="7">F28+H28+J28</f>
        <v>8014</v>
      </c>
      <c r="M28" s="153"/>
    </row>
    <row r="29" spans="1:13" s="148" customFormat="1" ht="12.75" customHeight="1">
      <c r="A29" s="151" t="s">
        <v>374</v>
      </c>
      <c r="B29" s="151" t="s">
        <v>275</v>
      </c>
      <c r="C29" s="151" t="s">
        <v>560</v>
      </c>
      <c r="D29" s="151" t="s">
        <v>581</v>
      </c>
      <c r="E29" s="219">
        <f>자재조서!D34</f>
        <v>672</v>
      </c>
      <c r="F29" s="152">
        <f>TRUNC(E29*C29,0)</f>
        <v>134</v>
      </c>
      <c r="G29" s="159"/>
      <c r="H29" s="152"/>
      <c r="I29" s="159"/>
      <c r="J29" s="152"/>
      <c r="K29" s="152">
        <f t="shared" si="6"/>
        <v>672</v>
      </c>
      <c r="L29" s="152">
        <f t="shared" si="7"/>
        <v>134</v>
      </c>
      <c r="M29" s="153"/>
    </row>
    <row r="30" spans="1:13" s="148" customFormat="1" ht="12.75" customHeight="1">
      <c r="A30" s="151" t="s">
        <v>374</v>
      </c>
      <c r="B30" s="151" t="s">
        <v>247</v>
      </c>
      <c r="C30" s="151" t="s">
        <v>570</v>
      </c>
      <c r="D30" s="151" t="s">
        <v>581</v>
      </c>
      <c r="E30" s="219">
        <f>자재조서!D35</f>
        <v>1190</v>
      </c>
      <c r="F30" s="152">
        <f>TRUNC(E30*C30,0)</f>
        <v>119</v>
      </c>
      <c r="G30" s="159"/>
      <c r="H30" s="152"/>
      <c r="I30" s="159"/>
      <c r="J30" s="152"/>
      <c r="K30" s="152">
        <f t="shared" si="6"/>
        <v>1190</v>
      </c>
      <c r="L30" s="152">
        <f t="shared" si="7"/>
        <v>119</v>
      </c>
      <c r="M30" s="153"/>
    </row>
    <row r="31" spans="1:13" s="148" customFormat="1" ht="12.75" customHeight="1">
      <c r="A31" s="151" t="s">
        <v>71</v>
      </c>
      <c r="B31" s="151" t="s">
        <v>668</v>
      </c>
      <c r="C31" s="143" t="s">
        <v>299</v>
      </c>
      <c r="D31" s="151" t="s">
        <v>604</v>
      </c>
      <c r="E31" s="152">
        <v>0</v>
      </c>
      <c r="F31" s="152"/>
      <c r="G31" s="152">
        <f>+노임!D30</f>
        <v>262580</v>
      </c>
      <c r="H31" s="152">
        <f>TRUNC(G31*C31,0)</f>
        <v>14441</v>
      </c>
      <c r="I31" s="152">
        <v>0</v>
      </c>
      <c r="J31" s="152"/>
      <c r="K31" s="152">
        <f t="shared" si="6"/>
        <v>262580</v>
      </c>
      <c r="L31" s="152">
        <f>F31+H31+J31</f>
        <v>14441</v>
      </c>
      <c r="M31" s="153" t="s">
        <v>624</v>
      </c>
    </row>
    <row r="32" spans="1:13" s="148" customFormat="1" ht="12.75" customHeight="1">
      <c r="A32" s="151" t="s">
        <v>428</v>
      </c>
      <c r="B32" s="151" t="s">
        <v>624</v>
      </c>
      <c r="C32" s="143" t="s">
        <v>269</v>
      </c>
      <c r="D32" s="151" t="s">
        <v>604</v>
      </c>
      <c r="E32" s="152">
        <v>0</v>
      </c>
      <c r="F32" s="152"/>
      <c r="G32" s="152">
        <f>+노임!D5</f>
        <v>172068</v>
      </c>
      <c r="H32" s="152">
        <f>TRUNC(G32*C32,0)</f>
        <v>3097</v>
      </c>
      <c r="I32" s="152">
        <v>0</v>
      </c>
      <c r="J32" s="152"/>
      <c r="K32" s="152">
        <f t="shared" si="6"/>
        <v>172068</v>
      </c>
      <c r="L32" s="152">
        <f>F32+H32+J32</f>
        <v>3097</v>
      </c>
      <c r="M32" s="153" t="s">
        <v>624</v>
      </c>
    </row>
    <row r="33" spans="1:13" s="148" customFormat="1" ht="12.75" customHeight="1">
      <c r="A33" s="151"/>
      <c r="B33" s="151"/>
      <c r="C33" s="143"/>
      <c r="D33" s="151"/>
      <c r="E33" s="152"/>
      <c r="F33" s="152"/>
      <c r="G33" s="152"/>
      <c r="H33" s="152"/>
      <c r="I33" s="152"/>
      <c r="J33" s="152"/>
      <c r="K33" s="152"/>
      <c r="L33" s="152"/>
      <c r="M33" s="153"/>
    </row>
    <row r="34" spans="1:13" s="148" customFormat="1" ht="12.75" customHeight="1">
      <c r="A34" s="151" t="s">
        <v>217</v>
      </c>
      <c r="B34" s="151" t="s">
        <v>670</v>
      </c>
      <c r="C34" s="143" t="s">
        <v>597</v>
      </c>
      <c r="D34" s="151" t="s">
        <v>659</v>
      </c>
      <c r="E34" s="159"/>
      <c r="F34" s="220">
        <f>TRUNC(SUM(F35:F39),0)</f>
        <v>1511</v>
      </c>
      <c r="G34" s="159"/>
      <c r="H34" s="220">
        <f>TRUNC(SUM(H35:H39),0)</f>
        <v>12549</v>
      </c>
      <c r="I34" s="159"/>
      <c r="J34" s="220">
        <f>TRUNC(SUM(J35:J39),0)</f>
        <v>0</v>
      </c>
      <c r="K34" s="159"/>
      <c r="L34" s="152">
        <f>F34+H34+J34</f>
        <v>14060</v>
      </c>
      <c r="M34" s="185" t="s">
        <v>125</v>
      </c>
    </row>
    <row r="35" spans="1:13" s="148" customFormat="1" ht="12.75" customHeight="1">
      <c r="A35" s="151" t="s">
        <v>23</v>
      </c>
      <c r="B35" s="151" t="s">
        <v>670</v>
      </c>
      <c r="C35" s="151" t="s">
        <v>351</v>
      </c>
      <c r="D35" s="151" t="s">
        <v>659</v>
      </c>
      <c r="E35" s="219">
        <f>+자재조서!D38</f>
        <v>980</v>
      </c>
      <c r="F35" s="152">
        <f>TRUNC(E35*C35,0)</f>
        <v>1029</v>
      </c>
      <c r="G35" s="159"/>
      <c r="H35" s="152"/>
      <c r="I35" s="159"/>
      <c r="J35" s="152"/>
      <c r="K35" s="152">
        <f t="shared" ref="K35:K39" si="8">E35+G35+I35</f>
        <v>980</v>
      </c>
      <c r="L35" s="152">
        <f t="shared" ref="L35:L37" si="9">F35+H35+J35</f>
        <v>1029</v>
      </c>
      <c r="M35" s="153"/>
    </row>
    <row r="36" spans="1:13" s="148" customFormat="1" ht="12.75" customHeight="1">
      <c r="A36" s="151" t="s">
        <v>374</v>
      </c>
      <c r="B36" s="151" t="s">
        <v>372</v>
      </c>
      <c r="C36" s="151" t="s">
        <v>570</v>
      </c>
      <c r="D36" s="151" t="s">
        <v>581</v>
      </c>
      <c r="E36" s="219">
        <f>+자재조서!D39</f>
        <v>3060</v>
      </c>
      <c r="F36" s="152">
        <f>TRUNC(E36*C36,0)</f>
        <v>306</v>
      </c>
      <c r="G36" s="159"/>
      <c r="H36" s="152"/>
      <c r="I36" s="159"/>
      <c r="J36" s="152"/>
      <c r="K36" s="152">
        <f t="shared" si="8"/>
        <v>3060</v>
      </c>
      <c r="L36" s="152">
        <f t="shared" si="9"/>
        <v>306</v>
      </c>
      <c r="M36" s="153"/>
    </row>
    <row r="37" spans="1:13" s="148" customFormat="1" ht="12.75" customHeight="1">
      <c r="A37" s="151" t="s">
        <v>374</v>
      </c>
      <c r="B37" s="151" t="s">
        <v>382</v>
      </c>
      <c r="C37" s="151" t="s">
        <v>419</v>
      </c>
      <c r="D37" s="151" t="s">
        <v>581</v>
      </c>
      <c r="E37" s="219">
        <f>+자재조서!D40</f>
        <v>3520</v>
      </c>
      <c r="F37" s="152">
        <f>TRUNC(E37*C37,0)</f>
        <v>176</v>
      </c>
      <c r="G37" s="159"/>
      <c r="H37" s="152"/>
      <c r="I37" s="159"/>
      <c r="J37" s="152"/>
      <c r="K37" s="152">
        <f t="shared" si="8"/>
        <v>3520</v>
      </c>
      <c r="L37" s="152">
        <f t="shared" si="9"/>
        <v>176</v>
      </c>
      <c r="M37" s="153"/>
    </row>
    <row r="38" spans="1:13" s="148" customFormat="1" ht="12.75" customHeight="1">
      <c r="A38" s="151" t="s">
        <v>71</v>
      </c>
      <c r="B38" s="151" t="s">
        <v>668</v>
      </c>
      <c r="C38" s="143" t="s">
        <v>239</v>
      </c>
      <c r="D38" s="151" t="s">
        <v>604</v>
      </c>
      <c r="E38" s="152">
        <v>0</v>
      </c>
      <c r="F38" s="152"/>
      <c r="G38" s="152">
        <f>+노임!D30</f>
        <v>262580</v>
      </c>
      <c r="H38" s="152">
        <f>TRUNC(G38*C38,0)</f>
        <v>9452</v>
      </c>
      <c r="I38" s="152">
        <v>0</v>
      </c>
      <c r="J38" s="152"/>
      <c r="K38" s="152">
        <f t="shared" si="8"/>
        <v>262580</v>
      </c>
      <c r="L38" s="152">
        <f>F38+H38+J38</f>
        <v>9452</v>
      </c>
      <c r="M38" s="153" t="s">
        <v>624</v>
      </c>
    </row>
    <row r="39" spans="1:13" s="148" customFormat="1" ht="12.75" customHeight="1">
      <c r="A39" s="151" t="s">
        <v>428</v>
      </c>
      <c r="B39" s="151" t="s">
        <v>624</v>
      </c>
      <c r="C39" s="143" t="s">
        <v>269</v>
      </c>
      <c r="D39" s="151" t="s">
        <v>604</v>
      </c>
      <c r="E39" s="152">
        <v>0</v>
      </c>
      <c r="F39" s="152"/>
      <c r="G39" s="152">
        <f>+노임!D5</f>
        <v>172068</v>
      </c>
      <c r="H39" s="152">
        <f>TRUNC(G39*C39,0)</f>
        <v>3097</v>
      </c>
      <c r="I39" s="152">
        <v>0</v>
      </c>
      <c r="J39" s="152"/>
      <c r="K39" s="152">
        <f t="shared" si="8"/>
        <v>172068</v>
      </c>
      <c r="L39" s="152">
        <f>F39+H39+J39</f>
        <v>3097</v>
      </c>
      <c r="M39" s="153" t="s">
        <v>624</v>
      </c>
    </row>
    <row r="40" spans="1:13" s="186" customFormat="1" ht="12.75" customHeight="1">
      <c r="A40" s="143" t="s">
        <v>415</v>
      </c>
      <c r="B40" s="143" t="s">
        <v>254</v>
      </c>
      <c r="C40" s="143" t="s">
        <v>597</v>
      </c>
      <c r="D40" s="143" t="s">
        <v>527</v>
      </c>
      <c r="E40" s="184">
        <v>0</v>
      </c>
      <c r="F40" s="184"/>
      <c r="G40" s="184"/>
      <c r="H40" s="184"/>
      <c r="I40" s="184">
        <f>+H34</f>
        <v>12549</v>
      </c>
      <c r="J40" s="184">
        <f>TRUNC(I40*C40%,0)</f>
        <v>125</v>
      </c>
      <c r="K40" s="184">
        <f>E40+G40+I40</f>
        <v>12549</v>
      </c>
      <c r="L40" s="184">
        <f>F40+H40+J40</f>
        <v>125</v>
      </c>
      <c r="M40" s="325" t="s">
        <v>624</v>
      </c>
    </row>
    <row r="41" spans="1:13" s="148" customFormat="1" ht="12.75" customHeight="1">
      <c r="A41" s="149"/>
      <c r="B41" s="149"/>
      <c r="C41" s="149"/>
      <c r="D41" s="149"/>
      <c r="E41" s="149"/>
      <c r="F41" s="149"/>
      <c r="G41" s="149"/>
      <c r="H41" s="149"/>
      <c r="I41" s="149"/>
      <c r="J41" s="149"/>
      <c r="K41" s="149"/>
      <c r="L41" s="149"/>
      <c r="M41" s="150"/>
    </row>
    <row r="42" spans="1:13" s="148" customFormat="1" ht="12.75" customHeight="1">
      <c r="A42" s="151" t="s">
        <v>96</v>
      </c>
      <c r="B42" s="151" t="s">
        <v>670</v>
      </c>
      <c r="C42" s="143" t="s">
        <v>597</v>
      </c>
      <c r="D42" s="151" t="s">
        <v>530</v>
      </c>
      <c r="E42" s="159"/>
      <c r="F42" s="220">
        <f>TRUNC(SUM(F43:F45),0)</f>
        <v>6804</v>
      </c>
      <c r="G42" s="159"/>
      <c r="H42" s="220">
        <f>TRUNC(SUM(H43:H45),0)</f>
        <v>10303</v>
      </c>
      <c r="I42" s="159"/>
      <c r="J42" s="220">
        <f>TRUNC(SUM(J43:J45),0)</f>
        <v>0</v>
      </c>
      <c r="K42" s="159"/>
      <c r="L42" s="152">
        <f>F42+H42+J42</f>
        <v>17107</v>
      </c>
      <c r="M42" s="185" t="s">
        <v>31</v>
      </c>
    </row>
    <row r="43" spans="1:13" s="148" customFormat="1" ht="12.75" customHeight="1">
      <c r="A43" s="151" t="s">
        <v>460</v>
      </c>
      <c r="B43" s="151" t="s">
        <v>310</v>
      </c>
      <c r="C43" s="143" t="s">
        <v>351</v>
      </c>
      <c r="D43" s="151" t="s">
        <v>530</v>
      </c>
      <c r="E43" s="152">
        <f>+자재조서!D41</f>
        <v>6480</v>
      </c>
      <c r="F43" s="152">
        <f>TRUNC(E43*C43,0)</f>
        <v>6804</v>
      </c>
      <c r="G43" s="152">
        <v>0</v>
      </c>
      <c r="H43" s="152"/>
      <c r="I43" s="152">
        <v>0</v>
      </c>
      <c r="J43" s="152"/>
      <c r="K43" s="152">
        <f>E43+G43+I43</f>
        <v>6480</v>
      </c>
      <c r="L43" s="152">
        <f>F43+H43+J43</f>
        <v>6804</v>
      </c>
      <c r="M43" s="153" t="s">
        <v>624</v>
      </c>
    </row>
    <row r="44" spans="1:13" s="148" customFormat="1" ht="12.75" customHeight="1">
      <c r="A44" s="151" t="s">
        <v>69</v>
      </c>
      <c r="B44" s="151" t="s">
        <v>624</v>
      </c>
      <c r="C44" s="143" t="s">
        <v>240</v>
      </c>
      <c r="D44" s="151" t="s">
        <v>604</v>
      </c>
      <c r="E44" s="152">
        <v>0</v>
      </c>
      <c r="F44" s="152"/>
      <c r="G44" s="152">
        <f>+노임!D33</f>
        <v>217012</v>
      </c>
      <c r="H44" s="152">
        <f>TRUNC(G44*C44,0)</f>
        <v>7378</v>
      </c>
      <c r="I44" s="152">
        <v>0</v>
      </c>
      <c r="J44" s="152"/>
      <c r="K44" s="152">
        <f>E44+G44+I44</f>
        <v>217012</v>
      </c>
      <c r="L44" s="152">
        <f>F44+H44+J44</f>
        <v>7378</v>
      </c>
      <c r="M44" s="153" t="s">
        <v>624</v>
      </c>
    </row>
    <row r="45" spans="1:13" s="148" customFormat="1" ht="12.75" customHeight="1">
      <c r="A45" s="151" t="s">
        <v>428</v>
      </c>
      <c r="B45" s="151" t="s">
        <v>624</v>
      </c>
      <c r="C45" s="143" t="s">
        <v>241</v>
      </c>
      <c r="D45" s="151" t="s">
        <v>604</v>
      </c>
      <c r="E45" s="152">
        <v>0</v>
      </c>
      <c r="F45" s="152"/>
      <c r="G45" s="152">
        <f>+노임!D5</f>
        <v>172068</v>
      </c>
      <c r="H45" s="152">
        <f>TRUNC(G45*C45,0)</f>
        <v>2925</v>
      </c>
      <c r="I45" s="152">
        <v>0</v>
      </c>
      <c r="J45" s="152"/>
      <c r="K45" s="152">
        <f>E45+G45+I45</f>
        <v>172068</v>
      </c>
      <c r="L45" s="152">
        <f>F45+H45+J45</f>
        <v>2925</v>
      </c>
      <c r="M45" s="153" t="s">
        <v>624</v>
      </c>
    </row>
    <row r="46" spans="1:13" s="148" customFormat="1" ht="12.75" customHeight="1">
      <c r="A46" s="149"/>
      <c r="B46" s="149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50"/>
    </row>
    <row r="47" spans="1:13" s="148" customFormat="1" ht="12.75" customHeight="1">
      <c r="A47" s="151" t="s">
        <v>102</v>
      </c>
      <c r="B47" s="151" t="s">
        <v>57</v>
      </c>
      <c r="C47" s="143" t="s">
        <v>597</v>
      </c>
      <c r="D47" s="151" t="s">
        <v>659</v>
      </c>
      <c r="E47" s="159"/>
      <c r="F47" s="220">
        <f>TRUNC(SUM(F48:F50),0)</f>
        <v>9013</v>
      </c>
      <c r="G47" s="159"/>
      <c r="H47" s="220">
        <f>TRUNC(SUM(H48:H50),0)</f>
        <v>25462</v>
      </c>
      <c r="I47" s="159"/>
      <c r="J47" s="220">
        <f>TRUNC(SUM(J48:J50),0)</f>
        <v>800</v>
      </c>
      <c r="K47" s="159"/>
      <c r="L47" s="152">
        <f>F47+H47+J47</f>
        <v>35275</v>
      </c>
      <c r="M47" s="153" t="s">
        <v>624</v>
      </c>
    </row>
    <row r="48" spans="1:13" s="148" customFormat="1" ht="12.75" customHeight="1">
      <c r="A48" s="151" t="s">
        <v>400</v>
      </c>
      <c r="B48" s="151" t="s">
        <v>236</v>
      </c>
      <c r="C48" s="187">
        <f>산출근거!E24</f>
        <v>0.4</v>
      </c>
      <c r="D48" s="91" t="s">
        <v>702</v>
      </c>
      <c r="E48" s="152">
        <f>+일위대가목록!E3</f>
        <v>485</v>
      </c>
      <c r="F48" s="152">
        <f>TRUNC(E48*C48,0)</f>
        <v>194</v>
      </c>
      <c r="G48" s="184">
        <f>+일위대가목록!F3</f>
        <v>9355</v>
      </c>
      <c r="H48" s="152">
        <f>TRUNC(G48*C48,1)</f>
        <v>3742</v>
      </c>
      <c r="I48" s="152">
        <f>+일위대가목록!G3</f>
        <v>722</v>
      </c>
      <c r="J48" s="184">
        <f>TRUNC(I48*C48,0)</f>
        <v>288</v>
      </c>
      <c r="K48" s="152">
        <f>E48+G48+I48</f>
        <v>10562</v>
      </c>
      <c r="L48" s="152">
        <f>F48+H48+J48</f>
        <v>4224</v>
      </c>
      <c r="M48" s="153" t="s">
        <v>385</v>
      </c>
    </row>
    <row r="49" spans="1:13" s="148" customFormat="1" ht="12.75" customHeight="1">
      <c r="A49" s="151" t="s">
        <v>13</v>
      </c>
      <c r="B49" s="151" t="s">
        <v>295</v>
      </c>
      <c r="C49" s="187">
        <f>C48</f>
        <v>0.4</v>
      </c>
      <c r="D49" s="91" t="s">
        <v>702</v>
      </c>
      <c r="E49" s="152">
        <f>+일위대가목록!E5</f>
        <v>1381</v>
      </c>
      <c r="F49" s="152">
        <f>TRUNC(E49*C49,0)</f>
        <v>552</v>
      </c>
      <c r="G49" s="184">
        <f>+일위대가목록!F5</f>
        <v>10457</v>
      </c>
      <c r="H49" s="152">
        <f>TRUNC(G49*C49,1)</f>
        <v>4182.8</v>
      </c>
      <c r="I49" s="152">
        <f>+일위대가목록!G5</f>
        <v>1282</v>
      </c>
      <c r="J49" s="184">
        <f>TRUNC(I49*C49,0)</f>
        <v>512</v>
      </c>
      <c r="K49" s="152">
        <f>E49+G49+I49</f>
        <v>13120</v>
      </c>
      <c r="L49" s="152">
        <f>F49+H49+J49</f>
        <v>5246.8</v>
      </c>
      <c r="M49" s="153" t="s">
        <v>407</v>
      </c>
    </row>
    <row r="50" spans="1:13" s="148" customFormat="1" ht="12.75" customHeight="1">
      <c r="A50" s="151" t="s">
        <v>202</v>
      </c>
      <c r="B50" s="151" t="s">
        <v>542</v>
      </c>
      <c r="C50" s="151" t="s">
        <v>597</v>
      </c>
      <c r="D50" s="151" t="s">
        <v>659</v>
      </c>
      <c r="E50" s="152">
        <f>+일위대가목록!E9</f>
        <v>8267</v>
      </c>
      <c r="F50" s="152">
        <f>TRUNC(E50*C50,0)</f>
        <v>8267</v>
      </c>
      <c r="G50" s="184">
        <f>+일위대가목록!F9</f>
        <v>17538</v>
      </c>
      <c r="H50" s="152">
        <f>TRUNC(G50*C50,1)</f>
        <v>17538</v>
      </c>
      <c r="I50" s="152">
        <f>+일위대가목록!G9</f>
        <v>0</v>
      </c>
      <c r="J50" s="184">
        <f>TRUNC(I50*C50,0)</f>
        <v>0</v>
      </c>
      <c r="K50" s="152">
        <f>E50+G50+I50</f>
        <v>25805</v>
      </c>
      <c r="L50" s="152">
        <f>F50+H50+J50</f>
        <v>25805</v>
      </c>
      <c r="M50" s="153" t="s">
        <v>10</v>
      </c>
    </row>
    <row r="51" spans="1:13" s="148" customFormat="1" ht="12.75" customHeight="1">
      <c r="A51" s="149"/>
      <c r="B51" s="149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50"/>
    </row>
    <row r="52" spans="1:13" s="148" customFormat="1" ht="12.75" customHeight="1">
      <c r="A52" s="151" t="s">
        <v>103</v>
      </c>
      <c r="B52" s="151" t="s">
        <v>172</v>
      </c>
      <c r="C52" s="143" t="s">
        <v>597</v>
      </c>
      <c r="D52" s="151" t="s">
        <v>659</v>
      </c>
      <c r="E52" s="159"/>
      <c r="F52" s="220">
        <f>TRUNC(SUM(F53:F54),0)</f>
        <v>8315</v>
      </c>
      <c r="G52" s="159"/>
      <c r="H52" s="220">
        <f>TRUNC(SUM(H53:H54),0)</f>
        <v>22852</v>
      </c>
      <c r="I52" s="159"/>
      <c r="J52" s="220">
        <f>TRUNC(SUM(J53:J54),0)</f>
        <v>0</v>
      </c>
      <c r="K52" s="159"/>
      <c r="L52" s="152">
        <f>F52+H52+J52</f>
        <v>31167</v>
      </c>
      <c r="M52" s="153" t="s">
        <v>624</v>
      </c>
    </row>
    <row r="53" spans="1:13" s="148" customFormat="1" ht="12.75" customHeight="1">
      <c r="A53" s="151" t="s">
        <v>32</v>
      </c>
      <c r="B53" s="151" t="s">
        <v>670</v>
      </c>
      <c r="C53" s="151" t="s">
        <v>597</v>
      </c>
      <c r="D53" s="151" t="s">
        <v>659</v>
      </c>
      <c r="E53" s="152">
        <f>+일위대가목록!E10</f>
        <v>1511</v>
      </c>
      <c r="F53" s="152">
        <f>TRUNC(E53*C53,0)</f>
        <v>1511</v>
      </c>
      <c r="G53" s="184">
        <f>+일위대가목록!F10</f>
        <v>12549</v>
      </c>
      <c r="H53" s="152">
        <f>TRUNC(G53*C53,1)</f>
        <v>12549</v>
      </c>
      <c r="I53" s="152">
        <f>+일위대가목록!G10</f>
        <v>0</v>
      </c>
      <c r="J53" s="184">
        <f>TRUNC(I53*C53,0)</f>
        <v>0</v>
      </c>
      <c r="K53" s="152">
        <f>E53+G53+I53</f>
        <v>14060</v>
      </c>
      <c r="L53" s="152">
        <f>F53+H53+J53</f>
        <v>14060</v>
      </c>
      <c r="M53" s="153" t="s">
        <v>120</v>
      </c>
    </row>
    <row r="54" spans="1:13" s="148" customFormat="1" ht="12.75" customHeight="1">
      <c r="A54" s="151" t="s">
        <v>340</v>
      </c>
      <c r="B54" s="151" t="s">
        <v>28</v>
      </c>
      <c r="C54" s="151" t="s">
        <v>597</v>
      </c>
      <c r="D54" s="151" t="s">
        <v>659</v>
      </c>
      <c r="E54" s="152">
        <f>+일위대가목록!E11</f>
        <v>6804</v>
      </c>
      <c r="F54" s="152">
        <f>TRUNC(E54*C54,0)</f>
        <v>6804</v>
      </c>
      <c r="G54" s="184">
        <f>+일위대가목록!F11</f>
        <v>10303</v>
      </c>
      <c r="H54" s="152">
        <f>TRUNC(G54*C54,1)</f>
        <v>10303</v>
      </c>
      <c r="I54" s="152">
        <f>+일위대가목록!G11</f>
        <v>0</v>
      </c>
      <c r="J54" s="184">
        <f>TRUNC(I54*C54,0)</f>
        <v>0</v>
      </c>
      <c r="K54" s="152">
        <f>E54+G54+I54</f>
        <v>17107</v>
      </c>
      <c r="L54" s="152">
        <f>F54+H54+J54</f>
        <v>17107</v>
      </c>
      <c r="M54" s="153" t="s">
        <v>118</v>
      </c>
    </row>
    <row r="55" spans="1:13" s="148" customFormat="1" ht="12.75" customHeight="1">
      <c r="A55" s="323"/>
      <c r="B55" s="323"/>
      <c r="C55" s="323"/>
      <c r="D55" s="323"/>
      <c r="E55" s="323"/>
      <c r="F55" s="323"/>
      <c r="G55" s="323"/>
      <c r="H55" s="323"/>
      <c r="I55" s="323"/>
      <c r="J55" s="323"/>
      <c r="K55" s="323"/>
      <c r="L55" s="323"/>
      <c r="M55" s="324"/>
    </row>
    <row r="56" spans="1:13" s="148" customFormat="1" ht="12.75" customHeight="1">
      <c r="A56" s="151" t="s">
        <v>218</v>
      </c>
      <c r="B56" s="151"/>
      <c r="C56" s="151" t="s">
        <v>597</v>
      </c>
      <c r="D56" s="151" t="s">
        <v>549</v>
      </c>
      <c r="E56" s="159"/>
      <c r="F56" s="152">
        <f>TRUNC(SUM(F57:F62),0)</f>
        <v>37746</v>
      </c>
      <c r="G56" s="159"/>
      <c r="H56" s="152">
        <f>TRUNC(SUM(H57:H62),0)</f>
        <v>110643</v>
      </c>
      <c r="I56" s="159"/>
      <c r="J56" s="152">
        <f>TRUNC(SUM(J57:J62),0)</f>
        <v>978</v>
      </c>
      <c r="K56" s="159"/>
      <c r="L56" s="152">
        <f>F56+H56+J56</f>
        <v>149367</v>
      </c>
      <c r="M56" s="326"/>
    </row>
    <row r="57" spans="1:13" s="148" customFormat="1" ht="12.75" customHeight="1">
      <c r="A57" s="151" t="s">
        <v>400</v>
      </c>
      <c r="B57" s="151" t="s">
        <v>236</v>
      </c>
      <c r="C57" s="159">
        <f>산출근거!E6</f>
        <v>0.45</v>
      </c>
      <c r="D57" s="151" t="s">
        <v>702</v>
      </c>
      <c r="E57" s="152">
        <f>일위대가목록!E3</f>
        <v>485</v>
      </c>
      <c r="F57" s="152">
        <f>TRUNC(E57*C57,0)</f>
        <v>218</v>
      </c>
      <c r="G57" s="152">
        <f>일위대가목록!F3</f>
        <v>9355</v>
      </c>
      <c r="H57" s="152">
        <f>TRUNC(G57*C57,1)</f>
        <v>4209.7</v>
      </c>
      <c r="I57" s="152">
        <f>일위대가목록!G3</f>
        <v>722</v>
      </c>
      <c r="J57" s="152">
        <f t="shared" ref="J57:J62" si="10">TRUNC(I57*C57,0)</f>
        <v>324</v>
      </c>
      <c r="K57" s="152">
        <f t="shared" ref="K57:L62" si="11">E57+G57+I57</f>
        <v>10562</v>
      </c>
      <c r="L57" s="152">
        <f t="shared" si="11"/>
        <v>4751.7</v>
      </c>
      <c r="M57" s="153" t="s">
        <v>385</v>
      </c>
    </row>
    <row r="58" spans="1:13" s="148" customFormat="1" ht="12.75" customHeight="1">
      <c r="A58" s="151" t="s">
        <v>298</v>
      </c>
      <c r="B58" s="151" t="s">
        <v>236</v>
      </c>
      <c r="C58" s="159">
        <f>산출근거!E7</f>
        <v>0.28999999999999998</v>
      </c>
      <c r="D58" s="151" t="s">
        <v>702</v>
      </c>
      <c r="E58" s="152">
        <f>일위대가목록!E4</f>
        <v>2561.63</v>
      </c>
      <c r="F58" s="152">
        <f t="shared" ref="F58:F59" si="12">TRUNC(E58*C58,0)</f>
        <v>742</v>
      </c>
      <c r="G58" s="152">
        <f>일위대가목록!F4</f>
        <v>3845.7400000000002</v>
      </c>
      <c r="H58" s="152">
        <f t="shared" ref="H58:H59" si="13">TRUNC(G58*C58,1)</f>
        <v>1115.2</v>
      </c>
      <c r="I58" s="152">
        <f>일위대가목록!G4</f>
        <v>602.12</v>
      </c>
      <c r="J58" s="152">
        <f t="shared" si="10"/>
        <v>174</v>
      </c>
      <c r="K58" s="152">
        <f t="shared" si="11"/>
        <v>7009.4900000000007</v>
      </c>
      <c r="L58" s="152">
        <f t="shared" si="11"/>
        <v>2031.2</v>
      </c>
      <c r="M58" s="153" t="s">
        <v>410</v>
      </c>
    </row>
    <row r="59" spans="1:13" s="148" customFormat="1" ht="12.75" customHeight="1">
      <c r="A59" s="151" t="s">
        <v>13</v>
      </c>
      <c r="B59" s="151" t="s">
        <v>295</v>
      </c>
      <c r="C59" s="159">
        <f>산출근거!E8</f>
        <v>0.16000000000000003</v>
      </c>
      <c r="D59" s="151" t="s">
        <v>702</v>
      </c>
      <c r="E59" s="152">
        <f>일위대가목록!E5</f>
        <v>1381</v>
      </c>
      <c r="F59" s="152">
        <f t="shared" si="12"/>
        <v>220</v>
      </c>
      <c r="G59" s="152">
        <f>일위대가목록!F5</f>
        <v>10457</v>
      </c>
      <c r="H59" s="152">
        <f t="shared" si="13"/>
        <v>1673.1</v>
      </c>
      <c r="I59" s="152">
        <f>일위대가목록!G5</f>
        <v>1282</v>
      </c>
      <c r="J59" s="152">
        <f t="shared" si="10"/>
        <v>205</v>
      </c>
      <c r="K59" s="152">
        <f t="shared" si="11"/>
        <v>13120</v>
      </c>
      <c r="L59" s="152">
        <f t="shared" si="11"/>
        <v>2098.1</v>
      </c>
      <c r="M59" s="153" t="s">
        <v>407</v>
      </c>
    </row>
    <row r="60" spans="1:13" s="148" customFormat="1" ht="12.75" customHeight="1">
      <c r="A60" s="151" t="s">
        <v>131</v>
      </c>
      <c r="B60" s="151" t="s">
        <v>620</v>
      </c>
      <c r="C60" s="159">
        <f>산출근거!E9</f>
        <v>0.2</v>
      </c>
      <c r="D60" s="151" t="s">
        <v>702</v>
      </c>
      <c r="E60" s="152">
        <f>일위대가목록!E6</f>
        <v>105404</v>
      </c>
      <c r="F60" s="152">
        <f>TRUNC(E60*C60,0)</f>
        <v>21080</v>
      </c>
      <c r="G60" s="152">
        <f>일위대가목록!F6</f>
        <v>373604</v>
      </c>
      <c r="H60" s="152">
        <f>TRUNC(G60*C60,1)</f>
        <v>74720.800000000003</v>
      </c>
      <c r="I60" s="152">
        <f>일위대가목록!G6</f>
        <v>0</v>
      </c>
      <c r="J60" s="152">
        <f>TRUNC(I60*C60,0)</f>
        <v>0</v>
      </c>
      <c r="K60" s="152">
        <f t="shared" si="11"/>
        <v>479008</v>
      </c>
      <c r="L60" s="152">
        <f t="shared" si="11"/>
        <v>95800.8</v>
      </c>
      <c r="M60" s="153" t="s">
        <v>53</v>
      </c>
    </row>
    <row r="61" spans="1:13" s="148" customFormat="1" ht="12.75" customHeight="1">
      <c r="A61" s="151" t="s">
        <v>50</v>
      </c>
      <c r="B61" s="151"/>
      <c r="C61" s="159">
        <f>산출근거!E10</f>
        <v>1</v>
      </c>
      <c r="D61" s="151" t="s">
        <v>595</v>
      </c>
      <c r="E61" s="152">
        <f>일위대가목록!E7</f>
        <v>4086</v>
      </c>
      <c r="F61" s="152">
        <f>TRUNC(E61*C61,0)</f>
        <v>4086</v>
      </c>
      <c r="G61" s="152">
        <f>일위대가목록!F7</f>
        <v>1356</v>
      </c>
      <c r="H61" s="152">
        <f>TRUNC(G61*C61,1)</f>
        <v>1356</v>
      </c>
      <c r="I61" s="152">
        <f>일위대가목록!G7</f>
        <v>0</v>
      </c>
      <c r="J61" s="152">
        <f>TRUNC(I61*C61,0)</f>
        <v>0</v>
      </c>
      <c r="K61" s="152">
        <f>E61+G61+I61</f>
        <v>5442</v>
      </c>
      <c r="L61" s="152">
        <f>F61+H61+J61</f>
        <v>5442</v>
      </c>
      <c r="M61" s="153" t="s">
        <v>52</v>
      </c>
    </row>
    <row r="62" spans="1:13" s="148" customFormat="1" ht="12.75" customHeight="1">
      <c r="A62" s="151" t="s">
        <v>81</v>
      </c>
      <c r="B62" s="151" t="s">
        <v>675</v>
      </c>
      <c r="C62" s="159">
        <f>산출근거!E11</f>
        <v>0.8</v>
      </c>
      <c r="D62" s="151" t="s">
        <v>595</v>
      </c>
      <c r="E62" s="152">
        <f>일위대가목록!E8</f>
        <v>14250</v>
      </c>
      <c r="F62" s="152">
        <f>TRUNC(E62*C62,0)</f>
        <v>11400</v>
      </c>
      <c r="G62" s="152">
        <f>일위대가목록!F8</f>
        <v>34461</v>
      </c>
      <c r="H62" s="152">
        <f>TRUNC(G62*C62,1)</f>
        <v>27568.799999999999</v>
      </c>
      <c r="I62" s="152">
        <f>일위대가목록!G8</f>
        <v>344</v>
      </c>
      <c r="J62" s="152">
        <f t="shared" si="10"/>
        <v>275</v>
      </c>
      <c r="K62" s="152">
        <f t="shared" si="11"/>
        <v>49055</v>
      </c>
      <c r="L62" s="152">
        <f t="shared" si="11"/>
        <v>39243.800000000003</v>
      </c>
      <c r="M62" s="153" t="s">
        <v>42</v>
      </c>
    </row>
    <row r="63" spans="1:13" s="186" customFormat="1" ht="12.75" customHeight="1">
      <c r="A63" s="349"/>
      <c r="B63" s="349"/>
      <c r="C63" s="349"/>
      <c r="D63" s="349"/>
      <c r="E63" s="353"/>
      <c r="F63" s="353"/>
      <c r="G63" s="353"/>
      <c r="H63" s="353"/>
      <c r="I63" s="353"/>
      <c r="J63" s="353"/>
      <c r="K63" s="353"/>
      <c r="L63" s="353"/>
      <c r="M63" s="185"/>
    </row>
    <row r="64" spans="1:13" s="186" customFormat="1" ht="12.75" customHeight="1">
      <c r="A64" s="151" t="s">
        <v>225</v>
      </c>
      <c r="B64" s="349"/>
      <c r="C64" s="349" t="s">
        <v>597</v>
      </c>
      <c r="D64" s="349" t="s">
        <v>549</v>
      </c>
      <c r="E64" s="152"/>
      <c r="F64" s="152">
        <f>TRUNC(SUM(F65:F68),0)</f>
        <v>1200000</v>
      </c>
      <c r="G64" s="152"/>
      <c r="H64" s="152">
        <f>TRUNC(SUM(H65:H68),0)</f>
        <v>71245</v>
      </c>
      <c r="I64" s="353"/>
      <c r="J64" s="152">
        <f>TRUNC(SUM(J65:J68),0)</f>
        <v>1424</v>
      </c>
      <c r="K64" s="339"/>
      <c r="L64" s="152">
        <f>F64+H64+J64</f>
        <v>1272669</v>
      </c>
      <c r="M64" s="153" t="s">
        <v>97</v>
      </c>
    </row>
    <row r="65" spans="1:13" s="186" customFormat="1" ht="12.75" customHeight="1">
      <c r="A65" s="151" t="s">
        <v>98</v>
      </c>
      <c r="B65" s="349"/>
      <c r="C65" s="349" t="s">
        <v>597</v>
      </c>
      <c r="D65" s="349" t="s">
        <v>549</v>
      </c>
      <c r="E65" s="152">
        <f>자재조서!D60</f>
        <v>1200000</v>
      </c>
      <c r="F65" s="152">
        <f>TRUNC(E65*C65,0)</f>
        <v>1200000</v>
      </c>
      <c r="G65" s="152"/>
      <c r="H65" s="152"/>
      <c r="I65" s="353"/>
      <c r="J65" s="353"/>
      <c r="K65" s="339">
        <f t="shared" ref="K65:K68" si="14">E65+G65+I65</f>
        <v>1200000</v>
      </c>
      <c r="L65" s="339">
        <f t="shared" ref="L65:L68" si="15">F65+H65+J65</f>
        <v>1200000</v>
      </c>
      <c r="M65" s="153"/>
    </row>
    <row r="66" spans="1:13" s="186" customFormat="1" ht="12.75" customHeight="1">
      <c r="A66" s="151" t="s">
        <v>251</v>
      </c>
      <c r="B66" s="349"/>
      <c r="C66" s="349" t="s">
        <v>268</v>
      </c>
      <c r="D66" s="349" t="s">
        <v>604</v>
      </c>
      <c r="E66" s="152"/>
      <c r="F66" s="152"/>
      <c r="G66" s="152">
        <f>노임!D32</f>
        <v>218908</v>
      </c>
      <c r="H66" s="339">
        <f>TRUNC(G66*C66,0)</f>
        <v>54727</v>
      </c>
      <c r="I66" s="353"/>
      <c r="J66" s="353"/>
      <c r="K66" s="339">
        <f t="shared" si="14"/>
        <v>218908</v>
      </c>
      <c r="L66" s="339">
        <f t="shared" si="15"/>
        <v>54727</v>
      </c>
      <c r="M66" s="153"/>
    </row>
    <row r="67" spans="1:13" s="186" customFormat="1" ht="12.75" customHeight="1">
      <c r="A67" s="151" t="s">
        <v>428</v>
      </c>
      <c r="B67" s="349"/>
      <c r="C67" s="349" t="s">
        <v>265</v>
      </c>
      <c r="D67" s="349" t="s">
        <v>604</v>
      </c>
      <c r="E67" s="152"/>
      <c r="F67" s="152"/>
      <c r="G67" s="152">
        <f>노임!D5</f>
        <v>172068</v>
      </c>
      <c r="H67" s="339">
        <f>TRUNC(G67*C67,0)</f>
        <v>16518</v>
      </c>
      <c r="I67" s="353"/>
      <c r="J67" s="353"/>
      <c r="K67" s="339">
        <f t="shared" si="14"/>
        <v>172068</v>
      </c>
      <c r="L67" s="339">
        <f t="shared" si="15"/>
        <v>16518</v>
      </c>
      <c r="M67" s="153"/>
    </row>
    <row r="68" spans="1:13" s="186" customFormat="1" ht="12.75" customHeight="1">
      <c r="A68" s="349" t="s">
        <v>415</v>
      </c>
      <c r="B68" s="349" t="s">
        <v>387</v>
      </c>
      <c r="C68" s="349" t="s">
        <v>634</v>
      </c>
      <c r="D68" s="349" t="s">
        <v>527</v>
      </c>
      <c r="E68" s="152"/>
      <c r="F68" s="152"/>
      <c r="G68" s="152"/>
      <c r="H68" s="152"/>
      <c r="I68" s="353">
        <f>+H64</f>
        <v>71245</v>
      </c>
      <c r="J68" s="353">
        <f>TRUNC(I68*C68%,0)</f>
        <v>1424</v>
      </c>
      <c r="K68" s="339">
        <f t="shared" si="14"/>
        <v>71245</v>
      </c>
      <c r="L68" s="339">
        <f t="shared" si="15"/>
        <v>1424</v>
      </c>
      <c r="M68" s="153"/>
    </row>
    <row r="69" spans="1:13" s="148" customFormat="1" ht="12.75" customHeight="1">
      <c r="A69" s="143"/>
      <c r="B69" s="334"/>
      <c r="C69" s="334"/>
      <c r="D69" s="334"/>
      <c r="E69" s="184"/>
      <c r="F69" s="184"/>
      <c r="G69" s="184"/>
      <c r="H69" s="184"/>
      <c r="I69" s="184"/>
      <c r="J69" s="184"/>
      <c r="K69" s="184"/>
      <c r="L69" s="184"/>
      <c r="M69" s="185"/>
    </row>
    <row r="70" spans="1:13" s="148" customFormat="1" ht="12.75" customHeight="1">
      <c r="A70" s="151" t="s">
        <v>219</v>
      </c>
      <c r="B70" s="151" t="s">
        <v>146</v>
      </c>
      <c r="C70" s="143" t="s">
        <v>597</v>
      </c>
      <c r="D70" s="151" t="s">
        <v>530</v>
      </c>
      <c r="E70" s="159"/>
      <c r="F70" s="152">
        <f>TRUNC(SUM(F71:F76),0)</f>
        <v>23904</v>
      </c>
      <c r="G70" s="159"/>
      <c r="H70" s="152">
        <f>TRUNC(SUM(H71:H76),0)</f>
        <v>36056</v>
      </c>
      <c r="I70" s="159"/>
      <c r="J70" s="152">
        <f>TRUNC(SUM(J71:J76),0)</f>
        <v>1743</v>
      </c>
      <c r="K70" s="159"/>
      <c r="L70" s="152">
        <f t="shared" ref="L70:L73" si="16">F70+H70+J70</f>
        <v>61703</v>
      </c>
      <c r="M70" s="185"/>
    </row>
    <row r="71" spans="1:13" s="148" customFormat="1" ht="12.75" customHeight="1">
      <c r="A71" s="151" t="s">
        <v>400</v>
      </c>
      <c r="B71" s="151" t="s">
        <v>236</v>
      </c>
      <c r="C71" s="187">
        <f>산출근거!E28</f>
        <v>0.1</v>
      </c>
      <c r="D71" s="151" t="s">
        <v>702</v>
      </c>
      <c r="E71" s="152">
        <f>일위대가목록!E3</f>
        <v>485</v>
      </c>
      <c r="F71" s="152">
        <f>TRUNC(E71*C71,0)</f>
        <v>48</v>
      </c>
      <c r="G71" s="184">
        <f>일위대가목록!F3</f>
        <v>9355</v>
      </c>
      <c r="H71" s="152">
        <f>TRUNC(G71*C71,1)</f>
        <v>935.5</v>
      </c>
      <c r="I71" s="152">
        <f>일위대가목록!G3</f>
        <v>722</v>
      </c>
      <c r="J71" s="184">
        <f t="shared" ref="J71:J73" si="17">TRUNC(I71*C71,0)</f>
        <v>72</v>
      </c>
      <c r="K71" s="152">
        <f t="shared" ref="K71:K72" si="18">E71+G71+I71</f>
        <v>10562</v>
      </c>
      <c r="L71" s="152">
        <f t="shared" si="16"/>
        <v>1055.5</v>
      </c>
      <c r="M71" s="153" t="s">
        <v>385</v>
      </c>
    </row>
    <row r="72" spans="1:13" s="148" customFormat="1" ht="12.75" customHeight="1">
      <c r="A72" s="151" t="s">
        <v>298</v>
      </c>
      <c r="B72" s="151" t="s">
        <v>236</v>
      </c>
      <c r="C72" s="187">
        <f>산출근거!E29</f>
        <v>0.05</v>
      </c>
      <c r="D72" s="151" t="s">
        <v>702</v>
      </c>
      <c r="E72" s="152">
        <f>일위대가목록!E4</f>
        <v>2561.63</v>
      </c>
      <c r="F72" s="152">
        <f>TRUNC(E72*C72,0)</f>
        <v>128</v>
      </c>
      <c r="G72" s="184">
        <f>일위대가목록!F4</f>
        <v>3845.7400000000002</v>
      </c>
      <c r="H72" s="152">
        <f>TRUNC(G72*C72,1)</f>
        <v>192.2</v>
      </c>
      <c r="I72" s="152">
        <f>일위대가목록!G4</f>
        <v>602.12</v>
      </c>
      <c r="J72" s="184">
        <f t="shared" si="17"/>
        <v>30</v>
      </c>
      <c r="K72" s="152">
        <f t="shared" si="18"/>
        <v>7009.4900000000007</v>
      </c>
      <c r="L72" s="152">
        <f t="shared" si="16"/>
        <v>350.2</v>
      </c>
      <c r="M72" s="153" t="s">
        <v>410</v>
      </c>
    </row>
    <row r="73" spans="1:13" s="148" customFormat="1" ht="12.75" customHeight="1">
      <c r="A73" s="151" t="s">
        <v>259</v>
      </c>
      <c r="B73" s="151" t="s">
        <v>236</v>
      </c>
      <c r="C73" s="187">
        <f>산출근거!E30</f>
        <v>0.05</v>
      </c>
      <c r="D73" s="151" t="s">
        <v>702</v>
      </c>
      <c r="E73" s="152">
        <f>일위대가목록!E5</f>
        <v>1381</v>
      </c>
      <c r="F73" s="152">
        <f>TRUNC(E73*C73,0)</f>
        <v>69</v>
      </c>
      <c r="G73" s="184">
        <f>일위대가목록!F5</f>
        <v>10457</v>
      </c>
      <c r="H73" s="152">
        <f>TRUNC(G73*C73,1)</f>
        <v>522.79999999999995</v>
      </c>
      <c r="I73" s="152">
        <f>일위대가목록!G5</f>
        <v>1282</v>
      </c>
      <c r="J73" s="184">
        <f t="shared" si="17"/>
        <v>64</v>
      </c>
      <c r="K73" s="152">
        <f>E73+G73+I73</f>
        <v>13120</v>
      </c>
      <c r="L73" s="152">
        <f t="shared" si="16"/>
        <v>655.8</v>
      </c>
      <c r="M73" s="153" t="s">
        <v>407</v>
      </c>
    </row>
    <row r="74" spans="1:13" s="148" customFormat="1" ht="12.75" customHeight="1">
      <c r="A74" s="143" t="s">
        <v>131</v>
      </c>
      <c r="B74" s="143" t="s">
        <v>257</v>
      </c>
      <c r="C74" s="187">
        <f>산출근거!E31</f>
        <v>0.04</v>
      </c>
      <c r="D74" s="151" t="s">
        <v>702</v>
      </c>
      <c r="E74" s="152">
        <f>일위대가목록!E6</f>
        <v>105404</v>
      </c>
      <c r="F74" s="152">
        <f t="shared" ref="F74:F76" si="19">TRUNC(E74*C74,0)</f>
        <v>4216</v>
      </c>
      <c r="G74" s="184">
        <f>일위대가목록!F6</f>
        <v>373604</v>
      </c>
      <c r="H74" s="152">
        <f t="shared" ref="H74:H76" si="20">TRUNC(G74*C74,1)</f>
        <v>14944.1</v>
      </c>
      <c r="I74" s="152">
        <f>일위대가목록!G6</f>
        <v>0</v>
      </c>
      <c r="J74" s="184">
        <f t="shared" ref="J74:J76" si="21">TRUNC(I74*C74,0)</f>
        <v>0</v>
      </c>
      <c r="K74" s="152">
        <f>E74+G74+I74</f>
        <v>479008</v>
      </c>
      <c r="L74" s="152">
        <f>F74+H74+J74</f>
        <v>19160.099999999999</v>
      </c>
      <c r="M74" s="153" t="s">
        <v>53</v>
      </c>
    </row>
    <row r="75" spans="1:13" s="148" customFormat="1" ht="12.75" customHeight="1">
      <c r="A75" s="151" t="s">
        <v>81</v>
      </c>
      <c r="B75" s="151" t="s">
        <v>675</v>
      </c>
      <c r="C75" s="187">
        <f>산출근거!E32</f>
        <v>0.3</v>
      </c>
      <c r="D75" s="151" t="s">
        <v>595</v>
      </c>
      <c r="E75" s="152">
        <f>일위대가목록!E8</f>
        <v>14250</v>
      </c>
      <c r="F75" s="152">
        <f t="shared" si="19"/>
        <v>4275</v>
      </c>
      <c r="G75" s="184">
        <f>일위대가목록!F8</f>
        <v>34461</v>
      </c>
      <c r="H75" s="152">
        <f t="shared" si="20"/>
        <v>10338.299999999999</v>
      </c>
      <c r="I75" s="152">
        <f>일위대가목록!G8</f>
        <v>344</v>
      </c>
      <c r="J75" s="184">
        <f t="shared" si="21"/>
        <v>103</v>
      </c>
      <c r="K75" s="152">
        <f t="shared" ref="K75:L76" si="22">E75+G75+I75</f>
        <v>49055</v>
      </c>
      <c r="L75" s="152">
        <f t="shared" si="22"/>
        <v>14716.3</v>
      </c>
      <c r="M75" s="153" t="s">
        <v>42</v>
      </c>
    </row>
    <row r="76" spans="1:13" s="148" customFormat="1" ht="12.75" customHeight="1">
      <c r="A76" s="151" t="s">
        <v>127</v>
      </c>
      <c r="B76" s="151" t="s">
        <v>500</v>
      </c>
      <c r="C76" s="187">
        <f>산출근거!E33</f>
        <v>1</v>
      </c>
      <c r="D76" s="151" t="s">
        <v>530</v>
      </c>
      <c r="E76" s="152">
        <f>일위대가목록!E17</f>
        <v>15168</v>
      </c>
      <c r="F76" s="152">
        <f t="shared" si="19"/>
        <v>15168</v>
      </c>
      <c r="G76" s="184">
        <f>일위대가목록!F17</f>
        <v>9124</v>
      </c>
      <c r="H76" s="152">
        <f t="shared" si="20"/>
        <v>9124</v>
      </c>
      <c r="I76" s="152">
        <f>일위대가목록!G17</f>
        <v>1474</v>
      </c>
      <c r="J76" s="184">
        <f t="shared" si="21"/>
        <v>1474</v>
      </c>
      <c r="K76" s="152">
        <f t="shared" si="22"/>
        <v>25766</v>
      </c>
      <c r="L76" s="152">
        <f t="shared" si="22"/>
        <v>25766</v>
      </c>
      <c r="M76" s="153" t="s">
        <v>58</v>
      </c>
    </row>
    <row r="77" spans="1:13" s="148" customFormat="1" ht="12.75" customHeight="1">
      <c r="A77" s="149"/>
      <c r="B77" s="149"/>
      <c r="C77" s="149"/>
      <c r="D77" s="149"/>
      <c r="E77" s="149"/>
      <c r="F77" s="149"/>
      <c r="G77" s="149"/>
      <c r="H77" s="149"/>
      <c r="I77" s="149"/>
      <c r="J77" s="149"/>
      <c r="K77" s="149"/>
      <c r="L77" s="149"/>
      <c r="M77" s="285"/>
    </row>
    <row r="78" spans="1:13" s="148" customFormat="1" ht="12.75" customHeight="1">
      <c r="A78" s="151" t="s">
        <v>212</v>
      </c>
      <c r="B78" s="151" t="s">
        <v>500</v>
      </c>
      <c r="C78" s="143" t="s">
        <v>597</v>
      </c>
      <c r="D78" s="151" t="s">
        <v>530</v>
      </c>
      <c r="E78" s="159"/>
      <c r="F78" s="152">
        <f>TRUNC(SUM(F79:F83),0)</f>
        <v>15168</v>
      </c>
      <c r="G78" s="159"/>
      <c r="H78" s="152">
        <f>TRUNC(SUM(H79:H83),0)</f>
        <v>9124</v>
      </c>
      <c r="I78" s="159"/>
      <c r="J78" s="152">
        <f>TRUNC(SUM(J79:J83),0)</f>
        <v>1474</v>
      </c>
      <c r="K78" s="159"/>
      <c r="L78" s="152">
        <f>F78+H78+J78</f>
        <v>25766</v>
      </c>
      <c r="M78" s="185" t="s">
        <v>130</v>
      </c>
    </row>
    <row r="79" spans="1:13" s="148" customFormat="1" ht="12.75" customHeight="1">
      <c r="A79" s="151" t="s">
        <v>129</v>
      </c>
      <c r="B79" s="151" t="s">
        <v>146</v>
      </c>
      <c r="C79" s="143" t="s">
        <v>356</v>
      </c>
      <c r="D79" s="151" t="s">
        <v>530</v>
      </c>
      <c r="E79" s="152">
        <f>자재조서!D53</f>
        <v>13700</v>
      </c>
      <c r="F79" s="152">
        <f>TRUNC(E79*C79,0)</f>
        <v>14111</v>
      </c>
      <c r="G79" s="152">
        <v>0</v>
      </c>
      <c r="H79" s="152"/>
      <c r="I79" s="152">
        <v>0</v>
      </c>
      <c r="J79" s="152"/>
      <c r="K79" s="152">
        <f>E79+G79+I79</f>
        <v>13700</v>
      </c>
      <c r="L79" s="152">
        <f>F79+H79+J79</f>
        <v>14111</v>
      </c>
      <c r="M79" s="153"/>
    </row>
    <row r="80" spans="1:13" s="148" customFormat="1" ht="12.75" customHeight="1">
      <c r="A80" s="151" t="s">
        <v>315</v>
      </c>
      <c r="B80" s="151" t="s">
        <v>624</v>
      </c>
      <c r="C80" s="151" t="s">
        <v>248</v>
      </c>
      <c r="D80" s="151" t="s">
        <v>604</v>
      </c>
      <c r="E80" s="152">
        <v>0</v>
      </c>
      <c r="F80" s="152"/>
      <c r="G80" s="152">
        <f>노임!D6</f>
        <v>226122</v>
      </c>
      <c r="H80" s="152">
        <f>TRUNC(G80*C80,0)</f>
        <v>4680</v>
      </c>
      <c r="I80" s="152">
        <v>0</v>
      </c>
      <c r="J80" s="152"/>
      <c r="K80" s="152">
        <f t="shared" ref="K80:L83" si="23">E80+G80+I80</f>
        <v>226122</v>
      </c>
      <c r="L80" s="152">
        <f t="shared" si="23"/>
        <v>4680</v>
      </c>
      <c r="M80" s="153" t="s">
        <v>624</v>
      </c>
    </row>
    <row r="81" spans="1:13" s="148" customFormat="1" ht="12.75" customHeight="1">
      <c r="A81" s="151" t="s">
        <v>428</v>
      </c>
      <c r="B81" s="151" t="s">
        <v>624</v>
      </c>
      <c r="C81" s="151" t="s">
        <v>494</v>
      </c>
      <c r="D81" s="151" t="s">
        <v>604</v>
      </c>
      <c r="E81" s="152">
        <v>0</v>
      </c>
      <c r="F81" s="152"/>
      <c r="G81" s="152">
        <f>노임!D5</f>
        <v>172068</v>
      </c>
      <c r="H81" s="152">
        <f>TRUNC(G81*C81,0)</f>
        <v>1187</v>
      </c>
      <c r="I81" s="152">
        <v>0</v>
      </c>
      <c r="J81" s="152"/>
      <c r="K81" s="152">
        <f t="shared" si="23"/>
        <v>172068</v>
      </c>
      <c r="L81" s="152">
        <f t="shared" si="23"/>
        <v>1187</v>
      </c>
      <c r="M81" s="153" t="s">
        <v>624</v>
      </c>
    </row>
    <row r="82" spans="1:13" s="148" customFormat="1" ht="12.75" customHeight="1">
      <c r="A82" s="151" t="s">
        <v>511</v>
      </c>
      <c r="B82" s="151" t="s">
        <v>703</v>
      </c>
      <c r="C82" s="151" t="s">
        <v>497</v>
      </c>
      <c r="D82" s="151" t="s">
        <v>625</v>
      </c>
      <c r="E82" s="152">
        <f>기계경비!AB22</f>
        <v>19163</v>
      </c>
      <c r="F82" s="152">
        <f>TRUNC(E82*C82,0)</f>
        <v>1057</v>
      </c>
      <c r="G82" s="152">
        <f>기계경비!AA22</f>
        <v>59020</v>
      </c>
      <c r="H82" s="152">
        <f>TRUNC(G82*C82,0)</f>
        <v>3257</v>
      </c>
      <c r="I82" s="152">
        <f>기계경비!AC22</f>
        <v>23423</v>
      </c>
      <c r="J82" s="152">
        <f>TRUNC(I82*C82,0)</f>
        <v>1292</v>
      </c>
      <c r="K82" s="152">
        <f t="shared" si="23"/>
        <v>101606</v>
      </c>
      <c r="L82" s="152">
        <f t="shared" si="23"/>
        <v>5606</v>
      </c>
      <c r="M82" s="153" t="s">
        <v>624</v>
      </c>
    </row>
    <row r="83" spans="1:13" s="148" customFormat="1" ht="12.75" customHeight="1">
      <c r="A83" s="151" t="s">
        <v>415</v>
      </c>
      <c r="B83" s="151" t="s">
        <v>493</v>
      </c>
      <c r="C83" s="151" t="s">
        <v>634</v>
      </c>
      <c r="D83" s="151" t="s">
        <v>527</v>
      </c>
      <c r="E83" s="152"/>
      <c r="F83" s="152">
        <f>TRUNC(E83*C83%,0)</f>
        <v>0</v>
      </c>
      <c r="G83" s="152"/>
      <c r="H83" s="152">
        <v>0</v>
      </c>
      <c r="I83" s="152">
        <f>+H78</f>
        <v>9124</v>
      </c>
      <c r="J83" s="152">
        <f>TRUNC(I83*C83%,0)</f>
        <v>182</v>
      </c>
      <c r="K83" s="152">
        <f t="shared" si="23"/>
        <v>9124</v>
      </c>
      <c r="L83" s="152">
        <f t="shared" si="23"/>
        <v>182</v>
      </c>
      <c r="M83" s="153" t="s">
        <v>624</v>
      </c>
    </row>
    <row r="84" spans="1:13" s="148" customFormat="1" ht="12.75" customHeight="1">
      <c r="A84" s="149"/>
      <c r="B84" s="149"/>
      <c r="C84" s="149"/>
      <c r="D84" s="149"/>
      <c r="E84" s="149"/>
      <c r="F84" s="149"/>
      <c r="G84" s="149"/>
      <c r="H84" s="149"/>
      <c r="I84" s="149"/>
      <c r="J84" s="149"/>
      <c r="K84" s="149"/>
      <c r="L84" s="149"/>
      <c r="M84" s="285"/>
    </row>
  </sheetData>
  <mergeCells count="9">
    <mergeCell ref="G2:H2"/>
    <mergeCell ref="I2:J2"/>
    <mergeCell ref="K2:L2"/>
    <mergeCell ref="M2:M3"/>
    <mergeCell ref="A2:A3"/>
    <mergeCell ref="B2:B3"/>
    <mergeCell ref="C2:C3"/>
    <mergeCell ref="D2:D3"/>
    <mergeCell ref="E2:F2"/>
  </mergeCells>
  <phoneticPr fontId="36" type="noConversion"/>
  <pageMargins left="0.31486111879348755" right="0.31486111879348755" top="0.98416668176651001" bottom="0.59041666984558105" header="0.51138889789581299" footer="0.51138889789581299"/>
  <pageSetup paperSize="9" scale="83" fitToHeight="5" orientation="landscape" r:id="rId1"/>
  <headerFooter>
    <oddHeader>&amp;R&amp;"맑은 고딕,Regular"&amp;11Page : &amp;P/&amp;N</oddHeader>
  </headerFooter>
  <rowBreaks count="1" manualBreakCount="1">
    <brk id="38" max="104857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112"/>
  <sheetViews>
    <sheetView view="pageBreakPreview" zoomScale="115" zoomScaleNormal="100" zoomScaleSheetLayoutView="115" workbookViewId="0">
      <pane xSplit="6" ySplit="2" topLeftCell="G87" activePane="bottomRight" state="frozen"/>
      <selection pane="topRight"/>
      <selection pane="bottomLeft"/>
      <selection pane="bottomRight" activeCell="B65" sqref="B65"/>
    </sheetView>
  </sheetViews>
  <sheetFormatPr defaultColWidth="9.140625" defaultRowHeight="11.25"/>
  <cols>
    <col min="1" max="1" width="10.7109375" style="183" customWidth="1"/>
    <col min="2" max="2" width="9.5703125" style="183" customWidth="1"/>
    <col min="3" max="3" width="8.28515625" style="183" customWidth="1"/>
    <col min="4" max="4" width="17.7109375" style="183" customWidth="1"/>
    <col min="5" max="5" width="15.85546875" style="183" customWidth="1"/>
    <col min="6" max="6" width="8.5703125" style="183" customWidth="1"/>
    <col min="7" max="9" width="10.7109375" style="183" customWidth="1"/>
    <col min="10" max="10" width="10" style="183" customWidth="1"/>
    <col min="11" max="11" width="8.42578125" style="183" customWidth="1"/>
    <col min="12" max="16384" width="9.140625" style="92"/>
  </cols>
  <sheetData>
    <row r="1" spans="1:12" ht="24.95" customHeight="1">
      <c r="A1" s="160" t="s">
        <v>290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</row>
    <row r="2" spans="1:12" ht="21.75" customHeight="1">
      <c r="A2" s="161" t="s">
        <v>327</v>
      </c>
      <c r="B2" s="162"/>
      <c r="C2" s="162"/>
      <c r="D2" s="162"/>
      <c r="E2" s="162"/>
      <c r="F2" s="163"/>
      <c r="G2" s="164" t="s">
        <v>469</v>
      </c>
      <c r="H2" s="164" t="s">
        <v>431</v>
      </c>
      <c r="I2" s="164" t="s">
        <v>437</v>
      </c>
      <c r="J2" s="164" t="s">
        <v>474</v>
      </c>
      <c r="K2" s="164" t="s">
        <v>622</v>
      </c>
    </row>
    <row r="3" spans="1:12">
      <c r="A3" s="165" t="s">
        <v>8</v>
      </c>
      <c r="B3" s="166"/>
      <c r="C3" s="166"/>
      <c r="D3" s="166"/>
      <c r="E3" s="166"/>
      <c r="F3" s="167"/>
      <c r="G3" s="278">
        <f>+G33</f>
        <v>485</v>
      </c>
      <c r="H3" s="278">
        <f>+H33</f>
        <v>9355</v>
      </c>
      <c r="I3" s="278">
        <f>+I33</f>
        <v>722</v>
      </c>
      <c r="J3" s="278">
        <f>+J33</f>
        <v>10562</v>
      </c>
      <c r="K3" s="168" t="s">
        <v>624</v>
      </c>
    </row>
    <row r="4" spans="1:12" ht="11.25" customHeight="1">
      <c r="A4" s="169"/>
      <c r="B4" s="170"/>
      <c r="C4" s="170"/>
      <c r="D4" s="170"/>
      <c r="E4" s="170"/>
      <c r="F4" s="171"/>
      <c r="G4" s="279"/>
      <c r="H4" s="279"/>
      <c r="I4" s="278"/>
      <c r="J4" s="279"/>
      <c r="K4" s="168"/>
      <c r="L4" s="172"/>
    </row>
    <row r="5" spans="1:12" ht="11.25" customHeight="1">
      <c r="A5" s="169" t="s">
        <v>698</v>
      </c>
      <c r="B5" s="170"/>
      <c r="C5" s="170"/>
      <c r="D5" s="170"/>
      <c r="E5" s="170"/>
      <c r="F5" s="171"/>
      <c r="G5" s="278"/>
      <c r="H5" s="278"/>
      <c r="I5" s="278"/>
      <c r="J5" s="278"/>
      <c r="K5" s="168"/>
      <c r="L5" s="172"/>
    </row>
    <row r="6" spans="1:12" ht="11.25" customHeight="1">
      <c r="A6" s="169"/>
      <c r="B6" s="170"/>
      <c r="C6" s="170"/>
      <c r="D6" s="170"/>
      <c r="E6" s="170"/>
      <c r="F6" s="171"/>
      <c r="G6" s="279"/>
      <c r="H6" s="279"/>
      <c r="I6" s="279"/>
      <c r="J6" s="279"/>
      <c r="K6" s="168"/>
      <c r="L6" s="172"/>
    </row>
    <row r="7" spans="1:12" ht="11.25" customHeight="1">
      <c r="A7" s="169" t="s">
        <v>505</v>
      </c>
      <c r="B7" s="341">
        <v>0.2</v>
      </c>
      <c r="C7" s="170"/>
      <c r="D7" s="170"/>
      <c r="E7" s="170"/>
      <c r="F7" s="171"/>
      <c r="G7" s="279"/>
      <c r="H7" s="279"/>
      <c r="I7" s="279"/>
      <c r="J7" s="279"/>
      <c r="K7" s="168"/>
      <c r="L7" s="172"/>
    </row>
    <row r="8" spans="1:12" ht="11.25" customHeight="1">
      <c r="A8" s="169"/>
      <c r="B8" s="170"/>
      <c r="C8" s="170"/>
      <c r="D8" s="170"/>
      <c r="E8" s="170"/>
      <c r="F8" s="171"/>
      <c r="G8" s="279"/>
      <c r="H8" s="279"/>
      <c r="I8" s="279"/>
      <c r="J8" s="279"/>
      <c r="K8" s="168"/>
      <c r="L8" s="172"/>
    </row>
    <row r="9" spans="1:12" ht="11.25" customHeight="1">
      <c r="A9" s="169" t="s">
        <v>270</v>
      </c>
      <c r="B9" s="341">
        <v>0.9</v>
      </c>
      <c r="C9" s="170"/>
      <c r="D9" s="170"/>
      <c r="E9" s="170"/>
      <c r="F9" s="171"/>
      <c r="G9" s="279"/>
      <c r="H9" s="279"/>
      <c r="I9" s="279"/>
      <c r="J9" s="279"/>
      <c r="K9" s="168"/>
      <c r="L9" s="172"/>
    </row>
    <row r="10" spans="1:12" ht="11.25" customHeight="1">
      <c r="A10" s="169"/>
      <c r="B10" s="170"/>
      <c r="C10" s="170"/>
      <c r="D10" s="170"/>
      <c r="E10" s="170"/>
      <c r="F10" s="171"/>
      <c r="G10" s="279"/>
      <c r="H10" s="279"/>
      <c r="I10" s="279"/>
      <c r="J10" s="279"/>
      <c r="K10" s="168"/>
      <c r="L10" s="172"/>
    </row>
    <row r="11" spans="1:12" ht="11.25" customHeight="1">
      <c r="A11" s="169" t="s">
        <v>233</v>
      </c>
      <c r="B11" s="170"/>
      <c r="C11" s="341">
        <v>0.8</v>
      </c>
      <c r="D11" s="170"/>
      <c r="E11" s="170"/>
      <c r="F11" s="171"/>
      <c r="G11" s="279"/>
      <c r="H11" s="279"/>
      <c r="I11" s="279"/>
      <c r="J11" s="279"/>
      <c r="K11" s="168"/>
      <c r="L11" s="172"/>
    </row>
    <row r="12" spans="1:12" ht="11.25" customHeight="1">
      <c r="A12" s="169"/>
      <c r="B12" s="170"/>
      <c r="C12" s="170"/>
      <c r="D12" s="170"/>
      <c r="E12" s="170"/>
      <c r="F12" s="171"/>
      <c r="G12" s="279"/>
      <c r="H12" s="279"/>
      <c r="I12" s="279"/>
      <c r="J12" s="279"/>
      <c r="K12" s="168"/>
      <c r="L12" s="172"/>
    </row>
    <row r="13" spans="1:12" ht="11.25" customHeight="1">
      <c r="A13" s="169" t="s">
        <v>513</v>
      </c>
      <c r="B13" s="341">
        <v>0.6</v>
      </c>
      <c r="C13" s="170"/>
      <c r="D13" s="170"/>
      <c r="E13" s="170"/>
      <c r="F13" s="171"/>
      <c r="G13" s="279"/>
      <c r="H13" s="279"/>
      <c r="I13" s="279"/>
      <c r="J13" s="279"/>
      <c r="K13" s="168"/>
      <c r="L13" s="172"/>
    </row>
    <row r="14" spans="1:12" ht="11.25" customHeight="1">
      <c r="A14" s="169"/>
      <c r="B14" s="170"/>
      <c r="C14" s="170"/>
      <c r="D14" s="170"/>
      <c r="E14" s="170"/>
      <c r="F14" s="171"/>
      <c r="G14" s="279"/>
      <c r="H14" s="279"/>
      <c r="I14" s="279"/>
      <c r="J14" s="279"/>
      <c r="K14" s="168"/>
      <c r="L14" s="172"/>
    </row>
    <row r="15" spans="1:12" ht="11.25" customHeight="1">
      <c r="A15" s="169" t="s">
        <v>691</v>
      </c>
      <c r="B15" s="170"/>
      <c r="C15" s="341">
        <v>18</v>
      </c>
      <c r="D15" s="170"/>
      <c r="E15" s="170"/>
      <c r="F15" s="171"/>
      <c r="G15" s="279"/>
      <c r="H15" s="279"/>
      <c r="I15" s="279"/>
      <c r="J15" s="279"/>
      <c r="K15" s="168"/>
      <c r="L15" s="172"/>
    </row>
    <row r="16" spans="1:12" ht="11.25" customHeight="1">
      <c r="A16" s="169"/>
      <c r="B16" s="170"/>
      <c r="C16" s="170"/>
      <c r="D16" s="170"/>
      <c r="E16" s="173"/>
      <c r="F16" s="171"/>
      <c r="G16" s="279"/>
      <c r="H16" s="279"/>
      <c r="I16" s="279"/>
      <c r="J16" s="279"/>
      <c r="K16" s="168"/>
      <c r="L16" s="172"/>
    </row>
    <row r="17" spans="1:12" ht="11.25" customHeight="1">
      <c r="A17" s="182" t="s">
        <v>7</v>
      </c>
      <c r="B17" s="170"/>
      <c r="C17" s="170"/>
      <c r="D17" s="170"/>
      <c r="E17" s="173">
        <f>3600*B7*B9*C11*B13/C15</f>
        <v>17.279999999999998</v>
      </c>
      <c r="F17" s="171" t="s">
        <v>293</v>
      </c>
      <c r="G17" s="279"/>
      <c r="H17" s="279"/>
      <c r="I17" s="279"/>
      <c r="J17" s="279"/>
      <c r="K17" s="168"/>
      <c r="L17" s="172"/>
    </row>
    <row r="18" spans="1:12" ht="11.25" customHeight="1">
      <c r="A18" s="169"/>
      <c r="B18" s="170"/>
      <c r="C18" s="170"/>
      <c r="D18" s="170"/>
      <c r="E18" s="170"/>
      <c r="F18" s="171"/>
      <c r="G18" s="279"/>
      <c r="H18" s="279"/>
      <c r="I18" s="279"/>
      <c r="J18" s="279"/>
      <c r="K18" s="168"/>
      <c r="L18" s="172"/>
    </row>
    <row r="19" spans="1:12" ht="11.25" customHeight="1">
      <c r="A19" s="169" t="s">
        <v>283</v>
      </c>
      <c r="B19" s="174">
        <f>+기계경비!AA28</f>
        <v>59020</v>
      </c>
      <c r="C19" s="175" t="s">
        <v>222</v>
      </c>
      <c r="D19" s="170"/>
      <c r="E19" s="176">
        <f>+ROUNDDOWN(B19/$E$17*0.9,2)</f>
        <v>3073.95</v>
      </c>
      <c r="F19" s="177" t="s">
        <v>637</v>
      </c>
      <c r="G19" s="279"/>
      <c r="H19" s="279">
        <f>+E19</f>
        <v>3073.95</v>
      </c>
      <c r="I19" s="279"/>
      <c r="J19" s="279">
        <f>+G19+H19+I19</f>
        <v>3073.95</v>
      </c>
      <c r="K19" s="168"/>
      <c r="L19" s="172"/>
    </row>
    <row r="20" spans="1:12" ht="11.25" customHeight="1">
      <c r="A20" s="169"/>
      <c r="B20" s="170"/>
      <c r="C20" s="170"/>
      <c r="D20" s="170"/>
      <c r="E20" s="170"/>
      <c r="F20" s="177"/>
      <c r="G20" s="279"/>
      <c r="H20" s="279"/>
      <c r="I20" s="279"/>
      <c r="J20" s="279"/>
      <c r="K20" s="168"/>
      <c r="L20" s="172"/>
    </row>
    <row r="21" spans="1:12" ht="11.25" customHeight="1">
      <c r="A21" s="169" t="s">
        <v>326</v>
      </c>
      <c r="B21" s="174">
        <f>+기계경비!AB28</f>
        <v>9317</v>
      </c>
      <c r="C21" s="175" t="s">
        <v>222</v>
      </c>
      <c r="D21" s="170"/>
      <c r="E21" s="176">
        <f>+ROUNDDOWN(B21/$E$17*0.9,2)</f>
        <v>485.26</v>
      </c>
      <c r="F21" s="177" t="s">
        <v>637</v>
      </c>
      <c r="G21" s="279">
        <f>+E21</f>
        <v>485.26</v>
      </c>
      <c r="H21" s="279"/>
      <c r="I21" s="279"/>
      <c r="J21" s="279">
        <f>+G21+H21+I21</f>
        <v>485.26</v>
      </c>
      <c r="K21" s="168"/>
      <c r="L21" s="172"/>
    </row>
    <row r="22" spans="1:12" ht="11.25" customHeight="1">
      <c r="A22" s="169"/>
      <c r="B22" s="170"/>
      <c r="C22" s="170"/>
      <c r="D22" s="170"/>
      <c r="E22" s="170"/>
      <c r="F22" s="177"/>
      <c r="G22" s="279"/>
      <c r="H22" s="279"/>
      <c r="I22" s="279"/>
      <c r="J22" s="279"/>
      <c r="K22" s="168"/>
      <c r="L22" s="172"/>
    </row>
    <row r="23" spans="1:12" ht="11.25" customHeight="1">
      <c r="A23" s="169" t="s">
        <v>80</v>
      </c>
      <c r="B23" s="174">
        <f>+기계경비!AC28</f>
        <v>13873</v>
      </c>
      <c r="C23" s="175" t="s">
        <v>222</v>
      </c>
      <c r="D23" s="170"/>
      <c r="E23" s="176">
        <f>+ROUNDDOWN(B23/$E$17*0.9,2)</f>
        <v>722.55</v>
      </c>
      <c r="F23" s="177" t="s">
        <v>637</v>
      </c>
      <c r="G23" s="279"/>
      <c r="H23" s="279"/>
      <c r="I23" s="279">
        <f>+E23</f>
        <v>722.55</v>
      </c>
      <c r="J23" s="279">
        <f>+G23+H23+I23</f>
        <v>722.55</v>
      </c>
      <c r="K23" s="168"/>
      <c r="L23" s="172"/>
    </row>
    <row r="24" spans="1:12" ht="11.25" customHeight="1">
      <c r="A24" s="169"/>
      <c r="B24" s="170"/>
      <c r="C24" s="170"/>
      <c r="D24" s="170"/>
      <c r="E24" s="170"/>
      <c r="F24" s="171"/>
      <c r="G24" s="279"/>
      <c r="H24" s="279"/>
      <c r="I24" s="279"/>
      <c r="J24" s="279"/>
      <c r="K24" s="168"/>
      <c r="L24" s="172"/>
    </row>
    <row r="25" spans="1:12" ht="11.25" customHeight="1">
      <c r="A25" s="169" t="s">
        <v>0</v>
      </c>
      <c r="B25" s="170"/>
      <c r="C25" s="170"/>
      <c r="D25" s="170"/>
      <c r="E25" s="170"/>
      <c r="F25" s="171"/>
      <c r="G25" s="279">
        <f>SUM(G7:G24)</f>
        <v>485.26</v>
      </c>
      <c r="H25" s="279">
        <f>SUM(H7:H24)</f>
        <v>3073.95</v>
      </c>
      <c r="I25" s="279">
        <f>SUM(I7:I24)</f>
        <v>722.55</v>
      </c>
      <c r="J25" s="279">
        <f>+G25+H25+I25</f>
        <v>4281.76</v>
      </c>
      <c r="K25" s="168"/>
      <c r="L25" s="172"/>
    </row>
    <row r="26" spans="1:12" ht="11.25" customHeight="1">
      <c r="A26" s="169"/>
      <c r="B26" s="170"/>
      <c r="C26" s="170"/>
      <c r="D26" s="170"/>
      <c r="E26" s="170"/>
      <c r="F26" s="171"/>
      <c r="G26" s="279"/>
      <c r="H26" s="279"/>
      <c r="I26" s="279"/>
      <c r="J26" s="279"/>
      <c r="K26" s="168"/>
      <c r="L26" s="172"/>
    </row>
    <row r="27" spans="1:12" ht="11.25" customHeight="1">
      <c r="A27" s="169" t="s">
        <v>64</v>
      </c>
      <c r="B27" s="170"/>
      <c r="C27" s="170"/>
      <c r="D27" s="170"/>
      <c r="E27" s="170"/>
      <c r="F27" s="171"/>
      <c r="G27" s="278"/>
      <c r="H27" s="278"/>
      <c r="I27" s="278"/>
      <c r="J27" s="278"/>
      <c r="K27" s="168"/>
      <c r="L27" s="172"/>
    </row>
    <row r="28" spans="1:12" ht="11.25" customHeight="1">
      <c r="A28" s="169"/>
      <c r="B28" s="170"/>
      <c r="C28" s="170"/>
      <c r="D28" s="170"/>
      <c r="E28" s="170"/>
      <c r="F28" s="171"/>
      <c r="G28" s="279"/>
      <c r="H28" s="279"/>
      <c r="I28" s="279"/>
      <c r="J28" s="279"/>
      <c r="K28" s="168"/>
      <c r="L28" s="172"/>
    </row>
    <row r="29" spans="1:12" ht="11.25" customHeight="1">
      <c r="A29" s="169" t="s">
        <v>65</v>
      </c>
      <c r="B29" s="174">
        <f>노임!D6</f>
        <v>226122</v>
      </c>
      <c r="C29" s="343">
        <v>3.6</v>
      </c>
      <c r="D29" s="342">
        <v>0.1</v>
      </c>
      <c r="E29" s="174">
        <f>ROUNDDOWN((B29/C29*D29),2)</f>
        <v>6281.16</v>
      </c>
      <c r="F29" s="171"/>
      <c r="G29" s="279"/>
      <c r="H29" s="279">
        <f>+E29</f>
        <v>6281.16</v>
      </c>
      <c r="I29" s="279"/>
      <c r="J29" s="279">
        <f>+G29+H29+I29</f>
        <v>6281.16</v>
      </c>
      <c r="K29" s="168"/>
      <c r="L29" s="172"/>
    </row>
    <row r="30" spans="1:12" ht="11.25" customHeight="1">
      <c r="A30" s="169"/>
      <c r="B30" s="170"/>
      <c r="C30" s="170"/>
      <c r="D30" s="170"/>
      <c r="E30" s="170"/>
      <c r="F30" s="171"/>
      <c r="G30" s="279"/>
      <c r="H30" s="279"/>
      <c r="I30" s="279"/>
      <c r="J30" s="279"/>
      <c r="K30" s="168"/>
      <c r="L30" s="172"/>
    </row>
    <row r="31" spans="1:12" ht="11.25" customHeight="1">
      <c r="A31" s="169" t="s">
        <v>1</v>
      </c>
      <c r="B31" s="170"/>
      <c r="C31" s="170"/>
      <c r="D31" s="170"/>
      <c r="E31" s="170"/>
      <c r="F31" s="171"/>
      <c r="G31" s="279">
        <f>SUM(G29:G30)</f>
        <v>0</v>
      </c>
      <c r="H31" s="279">
        <f>SUM(H29:H30)</f>
        <v>6281.16</v>
      </c>
      <c r="I31" s="279">
        <f>SUM(I29:I30)</f>
        <v>0</v>
      </c>
      <c r="J31" s="279">
        <f>+G31+H31+I31</f>
        <v>6281.16</v>
      </c>
      <c r="K31" s="168"/>
      <c r="L31" s="172"/>
    </row>
    <row r="32" spans="1:12" ht="11.25" customHeight="1">
      <c r="A32" s="169"/>
      <c r="B32" s="170"/>
      <c r="C32" s="170"/>
      <c r="D32" s="170"/>
      <c r="E32" s="170"/>
      <c r="F32" s="171"/>
      <c r="G32" s="279"/>
      <c r="H32" s="279"/>
      <c r="I32" s="279"/>
      <c r="J32" s="279"/>
      <c r="K32" s="168"/>
      <c r="L32" s="172"/>
    </row>
    <row r="33" spans="1:12">
      <c r="A33" s="178" t="s">
        <v>73</v>
      </c>
      <c r="B33" s="179"/>
      <c r="C33" s="179"/>
      <c r="D33" s="179"/>
      <c r="E33" s="179"/>
      <c r="F33" s="180"/>
      <c r="G33" s="280">
        <f>INT(+G25+G31)</f>
        <v>485</v>
      </c>
      <c r="H33" s="280">
        <f>INT(+H25+H31)</f>
        <v>9355</v>
      </c>
      <c r="I33" s="280">
        <f>INT(+I25+I31)</f>
        <v>722</v>
      </c>
      <c r="J33" s="280">
        <f>INT(+J25+J31)</f>
        <v>10562</v>
      </c>
      <c r="K33" s="181"/>
    </row>
    <row r="34" spans="1:12">
      <c r="A34" s="169"/>
      <c r="B34" s="170"/>
      <c r="C34" s="170"/>
      <c r="D34" s="170"/>
      <c r="E34" s="170"/>
      <c r="F34" s="171"/>
      <c r="G34" s="278"/>
      <c r="H34" s="278"/>
      <c r="I34" s="278"/>
      <c r="J34" s="278"/>
      <c r="K34" s="168"/>
    </row>
    <row r="35" spans="1:12" ht="11.25" customHeight="1">
      <c r="A35" s="169" t="s">
        <v>2</v>
      </c>
      <c r="B35" s="170"/>
      <c r="C35" s="170"/>
      <c r="D35" s="170"/>
      <c r="E35" s="170"/>
      <c r="F35" s="171"/>
      <c r="G35" s="279"/>
      <c r="H35" s="279"/>
      <c r="I35" s="279"/>
      <c r="J35" s="279"/>
      <c r="K35" s="168"/>
      <c r="L35" s="172"/>
    </row>
    <row r="36" spans="1:12" ht="11.25" customHeight="1">
      <c r="A36" s="169"/>
      <c r="B36" s="170"/>
      <c r="C36" s="170"/>
      <c r="D36" s="170"/>
      <c r="E36" s="170"/>
      <c r="F36" s="171"/>
      <c r="G36" s="279"/>
      <c r="H36" s="279"/>
      <c r="I36" s="279"/>
      <c r="J36" s="279"/>
      <c r="K36" s="168"/>
      <c r="L36" s="172"/>
    </row>
    <row r="37" spans="1:12" ht="11.25" customHeight="1">
      <c r="A37" s="169" t="s">
        <v>678</v>
      </c>
      <c r="B37" s="170"/>
      <c r="C37" s="170"/>
      <c r="D37" s="170"/>
      <c r="E37" s="170"/>
      <c r="F37" s="171"/>
      <c r="G37" s="278">
        <f>G69</f>
        <v>2561.63</v>
      </c>
      <c r="H37" s="278">
        <f>H69</f>
        <v>3845.7400000000002</v>
      </c>
      <c r="I37" s="278">
        <f>I69</f>
        <v>602.12</v>
      </c>
      <c r="J37" s="278">
        <f>J69</f>
        <v>7009.49</v>
      </c>
      <c r="K37" s="332" t="s">
        <v>624</v>
      </c>
      <c r="L37" s="172"/>
    </row>
    <row r="38" spans="1:12" ht="11.25" customHeight="1">
      <c r="A38" s="169"/>
      <c r="B38" s="170"/>
      <c r="C38" s="170"/>
      <c r="D38" s="170"/>
      <c r="E38" s="170"/>
      <c r="F38" s="171"/>
      <c r="G38" s="279"/>
      <c r="H38" s="279"/>
      <c r="I38" s="279"/>
      <c r="J38" s="279"/>
      <c r="K38" s="332"/>
      <c r="L38" s="172"/>
    </row>
    <row r="39" spans="1:12" ht="11.25" customHeight="1">
      <c r="A39" s="169" t="s">
        <v>136</v>
      </c>
      <c r="B39" s="170"/>
      <c r="C39" s="170"/>
      <c r="D39" s="170"/>
      <c r="E39" s="170"/>
      <c r="F39" s="171"/>
      <c r="G39" s="279"/>
      <c r="H39" s="279"/>
      <c r="I39" s="279"/>
      <c r="J39" s="279"/>
      <c r="K39" s="332"/>
      <c r="L39" s="172"/>
    </row>
    <row r="40" spans="1:12" ht="11.25" customHeight="1">
      <c r="A40" s="169"/>
      <c r="B40" s="170"/>
      <c r="C40" s="170"/>
      <c r="D40" s="170"/>
      <c r="E40" s="170"/>
      <c r="F40" s="171"/>
      <c r="G40" s="279"/>
      <c r="H40" s="279"/>
      <c r="I40" s="279"/>
      <c r="J40" s="279"/>
      <c r="K40" s="332"/>
      <c r="L40" s="172"/>
    </row>
    <row r="41" spans="1:12" ht="11.25" customHeight="1">
      <c r="A41" s="169" t="s">
        <v>221</v>
      </c>
      <c r="B41" s="170"/>
      <c r="C41" s="170"/>
      <c r="D41" s="170"/>
      <c r="E41" s="170"/>
      <c r="F41" s="171"/>
      <c r="G41" s="279"/>
      <c r="H41" s="279"/>
      <c r="I41" s="279"/>
      <c r="J41" s="279"/>
      <c r="K41" s="332"/>
      <c r="L41" s="172"/>
    </row>
    <row r="42" spans="1:12" ht="11.25" customHeight="1">
      <c r="A42" s="169"/>
      <c r="B42" s="170"/>
      <c r="C42" s="170"/>
      <c r="D42" s="170"/>
      <c r="E42" s="170"/>
      <c r="F42" s="171"/>
      <c r="G42" s="279"/>
      <c r="H42" s="279"/>
      <c r="I42" s="279"/>
      <c r="J42" s="279"/>
      <c r="K42" s="332"/>
      <c r="L42" s="172"/>
    </row>
    <row r="43" spans="1:12" ht="11.25" customHeight="1">
      <c r="A43" s="169" t="s">
        <v>121</v>
      </c>
      <c r="B43" s="341">
        <v>0.2</v>
      </c>
      <c r="C43" s="170"/>
      <c r="D43" s="170"/>
      <c r="E43" s="170"/>
      <c r="F43" s="171"/>
      <c r="G43" s="279"/>
      <c r="H43" s="279"/>
      <c r="I43" s="279"/>
      <c r="J43" s="279"/>
      <c r="K43" s="332"/>
      <c r="L43" s="172"/>
    </row>
    <row r="44" spans="1:12" ht="11.25" customHeight="1">
      <c r="A44" s="169"/>
      <c r="B44" s="170"/>
      <c r="C44" s="170"/>
      <c r="D44" s="170"/>
      <c r="E44" s="170"/>
      <c r="F44" s="171"/>
      <c r="G44" s="279"/>
      <c r="H44" s="279"/>
      <c r="I44" s="279"/>
      <c r="J44" s="279"/>
      <c r="K44" s="332"/>
      <c r="L44" s="172"/>
    </row>
    <row r="45" spans="1:12" ht="11.25" customHeight="1">
      <c r="A45" s="169" t="s">
        <v>270</v>
      </c>
      <c r="B45" s="341">
        <v>0.9</v>
      </c>
      <c r="C45" s="170"/>
      <c r="D45" s="170"/>
      <c r="E45" s="170"/>
      <c r="F45" s="171"/>
      <c r="G45" s="279"/>
      <c r="H45" s="279"/>
      <c r="I45" s="279"/>
      <c r="J45" s="279"/>
      <c r="K45" s="168"/>
      <c r="L45" s="172"/>
    </row>
    <row r="46" spans="1:12" ht="11.25" customHeight="1">
      <c r="A46" s="169"/>
      <c r="B46" s="170"/>
      <c r="C46" s="170"/>
      <c r="D46" s="170"/>
      <c r="E46" s="170"/>
      <c r="F46" s="171"/>
      <c r="G46" s="279"/>
      <c r="H46" s="279"/>
      <c r="I46" s="279"/>
      <c r="J46" s="279"/>
      <c r="K46" s="332"/>
      <c r="L46" s="172"/>
    </row>
    <row r="47" spans="1:12" ht="11.25" customHeight="1">
      <c r="A47" s="169" t="s">
        <v>233</v>
      </c>
      <c r="B47" s="170"/>
      <c r="C47" s="341">
        <v>0.8</v>
      </c>
      <c r="D47" s="170"/>
      <c r="E47" s="170"/>
      <c r="F47" s="171"/>
      <c r="G47" s="279"/>
      <c r="H47" s="279"/>
      <c r="I47" s="279"/>
      <c r="J47" s="279"/>
      <c r="K47" s="332"/>
      <c r="L47" s="172"/>
    </row>
    <row r="48" spans="1:12" ht="11.25" customHeight="1">
      <c r="A48" s="169"/>
      <c r="B48" s="170"/>
      <c r="C48" s="170"/>
      <c r="D48" s="170"/>
      <c r="E48" s="170"/>
      <c r="F48" s="171"/>
      <c r="G48" s="279"/>
      <c r="H48" s="279"/>
      <c r="I48" s="279"/>
      <c r="J48" s="279"/>
      <c r="K48" s="332"/>
      <c r="L48" s="172"/>
    </row>
    <row r="49" spans="1:12" ht="11.25" customHeight="1">
      <c r="A49" s="169" t="s">
        <v>513</v>
      </c>
      <c r="B49" s="341">
        <v>0.6</v>
      </c>
      <c r="C49" s="170"/>
      <c r="D49" s="170"/>
      <c r="E49" s="170"/>
      <c r="F49" s="171"/>
      <c r="G49" s="279"/>
      <c r="H49" s="279"/>
      <c r="I49" s="279"/>
      <c r="J49" s="279"/>
      <c r="K49" s="332"/>
      <c r="L49" s="172"/>
    </row>
    <row r="50" spans="1:12" ht="11.25" customHeight="1">
      <c r="A50" s="169"/>
      <c r="B50" s="170"/>
      <c r="C50" s="170"/>
      <c r="D50" s="170"/>
      <c r="E50" s="170"/>
      <c r="F50" s="171"/>
      <c r="G50" s="279"/>
      <c r="H50" s="279"/>
      <c r="I50" s="279"/>
      <c r="J50" s="279"/>
      <c r="K50" s="332"/>
      <c r="L50" s="172"/>
    </row>
    <row r="51" spans="1:12" ht="11.25" customHeight="1">
      <c r="A51" s="169" t="s">
        <v>690</v>
      </c>
      <c r="B51" s="170"/>
      <c r="C51" s="341">
        <v>15</v>
      </c>
      <c r="D51" s="170"/>
      <c r="E51" s="170"/>
      <c r="F51" s="171"/>
      <c r="G51" s="279"/>
      <c r="H51" s="279"/>
      <c r="I51" s="279"/>
      <c r="J51" s="279"/>
      <c r="K51" s="332"/>
      <c r="L51" s="172"/>
    </row>
    <row r="52" spans="1:12" ht="11.25" customHeight="1">
      <c r="A52" s="169"/>
      <c r="B52" s="170"/>
      <c r="C52" s="170"/>
      <c r="D52" s="170"/>
      <c r="E52" s="173"/>
      <c r="F52" s="171"/>
      <c r="G52" s="279"/>
      <c r="H52" s="279"/>
      <c r="I52" s="279"/>
      <c r="J52" s="279"/>
      <c r="K52" s="332"/>
      <c r="L52" s="172"/>
    </row>
    <row r="53" spans="1:12" ht="11.25" customHeight="1">
      <c r="A53" s="182" t="s">
        <v>3</v>
      </c>
      <c r="B53" s="173"/>
      <c r="C53" s="173"/>
      <c r="D53" s="173"/>
      <c r="E53" s="173">
        <f>3600*B43*B45*C47*B49/C51</f>
        <v>20.735999999999997</v>
      </c>
      <c r="F53" s="177" t="s">
        <v>366</v>
      </c>
      <c r="G53" s="279"/>
      <c r="H53" s="279"/>
      <c r="I53" s="279"/>
      <c r="J53" s="279"/>
      <c r="K53" s="332"/>
      <c r="L53" s="172"/>
    </row>
    <row r="54" spans="1:12" ht="11.25" customHeight="1">
      <c r="A54" s="182" t="s">
        <v>624</v>
      </c>
      <c r="B54" s="173"/>
      <c r="C54" s="173"/>
      <c r="D54" s="173"/>
      <c r="E54" s="173"/>
      <c r="F54" s="177"/>
      <c r="G54" s="279"/>
      <c r="H54" s="279"/>
      <c r="I54" s="279"/>
      <c r="J54" s="279"/>
      <c r="K54" s="332"/>
      <c r="L54" s="172"/>
    </row>
    <row r="55" spans="1:12" ht="11.25" customHeight="1">
      <c r="A55" s="169" t="s">
        <v>283</v>
      </c>
      <c r="B55" s="174">
        <f>기계경비!AA28</f>
        <v>59020</v>
      </c>
      <c r="C55" s="175" t="s">
        <v>222</v>
      </c>
      <c r="D55" s="170"/>
      <c r="E55" s="176">
        <f>+ROUNDDOWN(B55/$E$53*0.9,2)</f>
        <v>2561.63</v>
      </c>
      <c r="F55" s="177" t="s">
        <v>637</v>
      </c>
      <c r="G55" s="279">
        <f>+E55</f>
        <v>2561.63</v>
      </c>
      <c r="H55" s="279"/>
      <c r="I55" s="279"/>
      <c r="J55" s="279">
        <f>+G55+H55+I55</f>
        <v>2561.63</v>
      </c>
      <c r="K55" s="332"/>
      <c r="L55" s="172"/>
    </row>
    <row r="56" spans="1:12" ht="11.25" customHeight="1">
      <c r="A56" s="169"/>
      <c r="B56" s="170"/>
      <c r="C56" s="170"/>
      <c r="D56" s="170"/>
      <c r="E56" s="170"/>
      <c r="F56" s="177"/>
      <c r="G56" s="279"/>
      <c r="H56" s="279"/>
      <c r="I56" s="279"/>
      <c r="J56" s="279"/>
      <c r="K56" s="332"/>
      <c r="L56" s="172"/>
    </row>
    <row r="57" spans="1:12" ht="11.25" customHeight="1">
      <c r="A57" s="169" t="s">
        <v>326</v>
      </c>
      <c r="B57" s="174">
        <f>기계경비!AB28</f>
        <v>9317</v>
      </c>
      <c r="C57" s="175" t="s">
        <v>222</v>
      </c>
      <c r="D57" s="170"/>
      <c r="E57" s="176">
        <f>+ROUNDDOWN(B57/$E$53*0.9,2)</f>
        <v>404.38</v>
      </c>
      <c r="F57" s="177" t="s">
        <v>637</v>
      </c>
      <c r="G57" s="279"/>
      <c r="H57" s="279">
        <f>+E57</f>
        <v>404.38</v>
      </c>
      <c r="I57" s="279"/>
      <c r="J57" s="279">
        <f>+G57+H57+I57</f>
        <v>404.38</v>
      </c>
      <c r="K57" s="332"/>
      <c r="L57" s="172"/>
    </row>
    <row r="58" spans="1:12" ht="11.25" customHeight="1">
      <c r="A58" s="169"/>
      <c r="B58" s="170"/>
      <c r="C58" s="170"/>
      <c r="D58" s="170"/>
      <c r="E58" s="170"/>
      <c r="F58" s="177"/>
      <c r="G58" s="279"/>
      <c r="H58" s="279"/>
      <c r="I58" s="279"/>
      <c r="J58" s="279"/>
      <c r="K58" s="332"/>
      <c r="L58" s="172"/>
    </row>
    <row r="59" spans="1:12" ht="11.25" customHeight="1">
      <c r="A59" s="169" t="s">
        <v>80</v>
      </c>
      <c r="B59" s="174">
        <f>기계경비!AC28</f>
        <v>13873</v>
      </c>
      <c r="C59" s="175" t="s">
        <v>222</v>
      </c>
      <c r="D59" s="170"/>
      <c r="E59" s="176">
        <f>+ROUNDDOWN(B59/$E$53*0.9,2)</f>
        <v>602.12</v>
      </c>
      <c r="F59" s="177" t="s">
        <v>637</v>
      </c>
      <c r="G59" s="279"/>
      <c r="H59" s="279"/>
      <c r="I59" s="279">
        <f>+E59</f>
        <v>602.12</v>
      </c>
      <c r="J59" s="279">
        <f>+G59+H59+I59</f>
        <v>602.12</v>
      </c>
      <c r="K59" s="332"/>
      <c r="L59" s="172"/>
    </row>
    <row r="60" spans="1:12" ht="11.25" customHeight="1">
      <c r="A60" s="182"/>
      <c r="B60" s="173"/>
      <c r="C60" s="173"/>
      <c r="D60" s="173"/>
      <c r="E60" s="173"/>
      <c r="F60" s="177"/>
      <c r="G60" s="279"/>
      <c r="H60" s="279"/>
      <c r="I60" s="279"/>
      <c r="J60" s="279"/>
      <c r="K60" s="332"/>
      <c r="L60" s="172"/>
    </row>
    <row r="61" spans="1:12" ht="11.25" customHeight="1">
      <c r="A61" s="182" t="s">
        <v>12</v>
      </c>
      <c r="B61" s="173"/>
      <c r="C61" s="173"/>
      <c r="D61" s="173"/>
      <c r="E61" s="173"/>
      <c r="F61" s="177"/>
      <c r="G61" s="279">
        <f>SUM(G39:G60)</f>
        <v>2561.63</v>
      </c>
      <c r="H61" s="279">
        <f>SUM(H39:H60)</f>
        <v>404.38</v>
      </c>
      <c r="I61" s="279">
        <f>SUM(I39:I60)</f>
        <v>602.12</v>
      </c>
      <c r="J61" s="279">
        <f>+G61+H61+I61</f>
        <v>3568.13</v>
      </c>
      <c r="K61" s="332"/>
      <c r="L61" s="172"/>
    </row>
    <row r="62" spans="1:12" ht="11.25" customHeight="1">
      <c r="A62" s="169"/>
      <c r="B62" s="170"/>
      <c r="C62" s="170"/>
      <c r="D62" s="170"/>
      <c r="E62" s="170"/>
      <c r="F62" s="171"/>
      <c r="G62" s="279"/>
      <c r="H62" s="279"/>
      <c r="I62" s="279"/>
      <c r="J62" s="279"/>
      <c r="K62" s="332"/>
      <c r="L62" s="172"/>
    </row>
    <row r="63" spans="1:12" ht="11.25" customHeight="1">
      <c r="A63" s="169" t="s">
        <v>64</v>
      </c>
      <c r="B63" s="170"/>
      <c r="C63" s="170"/>
      <c r="D63" s="170"/>
      <c r="E63" s="170"/>
      <c r="F63" s="171"/>
      <c r="G63" s="278">
        <f>INT(G67)</f>
        <v>0</v>
      </c>
      <c r="H63" s="278">
        <f>INT(H67)</f>
        <v>3441</v>
      </c>
      <c r="I63" s="278">
        <f>INT(I67)</f>
        <v>0</v>
      </c>
      <c r="J63" s="278">
        <f>INT(J67)</f>
        <v>3441</v>
      </c>
      <c r="K63" s="168"/>
      <c r="L63" s="172"/>
    </row>
    <row r="64" spans="1:12" ht="11.25" customHeight="1">
      <c r="A64" s="169"/>
      <c r="B64" s="170"/>
      <c r="C64" s="170"/>
      <c r="D64" s="170"/>
      <c r="E64" s="170"/>
      <c r="F64" s="171"/>
      <c r="G64" s="279"/>
      <c r="H64" s="279"/>
      <c r="I64" s="279"/>
      <c r="J64" s="279"/>
      <c r="K64" s="168"/>
      <c r="L64" s="172"/>
    </row>
    <row r="65" spans="1:12" ht="11.25" customHeight="1">
      <c r="A65" s="169" t="s">
        <v>88</v>
      </c>
      <c r="B65" s="174">
        <f>노임!D5</f>
        <v>172068</v>
      </c>
      <c r="C65" s="344">
        <v>0.2</v>
      </c>
      <c r="D65" s="342">
        <v>0.1</v>
      </c>
      <c r="E65" s="174">
        <f>ROUNDDOWN((B65*C65*D65),2)</f>
        <v>3441.36</v>
      </c>
      <c r="F65" s="171"/>
      <c r="G65" s="279"/>
      <c r="H65" s="279">
        <f>+E65</f>
        <v>3441.36</v>
      </c>
      <c r="I65" s="279"/>
      <c r="J65" s="279">
        <f>+G65+H65+I65</f>
        <v>3441.36</v>
      </c>
      <c r="K65" s="168"/>
      <c r="L65" s="172"/>
    </row>
    <row r="66" spans="1:12" ht="11.25" customHeight="1">
      <c r="A66" s="182"/>
      <c r="B66" s="173"/>
      <c r="C66" s="173"/>
      <c r="D66" s="173"/>
      <c r="E66" s="173"/>
      <c r="F66" s="177"/>
      <c r="G66" s="279"/>
      <c r="H66" s="279"/>
      <c r="I66" s="279"/>
      <c r="J66" s="279"/>
      <c r="K66" s="332"/>
      <c r="L66" s="172"/>
    </row>
    <row r="67" spans="1:12" ht="11.25" customHeight="1">
      <c r="A67" s="182" t="s">
        <v>12</v>
      </c>
      <c r="B67" s="173"/>
      <c r="C67" s="173"/>
      <c r="D67" s="173"/>
      <c r="E67" s="173"/>
      <c r="F67" s="177"/>
      <c r="G67" s="279">
        <f>SUM(G64:G66)</f>
        <v>0</v>
      </c>
      <c r="H67" s="279">
        <f>SUM(H64:H66)</f>
        <v>3441.36</v>
      </c>
      <c r="I67" s="279">
        <f>SUM(I64:I66)</f>
        <v>0</v>
      </c>
      <c r="J67" s="279">
        <f>+G67+H67+I67</f>
        <v>3441.36</v>
      </c>
      <c r="K67" s="332"/>
      <c r="L67" s="172"/>
    </row>
    <row r="68" spans="1:12" ht="11.25" customHeight="1">
      <c r="A68" s="169"/>
      <c r="B68" s="170"/>
      <c r="C68" s="170"/>
      <c r="D68" s="170"/>
      <c r="E68" s="170"/>
      <c r="F68" s="171"/>
      <c r="G68" s="279"/>
      <c r="H68" s="279"/>
      <c r="I68" s="279"/>
      <c r="J68" s="279"/>
      <c r="K68" s="332"/>
      <c r="L68" s="172"/>
    </row>
    <row r="69" spans="1:12" ht="11.25" customHeight="1">
      <c r="A69" s="178" t="s">
        <v>73</v>
      </c>
      <c r="B69" s="179"/>
      <c r="C69" s="179"/>
      <c r="D69" s="179"/>
      <c r="E69" s="179"/>
      <c r="F69" s="180"/>
      <c r="G69" s="280">
        <f>+G61+G67</f>
        <v>2561.63</v>
      </c>
      <c r="H69" s="280">
        <f>+H61+H67</f>
        <v>3845.7400000000002</v>
      </c>
      <c r="I69" s="280">
        <f>+I61+I67</f>
        <v>602.12</v>
      </c>
      <c r="J69" s="280">
        <f>+J61+J67</f>
        <v>7009.49</v>
      </c>
      <c r="K69" s="333"/>
      <c r="L69" s="172"/>
    </row>
    <row r="70" spans="1:12">
      <c r="A70" s="169"/>
      <c r="B70" s="170"/>
      <c r="C70" s="170"/>
      <c r="D70" s="170"/>
      <c r="E70" s="170"/>
      <c r="F70" s="171"/>
      <c r="G70" s="278"/>
      <c r="H70" s="278"/>
      <c r="I70" s="278"/>
      <c r="J70" s="278"/>
      <c r="K70" s="168"/>
    </row>
    <row r="71" spans="1:12" ht="11.25" customHeight="1">
      <c r="A71" s="169" t="s">
        <v>2</v>
      </c>
      <c r="B71" s="170"/>
      <c r="C71" s="170"/>
      <c r="D71" s="170"/>
      <c r="E71" s="170"/>
      <c r="F71" s="171"/>
      <c r="G71" s="279"/>
      <c r="H71" s="279"/>
      <c r="I71" s="279"/>
      <c r="J71" s="279"/>
      <c r="K71" s="168"/>
      <c r="L71" s="172"/>
    </row>
    <row r="72" spans="1:12" ht="11.25" customHeight="1">
      <c r="A72" s="169"/>
      <c r="B72" s="170"/>
      <c r="C72" s="170"/>
      <c r="D72" s="170"/>
      <c r="E72" s="170"/>
      <c r="F72" s="171"/>
      <c r="G72" s="279"/>
      <c r="H72" s="279"/>
      <c r="I72" s="279"/>
      <c r="J72" s="279"/>
      <c r="K72" s="168"/>
      <c r="L72" s="172"/>
    </row>
    <row r="73" spans="1:12">
      <c r="A73" s="169" t="s">
        <v>680</v>
      </c>
      <c r="B73" s="170"/>
      <c r="C73" s="170"/>
      <c r="D73" s="170"/>
      <c r="E73" s="170"/>
      <c r="F73" s="171"/>
      <c r="G73" s="278">
        <f>INT(G111)</f>
        <v>1381</v>
      </c>
      <c r="H73" s="278">
        <f>INT(H111)</f>
        <v>10457</v>
      </c>
      <c r="I73" s="278">
        <f>INT(I111)</f>
        <v>1282</v>
      </c>
      <c r="J73" s="278">
        <f>INT(J111)</f>
        <v>13121</v>
      </c>
      <c r="K73" s="168" t="s">
        <v>624</v>
      </c>
    </row>
    <row r="74" spans="1:12">
      <c r="A74" s="169"/>
      <c r="B74" s="170"/>
      <c r="C74" s="170"/>
      <c r="D74" s="170"/>
      <c r="E74" s="170"/>
      <c r="F74" s="171"/>
      <c r="G74" s="278"/>
      <c r="H74" s="278"/>
      <c r="I74" s="278"/>
      <c r="J74" s="278"/>
      <c r="K74" s="168"/>
    </row>
    <row r="75" spans="1:12">
      <c r="A75" s="182" t="s">
        <v>132</v>
      </c>
      <c r="B75" s="173"/>
      <c r="C75" s="173"/>
      <c r="D75" s="173"/>
      <c r="E75" s="173"/>
      <c r="F75" s="177"/>
      <c r="G75" s="279"/>
      <c r="H75" s="279"/>
      <c r="I75" s="279"/>
      <c r="J75" s="279"/>
      <c r="K75" s="168"/>
    </row>
    <row r="76" spans="1:12">
      <c r="A76" s="182"/>
      <c r="B76" s="173"/>
      <c r="C76" s="173"/>
      <c r="D76" s="173"/>
      <c r="E76" s="173"/>
      <c r="F76" s="177"/>
      <c r="G76" s="279"/>
      <c r="H76" s="279"/>
      <c r="I76" s="279"/>
      <c r="J76" s="279"/>
      <c r="K76" s="168"/>
    </row>
    <row r="77" spans="1:12">
      <c r="A77" s="182" t="s">
        <v>230</v>
      </c>
      <c r="B77" s="173"/>
      <c r="C77" s="173"/>
      <c r="D77" s="173"/>
      <c r="E77" s="173">
        <v>130</v>
      </c>
      <c r="F77" s="321" t="s">
        <v>246</v>
      </c>
      <c r="G77" s="239"/>
      <c r="H77" s="239"/>
      <c r="I77" s="239"/>
      <c r="J77" s="239"/>
      <c r="K77" s="239"/>
    </row>
    <row r="78" spans="1:12">
      <c r="A78" s="182"/>
      <c r="B78" s="173"/>
      <c r="C78" s="173"/>
      <c r="D78" s="173"/>
      <c r="E78" s="173"/>
      <c r="F78" s="177"/>
      <c r="G78" s="239"/>
      <c r="H78" s="239"/>
      <c r="I78" s="239"/>
      <c r="J78" s="239"/>
      <c r="K78" s="239"/>
    </row>
    <row r="79" spans="1:12">
      <c r="A79" s="182" t="s">
        <v>682</v>
      </c>
      <c r="B79" s="173"/>
      <c r="C79" s="173"/>
      <c r="D79" s="173"/>
      <c r="E79" s="173">
        <f>+E77/8</f>
        <v>16.25</v>
      </c>
      <c r="F79" s="321" t="s">
        <v>293</v>
      </c>
      <c r="G79" s="239"/>
      <c r="H79" s="239"/>
      <c r="I79" s="239"/>
      <c r="J79" s="239"/>
      <c r="K79" s="239"/>
    </row>
    <row r="80" spans="1:12">
      <c r="A80" s="182"/>
      <c r="B80" s="173"/>
      <c r="C80" s="173"/>
      <c r="D80" s="173"/>
      <c r="E80" s="173"/>
      <c r="F80" s="177"/>
      <c r="G80" s="279"/>
      <c r="H80" s="279"/>
      <c r="I80" s="279"/>
      <c r="J80" s="279"/>
      <c r="K80" s="168"/>
    </row>
    <row r="81" spans="1:11">
      <c r="A81" s="182" t="s">
        <v>174</v>
      </c>
      <c r="B81" s="173"/>
      <c r="C81" s="173"/>
      <c r="D81" s="173"/>
      <c r="E81" s="173"/>
      <c r="F81" s="177"/>
      <c r="G81" s="279"/>
      <c r="H81" s="279"/>
      <c r="I81" s="279"/>
      <c r="J81" s="279"/>
      <c r="K81" s="168"/>
    </row>
    <row r="82" spans="1:11">
      <c r="A82" s="182" t="s">
        <v>624</v>
      </c>
      <c r="B82" s="173"/>
      <c r="C82" s="173"/>
      <c r="D82" s="173"/>
      <c r="E82" s="170"/>
      <c r="F82" s="171"/>
      <c r="G82" s="279"/>
      <c r="H82" s="279"/>
      <c r="I82" s="279"/>
      <c r="J82" s="279"/>
      <c r="K82" s="168"/>
    </row>
    <row r="83" spans="1:11">
      <c r="A83" s="169" t="s">
        <v>61</v>
      </c>
      <c r="B83" s="174">
        <f>기계경비!AA28</f>
        <v>59020</v>
      </c>
      <c r="C83" s="173" t="s">
        <v>242</v>
      </c>
      <c r="D83" s="173"/>
      <c r="E83" s="173">
        <f>ROUNDDOWN(+B83/$E$79,2)</f>
        <v>3632</v>
      </c>
      <c r="F83" s="177" t="s">
        <v>637</v>
      </c>
      <c r="G83" s="279"/>
      <c r="H83" s="279">
        <f>+E83</f>
        <v>3632</v>
      </c>
      <c r="I83" s="279"/>
      <c r="J83" s="279">
        <f>+G83+H83+I83</f>
        <v>3632</v>
      </c>
      <c r="K83" s="168"/>
    </row>
    <row r="84" spans="1:11">
      <c r="A84" s="169"/>
      <c r="B84" s="170"/>
      <c r="C84" s="173" t="s">
        <v>624</v>
      </c>
      <c r="D84" s="173"/>
      <c r="E84" s="173"/>
      <c r="F84" s="177"/>
      <c r="G84" s="279"/>
      <c r="H84" s="279"/>
      <c r="I84" s="279"/>
      <c r="J84" s="279"/>
      <c r="K84" s="168"/>
    </row>
    <row r="85" spans="1:11">
      <c r="A85" s="169" t="s">
        <v>79</v>
      </c>
      <c r="B85" s="174">
        <f>기계경비!AB28</f>
        <v>9317</v>
      </c>
      <c r="C85" s="173" t="s">
        <v>242</v>
      </c>
      <c r="D85" s="173"/>
      <c r="E85" s="173">
        <f>ROUNDDOWN(+B85/$E$79,2)</f>
        <v>573.35</v>
      </c>
      <c r="F85" s="177" t="s">
        <v>637</v>
      </c>
      <c r="G85" s="279">
        <f>+E85</f>
        <v>573.35</v>
      </c>
      <c r="H85" s="279"/>
      <c r="I85" s="279"/>
      <c r="J85" s="279">
        <f>+G85+H85+I85</f>
        <v>573.35</v>
      </c>
      <c r="K85" s="168"/>
    </row>
    <row r="86" spans="1:11">
      <c r="A86" s="169"/>
      <c r="B86" s="170"/>
      <c r="C86" s="173" t="s">
        <v>624</v>
      </c>
      <c r="D86" s="173"/>
      <c r="E86" s="173"/>
      <c r="F86" s="177"/>
      <c r="G86" s="279"/>
      <c r="H86" s="279"/>
      <c r="I86" s="279"/>
      <c r="J86" s="279"/>
      <c r="K86" s="168"/>
    </row>
    <row r="87" spans="1:11">
      <c r="A87" s="169" t="s">
        <v>161</v>
      </c>
      <c r="B87" s="174">
        <f>기계경비!AC28</f>
        <v>13873</v>
      </c>
      <c r="C87" s="173" t="s">
        <v>242</v>
      </c>
      <c r="D87" s="173"/>
      <c r="E87" s="173">
        <f>ROUNDDOWN(+B87/$E$79,2)</f>
        <v>853.72</v>
      </c>
      <c r="F87" s="177" t="s">
        <v>637</v>
      </c>
      <c r="G87" s="279"/>
      <c r="H87" s="279"/>
      <c r="I87" s="279">
        <f>+E87</f>
        <v>853.72</v>
      </c>
      <c r="J87" s="279">
        <f>+G87+H87+I87</f>
        <v>853.72</v>
      </c>
      <c r="K87" s="168"/>
    </row>
    <row r="88" spans="1:11">
      <c r="A88" s="182"/>
      <c r="B88" s="173"/>
      <c r="C88" s="173"/>
      <c r="D88" s="173"/>
      <c r="E88" s="173"/>
      <c r="F88" s="177"/>
      <c r="G88" s="279"/>
      <c r="H88" s="279"/>
      <c r="I88" s="279"/>
      <c r="J88" s="279"/>
      <c r="K88" s="168"/>
    </row>
    <row r="89" spans="1:11">
      <c r="A89" s="182" t="s">
        <v>696</v>
      </c>
      <c r="B89" s="173"/>
      <c r="C89" s="173"/>
      <c r="D89" s="173"/>
      <c r="E89" s="173"/>
      <c r="F89" s="177"/>
      <c r="G89" s="279"/>
      <c r="H89" s="279"/>
      <c r="I89" s="279"/>
      <c r="J89" s="279"/>
      <c r="K89" s="168"/>
    </row>
    <row r="90" spans="1:11">
      <c r="A90" s="182" t="s">
        <v>624</v>
      </c>
      <c r="B90" s="173"/>
      <c r="C90" s="173"/>
      <c r="D90" s="173"/>
      <c r="E90" s="170"/>
      <c r="F90" s="171"/>
      <c r="G90" s="279"/>
      <c r="H90" s="279"/>
      <c r="I90" s="279"/>
      <c r="J90" s="279"/>
      <c r="K90" s="168"/>
    </row>
    <row r="91" spans="1:11">
      <c r="A91" s="169" t="s">
        <v>61</v>
      </c>
      <c r="B91" s="174">
        <f>기계경비!AA100</f>
        <v>36248</v>
      </c>
      <c r="C91" s="173" t="s">
        <v>242</v>
      </c>
      <c r="D91" s="173"/>
      <c r="E91" s="173">
        <f>ROUNDDOWN(+B91/$E$79,2)</f>
        <v>2230.64</v>
      </c>
      <c r="F91" s="177" t="s">
        <v>637</v>
      </c>
      <c r="G91" s="279"/>
      <c r="H91" s="279">
        <f>+E91</f>
        <v>2230.64</v>
      </c>
      <c r="I91" s="279"/>
      <c r="J91" s="279">
        <f>+G91+H91+I91</f>
        <v>2230.64</v>
      </c>
      <c r="K91" s="168"/>
    </row>
    <row r="92" spans="1:11">
      <c r="A92" s="169"/>
      <c r="B92" s="170"/>
      <c r="C92" s="173" t="s">
        <v>624</v>
      </c>
      <c r="D92" s="173"/>
      <c r="E92" s="173"/>
      <c r="F92" s="177"/>
      <c r="G92" s="279"/>
      <c r="H92" s="279"/>
      <c r="I92" s="279"/>
      <c r="J92" s="279"/>
      <c r="K92" s="168"/>
    </row>
    <row r="93" spans="1:11">
      <c r="A93" s="169" t="s">
        <v>79</v>
      </c>
      <c r="B93" s="174">
        <f>기계경비!AB100</f>
        <v>3828</v>
      </c>
      <c r="C93" s="173" t="s">
        <v>242</v>
      </c>
      <c r="D93" s="173"/>
      <c r="E93" s="173">
        <f>ROUNDDOWN(+B93/$E$79,2)</f>
        <v>235.56</v>
      </c>
      <c r="F93" s="177" t="s">
        <v>637</v>
      </c>
      <c r="G93" s="279">
        <f>+E93</f>
        <v>235.56</v>
      </c>
      <c r="H93" s="279"/>
      <c r="I93" s="279"/>
      <c r="J93" s="279">
        <f>+G93+H93+I93</f>
        <v>235.56</v>
      </c>
      <c r="K93" s="168"/>
    </row>
    <row r="94" spans="1:11">
      <c r="A94" s="169"/>
      <c r="B94" s="170"/>
      <c r="C94" s="173" t="s">
        <v>624</v>
      </c>
      <c r="D94" s="173"/>
      <c r="E94" s="173"/>
      <c r="F94" s="177"/>
      <c r="G94" s="279"/>
      <c r="H94" s="279"/>
      <c r="I94" s="279"/>
      <c r="J94" s="279"/>
      <c r="K94" s="168"/>
    </row>
    <row r="95" spans="1:11">
      <c r="A95" s="169" t="s">
        <v>161</v>
      </c>
      <c r="B95" s="174">
        <f>기계경비!AC100</f>
        <v>1967</v>
      </c>
      <c r="C95" s="173" t="s">
        <v>242</v>
      </c>
      <c r="D95" s="173"/>
      <c r="E95" s="173">
        <f>ROUNDDOWN(+B95/$E$79,2)</f>
        <v>121.04</v>
      </c>
      <c r="F95" s="177" t="s">
        <v>637</v>
      </c>
      <c r="G95" s="279"/>
      <c r="H95" s="279"/>
      <c r="I95" s="279">
        <f>+E95</f>
        <v>121.04</v>
      </c>
      <c r="J95" s="279">
        <f>+G95+H95+I95</f>
        <v>121.04</v>
      </c>
      <c r="K95" s="168"/>
    </row>
    <row r="96" spans="1:11">
      <c r="A96" s="182"/>
      <c r="B96" s="173"/>
      <c r="C96" s="173"/>
      <c r="D96" s="173"/>
      <c r="E96" s="173"/>
      <c r="F96" s="177"/>
      <c r="G96" s="279"/>
      <c r="H96" s="279"/>
      <c r="I96" s="279"/>
      <c r="J96" s="279"/>
      <c r="K96" s="168"/>
    </row>
    <row r="97" spans="1:12">
      <c r="A97" s="182" t="s">
        <v>173</v>
      </c>
      <c r="B97" s="173"/>
      <c r="C97" s="173"/>
      <c r="D97" s="173"/>
      <c r="E97" s="173"/>
      <c r="F97" s="177"/>
      <c r="G97" s="279"/>
      <c r="H97" s="279"/>
      <c r="I97" s="279"/>
      <c r="J97" s="279"/>
      <c r="K97" s="168"/>
    </row>
    <row r="98" spans="1:12">
      <c r="A98" s="182" t="s">
        <v>624</v>
      </c>
      <c r="B98" s="173"/>
      <c r="C98" s="173"/>
      <c r="D98" s="173"/>
      <c r="E98" s="170"/>
      <c r="F98" s="171"/>
      <c r="G98" s="279"/>
      <c r="H98" s="279"/>
      <c r="I98" s="279"/>
      <c r="J98" s="279"/>
      <c r="K98" s="168"/>
    </row>
    <row r="99" spans="1:12">
      <c r="A99" s="169" t="s">
        <v>61</v>
      </c>
      <c r="B99" s="174">
        <f>기계경비!AA49</f>
        <v>49778</v>
      </c>
      <c r="C99" s="173" t="s">
        <v>157</v>
      </c>
      <c r="D99" s="173"/>
      <c r="E99" s="173">
        <f>ROUNDDOWN(+B99*0.5/$E$79,2)</f>
        <v>1531.63</v>
      </c>
      <c r="F99" s="177" t="s">
        <v>637</v>
      </c>
      <c r="G99" s="279"/>
      <c r="H99" s="279">
        <f>+E99</f>
        <v>1531.63</v>
      </c>
      <c r="I99" s="279"/>
      <c r="J99" s="279">
        <f>+G99+H99+I99</f>
        <v>1531.63</v>
      </c>
      <c r="K99" s="168"/>
    </row>
    <row r="100" spans="1:12">
      <c r="A100" s="169"/>
      <c r="B100" s="170"/>
      <c r="C100" s="173" t="s">
        <v>624</v>
      </c>
      <c r="D100" s="173"/>
      <c r="E100" s="173"/>
      <c r="F100" s="177"/>
      <c r="G100" s="279"/>
      <c r="H100" s="279"/>
      <c r="I100" s="279"/>
      <c r="J100" s="279"/>
      <c r="K100" s="168"/>
    </row>
    <row r="101" spans="1:12">
      <c r="A101" s="169" t="s">
        <v>79</v>
      </c>
      <c r="B101" s="174">
        <f>기계경비!AB49</f>
        <v>18618</v>
      </c>
      <c r="C101" s="173" t="s">
        <v>157</v>
      </c>
      <c r="D101" s="173"/>
      <c r="E101" s="173">
        <f>ROUNDDOWN(+B101*0.5/$E$79,2)</f>
        <v>572.86</v>
      </c>
      <c r="F101" s="177" t="s">
        <v>637</v>
      </c>
      <c r="G101" s="279">
        <f>+E101</f>
        <v>572.86</v>
      </c>
      <c r="H101" s="279"/>
      <c r="I101" s="279"/>
      <c r="J101" s="279">
        <f>+G101+H101+I101</f>
        <v>572.86</v>
      </c>
      <c r="K101" s="168"/>
    </row>
    <row r="102" spans="1:12">
      <c r="A102" s="169"/>
      <c r="B102" s="170"/>
      <c r="C102" s="173" t="s">
        <v>624</v>
      </c>
      <c r="D102" s="173"/>
      <c r="E102" s="173"/>
      <c r="F102" s="177"/>
      <c r="G102" s="279"/>
      <c r="H102" s="279"/>
      <c r="I102" s="279"/>
      <c r="J102" s="279"/>
      <c r="K102" s="168"/>
    </row>
    <row r="103" spans="1:12">
      <c r="A103" s="169" t="s">
        <v>161</v>
      </c>
      <c r="B103" s="174">
        <f>기계경비!AC49</f>
        <v>9986</v>
      </c>
      <c r="C103" s="173" t="s">
        <v>157</v>
      </c>
      <c r="D103" s="173"/>
      <c r="E103" s="173">
        <f>ROUNDDOWN(+B103*0.5/$E$79,2)</f>
        <v>307.26</v>
      </c>
      <c r="F103" s="177" t="s">
        <v>637</v>
      </c>
      <c r="G103" s="279"/>
      <c r="H103" s="279"/>
      <c r="I103" s="279">
        <f>+E103</f>
        <v>307.26</v>
      </c>
      <c r="J103" s="279">
        <f>+G103+H103+I103</f>
        <v>307.26</v>
      </c>
      <c r="K103" s="168"/>
    </row>
    <row r="104" spans="1:12" ht="11.25" customHeight="1">
      <c r="A104" s="169"/>
      <c r="B104" s="170"/>
      <c r="C104" s="170"/>
      <c r="D104" s="170"/>
      <c r="E104" s="170"/>
      <c r="F104" s="171"/>
      <c r="G104" s="279"/>
      <c r="H104" s="279"/>
      <c r="I104" s="279"/>
      <c r="J104" s="279"/>
      <c r="K104" s="168"/>
      <c r="L104" s="172"/>
    </row>
    <row r="105" spans="1:12" ht="11.25" customHeight="1">
      <c r="A105" s="169" t="s">
        <v>266</v>
      </c>
      <c r="B105" s="170"/>
      <c r="C105" s="170"/>
      <c r="D105" s="170"/>
      <c r="E105" s="170"/>
      <c r="F105" s="171"/>
      <c r="G105" s="278"/>
      <c r="H105" s="278"/>
      <c r="I105" s="278"/>
      <c r="J105" s="278"/>
      <c r="K105" s="168"/>
      <c r="L105" s="172"/>
    </row>
    <row r="106" spans="1:12" ht="11.25" customHeight="1">
      <c r="A106" s="169"/>
      <c r="B106" s="170"/>
      <c r="C106" s="170"/>
      <c r="D106" s="170"/>
      <c r="E106" s="170"/>
      <c r="F106" s="171"/>
      <c r="G106" s="279"/>
      <c r="H106" s="279"/>
      <c r="I106" s="279"/>
      <c r="J106" s="279"/>
      <c r="K106" s="168"/>
      <c r="L106" s="172"/>
    </row>
    <row r="107" spans="1:12" ht="11.25" customHeight="1">
      <c r="A107" s="169" t="s">
        <v>65</v>
      </c>
      <c r="B107" s="174">
        <f>노임!D6</f>
        <v>226122</v>
      </c>
      <c r="C107" s="170" t="s">
        <v>207</v>
      </c>
      <c r="D107" s="170"/>
      <c r="E107" s="174">
        <f>ROUNDDOWN((B107*1/E77),2)</f>
        <v>1739.4</v>
      </c>
      <c r="F107" s="171"/>
      <c r="G107" s="279"/>
      <c r="H107" s="279">
        <f>+E107</f>
        <v>1739.4</v>
      </c>
      <c r="I107" s="279"/>
      <c r="J107" s="279">
        <f>+G107+H107+I107</f>
        <v>1739.4</v>
      </c>
      <c r="K107" s="168"/>
      <c r="L107" s="172"/>
    </row>
    <row r="108" spans="1:12" ht="11.25" customHeight="1">
      <c r="A108" s="169"/>
      <c r="B108" s="170"/>
      <c r="C108" s="170"/>
      <c r="D108" s="170"/>
      <c r="E108" s="170"/>
      <c r="F108" s="171"/>
      <c r="G108" s="279"/>
      <c r="H108" s="279"/>
      <c r="I108" s="279"/>
      <c r="J108" s="279"/>
      <c r="K108" s="168"/>
      <c r="L108" s="172"/>
    </row>
    <row r="109" spans="1:12" ht="11.25" customHeight="1">
      <c r="A109" s="169" t="s">
        <v>88</v>
      </c>
      <c r="B109" s="330">
        <f>노임!D5</f>
        <v>172068</v>
      </c>
      <c r="C109" s="170" t="s">
        <v>207</v>
      </c>
      <c r="D109" s="170"/>
      <c r="E109" s="330">
        <f>ROUNDDOWN((B109*1/E77),2)</f>
        <v>1323.6</v>
      </c>
      <c r="F109" s="171"/>
      <c r="G109" s="331"/>
      <c r="H109" s="331">
        <f>+E109</f>
        <v>1323.6</v>
      </c>
      <c r="I109" s="331"/>
      <c r="J109" s="331">
        <f>+G109+H109+I109</f>
        <v>1323.6</v>
      </c>
      <c r="K109" s="168"/>
      <c r="L109" s="172"/>
    </row>
    <row r="110" spans="1:12">
      <c r="A110" s="182"/>
      <c r="B110" s="173"/>
      <c r="C110" s="173"/>
      <c r="D110" s="173"/>
      <c r="E110" s="173"/>
      <c r="F110" s="177"/>
      <c r="G110" s="331"/>
      <c r="H110" s="331"/>
      <c r="I110" s="331"/>
      <c r="J110" s="331"/>
      <c r="K110" s="168"/>
    </row>
    <row r="111" spans="1:12">
      <c r="A111" s="182" t="s">
        <v>319</v>
      </c>
      <c r="B111" s="173"/>
      <c r="C111" s="173"/>
      <c r="D111" s="173"/>
      <c r="E111" s="173"/>
      <c r="F111" s="177"/>
      <c r="G111" s="331">
        <f>SUM(G81:G110)</f>
        <v>1381.77</v>
      </c>
      <c r="H111" s="331">
        <f>SUM(H81:H110)</f>
        <v>10457.27</v>
      </c>
      <c r="I111" s="331">
        <f>SUM(I81:I110)</f>
        <v>1282.02</v>
      </c>
      <c r="J111" s="331">
        <f>+G111+H111+I111</f>
        <v>13121.060000000001</v>
      </c>
      <c r="K111" s="168"/>
    </row>
    <row r="112" spans="1:12">
      <c r="A112" s="182"/>
      <c r="B112" s="173"/>
      <c r="C112" s="173"/>
      <c r="D112" s="173"/>
      <c r="E112" s="173"/>
      <c r="F112" s="177"/>
      <c r="G112" s="322"/>
      <c r="H112" s="322"/>
      <c r="I112" s="322"/>
      <c r="J112" s="322"/>
      <c r="K112" s="239"/>
    </row>
  </sheetData>
  <phoneticPr fontId="3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82" fitToHeight="4" orientation="portrait" r:id="rId1"/>
  <rowBreaks count="1" manualBreakCount="1">
    <brk id="70" max="1048575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B1:AD209"/>
  <sheetViews>
    <sheetView view="pageBreakPreview" zoomScaleNormal="130" zoomScaleSheetLayoutView="100" workbookViewId="0">
      <pane xSplit="25" ySplit="3" topLeftCell="Z25" activePane="bottomRight" state="frozen"/>
      <selection pane="topRight"/>
      <selection pane="bottomLeft"/>
      <selection pane="bottomRight" activeCell="AH95" sqref="AH95"/>
    </sheetView>
  </sheetViews>
  <sheetFormatPr defaultColWidth="9.140625" defaultRowHeight="13.5"/>
  <cols>
    <col min="1" max="1" width="0.7109375" style="105" customWidth="1"/>
    <col min="2" max="2" width="30.5703125" style="105" customWidth="1"/>
    <col min="3" max="3" width="25" style="105" customWidth="1"/>
    <col min="4" max="7" width="2" style="105" customWidth="1"/>
    <col min="8" max="8" width="2.7109375" style="105" customWidth="1"/>
    <col min="9" max="10" width="2" style="105" customWidth="1"/>
    <col min="11" max="13" width="2.5703125" style="105" customWidth="1"/>
    <col min="14" max="25" width="2" style="105" customWidth="1"/>
    <col min="26" max="26" width="11.140625" style="105" customWidth="1"/>
    <col min="27" max="29" width="10.42578125" style="105" customWidth="1"/>
    <col min="30" max="30" width="12.140625" style="105" customWidth="1"/>
    <col min="31" max="16384" width="9.140625" style="105"/>
  </cols>
  <sheetData>
    <row r="1" spans="2:30" ht="24.95" customHeight="1">
      <c r="B1" s="449" t="s">
        <v>448</v>
      </c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</row>
    <row r="2" spans="2:30" ht="9.9499999999999993" customHeight="1"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450"/>
      <c r="R2" s="450"/>
      <c r="S2" s="450"/>
      <c r="T2" s="450"/>
      <c r="U2" s="450"/>
      <c r="V2" s="450"/>
      <c r="W2" s="450"/>
      <c r="X2" s="450"/>
      <c r="Y2" s="450"/>
      <c r="Z2" s="450"/>
      <c r="AA2" s="450"/>
      <c r="AB2" s="450"/>
      <c r="AC2" s="450"/>
      <c r="AD2" s="450"/>
    </row>
    <row r="3" spans="2:30" ht="30.75" customHeight="1">
      <c r="B3" s="106" t="s">
        <v>439</v>
      </c>
      <c r="C3" s="107" t="s">
        <v>451</v>
      </c>
      <c r="D3" s="451" t="s">
        <v>86</v>
      </c>
      <c r="E3" s="451"/>
      <c r="F3" s="451"/>
      <c r="G3" s="451"/>
      <c r="H3" s="451"/>
      <c r="I3" s="451"/>
      <c r="J3" s="451"/>
      <c r="K3" s="451"/>
      <c r="L3" s="451"/>
      <c r="M3" s="451"/>
      <c r="N3" s="451"/>
      <c r="O3" s="451"/>
      <c r="P3" s="451"/>
      <c r="Q3" s="451"/>
      <c r="R3" s="451"/>
      <c r="S3" s="451"/>
      <c r="T3" s="451"/>
      <c r="U3" s="451"/>
      <c r="V3" s="451"/>
      <c r="W3" s="451"/>
      <c r="X3" s="451"/>
      <c r="Y3" s="451"/>
      <c r="Z3" s="108" t="s">
        <v>474</v>
      </c>
      <c r="AA3" s="107" t="s">
        <v>586</v>
      </c>
      <c r="AB3" s="107" t="s">
        <v>588</v>
      </c>
      <c r="AC3" s="107" t="s">
        <v>437</v>
      </c>
      <c r="AD3" s="109" t="s">
        <v>424</v>
      </c>
    </row>
    <row r="4" spans="2:30" ht="19.7" customHeight="1">
      <c r="B4" s="110" t="s">
        <v>159</v>
      </c>
      <c r="C4" s="111" t="s">
        <v>463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13" t="str">
        <f>TEXT(AA4+AB4+AC4,"#,##0")</f>
        <v>105,368</v>
      </c>
      <c r="AA4" s="114">
        <f>TRUNC(AA5+AA6+AA7+AA8)</f>
        <v>59020</v>
      </c>
      <c r="AB4" s="114">
        <f>TRUNC(AB5+AB6+AB7+AB8)</f>
        <v>21794</v>
      </c>
      <c r="AC4" s="114">
        <f>TRUNC(AC5+AC6+AC7+AC8)</f>
        <v>24554</v>
      </c>
      <c r="AD4" s="254"/>
    </row>
    <row r="5" spans="2:30" ht="19.7" customHeight="1">
      <c r="B5" s="115" t="s">
        <v>475</v>
      </c>
      <c r="C5" s="116" t="s">
        <v>624</v>
      </c>
      <c r="D5" s="452">
        <v>117766000</v>
      </c>
      <c r="E5" s="452"/>
      <c r="F5" s="452"/>
      <c r="G5" s="452"/>
      <c r="H5" s="452"/>
      <c r="I5" s="453" t="s">
        <v>676</v>
      </c>
      <c r="J5" s="453"/>
      <c r="K5" s="453">
        <v>2085</v>
      </c>
      <c r="L5" s="453"/>
      <c r="M5" s="453"/>
      <c r="N5" s="112" t="s">
        <v>650</v>
      </c>
      <c r="O5" s="453" t="s">
        <v>465</v>
      </c>
      <c r="P5" s="453"/>
      <c r="Q5" s="453"/>
      <c r="R5" s="112"/>
      <c r="S5" s="112"/>
      <c r="T5" s="112"/>
      <c r="U5" s="112"/>
      <c r="V5" s="112"/>
      <c r="W5" s="112"/>
      <c r="X5" s="112"/>
      <c r="Y5" s="112"/>
      <c r="Z5" s="117"/>
      <c r="AA5" s="118"/>
      <c r="AB5" s="118"/>
      <c r="AC5" s="118">
        <f>TRUNC(D5*K5*0.0000001,0)</f>
        <v>24554</v>
      </c>
      <c r="AD5" s="302" t="s">
        <v>267</v>
      </c>
    </row>
    <row r="6" spans="2:30" ht="19.7" customHeight="1">
      <c r="B6" s="115" t="s">
        <v>557</v>
      </c>
      <c r="C6" s="116" t="s">
        <v>540</v>
      </c>
      <c r="D6" s="454">
        <v>11.6</v>
      </c>
      <c r="E6" s="453"/>
      <c r="F6" s="453"/>
      <c r="G6" s="453"/>
      <c r="H6" s="112" t="s">
        <v>647</v>
      </c>
      <c r="I6" s="112" t="s">
        <v>650</v>
      </c>
      <c r="J6" s="453">
        <f>+자재조서!D5</f>
        <v>1540</v>
      </c>
      <c r="K6" s="453"/>
      <c r="L6" s="453"/>
      <c r="M6" s="453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2"/>
      <c r="Y6" s="112"/>
      <c r="Z6" s="117"/>
      <c r="AA6" s="118"/>
      <c r="AB6" s="118">
        <f>TRUNC(D6*J6,0)</f>
        <v>17864</v>
      </c>
      <c r="AC6" s="118"/>
      <c r="AD6" s="119"/>
    </row>
    <row r="7" spans="2:30" ht="19.7" customHeight="1">
      <c r="B7" s="115" t="s">
        <v>471</v>
      </c>
      <c r="C7" s="116" t="s">
        <v>466</v>
      </c>
      <c r="D7" s="454">
        <v>22</v>
      </c>
      <c r="E7" s="453"/>
      <c r="F7" s="453"/>
      <c r="G7" s="453"/>
      <c r="H7" s="112" t="s">
        <v>527</v>
      </c>
      <c r="I7" s="112" t="s">
        <v>650</v>
      </c>
      <c r="J7" s="453">
        <f>AB6</f>
        <v>17864</v>
      </c>
      <c r="K7" s="453"/>
      <c r="L7" s="453"/>
      <c r="M7" s="453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  <c r="Z7" s="117"/>
      <c r="AA7" s="118"/>
      <c r="AB7" s="118">
        <f>TRUNC(D7/100*J7,0)</f>
        <v>3930</v>
      </c>
      <c r="AC7" s="118"/>
      <c r="AD7" s="119"/>
    </row>
    <row r="8" spans="2:30" ht="19.7" customHeight="1">
      <c r="B8" s="115" t="s">
        <v>501</v>
      </c>
      <c r="C8" s="116" t="s">
        <v>624</v>
      </c>
      <c r="D8" s="455">
        <v>1</v>
      </c>
      <c r="E8" s="453"/>
      <c r="F8" s="453"/>
      <c r="G8" s="112" t="s">
        <v>604</v>
      </c>
      <c r="H8" s="112" t="s">
        <v>650</v>
      </c>
      <c r="I8" s="453">
        <f>+노임!D34</f>
        <v>283297</v>
      </c>
      <c r="J8" s="453"/>
      <c r="K8" s="453"/>
      <c r="L8" s="453"/>
      <c r="M8" s="112" t="s">
        <v>650</v>
      </c>
      <c r="N8" s="453" t="s">
        <v>170</v>
      </c>
      <c r="O8" s="453"/>
      <c r="P8" s="453"/>
      <c r="Q8" s="453"/>
      <c r="R8" s="453"/>
      <c r="S8" s="453"/>
      <c r="T8" s="453"/>
      <c r="U8" s="453"/>
      <c r="V8" s="453"/>
      <c r="W8" s="112"/>
      <c r="X8" s="112"/>
      <c r="Y8" s="112"/>
      <c r="Z8" s="117"/>
      <c r="AA8" s="118">
        <f>TRUNC(D8*I8*1/8*16/12*25/20,0)</f>
        <v>59020</v>
      </c>
      <c r="AB8" s="118"/>
      <c r="AC8" s="118"/>
      <c r="AD8" s="119"/>
    </row>
    <row r="9" spans="2:30" ht="15" customHeight="1">
      <c r="B9" s="115" t="s">
        <v>624</v>
      </c>
      <c r="C9" s="116" t="s">
        <v>624</v>
      </c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7"/>
      <c r="AA9" s="118"/>
      <c r="AB9" s="118"/>
      <c r="AC9" s="118"/>
      <c r="AD9" s="119"/>
    </row>
    <row r="10" spans="2:30" ht="19.7" customHeight="1">
      <c r="B10" s="110" t="s">
        <v>70</v>
      </c>
      <c r="C10" s="111" t="s">
        <v>499</v>
      </c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3" t="str">
        <f>TEXT(AA10+AB10+AC10,"#,##0")</f>
        <v>38,872</v>
      </c>
      <c r="AA10" s="114">
        <f>TRUNC(AA11+AA12+AA13+AA14)</f>
        <v>36248</v>
      </c>
      <c r="AB10" s="114">
        <f>TRUNC(AB11+AB12+AB13+AB14)</f>
        <v>2004</v>
      </c>
      <c r="AC10" s="114">
        <f>TRUNC(AC11+AC12+AC13+AC14)</f>
        <v>620</v>
      </c>
      <c r="AD10" s="254"/>
    </row>
    <row r="11" spans="2:30" ht="19.7" customHeight="1">
      <c r="B11" s="115" t="s">
        <v>475</v>
      </c>
      <c r="C11" s="116" t="s">
        <v>624</v>
      </c>
      <c r="D11" s="452">
        <v>1673000</v>
      </c>
      <c r="E11" s="452"/>
      <c r="F11" s="452"/>
      <c r="G11" s="452"/>
      <c r="H11" s="452"/>
      <c r="I11" s="452" t="s">
        <v>676</v>
      </c>
      <c r="J11" s="452"/>
      <c r="K11" s="452">
        <v>3708</v>
      </c>
      <c r="L11" s="452"/>
      <c r="M11" s="452"/>
      <c r="N11" s="253" t="s">
        <v>650</v>
      </c>
      <c r="O11" s="452" t="s">
        <v>465</v>
      </c>
      <c r="P11" s="452"/>
      <c r="Q11" s="452"/>
      <c r="R11" s="253"/>
      <c r="S11" s="253"/>
      <c r="T11" s="253"/>
      <c r="U11" s="253"/>
      <c r="V11" s="253"/>
      <c r="W11" s="253"/>
      <c r="X11" s="253"/>
      <c r="Y11" s="112"/>
      <c r="Z11" s="117"/>
      <c r="AA11" s="118"/>
      <c r="AB11" s="118"/>
      <c r="AC11" s="118">
        <f>TRUNC(D11*K11*0.0000001,0)</f>
        <v>620</v>
      </c>
      <c r="AD11" s="302" t="s">
        <v>267</v>
      </c>
    </row>
    <row r="12" spans="2:30" ht="19.7" customHeight="1">
      <c r="B12" s="115" t="s">
        <v>557</v>
      </c>
      <c r="C12" s="116" t="s">
        <v>653</v>
      </c>
      <c r="D12" s="454">
        <v>1</v>
      </c>
      <c r="E12" s="453"/>
      <c r="F12" s="453"/>
      <c r="G12" s="453"/>
      <c r="H12" s="112" t="s">
        <v>647</v>
      </c>
      <c r="I12" s="112" t="s">
        <v>650</v>
      </c>
      <c r="J12" s="453">
        <f>+자재조서!D4</f>
        <v>1670</v>
      </c>
      <c r="K12" s="453"/>
      <c r="L12" s="453"/>
      <c r="M12" s="453"/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12"/>
      <c r="Y12" s="112"/>
      <c r="Z12" s="117"/>
      <c r="AA12" s="118"/>
      <c r="AB12" s="118">
        <f>TRUNC(D12*J12,0)</f>
        <v>1670</v>
      </c>
      <c r="AC12" s="118"/>
      <c r="AD12" s="119"/>
    </row>
    <row r="13" spans="2:30" ht="19.7" customHeight="1">
      <c r="B13" s="115" t="s">
        <v>471</v>
      </c>
      <c r="C13" s="116" t="s">
        <v>466</v>
      </c>
      <c r="D13" s="454">
        <v>20</v>
      </c>
      <c r="E13" s="453"/>
      <c r="F13" s="453"/>
      <c r="G13" s="453"/>
      <c r="H13" s="112" t="s">
        <v>527</v>
      </c>
      <c r="I13" s="112" t="s">
        <v>650</v>
      </c>
      <c r="J13" s="453">
        <f>AB12</f>
        <v>1670</v>
      </c>
      <c r="K13" s="453"/>
      <c r="L13" s="453"/>
      <c r="M13" s="453"/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7"/>
      <c r="AA13" s="118"/>
      <c r="AB13" s="118">
        <f>TRUNC(D13/100*J13,0)</f>
        <v>334</v>
      </c>
      <c r="AC13" s="118"/>
      <c r="AD13" s="119"/>
    </row>
    <row r="14" spans="2:30" ht="19.7" customHeight="1">
      <c r="B14" s="115" t="s">
        <v>480</v>
      </c>
      <c r="C14" s="116" t="s">
        <v>624</v>
      </c>
      <c r="D14" s="455">
        <v>1</v>
      </c>
      <c r="E14" s="453"/>
      <c r="F14" s="453"/>
      <c r="G14" s="112" t="s">
        <v>604</v>
      </c>
      <c r="H14" s="112" t="s">
        <v>650</v>
      </c>
      <c r="I14" s="453">
        <f>+노임!D36</f>
        <v>173995</v>
      </c>
      <c r="J14" s="453"/>
      <c r="K14" s="453"/>
      <c r="L14" s="453"/>
      <c r="M14" s="112" t="s">
        <v>650</v>
      </c>
      <c r="N14" s="453" t="s">
        <v>170</v>
      </c>
      <c r="O14" s="453"/>
      <c r="P14" s="453"/>
      <c r="Q14" s="453"/>
      <c r="R14" s="453"/>
      <c r="S14" s="453"/>
      <c r="T14" s="453"/>
      <c r="U14" s="453"/>
      <c r="V14" s="453"/>
      <c r="W14" s="112"/>
      <c r="X14" s="112"/>
      <c r="Y14" s="112"/>
      <c r="Z14" s="117"/>
      <c r="AA14" s="118">
        <f>TRUNC(D14*I14*1/8*16/12*25/20,0)</f>
        <v>36248</v>
      </c>
      <c r="AB14" s="118"/>
      <c r="AC14" s="118"/>
      <c r="AD14" s="119"/>
    </row>
    <row r="15" spans="2:30" ht="15" customHeight="1">
      <c r="B15" s="115" t="s">
        <v>624</v>
      </c>
      <c r="C15" s="116" t="s">
        <v>624</v>
      </c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7"/>
      <c r="AA15" s="118"/>
      <c r="AB15" s="118"/>
      <c r="AC15" s="118"/>
      <c r="AD15" s="119"/>
    </row>
    <row r="16" spans="2:30" ht="19.7" customHeight="1">
      <c r="B16" s="110" t="s">
        <v>156</v>
      </c>
      <c r="C16" s="111" t="s">
        <v>458</v>
      </c>
      <c r="D16" s="112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3" t="str">
        <f>TEXT(AA16+AB16+AC16,"#,##0")</f>
        <v>108,291</v>
      </c>
      <c r="AA16" s="114">
        <f>TRUNC(AA17+AA18+AA19+AA20)</f>
        <v>59020</v>
      </c>
      <c r="AB16" s="114">
        <f>TRUNC(AB17+AB18+AB19+AB20)</f>
        <v>22151</v>
      </c>
      <c r="AC16" s="114">
        <f>TRUNC(AC17+AC18+AC19+AC20)</f>
        <v>27120</v>
      </c>
      <c r="AD16" s="254"/>
    </row>
    <row r="17" spans="2:30" ht="19.7" customHeight="1">
      <c r="B17" s="115" t="s">
        <v>475</v>
      </c>
      <c r="C17" s="116" t="s">
        <v>624</v>
      </c>
      <c r="D17" s="452">
        <v>119000000</v>
      </c>
      <c r="E17" s="452"/>
      <c r="F17" s="452"/>
      <c r="G17" s="452"/>
      <c r="H17" s="452"/>
      <c r="I17" s="453" t="s">
        <v>676</v>
      </c>
      <c r="J17" s="453"/>
      <c r="K17" s="453">
        <v>2279</v>
      </c>
      <c r="L17" s="453"/>
      <c r="M17" s="453"/>
      <c r="N17" s="112" t="s">
        <v>650</v>
      </c>
      <c r="O17" s="453" t="s">
        <v>465</v>
      </c>
      <c r="P17" s="453"/>
      <c r="Q17" s="453"/>
      <c r="R17" s="112"/>
      <c r="S17" s="112"/>
      <c r="T17" s="112"/>
      <c r="U17" s="112"/>
      <c r="V17" s="112"/>
      <c r="W17" s="112"/>
      <c r="X17" s="112"/>
      <c r="Y17" s="112"/>
      <c r="Z17" s="117"/>
      <c r="AA17" s="118"/>
      <c r="AB17" s="118"/>
      <c r="AC17" s="118">
        <f>TRUNC(D17*K17*0.0000001,0)</f>
        <v>27120</v>
      </c>
      <c r="AD17" s="302" t="s">
        <v>267</v>
      </c>
    </row>
    <row r="18" spans="2:30" ht="19.7" customHeight="1">
      <c r="B18" s="115" t="s">
        <v>557</v>
      </c>
      <c r="C18" s="116" t="s">
        <v>540</v>
      </c>
      <c r="D18" s="454">
        <v>11.6</v>
      </c>
      <c r="E18" s="453"/>
      <c r="F18" s="453"/>
      <c r="G18" s="453"/>
      <c r="H18" s="112" t="s">
        <v>647</v>
      </c>
      <c r="I18" s="112" t="s">
        <v>650</v>
      </c>
      <c r="J18" s="453">
        <f>+자재조서!D5</f>
        <v>1540</v>
      </c>
      <c r="K18" s="453"/>
      <c r="L18" s="453"/>
      <c r="M18" s="453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7"/>
      <c r="AA18" s="118"/>
      <c r="AB18" s="118">
        <f>TRUNC(D18*J18,0)</f>
        <v>17864</v>
      </c>
      <c r="AC18" s="118"/>
      <c r="AD18" s="119"/>
    </row>
    <row r="19" spans="2:30" ht="19.7" customHeight="1">
      <c r="B19" s="115" t="s">
        <v>471</v>
      </c>
      <c r="C19" s="116" t="s">
        <v>466</v>
      </c>
      <c r="D19" s="454">
        <v>24</v>
      </c>
      <c r="E19" s="453"/>
      <c r="F19" s="453"/>
      <c r="G19" s="453"/>
      <c r="H19" s="112" t="s">
        <v>527</v>
      </c>
      <c r="I19" s="112" t="s">
        <v>650</v>
      </c>
      <c r="J19" s="453">
        <f>AB18</f>
        <v>17864</v>
      </c>
      <c r="K19" s="453"/>
      <c r="L19" s="453"/>
      <c r="M19" s="453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7"/>
      <c r="AA19" s="118"/>
      <c r="AB19" s="118">
        <f>TRUNC(D19/100*J19,0)</f>
        <v>4287</v>
      </c>
      <c r="AC19" s="118"/>
      <c r="AD19" s="119"/>
    </row>
    <row r="20" spans="2:30" ht="19.7" customHeight="1">
      <c r="B20" s="115" t="s">
        <v>501</v>
      </c>
      <c r="C20" s="116" t="s">
        <v>624</v>
      </c>
      <c r="D20" s="455">
        <v>1</v>
      </c>
      <c r="E20" s="453"/>
      <c r="F20" s="453"/>
      <c r="G20" s="112" t="s">
        <v>604</v>
      </c>
      <c r="H20" s="112" t="s">
        <v>650</v>
      </c>
      <c r="I20" s="453">
        <f>+노임!D34</f>
        <v>283297</v>
      </c>
      <c r="J20" s="453"/>
      <c r="K20" s="453"/>
      <c r="L20" s="453"/>
      <c r="M20" s="112" t="s">
        <v>650</v>
      </c>
      <c r="N20" s="453" t="s">
        <v>170</v>
      </c>
      <c r="O20" s="453"/>
      <c r="P20" s="453"/>
      <c r="Q20" s="453"/>
      <c r="R20" s="453"/>
      <c r="S20" s="453"/>
      <c r="T20" s="453"/>
      <c r="U20" s="453"/>
      <c r="V20" s="453"/>
      <c r="W20" s="112"/>
      <c r="X20" s="112"/>
      <c r="Y20" s="112"/>
      <c r="Z20" s="117"/>
      <c r="AA20" s="118">
        <f>TRUNC(D20*I20*1/8*16/12*25/20,0)</f>
        <v>59020</v>
      </c>
      <c r="AB20" s="118"/>
      <c r="AC20" s="118"/>
      <c r="AD20" s="119"/>
    </row>
    <row r="21" spans="2:30" ht="19.7" customHeight="1">
      <c r="B21" s="115" t="s">
        <v>624</v>
      </c>
      <c r="C21" s="116" t="s">
        <v>624</v>
      </c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7"/>
      <c r="AA21" s="118"/>
      <c r="AB21" s="118"/>
      <c r="AC21" s="118"/>
      <c r="AD21" s="119"/>
    </row>
    <row r="22" spans="2:30" ht="19.7" customHeight="1">
      <c r="B22" s="110" t="s">
        <v>154</v>
      </c>
      <c r="C22" s="111" t="s">
        <v>458</v>
      </c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3" t="str">
        <f>TEXT(AA22+AB22+AC22,"#,##0")</f>
        <v>101,606</v>
      </c>
      <c r="AA22" s="114">
        <f>TRUNC(AA23+AA24+AA25+AA26)</f>
        <v>59020</v>
      </c>
      <c r="AB22" s="114">
        <f>TRUNC(AB23+AB24+AB25+AB26)</f>
        <v>19163</v>
      </c>
      <c r="AC22" s="114">
        <f>TRUNC(AC23+AC24+AC25+AC26)</f>
        <v>23423</v>
      </c>
      <c r="AD22" s="254"/>
    </row>
    <row r="23" spans="2:30" ht="19.7" customHeight="1">
      <c r="B23" s="115" t="s">
        <v>462</v>
      </c>
      <c r="C23" s="116" t="s">
        <v>624</v>
      </c>
      <c r="D23" s="452">
        <v>112342000</v>
      </c>
      <c r="E23" s="452"/>
      <c r="F23" s="452"/>
      <c r="G23" s="452"/>
      <c r="H23" s="452"/>
      <c r="I23" s="453" t="s">
        <v>676</v>
      </c>
      <c r="J23" s="453"/>
      <c r="K23" s="453">
        <v>2085</v>
      </c>
      <c r="L23" s="453"/>
      <c r="M23" s="453"/>
      <c r="N23" s="112" t="s">
        <v>650</v>
      </c>
      <c r="O23" s="453" t="s">
        <v>465</v>
      </c>
      <c r="P23" s="453"/>
      <c r="Q23" s="453"/>
      <c r="R23" s="112"/>
      <c r="S23" s="112"/>
      <c r="T23" s="112"/>
      <c r="U23" s="112"/>
      <c r="V23" s="112"/>
      <c r="W23" s="112"/>
      <c r="X23" s="112"/>
      <c r="Y23" s="112"/>
      <c r="Z23" s="117"/>
      <c r="AA23" s="118"/>
      <c r="AB23" s="118"/>
      <c r="AC23" s="120">
        <f>TRUNC(D23*K23*0.0000001,1)</f>
        <v>23423.3</v>
      </c>
      <c r="AD23" s="302" t="s">
        <v>267</v>
      </c>
    </row>
    <row r="24" spans="2:30" ht="19.7" customHeight="1">
      <c r="B24" s="115" t="s">
        <v>557</v>
      </c>
      <c r="C24" s="116" t="s">
        <v>540</v>
      </c>
      <c r="D24" s="454">
        <v>10.199999999999999</v>
      </c>
      <c r="E24" s="453"/>
      <c r="F24" s="453"/>
      <c r="G24" s="453"/>
      <c r="H24" s="112" t="s">
        <v>647</v>
      </c>
      <c r="I24" s="112" t="s">
        <v>650</v>
      </c>
      <c r="J24" s="453">
        <f>+자재조서!D5</f>
        <v>1540</v>
      </c>
      <c r="K24" s="453"/>
      <c r="L24" s="453"/>
      <c r="M24" s="453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  <c r="Z24" s="117"/>
      <c r="AA24" s="118"/>
      <c r="AB24" s="120">
        <f>TRUNC(D24*J24,1)</f>
        <v>15708</v>
      </c>
      <c r="AC24" s="120"/>
      <c r="AD24" s="119"/>
    </row>
    <row r="25" spans="2:30" ht="19.7" customHeight="1">
      <c r="B25" s="115" t="s">
        <v>471</v>
      </c>
      <c r="C25" s="116" t="s">
        <v>466</v>
      </c>
      <c r="D25" s="454">
        <v>22</v>
      </c>
      <c r="E25" s="453"/>
      <c r="F25" s="453"/>
      <c r="G25" s="453"/>
      <c r="H25" s="112" t="s">
        <v>527</v>
      </c>
      <c r="I25" s="112" t="s">
        <v>650</v>
      </c>
      <c r="J25" s="453">
        <f>AB24</f>
        <v>15708</v>
      </c>
      <c r="K25" s="453"/>
      <c r="L25" s="453"/>
      <c r="M25" s="453"/>
      <c r="N25" s="112"/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7"/>
      <c r="AA25" s="118"/>
      <c r="AB25" s="120">
        <f>TRUNC(D25/100*J25,1)</f>
        <v>3455.7</v>
      </c>
      <c r="AC25" s="120"/>
      <c r="AD25" s="119"/>
    </row>
    <row r="26" spans="2:30" ht="19.7" customHeight="1">
      <c r="B26" s="115" t="s">
        <v>501</v>
      </c>
      <c r="C26" s="116" t="s">
        <v>624</v>
      </c>
      <c r="D26" s="455">
        <v>1</v>
      </c>
      <c r="E26" s="453"/>
      <c r="F26" s="453"/>
      <c r="G26" s="112" t="s">
        <v>604</v>
      </c>
      <c r="H26" s="112" t="s">
        <v>650</v>
      </c>
      <c r="I26" s="453">
        <f>+노임!D34</f>
        <v>283297</v>
      </c>
      <c r="J26" s="453"/>
      <c r="K26" s="453"/>
      <c r="L26" s="453"/>
      <c r="M26" s="112" t="s">
        <v>650</v>
      </c>
      <c r="N26" s="453" t="s">
        <v>170</v>
      </c>
      <c r="O26" s="453"/>
      <c r="P26" s="453"/>
      <c r="Q26" s="453"/>
      <c r="R26" s="453"/>
      <c r="S26" s="453"/>
      <c r="T26" s="453"/>
      <c r="U26" s="453"/>
      <c r="V26" s="453"/>
      <c r="W26" s="112"/>
      <c r="X26" s="112"/>
      <c r="Y26" s="112"/>
      <c r="Z26" s="117"/>
      <c r="AA26" s="118">
        <f>TRUNC(D26*I26*1/8*16/12*25/20,0)</f>
        <v>59020</v>
      </c>
      <c r="AB26" s="120"/>
      <c r="AC26" s="120"/>
      <c r="AD26" s="119"/>
    </row>
    <row r="27" spans="2:30" ht="19.7" customHeight="1">
      <c r="B27" s="115" t="s">
        <v>624</v>
      </c>
      <c r="C27" s="116" t="s">
        <v>624</v>
      </c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7"/>
      <c r="AA27" s="118"/>
      <c r="AB27" s="118"/>
      <c r="AC27" s="118"/>
      <c r="AD27" s="119"/>
    </row>
    <row r="28" spans="2:30" ht="19.7" customHeight="1">
      <c r="B28" s="110" t="s">
        <v>175</v>
      </c>
      <c r="C28" s="111" t="s">
        <v>314</v>
      </c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3" t="str">
        <f>TEXT(AA28+AB28+AC28,"#,##0")</f>
        <v>82,210</v>
      </c>
      <c r="AA28" s="114">
        <f>TRUNC(AA29+AA30+AA31+AA32)</f>
        <v>59020</v>
      </c>
      <c r="AB28" s="114">
        <f>TRUNC(AB29+AB30+AB31+AB32)</f>
        <v>9317</v>
      </c>
      <c r="AC28" s="114">
        <f>TRUNC(AC29+AC30+AC31+AC32)</f>
        <v>13873</v>
      </c>
      <c r="AD28" s="254"/>
    </row>
    <row r="29" spans="2:30" ht="19.7" customHeight="1">
      <c r="B29" s="115" t="s">
        <v>462</v>
      </c>
      <c r="C29" s="116" t="s">
        <v>624</v>
      </c>
      <c r="D29" s="452">
        <v>66538000</v>
      </c>
      <c r="E29" s="452"/>
      <c r="F29" s="452"/>
      <c r="G29" s="452"/>
      <c r="H29" s="452"/>
      <c r="I29" s="453" t="s">
        <v>676</v>
      </c>
      <c r="J29" s="453"/>
      <c r="K29" s="453">
        <v>2085</v>
      </c>
      <c r="L29" s="453"/>
      <c r="M29" s="453"/>
      <c r="N29" s="112" t="s">
        <v>650</v>
      </c>
      <c r="O29" s="453" t="s">
        <v>465</v>
      </c>
      <c r="P29" s="453"/>
      <c r="Q29" s="453"/>
      <c r="R29" s="112"/>
      <c r="S29" s="112"/>
      <c r="T29" s="112"/>
      <c r="U29" s="112"/>
      <c r="V29" s="112"/>
      <c r="W29" s="112"/>
      <c r="X29" s="112"/>
      <c r="Y29" s="112"/>
      <c r="Z29" s="117"/>
      <c r="AA29" s="118"/>
      <c r="AB29" s="118"/>
      <c r="AC29" s="120">
        <f>TRUNC(D29*K29*0.0000001,1)</f>
        <v>13873.1</v>
      </c>
      <c r="AD29" s="302" t="s">
        <v>267</v>
      </c>
    </row>
    <row r="30" spans="2:30" ht="19.7" customHeight="1">
      <c r="B30" s="115" t="s">
        <v>557</v>
      </c>
      <c r="C30" s="116" t="s">
        <v>540</v>
      </c>
      <c r="D30" s="454">
        <v>5</v>
      </c>
      <c r="E30" s="453"/>
      <c r="F30" s="453"/>
      <c r="G30" s="453"/>
      <c r="H30" s="112" t="s">
        <v>647</v>
      </c>
      <c r="I30" s="112" t="s">
        <v>650</v>
      </c>
      <c r="J30" s="453">
        <f>+자재조서!D5</f>
        <v>1540</v>
      </c>
      <c r="K30" s="453"/>
      <c r="L30" s="453"/>
      <c r="M30" s="453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7"/>
      <c r="AA30" s="118"/>
      <c r="AB30" s="120">
        <f>TRUNC(D30*J30,1)</f>
        <v>7700</v>
      </c>
      <c r="AC30" s="120"/>
      <c r="AD30" s="119"/>
    </row>
    <row r="31" spans="2:30" ht="19.7" customHeight="1">
      <c r="B31" s="115" t="s">
        <v>471</v>
      </c>
      <c r="C31" s="116" t="s">
        <v>466</v>
      </c>
      <c r="D31" s="454">
        <v>21</v>
      </c>
      <c r="E31" s="453"/>
      <c r="F31" s="453"/>
      <c r="G31" s="453"/>
      <c r="H31" s="112" t="s">
        <v>527</v>
      </c>
      <c r="I31" s="112" t="s">
        <v>650</v>
      </c>
      <c r="J31" s="453">
        <f>AB30</f>
        <v>7700</v>
      </c>
      <c r="K31" s="453"/>
      <c r="L31" s="453"/>
      <c r="M31" s="453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  <c r="Z31" s="117"/>
      <c r="AA31" s="118"/>
      <c r="AB31" s="120">
        <f>TRUNC(D31/100*J31,1)</f>
        <v>1617</v>
      </c>
      <c r="AC31" s="120"/>
      <c r="AD31" s="119"/>
    </row>
    <row r="32" spans="2:30" ht="19.7" customHeight="1">
      <c r="B32" s="115" t="s">
        <v>501</v>
      </c>
      <c r="C32" s="116" t="s">
        <v>624</v>
      </c>
      <c r="D32" s="455">
        <v>1</v>
      </c>
      <c r="E32" s="453"/>
      <c r="F32" s="453"/>
      <c r="G32" s="112" t="s">
        <v>604</v>
      </c>
      <c r="H32" s="112" t="s">
        <v>650</v>
      </c>
      <c r="I32" s="453">
        <f>+노임!D34</f>
        <v>283297</v>
      </c>
      <c r="J32" s="453"/>
      <c r="K32" s="453"/>
      <c r="L32" s="453"/>
      <c r="M32" s="112" t="s">
        <v>650</v>
      </c>
      <c r="N32" s="453" t="s">
        <v>170</v>
      </c>
      <c r="O32" s="453"/>
      <c r="P32" s="453"/>
      <c r="Q32" s="453"/>
      <c r="R32" s="453"/>
      <c r="S32" s="453"/>
      <c r="T32" s="453"/>
      <c r="U32" s="453"/>
      <c r="V32" s="453"/>
      <c r="W32" s="112"/>
      <c r="X32" s="112"/>
      <c r="Y32" s="112"/>
      <c r="Z32" s="117"/>
      <c r="AA32" s="118">
        <f>TRUNC(D32*I32*1/8*16/12*25/20,0)</f>
        <v>59020</v>
      </c>
      <c r="AB32" s="120"/>
      <c r="AC32" s="120"/>
      <c r="AD32" s="119"/>
    </row>
    <row r="33" spans="2:30" ht="18" customHeight="1">
      <c r="B33" s="115" t="s">
        <v>624</v>
      </c>
      <c r="C33" s="116" t="s">
        <v>624</v>
      </c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112"/>
      <c r="X33" s="112"/>
      <c r="Y33" s="112"/>
      <c r="Z33" s="117"/>
      <c r="AA33" s="118"/>
      <c r="AB33" s="118"/>
      <c r="AC33" s="118"/>
      <c r="AD33" s="119"/>
    </row>
    <row r="34" spans="2:30" ht="19.7" customHeight="1">
      <c r="B34" s="110" t="s">
        <v>486</v>
      </c>
      <c r="C34" s="111" t="s">
        <v>674</v>
      </c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3" t="str">
        <f>TEXT(AA34+AB34+AC34,"#,##0")</f>
        <v>472</v>
      </c>
      <c r="AA34" s="114">
        <f>TRUNC(AA35)</f>
        <v>0</v>
      </c>
      <c r="AB34" s="114">
        <f>TRUNC(AB35)</f>
        <v>0</v>
      </c>
      <c r="AC34" s="114">
        <f>TRUNC(AC35)</f>
        <v>472</v>
      </c>
      <c r="AD34" s="254"/>
    </row>
    <row r="35" spans="2:30" ht="19.7" customHeight="1">
      <c r="B35" s="121" t="s">
        <v>445</v>
      </c>
      <c r="C35" s="122" t="s">
        <v>624</v>
      </c>
      <c r="D35" s="452">
        <v>896000</v>
      </c>
      <c r="E35" s="452"/>
      <c r="F35" s="452"/>
      <c r="G35" s="452"/>
      <c r="H35" s="452"/>
      <c r="I35" s="456" t="s">
        <v>676</v>
      </c>
      <c r="J35" s="456"/>
      <c r="K35" s="456">
        <v>5268</v>
      </c>
      <c r="L35" s="456"/>
      <c r="M35" s="456"/>
      <c r="N35" s="123" t="s">
        <v>650</v>
      </c>
      <c r="O35" s="456" t="s">
        <v>465</v>
      </c>
      <c r="P35" s="456"/>
      <c r="Q35" s="456"/>
      <c r="R35" s="123"/>
      <c r="S35" s="123"/>
      <c r="T35" s="123"/>
      <c r="U35" s="123"/>
      <c r="V35" s="123"/>
      <c r="W35" s="123"/>
      <c r="X35" s="123"/>
      <c r="Y35" s="123"/>
      <c r="Z35" s="124"/>
      <c r="AA35" s="125"/>
      <c r="AB35" s="125"/>
      <c r="AC35" s="125">
        <f>TRUNC(D35*K35*0.0000001,0)</f>
        <v>472</v>
      </c>
      <c r="AD35" s="302" t="s">
        <v>267</v>
      </c>
    </row>
    <row r="36" spans="2:30" ht="19.7" customHeight="1">
      <c r="B36" s="115" t="s">
        <v>624</v>
      </c>
      <c r="C36" s="116" t="s">
        <v>624</v>
      </c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7"/>
      <c r="AA36" s="118"/>
      <c r="AB36" s="118"/>
      <c r="AC36" s="118"/>
      <c r="AD36" s="119"/>
    </row>
    <row r="37" spans="2:30" ht="19.7" customHeight="1">
      <c r="B37" s="110" t="s">
        <v>312</v>
      </c>
      <c r="C37" s="111" t="s">
        <v>284</v>
      </c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  <c r="V37" s="112"/>
      <c r="W37" s="112"/>
      <c r="X37" s="112"/>
      <c r="Y37" s="112"/>
      <c r="Z37" s="113" t="str">
        <f>TEXT(AA37+AB37+AC37,"#,##0")</f>
        <v>38,058</v>
      </c>
      <c r="AA37" s="114">
        <f>TRUNC(AA38+AA39+AA40+AA41)</f>
        <v>36248</v>
      </c>
      <c r="AB37" s="114">
        <f>TRUNC(AB38+AB39+AB40+AB41)</f>
        <v>1285</v>
      </c>
      <c r="AC37" s="114">
        <f>TRUNC(AC38+AC39+AC40+AC41)</f>
        <v>525</v>
      </c>
      <c r="AD37" s="254"/>
    </row>
    <row r="38" spans="2:30" ht="19.7" customHeight="1">
      <c r="B38" s="115" t="s">
        <v>475</v>
      </c>
      <c r="C38" s="116" t="s">
        <v>624</v>
      </c>
      <c r="D38" s="452">
        <v>1418000</v>
      </c>
      <c r="E38" s="452"/>
      <c r="F38" s="452"/>
      <c r="G38" s="452"/>
      <c r="H38" s="452"/>
      <c r="I38" s="453" t="s">
        <v>676</v>
      </c>
      <c r="J38" s="453"/>
      <c r="K38" s="453">
        <v>3708</v>
      </c>
      <c r="L38" s="453"/>
      <c r="M38" s="453"/>
      <c r="N38" s="112" t="s">
        <v>650</v>
      </c>
      <c r="O38" s="453" t="s">
        <v>465</v>
      </c>
      <c r="P38" s="453"/>
      <c r="Q38" s="453"/>
      <c r="R38" s="112"/>
      <c r="S38" s="112"/>
      <c r="T38" s="112"/>
      <c r="U38" s="112"/>
      <c r="V38" s="112"/>
      <c r="W38" s="112"/>
      <c r="X38" s="112"/>
      <c r="Y38" s="112"/>
      <c r="Z38" s="117"/>
      <c r="AA38" s="118"/>
      <c r="AB38" s="118"/>
      <c r="AC38" s="120">
        <f>TRUNC(D38*K38*0.0000001,1)</f>
        <v>525.70000000000005</v>
      </c>
      <c r="AD38" s="302" t="s">
        <v>267</v>
      </c>
    </row>
    <row r="39" spans="2:30" ht="19.7" customHeight="1">
      <c r="B39" s="115" t="s">
        <v>557</v>
      </c>
      <c r="C39" s="116" t="s">
        <v>653</v>
      </c>
      <c r="D39" s="454">
        <v>0.7</v>
      </c>
      <c r="E39" s="453"/>
      <c r="F39" s="453"/>
      <c r="G39" s="453"/>
      <c r="H39" s="112" t="s">
        <v>647</v>
      </c>
      <c r="I39" s="112" t="s">
        <v>650</v>
      </c>
      <c r="J39" s="453">
        <f>+자재조서!D4</f>
        <v>1670</v>
      </c>
      <c r="K39" s="453"/>
      <c r="L39" s="453"/>
      <c r="M39" s="453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7"/>
      <c r="AA39" s="118"/>
      <c r="AB39" s="120">
        <f>TRUNC(D39*J39,1)</f>
        <v>1169</v>
      </c>
      <c r="AC39" s="120"/>
      <c r="AD39" s="119"/>
    </row>
    <row r="40" spans="2:30" ht="19.7" customHeight="1">
      <c r="B40" s="115" t="s">
        <v>471</v>
      </c>
      <c r="C40" s="116" t="s">
        <v>466</v>
      </c>
      <c r="D40" s="454">
        <v>10</v>
      </c>
      <c r="E40" s="453"/>
      <c r="F40" s="453"/>
      <c r="G40" s="453"/>
      <c r="H40" s="112" t="s">
        <v>527</v>
      </c>
      <c r="I40" s="112" t="s">
        <v>650</v>
      </c>
      <c r="J40" s="453">
        <f>AB39</f>
        <v>1169</v>
      </c>
      <c r="K40" s="453"/>
      <c r="L40" s="453"/>
      <c r="M40" s="453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7"/>
      <c r="AA40" s="118"/>
      <c r="AB40" s="120">
        <f>TRUNC(D40/100*J40,1)</f>
        <v>116.9</v>
      </c>
      <c r="AC40" s="120"/>
      <c r="AD40" s="119"/>
    </row>
    <row r="41" spans="2:30" ht="19.7" customHeight="1">
      <c r="B41" s="115" t="s">
        <v>480</v>
      </c>
      <c r="C41" s="116" t="s">
        <v>624</v>
      </c>
      <c r="D41" s="455">
        <v>1</v>
      </c>
      <c r="E41" s="453"/>
      <c r="F41" s="453"/>
      <c r="G41" s="112" t="s">
        <v>604</v>
      </c>
      <c r="H41" s="112" t="s">
        <v>650</v>
      </c>
      <c r="I41" s="453">
        <f>+노임!D36</f>
        <v>173995</v>
      </c>
      <c r="J41" s="453"/>
      <c r="K41" s="453"/>
      <c r="L41" s="453"/>
      <c r="M41" s="112" t="s">
        <v>650</v>
      </c>
      <c r="N41" s="453" t="s">
        <v>170</v>
      </c>
      <c r="O41" s="453"/>
      <c r="P41" s="453"/>
      <c r="Q41" s="453"/>
      <c r="R41" s="453"/>
      <c r="S41" s="453"/>
      <c r="T41" s="453"/>
      <c r="U41" s="453"/>
      <c r="V41" s="453"/>
      <c r="W41" s="112"/>
      <c r="X41" s="112"/>
      <c r="Y41" s="112"/>
      <c r="Z41" s="117"/>
      <c r="AA41" s="118">
        <f>TRUNC(D41*I41*1/8*16/12*25/20,0)</f>
        <v>36248</v>
      </c>
      <c r="AB41" s="120"/>
      <c r="AC41" s="120"/>
      <c r="AD41" s="119"/>
    </row>
    <row r="42" spans="2:30" ht="19.7" customHeight="1">
      <c r="B42" s="115" t="s">
        <v>624</v>
      </c>
      <c r="C42" s="116" t="s">
        <v>624</v>
      </c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7"/>
      <c r="AA42" s="118"/>
      <c r="AB42" s="118"/>
      <c r="AC42" s="118"/>
      <c r="AD42" s="119"/>
    </row>
    <row r="43" spans="2:30" ht="19.7" customHeight="1">
      <c r="B43" s="110" t="s">
        <v>282</v>
      </c>
      <c r="C43" s="111" t="s">
        <v>72</v>
      </c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3" t="str">
        <f>TEXT(AA43+AB43+AC43,"#,##0")</f>
        <v>49,534</v>
      </c>
      <c r="AA43" s="114">
        <f>TRUNC(AA44+AA45+AA46+AA47)</f>
        <v>36248</v>
      </c>
      <c r="AB43" s="114">
        <f>TRUNC(AB44+AB45+AB46+AB47)</f>
        <v>11222</v>
      </c>
      <c r="AC43" s="114">
        <f>TRUNC(AC44+AC45+AC46+AC47)</f>
        <v>2064</v>
      </c>
      <c r="AD43" s="254"/>
    </row>
    <row r="44" spans="2:30" ht="19.7" customHeight="1">
      <c r="B44" s="115" t="s">
        <v>475</v>
      </c>
      <c r="C44" s="116" t="s">
        <v>624</v>
      </c>
      <c r="D44" s="452">
        <v>3249000</v>
      </c>
      <c r="E44" s="452"/>
      <c r="F44" s="452"/>
      <c r="G44" s="452"/>
      <c r="H44" s="452"/>
      <c r="I44" s="453" t="s">
        <v>676</v>
      </c>
      <c r="J44" s="453"/>
      <c r="K44" s="453">
        <v>6354</v>
      </c>
      <c r="L44" s="453"/>
      <c r="M44" s="453"/>
      <c r="N44" s="112" t="s">
        <v>650</v>
      </c>
      <c r="O44" s="453" t="s">
        <v>465</v>
      </c>
      <c r="P44" s="453"/>
      <c r="Q44" s="453"/>
      <c r="R44" s="112"/>
      <c r="S44" s="112"/>
      <c r="T44" s="112"/>
      <c r="U44" s="112"/>
      <c r="V44" s="112"/>
      <c r="W44" s="112"/>
      <c r="X44" s="112"/>
      <c r="Y44" s="112"/>
      <c r="Z44" s="117"/>
      <c r="AA44" s="118"/>
      <c r="AB44" s="118"/>
      <c r="AC44" s="120">
        <f>TRUNC(D44*K44*0.0000001,1)</f>
        <v>2064.4</v>
      </c>
      <c r="AD44" s="302" t="s">
        <v>267</v>
      </c>
    </row>
    <row r="45" spans="2:30" ht="19.7" customHeight="1">
      <c r="B45" s="115" t="s">
        <v>557</v>
      </c>
      <c r="C45" s="116" t="s">
        <v>653</v>
      </c>
      <c r="D45" s="454">
        <v>5.6</v>
      </c>
      <c r="E45" s="453"/>
      <c r="F45" s="453"/>
      <c r="G45" s="453"/>
      <c r="H45" s="112" t="s">
        <v>647</v>
      </c>
      <c r="I45" s="112" t="s">
        <v>650</v>
      </c>
      <c r="J45" s="453">
        <f>+자재조서!D4</f>
        <v>1670</v>
      </c>
      <c r="K45" s="453"/>
      <c r="L45" s="453"/>
      <c r="M45" s="453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7"/>
      <c r="AA45" s="118"/>
      <c r="AB45" s="120">
        <f>TRUNC(D45*J45,1)</f>
        <v>9352</v>
      </c>
      <c r="AC45" s="120"/>
      <c r="AD45" s="119"/>
    </row>
    <row r="46" spans="2:30" ht="19.7" customHeight="1">
      <c r="B46" s="115" t="s">
        <v>471</v>
      </c>
      <c r="C46" s="116" t="s">
        <v>466</v>
      </c>
      <c r="D46" s="454">
        <v>20</v>
      </c>
      <c r="E46" s="453"/>
      <c r="F46" s="453"/>
      <c r="G46" s="453"/>
      <c r="H46" s="112" t="s">
        <v>527</v>
      </c>
      <c r="I46" s="112" t="s">
        <v>650</v>
      </c>
      <c r="J46" s="453">
        <f>AB45</f>
        <v>9352</v>
      </c>
      <c r="K46" s="453"/>
      <c r="L46" s="453"/>
      <c r="M46" s="453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7"/>
      <c r="AA46" s="118"/>
      <c r="AB46" s="120">
        <f>TRUNC(D46/100*J46,1)</f>
        <v>1870.4</v>
      </c>
      <c r="AC46" s="120"/>
      <c r="AD46" s="119"/>
    </row>
    <row r="47" spans="2:30" ht="19.7" customHeight="1">
      <c r="B47" s="115" t="s">
        <v>480</v>
      </c>
      <c r="C47" s="116" t="s">
        <v>624</v>
      </c>
      <c r="D47" s="455">
        <v>1</v>
      </c>
      <c r="E47" s="453"/>
      <c r="F47" s="453"/>
      <c r="G47" s="112" t="s">
        <v>604</v>
      </c>
      <c r="H47" s="112" t="s">
        <v>650</v>
      </c>
      <c r="I47" s="453">
        <f>+노임!D36</f>
        <v>173995</v>
      </c>
      <c r="J47" s="453"/>
      <c r="K47" s="453"/>
      <c r="L47" s="453"/>
      <c r="M47" s="112" t="s">
        <v>650</v>
      </c>
      <c r="N47" s="453" t="s">
        <v>170</v>
      </c>
      <c r="O47" s="453"/>
      <c r="P47" s="453"/>
      <c r="Q47" s="453"/>
      <c r="R47" s="453"/>
      <c r="S47" s="453"/>
      <c r="T47" s="453"/>
      <c r="U47" s="453"/>
      <c r="V47" s="453"/>
      <c r="W47" s="112"/>
      <c r="X47" s="112"/>
      <c r="Y47" s="112"/>
      <c r="Z47" s="117"/>
      <c r="AA47" s="118">
        <f>TRUNC(D47*I47*1/8*16/12*25/20,0)</f>
        <v>36248</v>
      </c>
      <c r="AB47" s="120"/>
      <c r="AC47" s="120"/>
      <c r="AD47" s="119"/>
    </row>
    <row r="48" spans="2:30" ht="19.7" customHeight="1">
      <c r="B48" s="115" t="s">
        <v>624</v>
      </c>
      <c r="C48" s="116" t="s">
        <v>624</v>
      </c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7"/>
      <c r="AA48" s="118"/>
      <c r="AB48" s="118"/>
      <c r="AC48" s="118"/>
      <c r="AD48" s="119"/>
    </row>
    <row r="49" spans="2:30" ht="19.7" customHeight="1">
      <c r="B49" s="110" t="s">
        <v>325</v>
      </c>
      <c r="C49" s="111" t="s">
        <v>467</v>
      </c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3" t="str">
        <f>TEXT(AA49+AB49+AC49,"#,##0")</f>
        <v>78,382</v>
      </c>
      <c r="AA49" s="114">
        <f>TRUNC(AA50+AA51+AA52+AA53)</f>
        <v>49778</v>
      </c>
      <c r="AB49" s="114">
        <f>TRUNC(AB50+AB51+AB52+AB53)</f>
        <v>18618</v>
      </c>
      <c r="AC49" s="114">
        <f>TRUNC(AC50+AC51+AC52+AC53)</f>
        <v>9986</v>
      </c>
      <c r="AD49" s="254"/>
    </row>
    <row r="50" spans="2:30" ht="19.7" customHeight="1">
      <c r="B50" s="115" t="s">
        <v>475</v>
      </c>
      <c r="C50" s="116" t="s">
        <v>624</v>
      </c>
      <c r="D50" s="452">
        <v>47263000</v>
      </c>
      <c r="E50" s="452"/>
      <c r="F50" s="452"/>
      <c r="G50" s="452"/>
      <c r="H50" s="452"/>
      <c r="I50" s="453" t="s">
        <v>676</v>
      </c>
      <c r="J50" s="453"/>
      <c r="K50" s="453">
        <v>2113</v>
      </c>
      <c r="L50" s="453"/>
      <c r="M50" s="453"/>
      <c r="N50" s="112" t="s">
        <v>650</v>
      </c>
      <c r="O50" s="453" t="s">
        <v>465</v>
      </c>
      <c r="P50" s="453"/>
      <c r="Q50" s="453"/>
      <c r="R50" s="112"/>
      <c r="S50" s="112"/>
      <c r="T50" s="112"/>
      <c r="U50" s="112"/>
      <c r="V50" s="112"/>
      <c r="W50" s="112"/>
      <c r="X50" s="112"/>
      <c r="Y50" s="112"/>
      <c r="Z50" s="117"/>
      <c r="AA50" s="118"/>
      <c r="AB50" s="118"/>
      <c r="AC50" s="120">
        <f>TRUNC(D50*K50*0.0000001,1)</f>
        <v>9986.6</v>
      </c>
      <c r="AD50" s="302" t="s">
        <v>267</v>
      </c>
    </row>
    <row r="51" spans="2:30" ht="19.7" customHeight="1">
      <c r="B51" s="115" t="s">
        <v>557</v>
      </c>
      <c r="C51" s="116" t="s">
        <v>540</v>
      </c>
      <c r="D51" s="454">
        <v>9.3000000000000007</v>
      </c>
      <c r="E51" s="453"/>
      <c r="F51" s="453"/>
      <c r="G51" s="453"/>
      <c r="H51" s="112" t="s">
        <v>647</v>
      </c>
      <c r="I51" s="112" t="s">
        <v>650</v>
      </c>
      <c r="J51" s="453">
        <f>+자재조서!D5</f>
        <v>1540</v>
      </c>
      <c r="K51" s="453"/>
      <c r="L51" s="453"/>
      <c r="M51" s="453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7"/>
      <c r="AA51" s="118"/>
      <c r="AB51" s="120">
        <f>TRUNC(D51*J51,1)</f>
        <v>14322</v>
      </c>
      <c r="AC51" s="120"/>
      <c r="AD51" s="119"/>
    </row>
    <row r="52" spans="2:30" ht="19.7" customHeight="1">
      <c r="B52" s="115" t="s">
        <v>471</v>
      </c>
      <c r="C52" s="116" t="s">
        <v>466</v>
      </c>
      <c r="D52" s="454">
        <v>30</v>
      </c>
      <c r="E52" s="453"/>
      <c r="F52" s="453"/>
      <c r="G52" s="453"/>
      <c r="H52" s="112" t="s">
        <v>527</v>
      </c>
      <c r="I52" s="112" t="s">
        <v>650</v>
      </c>
      <c r="J52" s="453">
        <f>AB51</f>
        <v>14322</v>
      </c>
      <c r="K52" s="453"/>
      <c r="L52" s="453"/>
      <c r="M52" s="453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7"/>
      <c r="AA52" s="118"/>
      <c r="AB52" s="120">
        <f>TRUNC(D52/100*J52,1)</f>
        <v>4296.6000000000004</v>
      </c>
      <c r="AC52" s="120"/>
      <c r="AD52" s="119"/>
    </row>
    <row r="53" spans="2:30" ht="19.7" customHeight="1">
      <c r="B53" s="115" t="s">
        <v>317</v>
      </c>
      <c r="C53" s="116" t="s">
        <v>624</v>
      </c>
      <c r="D53" s="455">
        <v>1</v>
      </c>
      <c r="E53" s="453"/>
      <c r="F53" s="453"/>
      <c r="G53" s="112" t="s">
        <v>604</v>
      </c>
      <c r="H53" s="112" t="s">
        <v>650</v>
      </c>
      <c r="I53" s="453">
        <f>+노임!D35</f>
        <v>238936</v>
      </c>
      <c r="J53" s="453"/>
      <c r="K53" s="453"/>
      <c r="L53" s="453"/>
      <c r="M53" s="112" t="s">
        <v>650</v>
      </c>
      <c r="N53" s="453" t="s">
        <v>170</v>
      </c>
      <c r="O53" s="453"/>
      <c r="P53" s="453"/>
      <c r="Q53" s="453"/>
      <c r="R53" s="453"/>
      <c r="S53" s="453"/>
      <c r="T53" s="453"/>
      <c r="U53" s="453"/>
      <c r="V53" s="453"/>
      <c r="W53" s="112"/>
      <c r="X53" s="112"/>
      <c r="Y53" s="112"/>
      <c r="Z53" s="117"/>
      <c r="AA53" s="118">
        <f>TRUNC(D53*I53*1/8*16/12*25/20,0)</f>
        <v>49778</v>
      </c>
      <c r="AB53" s="120"/>
      <c r="AC53" s="120"/>
      <c r="AD53" s="119"/>
    </row>
    <row r="54" spans="2:30" ht="19.7" customHeight="1">
      <c r="B54" s="115" t="s">
        <v>624</v>
      </c>
      <c r="C54" s="116" t="s">
        <v>624</v>
      </c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12"/>
      <c r="Y54" s="112"/>
      <c r="Z54" s="117"/>
      <c r="AA54" s="118"/>
      <c r="AB54" s="118"/>
      <c r="AC54" s="118"/>
      <c r="AD54" s="119"/>
    </row>
    <row r="55" spans="2:30" ht="19.7" customHeight="1">
      <c r="B55" s="110" t="s">
        <v>189</v>
      </c>
      <c r="C55" s="111" t="s">
        <v>75</v>
      </c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  <c r="V55" s="112"/>
      <c r="W55" s="112"/>
      <c r="X55" s="112"/>
      <c r="Y55" s="112"/>
      <c r="Z55" s="113" t="str">
        <f>TEXT(AA55+AB55+AC55,"#,##0")</f>
        <v>115,708</v>
      </c>
      <c r="AA55" s="114">
        <f>TRUNC(AA56+AA57+AA58+AA59+AA60)</f>
        <v>59020</v>
      </c>
      <c r="AB55" s="114">
        <f>TRUNC(AB56+AB57+AB58+AB59+AB60)</f>
        <v>20722</v>
      </c>
      <c r="AC55" s="114">
        <f>TRUNC(AC56+AC57+AC58+AC59+AC60)</f>
        <v>35966</v>
      </c>
      <c r="AD55" s="254"/>
    </row>
    <row r="56" spans="2:30" ht="19.7" customHeight="1">
      <c r="B56" s="115" t="s">
        <v>496</v>
      </c>
      <c r="C56" s="116" t="s">
        <v>624</v>
      </c>
      <c r="D56" s="452">
        <v>117766000</v>
      </c>
      <c r="E56" s="452"/>
      <c r="F56" s="452"/>
      <c r="G56" s="452"/>
      <c r="H56" s="452"/>
      <c r="I56" s="453" t="s">
        <v>676</v>
      </c>
      <c r="J56" s="453"/>
      <c r="K56" s="453">
        <v>2085</v>
      </c>
      <c r="L56" s="453"/>
      <c r="M56" s="453"/>
      <c r="N56" s="112" t="s">
        <v>650</v>
      </c>
      <c r="O56" s="453" t="s">
        <v>465</v>
      </c>
      <c r="P56" s="453"/>
      <c r="Q56" s="453"/>
      <c r="R56" s="112"/>
      <c r="S56" s="112"/>
      <c r="T56" s="112"/>
      <c r="U56" s="112"/>
      <c r="V56" s="112"/>
      <c r="W56" s="112"/>
      <c r="X56" s="112"/>
      <c r="Y56" s="112"/>
      <c r="Z56" s="117"/>
      <c r="AA56" s="118"/>
      <c r="AB56" s="118"/>
      <c r="AC56" s="120">
        <f>TRUNC(D56*K56*0.0000001,1)</f>
        <v>24554.2</v>
      </c>
      <c r="AD56" s="302" t="s">
        <v>267</v>
      </c>
    </row>
    <row r="57" spans="2:30" ht="19.7" customHeight="1">
      <c r="B57" s="115" t="s">
        <v>506</v>
      </c>
      <c r="C57" s="116" t="s">
        <v>624</v>
      </c>
      <c r="D57" s="452">
        <v>17289000</v>
      </c>
      <c r="E57" s="452"/>
      <c r="F57" s="452"/>
      <c r="G57" s="452"/>
      <c r="H57" s="452"/>
      <c r="I57" s="453" t="s">
        <v>676</v>
      </c>
      <c r="J57" s="453"/>
      <c r="K57" s="453">
        <v>6601</v>
      </c>
      <c r="L57" s="453"/>
      <c r="M57" s="453"/>
      <c r="N57" s="112" t="s">
        <v>650</v>
      </c>
      <c r="O57" s="453" t="s">
        <v>465</v>
      </c>
      <c r="P57" s="453"/>
      <c r="Q57" s="453"/>
      <c r="R57" s="112"/>
      <c r="S57" s="112"/>
      <c r="T57" s="112"/>
      <c r="U57" s="112"/>
      <c r="V57" s="112"/>
      <c r="W57" s="112"/>
      <c r="X57" s="112"/>
      <c r="Y57" s="112"/>
      <c r="Z57" s="117"/>
      <c r="AA57" s="118"/>
      <c r="AB57" s="118"/>
      <c r="AC57" s="120">
        <f>TRUNC(D57*K57*0.0000001,1)</f>
        <v>11412.4</v>
      </c>
      <c r="AD57" s="302" t="s">
        <v>267</v>
      </c>
    </row>
    <row r="58" spans="2:30" ht="19.7" customHeight="1">
      <c r="B58" s="115" t="s">
        <v>557</v>
      </c>
      <c r="C58" s="116" t="s">
        <v>540</v>
      </c>
      <c r="D58" s="454">
        <v>11.6</v>
      </c>
      <c r="E58" s="453"/>
      <c r="F58" s="453"/>
      <c r="G58" s="453"/>
      <c r="H58" s="112" t="s">
        <v>647</v>
      </c>
      <c r="I58" s="112" t="s">
        <v>650</v>
      </c>
      <c r="J58" s="453">
        <f>+자재조서!D5</f>
        <v>1540</v>
      </c>
      <c r="K58" s="453"/>
      <c r="L58" s="453"/>
      <c r="M58" s="453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  <c r="Y58" s="112"/>
      <c r="Z58" s="117"/>
      <c r="AA58" s="118"/>
      <c r="AB58" s="120">
        <f>TRUNC(D58*J58,1)</f>
        <v>17864</v>
      </c>
      <c r="AC58" s="120"/>
      <c r="AD58" s="119"/>
    </row>
    <row r="59" spans="2:30" ht="19.7" customHeight="1">
      <c r="B59" s="115" t="s">
        <v>471</v>
      </c>
      <c r="C59" s="116" t="s">
        <v>466</v>
      </c>
      <c r="D59" s="454">
        <v>16</v>
      </c>
      <c r="E59" s="453"/>
      <c r="F59" s="453"/>
      <c r="G59" s="453"/>
      <c r="H59" s="112" t="s">
        <v>527</v>
      </c>
      <c r="I59" s="112" t="s">
        <v>650</v>
      </c>
      <c r="J59" s="453">
        <f>AB58</f>
        <v>17864</v>
      </c>
      <c r="K59" s="453"/>
      <c r="L59" s="453"/>
      <c r="M59" s="453"/>
      <c r="N59" s="112"/>
      <c r="O59" s="112"/>
      <c r="P59" s="112"/>
      <c r="Q59" s="112"/>
      <c r="R59" s="112"/>
      <c r="S59" s="112"/>
      <c r="T59" s="112"/>
      <c r="U59" s="112"/>
      <c r="V59" s="112"/>
      <c r="W59" s="112"/>
      <c r="X59" s="112"/>
      <c r="Y59" s="112"/>
      <c r="Z59" s="117"/>
      <c r="AA59" s="118"/>
      <c r="AB59" s="120">
        <f>TRUNC(D59/100*J59,1)</f>
        <v>2858.2</v>
      </c>
      <c r="AC59" s="120"/>
      <c r="AD59" s="119"/>
    </row>
    <row r="60" spans="2:30" ht="19.7" customHeight="1">
      <c r="B60" s="115" t="s">
        <v>501</v>
      </c>
      <c r="C60" s="116" t="s">
        <v>624</v>
      </c>
      <c r="D60" s="455">
        <v>1</v>
      </c>
      <c r="E60" s="453"/>
      <c r="F60" s="453"/>
      <c r="G60" s="112" t="s">
        <v>604</v>
      </c>
      <c r="H60" s="112" t="s">
        <v>650</v>
      </c>
      <c r="I60" s="453">
        <f>+노임!D34</f>
        <v>283297</v>
      </c>
      <c r="J60" s="453"/>
      <c r="K60" s="453"/>
      <c r="L60" s="453"/>
      <c r="M60" s="112" t="s">
        <v>650</v>
      </c>
      <c r="N60" s="453" t="s">
        <v>170</v>
      </c>
      <c r="O60" s="453"/>
      <c r="P60" s="453"/>
      <c r="Q60" s="453"/>
      <c r="R60" s="453"/>
      <c r="S60" s="453"/>
      <c r="T60" s="453"/>
      <c r="U60" s="453"/>
      <c r="V60" s="453"/>
      <c r="W60" s="112"/>
      <c r="X60" s="112"/>
      <c r="Y60" s="112"/>
      <c r="Z60" s="117"/>
      <c r="AA60" s="118">
        <f>TRUNC(D60*I60*1/8*16/12*25/20,0)</f>
        <v>59020</v>
      </c>
      <c r="AB60" s="120"/>
      <c r="AC60" s="120"/>
      <c r="AD60" s="119"/>
    </row>
    <row r="61" spans="2:30" ht="19.7" customHeight="1">
      <c r="B61" s="115" t="s">
        <v>624</v>
      </c>
      <c r="C61" s="116" t="s">
        <v>624</v>
      </c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  <c r="P61" s="112"/>
      <c r="Q61" s="112"/>
      <c r="R61" s="112"/>
      <c r="S61" s="112"/>
      <c r="T61" s="112"/>
      <c r="U61" s="112"/>
      <c r="V61" s="112"/>
      <c r="W61" s="112"/>
      <c r="X61" s="112"/>
      <c r="Y61" s="112"/>
      <c r="Z61" s="117"/>
      <c r="AA61" s="118"/>
      <c r="AB61" s="118"/>
      <c r="AC61" s="118"/>
      <c r="AD61" s="119"/>
    </row>
    <row r="62" spans="2:30" ht="19.7" customHeight="1">
      <c r="B62" s="110" t="s">
        <v>152</v>
      </c>
      <c r="C62" s="111" t="s">
        <v>85</v>
      </c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  <c r="V62" s="112"/>
      <c r="W62" s="112"/>
      <c r="X62" s="112"/>
      <c r="Y62" s="112"/>
      <c r="Z62" s="113" t="str">
        <f>TEXT(AA62+AB62+AC62,"#,##0")</f>
        <v>84,834</v>
      </c>
      <c r="AA62" s="114">
        <f>TRUNC(AA63+AA64+AA65+AA66+AA67)</f>
        <v>59020</v>
      </c>
      <c r="AB62" s="114">
        <f>TRUNC(AB63+AB64+AB65+AB66+AB67)</f>
        <v>8932</v>
      </c>
      <c r="AC62" s="114">
        <f>TRUNC(AC63+AC64+AC65+AC66+AC67)</f>
        <v>16882</v>
      </c>
      <c r="AD62" s="254"/>
    </row>
    <row r="63" spans="2:30" ht="19.7" customHeight="1">
      <c r="B63" s="115" t="s">
        <v>496</v>
      </c>
      <c r="C63" s="116" t="s">
        <v>624</v>
      </c>
      <c r="D63" s="452">
        <v>66538000</v>
      </c>
      <c r="E63" s="452"/>
      <c r="F63" s="452"/>
      <c r="G63" s="452"/>
      <c r="H63" s="452"/>
      <c r="I63" s="453" t="s">
        <v>676</v>
      </c>
      <c r="J63" s="453"/>
      <c r="K63" s="453">
        <v>2085</v>
      </c>
      <c r="L63" s="453"/>
      <c r="M63" s="453"/>
      <c r="N63" s="112" t="s">
        <v>650</v>
      </c>
      <c r="O63" s="453" t="s">
        <v>465</v>
      </c>
      <c r="P63" s="453"/>
      <c r="Q63" s="453"/>
      <c r="R63" s="112"/>
      <c r="S63" s="112"/>
      <c r="T63" s="112"/>
      <c r="U63" s="112"/>
      <c r="V63" s="112"/>
      <c r="W63" s="112"/>
      <c r="X63" s="112"/>
      <c r="Y63" s="112"/>
      <c r="Z63" s="117"/>
      <c r="AA63" s="118"/>
      <c r="AB63" s="118"/>
      <c r="AC63" s="120">
        <f>TRUNC(D63*K63*0.0000001,1)</f>
        <v>13873.1</v>
      </c>
      <c r="AD63" s="302" t="s">
        <v>267</v>
      </c>
    </row>
    <row r="64" spans="2:30" ht="19.7" customHeight="1">
      <c r="B64" s="115" t="s">
        <v>506</v>
      </c>
      <c r="C64" s="116" t="s">
        <v>624</v>
      </c>
      <c r="D64" s="452">
        <v>4559000</v>
      </c>
      <c r="E64" s="452"/>
      <c r="F64" s="452"/>
      <c r="G64" s="452"/>
      <c r="H64" s="452"/>
      <c r="I64" s="453" t="s">
        <v>676</v>
      </c>
      <c r="J64" s="453"/>
      <c r="K64" s="453">
        <v>6601</v>
      </c>
      <c r="L64" s="453"/>
      <c r="M64" s="453"/>
      <c r="N64" s="112" t="s">
        <v>650</v>
      </c>
      <c r="O64" s="453" t="s">
        <v>465</v>
      </c>
      <c r="P64" s="453"/>
      <c r="Q64" s="453"/>
      <c r="R64" s="112"/>
      <c r="S64" s="112"/>
      <c r="T64" s="112"/>
      <c r="U64" s="112"/>
      <c r="V64" s="112"/>
      <c r="W64" s="112"/>
      <c r="X64" s="112"/>
      <c r="Y64" s="112"/>
      <c r="Z64" s="117"/>
      <c r="AA64" s="118"/>
      <c r="AB64" s="118"/>
      <c r="AC64" s="120">
        <f>TRUNC(D64*K64*0.0000001,1)</f>
        <v>3009.3</v>
      </c>
      <c r="AD64" s="302" t="s">
        <v>267</v>
      </c>
    </row>
    <row r="65" spans="2:30" ht="19.7" customHeight="1">
      <c r="B65" s="115" t="s">
        <v>557</v>
      </c>
      <c r="C65" s="116" t="s">
        <v>540</v>
      </c>
      <c r="D65" s="454">
        <v>5</v>
      </c>
      <c r="E65" s="453"/>
      <c r="F65" s="453"/>
      <c r="G65" s="453"/>
      <c r="H65" s="112" t="s">
        <v>647</v>
      </c>
      <c r="I65" s="112" t="s">
        <v>650</v>
      </c>
      <c r="J65" s="453">
        <f>+자재조서!D5</f>
        <v>1540</v>
      </c>
      <c r="K65" s="453"/>
      <c r="L65" s="453"/>
      <c r="M65" s="453"/>
      <c r="N65" s="112"/>
      <c r="O65" s="112"/>
      <c r="P65" s="112"/>
      <c r="Q65" s="112"/>
      <c r="R65" s="112"/>
      <c r="S65" s="112"/>
      <c r="T65" s="112"/>
      <c r="U65" s="112"/>
      <c r="V65" s="112"/>
      <c r="W65" s="112"/>
      <c r="X65" s="112"/>
      <c r="Y65" s="112"/>
      <c r="Z65" s="117"/>
      <c r="AA65" s="118"/>
      <c r="AB65" s="120">
        <f>TRUNC(D65*J65,1)</f>
        <v>7700</v>
      </c>
      <c r="AC65" s="120"/>
      <c r="AD65" s="119"/>
    </row>
    <row r="66" spans="2:30" ht="19.7" customHeight="1">
      <c r="B66" s="115" t="s">
        <v>471</v>
      </c>
      <c r="C66" s="116" t="s">
        <v>466</v>
      </c>
      <c r="D66" s="454">
        <v>16</v>
      </c>
      <c r="E66" s="453"/>
      <c r="F66" s="453"/>
      <c r="G66" s="453"/>
      <c r="H66" s="112" t="s">
        <v>527</v>
      </c>
      <c r="I66" s="112" t="s">
        <v>650</v>
      </c>
      <c r="J66" s="453">
        <f>AB65</f>
        <v>7700</v>
      </c>
      <c r="K66" s="453"/>
      <c r="L66" s="453"/>
      <c r="M66" s="453"/>
      <c r="N66" s="112"/>
      <c r="O66" s="112"/>
      <c r="P66" s="112"/>
      <c r="Q66" s="112"/>
      <c r="R66" s="112"/>
      <c r="S66" s="112"/>
      <c r="T66" s="112"/>
      <c r="U66" s="112"/>
      <c r="V66" s="112"/>
      <c r="W66" s="112"/>
      <c r="X66" s="112"/>
      <c r="Y66" s="112"/>
      <c r="Z66" s="117"/>
      <c r="AA66" s="118"/>
      <c r="AB66" s="120">
        <f>TRUNC(D66/100*J66,1)</f>
        <v>1232</v>
      </c>
      <c r="AC66" s="120"/>
      <c r="AD66" s="119"/>
    </row>
    <row r="67" spans="2:30" ht="19.7" customHeight="1">
      <c r="B67" s="115" t="s">
        <v>501</v>
      </c>
      <c r="C67" s="116" t="s">
        <v>624</v>
      </c>
      <c r="D67" s="455">
        <v>1</v>
      </c>
      <c r="E67" s="453"/>
      <c r="F67" s="453"/>
      <c r="G67" s="112" t="s">
        <v>604</v>
      </c>
      <c r="H67" s="112" t="s">
        <v>650</v>
      </c>
      <c r="I67" s="453">
        <f>+노임!D34</f>
        <v>283297</v>
      </c>
      <c r="J67" s="453"/>
      <c r="K67" s="453"/>
      <c r="L67" s="453"/>
      <c r="M67" s="112" t="s">
        <v>650</v>
      </c>
      <c r="N67" s="453" t="s">
        <v>170</v>
      </c>
      <c r="O67" s="453"/>
      <c r="P67" s="453"/>
      <c r="Q67" s="453"/>
      <c r="R67" s="453"/>
      <c r="S67" s="453"/>
      <c r="T67" s="453"/>
      <c r="U67" s="453"/>
      <c r="V67" s="453"/>
      <c r="W67" s="112"/>
      <c r="X67" s="112"/>
      <c r="Y67" s="112"/>
      <c r="Z67" s="117"/>
      <c r="AA67" s="118">
        <f>TRUNC(D67*I67*1/8*16/12*25/20,0)</f>
        <v>59020</v>
      </c>
      <c r="AB67" s="120"/>
      <c r="AC67" s="120"/>
      <c r="AD67" s="119"/>
    </row>
    <row r="68" spans="2:30" s="1" customFormat="1" ht="19.7" customHeight="1">
      <c r="B68" s="258" t="s">
        <v>624</v>
      </c>
      <c r="C68" s="259" t="s">
        <v>624</v>
      </c>
      <c r="D68" s="253"/>
      <c r="E68" s="253"/>
      <c r="F68" s="253"/>
      <c r="G68" s="253"/>
      <c r="H68" s="253"/>
      <c r="I68" s="253"/>
      <c r="J68" s="253"/>
      <c r="K68" s="253"/>
      <c r="L68" s="253"/>
      <c r="M68" s="253"/>
      <c r="N68" s="253"/>
      <c r="O68" s="253"/>
      <c r="P68" s="253"/>
      <c r="Q68" s="253"/>
      <c r="R68" s="253"/>
      <c r="S68" s="253"/>
      <c r="T68" s="253"/>
      <c r="U68" s="253"/>
      <c r="V68" s="253"/>
      <c r="W68" s="253"/>
      <c r="X68" s="253"/>
      <c r="Y68" s="253"/>
      <c r="Z68" s="260"/>
      <c r="AA68" s="261"/>
      <c r="AB68" s="261"/>
      <c r="AC68" s="261"/>
      <c r="AD68" s="262"/>
    </row>
    <row r="69" spans="2:30" s="1" customFormat="1" ht="19.7" customHeight="1">
      <c r="B69" s="273" t="s">
        <v>183</v>
      </c>
      <c r="C69" s="274" t="s">
        <v>35</v>
      </c>
      <c r="D69" s="253"/>
      <c r="E69" s="253"/>
      <c r="F69" s="253"/>
      <c r="G69" s="253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3"/>
      <c r="S69" s="253"/>
      <c r="T69" s="253"/>
      <c r="U69" s="253"/>
      <c r="V69" s="253"/>
      <c r="W69" s="253"/>
      <c r="X69" s="253"/>
      <c r="Y69" s="253"/>
      <c r="Z69" s="275" t="str">
        <f>TEXT(AA69+AB69+AC69,"#,##0")</f>
        <v>111,154</v>
      </c>
      <c r="AA69" s="276">
        <f>TRUNC(AA70+AA71+AA72+AA73+AA74)</f>
        <v>59020</v>
      </c>
      <c r="AB69" s="276">
        <f>TRUNC(AB70+AB71+AB72+AB73+AB74)</f>
        <v>21794</v>
      </c>
      <c r="AC69" s="276">
        <f>TRUNC(AC70+AC71+AC72+AC73+AC74)</f>
        <v>30340</v>
      </c>
      <c r="AD69" s="277"/>
    </row>
    <row r="70" spans="2:30" s="1" customFormat="1" ht="19.7" customHeight="1">
      <c r="B70" s="258" t="s">
        <v>496</v>
      </c>
      <c r="C70" s="259" t="s">
        <v>624</v>
      </c>
      <c r="D70" s="452">
        <v>117766000</v>
      </c>
      <c r="E70" s="452"/>
      <c r="F70" s="452"/>
      <c r="G70" s="452"/>
      <c r="H70" s="452"/>
      <c r="I70" s="452" t="s">
        <v>676</v>
      </c>
      <c r="J70" s="452"/>
      <c r="K70" s="452">
        <v>2085</v>
      </c>
      <c r="L70" s="452"/>
      <c r="M70" s="452"/>
      <c r="N70" s="253" t="s">
        <v>650</v>
      </c>
      <c r="O70" s="452" t="s">
        <v>465</v>
      </c>
      <c r="P70" s="452"/>
      <c r="Q70" s="452"/>
      <c r="R70" s="253"/>
      <c r="S70" s="253"/>
      <c r="T70" s="253"/>
      <c r="U70" s="253"/>
      <c r="V70" s="253"/>
      <c r="W70" s="253"/>
      <c r="X70" s="253"/>
      <c r="Y70" s="253"/>
      <c r="Z70" s="260"/>
      <c r="AA70" s="261"/>
      <c r="AB70" s="261"/>
      <c r="AC70" s="263">
        <f>TRUNC(D70*K70*0.0000001,1)</f>
        <v>24554.2</v>
      </c>
      <c r="AD70" s="302" t="s">
        <v>267</v>
      </c>
    </row>
    <row r="71" spans="2:30" s="316" customFormat="1" ht="19.7" customHeight="1">
      <c r="B71" s="258" t="s">
        <v>185</v>
      </c>
      <c r="C71" s="312" t="s">
        <v>624</v>
      </c>
      <c r="D71" s="457">
        <v>7783000</v>
      </c>
      <c r="E71" s="457"/>
      <c r="F71" s="457"/>
      <c r="G71" s="457"/>
      <c r="H71" s="457"/>
      <c r="I71" s="457" t="s">
        <v>676</v>
      </c>
      <c r="J71" s="457"/>
      <c r="K71" s="457">
        <v>7435</v>
      </c>
      <c r="L71" s="457"/>
      <c r="M71" s="457"/>
      <c r="N71" s="306" t="s">
        <v>650</v>
      </c>
      <c r="O71" s="457" t="s">
        <v>465</v>
      </c>
      <c r="P71" s="457"/>
      <c r="Q71" s="457"/>
      <c r="R71" s="306"/>
      <c r="S71" s="306"/>
      <c r="T71" s="306"/>
      <c r="U71" s="306"/>
      <c r="V71" s="306"/>
      <c r="W71" s="306"/>
      <c r="X71" s="306"/>
      <c r="Y71" s="306"/>
      <c r="Z71" s="313"/>
      <c r="AA71" s="314"/>
      <c r="AB71" s="314"/>
      <c r="AC71" s="315">
        <f>TRUNC(D71*K71*0.0000001,1)</f>
        <v>5786.6</v>
      </c>
      <c r="AD71" s="302" t="s">
        <v>267</v>
      </c>
    </row>
    <row r="72" spans="2:30" s="1" customFormat="1" ht="19.7" customHeight="1">
      <c r="B72" s="258" t="s">
        <v>557</v>
      </c>
      <c r="C72" s="259" t="s">
        <v>540</v>
      </c>
      <c r="D72" s="458">
        <v>11.6</v>
      </c>
      <c r="E72" s="452"/>
      <c r="F72" s="452"/>
      <c r="G72" s="452"/>
      <c r="H72" s="253" t="s">
        <v>647</v>
      </c>
      <c r="I72" s="253" t="s">
        <v>650</v>
      </c>
      <c r="J72" s="452">
        <f>+자재조서!D5</f>
        <v>1540</v>
      </c>
      <c r="K72" s="452"/>
      <c r="L72" s="452"/>
      <c r="M72" s="452"/>
      <c r="N72" s="253"/>
      <c r="O72" s="253"/>
      <c r="P72" s="253"/>
      <c r="Q72" s="253"/>
      <c r="R72" s="253"/>
      <c r="S72" s="253"/>
      <c r="T72" s="253"/>
      <c r="U72" s="253"/>
      <c r="V72" s="253"/>
      <c r="W72" s="253"/>
      <c r="X72" s="253"/>
      <c r="Y72" s="253"/>
      <c r="Z72" s="260"/>
      <c r="AA72" s="261"/>
      <c r="AB72" s="263">
        <f>TRUNC(D72*J72,1)</f>
        <v>17864</v>
      </c>
      <c r="AC72" s="263"/>
      <c r="AD72" s="262"/>
    </row>
    <row r="73" spans="2:30" s="1" customFormat="1" ht="19.7" customHeight="1">
      <c r="B73" s="258" t="s">
        <v>471</v>
      </c>
      <c r="C73" s="259" t="s">
        <v>466</v>
      </c>
      <c r="D73" s="458">
        <v>22</v>
      </c>
      <c r="E73" s="452"/>
      <c r="F73" s="452"/>
      <c r="G73" s="452"/>
      <c r="H73" s="253" t="s">
        <v>527</v>
      </c>
      <c r="I73" s="253" t="s">
        <v>650</v>
      </c>
      <c r="J73" s="452">
        <f>AB72</f>
        <v>17864</v>
      </c>
      <c r="K73" s="452"/>
      <c r="L73" s="452"/>
      <c r="M73" s="452"/>
      <c r="N73" s="253"/>
      <c r="O73" s="253"/>
      <c r="P73" s="253"/>
      <c r="Q73" s="253"/>
      <c r="R73" s="253"/>
      <c r="S73" s="253"/>
      <c r="T73" s="253"/>
      <c r="U73" s="253"/>
      <c r="V73" s="253"/>
      <c r="W73" s="253"/>
      <c r="X73" s="253"/>
      <c r="Y73" s="253"/>
      <c r="Z73" s="260"/>
      <c r="AA73" s="261"/>
      <c r="AB73" s="263">
        <f>TRUNC(D73/100*J73,1)</f>
        <v>3930</v>
      </c>
      <c r="AC73" s="263"/>
      <c r="AD73" s="262"/>
    </row>
    <row r="74" spans="2:30" s="1" customFormat="1" ht="19.7" customHeight="1">
      <c r="B74" s="258" t="s">
        <v>501</v>
      </c>
      <c r="C74" s="259" t="s">
        <v>624</v>
      </c>
      <c r="D74" s="459">
        <v>1</v>
      </c>
      <c r="E74" s="452"/>
      <c r="F74" s="452"/>
      <c r="G74" s="253" t="s">
        <v>604</v>
      </c>
      <c r="H74" s="253" t="s">
        <v>650</v>
      </c>
      <c r="I74" s="452">
        <f>+노임!D34</f>
        <v>283297</v>
      </c>
      <c r="J74" s="452"/>
      <c r="K74" s="452"/>
      <c r="L74" s="452"/>
      <c r="M74" s="253" t="s">
        <v>650</v>
      </c>
      <c r="N74" s="452" t="s">
        <v>170</v>
      </c>
      <c r="O74" s="452"/>
      <c r="P74" s="452"/>
      <c r="Q74" s="452"/>
      <c r="R74" s="452"/>
      <c r="S74" s="452"/>
      <c r="T74" s="452"/>
      <c r="U74" s="452"/>
      <c r="V74" s="452"/>
      <c r="W74" s="253"/>
      <c r="X74" s="253"/>
      <c r="Y74" s="253"/>
      <c r="Z74" s="260"/>
      <c r="AA74" s="118">
        <f>TRUNC(D74*I74*1/8*16/12*25/20,0)</f>
        <v>59020</v>
      </c>
      <c r="AB74" s="263"/>
      <c r="AC74" s="263"/>
      <c r="AD74" s="262"/>
    </row>
    <row r="75" spans="2:30" ht="19.7" customHeight="1">
      <c r="B75" s="115" t="s">
        <v>624</v>
      </c>
      <c r="C75" s="116" t="s">
        <v>624</v>
      </c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112"/>
      <c r="X75" s="112"/>
      <c r="Y75" s="112"/>
      <c r="Z75" s="117"/>
      <c r="AA75" s="118"/>
      <c r="AB75" s="118"/>
      <c r="AC75" s="118"/>
      <c r="AD75" s="119"/>
    </row>
    <row r="76" spans="2:30" ht="19.7" customHeight="1">
      <c r="B76" s="110" t="s">
        <v>203</v>
      </c>
      <c r="C76" s="111" t="s">
        <v>334</v>
      </c>
      <c r="D76" s="112"/>
      <c r="E76" s="112"/>
      <c r="F76" s="112"/>
      <c r="G76" s="112"/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112"/>
      <c r="X76" s="112"/>
      <c r="Y76" s="112"/>
      <c r="Z76" s="113" t="str">
        <f>TEXT(AA76+AB76+AC76,"#,##0")</f>
        <v>74,286</v>
      </c>
      <c r="AA76" s="114">
        <f>TRUNC(AA77+AA78+AA79+AA80)</f>
        <v>59020</v>
      </c>
      <c r="AB76" s="114">
        <f>TRUNC(AB77+AB78+AB79+AB80)</f>
        <v>7761</v>
      </c>
      <c r="AC76" s="114">
        <f>TRUNC(AC77+AC78+AC79+AC80)</f>
        <v>7505</v>
      </c>
      <c r="AD76" s="254"/>
    </row>
    <row r="77" spans="2:30" ht="19.7" customHeight="1">
      <c r="B77" s="115" t="s">
        <v>475</v>
      </c>
      <c r="C77" s="116" t="s">
        <v>624</v>
      </c>
      <c r="D77" s="452">
        <v>35999000</v>
      </c>
      <c r="E77" s="452"/>
      <c r="F77" s="452"/>
      <c r="G77" s="452"/>
      <c r="H77" s="452"/>
      <c r="I77" s="453" t="s">
        <v>676</v>
      </c>
      <c r="J77" s="453"/>
      <c r="K77" s="453">
        <v>2085</v>
      </c>
      <c r="L77" s="453"/>
      <c r="M77" s="453"/>
      <c r="N77" s="112" t="s">
        <v>650</v>
      </c>
      <c r="O77" s="453" t="s">
        <v>465</v>
      </c>
      <c r="P77" s="453"/>
      <c r="Q77" s="453"/>
      <c r="R77" s="112"/>
      <c r="S77" s="112"/>
      <c r="T77" s="112"/>
      <c r="U77" s="112"/>
      <c r="V77" s="112"/>
      <c r="W77" s="112"/>
      <c r="X77" s="112"/>
      <c r="Y77" s="112"/>
      <c r="Z77" s="117"/>
      <c r="AA77" s="118"/>
      <c r="AB77" s="118"/>
      <c r="AC77" s="120">
        <f>TRUNC(D77*K77*0.0000001,1)</f>
        <v>7505.7</v>
      </c>
      <c r="AD77" s="302" t="s">
        <v>267</v>
      </c>
    </row>
    <row r="78" spans="2:30" ht="19.7" customHeight="1">
      <c r="B78" s="115" t="s">
        <v>557</v>
      </c>
      <c r="C78" s="116" t="s">
        <v>540</v>
      </c>
      <c r="D78" s="454">
        <v>3.5</v>
      </c>
      <c r="E78" s="453"/>
      <c r="F78" s="453"/>
      <c r="G78" s="453"/>
      <c r="H78" s="112" t="s">
        <v>647</v>
      </c>
      <c r="I78" s="112" t="s">
        <v>650</v>
      </c>
      <c r="J78" s="453">
        <f>+자재조서!D5</f>
        <v>1540</v>
      </c>
      <c r="K78" s="453"/>
      <c r="L78" s="453"/>
      <c r="M78" s="453"/>
      <c r="N78" s="112"/>
      <c r="O78" s="112"/>
      <c r="P78" s="112"/>
      <c r="Q78" s="112"/>
      <c r="R78" s="112"/>
      <c r="S78" s="112"/>
      <c r="T78" s="112"/>
      <c r="U78" s="112"/>
      <c r="V78" s="112"/>
      <c r="W78" s="112"/>
      <c r="X78" s="112"/>
      <c r="Y78" s="112"/>
      <c r="Z78" s="117"/>
      <c r="AA78" s="118"/>
      <c r="AB78" s="120">
        <f>TRUNC(D78*J78,1)</f>
        <v>5390</v>
      </c>
      <c r="AC78" s="120"/>
      <c r="AD78" s="119"/>
    </row>
    <row r="79" spans="2:30" ht="19.7" customHeight="1">
      <c r="B79" s="115" t="s">
        <v>471</v>
      </c>
      <c r="C79" s="116" t="s">
        <v>466</v>
      </c>
      <c r="D79" s="454">
        <v>44</v>
      </c>
      <c r="E79" s="453"/>
      <c r="F79" s="453"/>
      <c r="G79" s="453"/>
      <c r="H79" s="112" t="s">
        <v>527</v>
      </c>
      <c r="I79" s="112" t="s">
        <v>650</v>
      </c>
      <c r="J79" s="453">
        <f>AB78</f>
        <v>5390</v>
      </c>
      <c r="K79" s="453"/>
      <c r="L79" s="453"/>
      <c r="M79" s="453"/>
      <c r="N79" s="112"/>
      <c r="O79" s="112"/>
      <c r="P79" s="112"/>
      <c r="Q79" s="112"/>
      <c r="R79" s="112"/>
      <c r="S79" s="112"/>
      <c r="T79" s="112"/>
      <c r="U79" s="112"/>
      <c r="V79" s="112"/>
      <c r="W79" s="112"/>
      <c r="X79" s="112"/>
      <c r="Y79" s="112"/>
      <c r="Z79" s="117"/>
      <c r="AA79" s="118"/>
      <c r="AB79" s="120">
        <f>TRUNC(D79/100*J79,1)</f>
        <v>2371.6</v>
      </c>
      <c r="AC79" s="120"/>
      <c r="AD79" s="119"/>
    </row>
    <row r="80" spans="2:30" ht="19.7" customHeight="1">
      <c r="B80" s="115" t="s">
        <v>501</v>
      </c>
      <c r="C80" s="116" t="s">
        <v>624</v>
      </c>
      <c r="D80" s="455">
        <v>1</v>
      </c>
      <c r="E80" s="453"/>
      <c r="F80" s="453"/>
      <c r="G80" s="112" t="s">
        <v>604</v>
      </c>
      <c r="H80" s="112" t="s">
        <v>650</v>
      </c>
      <c r="I80" s="453">
        <f>+노임!D34</f>
        <v>283297</v>
      </c>
      <c r="J80" s="453"/>
      <c r="K80" s="453"/>
      <c r="L80" s="453"/>
      <c r="M80" s="112" t="s">
        <v>650</v>
      </c>
      <c r="N80" s="453" t="s">
        <v>170</v>
      </c>
      <c r="O80" s="453"/>
      <c r="P80" s="453"/>
      <c r="Q80" s="453"/>
      <c r="R80" s="453"/>
      <c r="S80" s="453"/>
      <c r="T80" s="453"/>
      <c r="U80" s="453"/>
      <c r="V80" s="453"/>
      <c r="W80" s="112"/>
      <c r="X80" s="112"/>
      <c r="Y80" s="112"/>
      <c r="Z80" s="117"/>
      <c r="AA80" s="118">
        <f>TRUNC(D80*I80*1/8*16/12*25/20,0)</f>
        <v>59020</v>
      </c>
      <c r="AB80" s="120"/>
      <c r="AC80" s="120"/>
      <c r="AD80" s="119"/>
    </row>
    <row r="81" spans="2:30" ht="19.7" customHeight="1">
      <c r="B81" s="115" t="s">
        <v>624</v>
      </c>
      <c r="C81" s="116" t="s">
        <v>624</v>
      </c>
      <c r="D81" s="112"/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112"/>
      <c r="X81" s="112"/>
      <c r="Y81" s="112"/>
      <c r="Z81" s="117"/>
      <c r="AA81" s="118"/>
      <c r="AB81" s="118"/>
      <c r="AC81" s="118"/>
      <c r="AD81" s="119"/>
    </row>
    <row r="82" spans="2:30" ht="19.7" customHeight="1">
      <c r="B82" s="110" t="s">
        <v>192</v>
      </c>
      <c r="C82" s="111" t="s">
        <v>323</v>
      </c>
      <c r="D82" s="112"/>
      <c r="E82" s="112"/>
      <c r="F82" s="112"/>
      <c r="G82" s="112"/>
      <c r="H82" s="112"/>
      <c r="I82" s="112"/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U82" s="112"/>
      <c r="V82" s="112"/>
      <c r="W82" s="112"/>
      <c r="X82" s="112"/>
      <c r="Y82" s="112"/>
      <c r="Z82" s="113" t="str">
        <f>TEXT(AA82+AB82+AC82,"#,##0")</f>
        <v>105,219</v>
      </c>
      <c r="AA82" s="114">
        <f>TRUNC(AA83+AA84+AA85+AA86)</f>
        <v>59020</v>
      </c>
      <c r="AB82" s="114">
        <f>TRUNC(AB83+AB84+AB85+AB86)</f>
        <v>21732</v>
      </c>
      <c r="AC82" s="114">
        <f>TRUNC(AC83+AC84+AC85+AC86)</f>
        <v>24467</v>
      </c>
      <c r="AD82" s="254"/>
    </row>
    <row r="83" spans="2:30" ht="19.7" customHeight="1">
      <c r="B83" s="115" t="s">
        <v>475</v>
      </c>
      <c r="C83" s="116" t="s">
        <v>624</v>
      </c>
      <c r="D83" s="452">
        <v>117351000</v>
      </c>
      <c r="E83" s="452"/>
      <c r="F83" s="452"/>
      <c r="G83" s="452"/>
      <c r="H83" s="452"/>
      <c r="I83" s="453" t="s">
        <v>676</v>
      </c>
      <c r="J83" s="453"/>
      <c r="K83" s="453">
        <v>2085</v>
      </c>
      <c r="L83" s="453"/>
      <c r="M83" s="453"/>
      <c r="N83" s="112" t="s">
        <v>650</v>
      </c>
      <c r="O83" s="453" t="s">
        <v>465</v>
      </c>
      <c r="P83" s="453"/>
      <c r="Q83" s="453"/>
      <c r="R83" s="112"/>
      <c r="S83" s="112"/>
      <c r="T83" s="112"/>
      <c r="U83" s="112"/>
      <c r="V83" s="112"/>
      <c r="W83" s="112"/>
      <c r="X83" s="112"/>
      <c r="Y83" s="112"/>
      <c r="Z83" s="117"/>
      <c r="AA83" s="118"/>
      <c r="AB83" s="118"/>
      <c r="AC83" s="120">
        <f>TRUNC(D83*K83*0.0000001,1)</f>
        <v>24467.599999999999</v>
      </c>
      <c r="AD83" s="302" t="s">
        <v>267</v>
      </c>
    </row>
    <row r="84" spans="2:30" ht="19.7" customHeight="1">
      <c r="B84" s="115" t="s">
        <v>557</v>
      </c>
      <c r="C84" s="116" t="s">
        <v>540</v>
      </c>
      <c r="D84" s="454">
        <v>9.8000000000000007</v>
      </c>
      <c r="E84" s="453"/>
      <c r="F84" s="453"/>
      <c r="G84" s="453"/>
      <c r="H84" s="112" t="s">
        <v>647</v>
      </c>
      <c r="I84" s="112" t="s">
        <v>650</v>
      </c>
      <c r="J84" s="453">
        <f>+자재조서!D5</f>
        <v>1540</v>
      </c>
      <c r="K84" s="453"/>
      <c r="L84" s="453"/>
      <c r="M84" s="453"/>
      <c r="N84" s="112"/>
      <c r="O84" s="112"/>
      <c r="P84" s="112"/>
      <c r="Q84" s="112"/>
      <c r="R84" s="112"/>
      <c r="S84" s="112"/>
      <c r="T84" s="112"/>
      <c r="U84" s="112"/>
      <c r="V84" s="112"/>
      <c r="W84" s="112"/>
      <c r="X84" s="112"/>
      <c r="Y84" s="112"/>
      <c r="Z84" s="117"/>
      <c r="AA84" s="118"/>
      <c r="AB84" s="120">
        <f>TRUNC(D84*J84,1)</f>
        <v>15092</v>
      </c>
      <c r="AC84" s="120"/>
      <c r="AD84" s="119"/>
    </row>
    <row r="85" spans="2:30" ht="19.7" customHeight="1">
      <c r="B85" s="115" t="s">
        <v>471</v>
      </c>
      <c r="C85" s="116" t="s">
        <v>466</v>
      </c>
      <c r="D85" s="454">
        <v>44</v>
      </c>
      <c r="E85" s="453"/>
      <c r="F85" s="453"/>
      <c r="G85" s="453"/>
      <c r="H85" s="112" t="s">
        <v>527</v>
      </c>
      <c r="I85" s="112" t="s">
        <v>650</v>
      </c>
      <c r="J85" s="453">
        <f>AB84</f>
        <v>15092</v>
      </c>
      <c r="K85" s="453"/>
      <c r="L85" s="453"/>
      <c r="M85" s="453"/>
      <c r="N85" s="112"/>
      <c r="O85" s="112"/>
      <c r="P85" s="112"/>
      <c r="Q85" s="112"/>
      <c r="R85" s="112"/>
      <c r="S85" s="112"/>
      <c r="T85" s="112"/>
      <c r="U85" s="112"/>
      <c r="V85" s="112"/>
      <c r="W85" s="112"/>
      <c r="X85" s="112"/>
      <c r="Y85" s="112"/>
      <c r="Z85" s="117"/>
      <c r="AA85" s="118"/>
      <c r="AB85" s="120">
        <f>TRUNC(D85/100*J85,1)</f>
        <v>6640.4</v>
      </c>
      <c r="AC85" s="120"/>
      <c r="AD85" s="119"/>
    </row>
    <row r="86" spans="2:30" ht="19.7" customHeight="1">
      <c r="B86" s="115" t="s">
        <v>501</v>
      </c>
      <c r="C86" s="116" t="s">
        <v>624</v>
      </c>
      <c r="D86" s="455">
        <v>1</v>
      </c>
      <c r="E86" s="453"/>
      <c r="F86" s="453"/>
      <c r="G86" s="112" t="s">
        <v>604</v>
      </c>
      <c r="H86" s="112" t="s">
        <v>650</v>
      </c>
      <c r="I86" s="453">
        <f>+노임!D34</f>
        <v>283297</v>
      </c>
      <c r="J86" s="453"/>
      <c r="K86" s="453"/>
      <c r="L86" s="453"/>
      <c r="M86" s="112" t="s">
        <v>650</v>
      </c>
      <c r="N86" s="453" t="s">
        <v>170</v>
      </c>
      <c r="O86" s="453"/>
      <c r="P86" s="453"/>
      <c r="Q86" s="453"/>
      <c r="R86" s="453"/>
      <c r="S86" s="453"/>
      <c r="T86" s="453"/>
      <c r="U86" s="453"/>
      <c r="V86" s="453"/>
      <c r="W86" s="112"/>
      <c r="X86" s="112"/>
      <c r="Y86" s="112"/>
      <c r="Z86" s="117"/>
      <c r="AA86" s="118">
        <f>TRUNC(D86*I86*1/8*16/12*25/20,0)</f>
        <v>59020</v>
      </c>
      <c r="AB86" s="120"/>
      <c r="AC86" s="120"/>
      <c r="AD86" s="119"/>
    </row>
    <row r="87" spans="2:30" s="1" customFormat="1" ht="19.7" customHeight="1">
      <c r="B87" s="258" t="s">
        <v>624</v>
      </c>
      <c r="C87" s="259" t="s">
        <v>624</v>
      </c>
      <c r="D87" s="253"/>
      <c r="E87" s="253"/>
      <c r="F87" s="253"/>
      <c r="G87" s="253"/>
      <c r="H87" s="253"/>
      <c r="I87" s="253"/>
      <c r="J87" s="253"/>
      <c r="K87" s="253"/>
      <c r="L87" s="253"/>
      <c r="M87" s="253"/>
      <c r="N87" s="253"/>
      <c r="O87" s="253"/>
      <c r="P87" s="253"/>
      <c r="Q87" s="253"/>
      <c r="R87" s="253"/>
      <c r="S87" s="253"/>
      <c r="T87" s="253"/>
      <c r="U87" s="253"/>
      <c r="V87" s="253"/>
      <c r="W87" s="253"/>
      <c r="X87" s="253"/>
      <c r="Y87" s="253"/>
      <c r="Z87" s="260"/>
      <c r="AA87" s="261"/>
      <c r="AB87" s="261"/>
      <c r="AC87" s="261"/>
      <c r="AD87" s="262"/>
    </row>
    <row r="88" spans="2:30" s="1" customFormat="1" ht="19.7" customHeight="1">
      <c r="B88" s="273" t="s">
        <v>33</v>
      </c>
      <c r="C88" s="274" t="s">
        <v>341</v>
      </c>
      <c r="D88" s="253"/>
      <c r="E88" s="253"/>
      <c r="F88" s="253"/>
      <c r="G88" s="253"/>
      <c r="H88" s="253"/>
      <c r="I88" s="253"/>
      <c r="J88" s="253"/>
      <c r="K88" s="253"/>
      <c r="L88" s="253"/>
      <c r="M88" s="253"/>
      <c r="N88" s="253"/>
      <c r="O88" s="253"/>
      <c r="P88" s="253"/>
      <c r="Q88" s="253"/>
      <c r="R88" s="253"/>
      <c r="S88" s="253"/>
      <c r="T88" s="253"/>
      <c r="U88" s="253"/>
      <c r="V88" s="253"/>
      <c r="W88" s="253"/>
      <c r="X88" s="253"/>
      <c r="Y88" s="253"/>
      <c r="Z88" s="275" t="str">
        <f>TEXT(AA88+AB88+AC88,"#,##0")</f>
        <v>62,463</v>
      </c>
      <c r="AA88" s="276">
        <f>TRUNC(AA89+AA90+AA91+AA92)</f>
        <v>49778</v>
      </c>
      <c r="AB88" s="276">
        <f>TRUNC(AB89+AB90+AB91+AB92)</f>
        <v>6163</v>
      </c>
      <c r="AC88" s="276">
        <f>TRUNC(AC89+AC90+AC91+AC92)</f>
        <v>6522</v>
      </c>
      <c r="AD88" s="277"/>
    </row>
    <row r="89" spans="2:30" s="1" customFormat="1" ht="19.7" customHeight="1">
      <c r="B89" s="258" t="s">
        <v>287</v>
      </c>
      <c r="C89" s="259" t="s">
        <v>624</v>
      </c>
      <c r="D89" s="452">
        <v>21982000</v>
      </c>
      <c r="E89" s="452"/>
      <c r="F89" s="452"/>
      <c r="G89" s="452"/>
      <c r="H89" s="452"/>
      <c r="I89" s="452" t="s">
        <v>676</v>
      </c>
      <c r="J89" s="452"/>
      <c r="K89" s="452">
        <v>2967</v>
      </c>
      <c r="L89" s="452"/>
      <c r="M89" s="452"/>
      <c r="N89" s="253" t="s">
        <v>650</v>
      </c>
      <c r="O89" s="452" t="s">
        <v>465</v>
      </c>
      <c r="P89" s="452"/>
      <c r="Q89" s="452"/>
      <c r="R89" s="253"/>
      <c r="S89" s="253"/>
      <c r="T89" s="253"/>
      <c r="U89" s="253"/>
      <c r="V89" s="253"/>
      <c r="W89" s="253"/>
      <c r="X89" s="253"/>
      <c r="Y89" s="253"/>
      <c r="Z89" s="260"/>
      <c r="AA89" s="261"/>
      <c r="AB89" s="261"/>
      <c r="AC89" s="263">
        <f>TRUNC(D89*K89*0.0000001,1)</f>
        <v>6522</v>
      </c>
      <c r="AD89" s="302" t="s">
        <v>267</v>
      </c>
    </row>
    <row r="90" spans="2:30" s="1" customFormat="1" ht="19.7" customHeight="1">
      <c r="B90" s="258" t="s">
        <v>557</v>
      </c>
      <c r="C90" s="259" t="s">
        <v>292</v>
      </c>
      <c r="D90" s="458">
        <v>2.9</v>
      </c>
      <c r="E90" s="452"/>
      <c r="F90" s="452"/>
      <c r="G90" s="452"/>
      <c r="H90" s="253" t="s">
        <v>647</v>
      </c>
      <c r="I90" s="253" t="s">
        <v>650</v>
      </c>
      <c r="J90" s="452">
        <f>+자재조서!D5</f>
        <v>1540</v>
      </c>
      <c r="K90" s="452"/>
      <c r="L90" s="452"/>
      <c r="M90" s="452"/>
      <c r="N90" s="253"/>
      <c r="O90" s="253"/>
      <c r="P90" s="253"/>
      <c r="Q90" s="253"/>
      <c r="R90" s="253"/>
      <c r="S90" s="253"/>
      <c r="T90" s="253"/>
      <c r="U90" s="253"/>
      <c r="V90" s="253"/>
      <c r="W90" s="253"/>
      <c r="X90" s="253"/>
      <c r="Y90" s="253"/>
      <c r="Z90" s="260"/>
      <c r="AA90" s="261"/>
      <c r="AB90" s="263">
        <f>TRUNC(D90*J90,1)</f>
        <v>4466</v>
      </c>
      <c r="AC90" s="263"/>
      <c r="AD90" s="262"/>
    </row>
    <row r="91" spans="2:30" s="1" customFormat="1" ht="19.7" customHeight="1">
      <c r="B91" s="258" t="s">
        <v>482</v>
      </c>
      <c r="C91" s="259" t="s">
        <v>466</v>
      </c>
      <c r="D91" s="458">
        <v>38</v>
      </c>
      <c r="E91" s="452"/>
      <c r="F91" s="452"/>
      <c r="G91" s="452"/>
      <c r="H91" s="253" t="s">
        <v>527</v>
      </c>
      <c r="I91" s="253" t="s">
        <v>650</v>
      </c>
      <c r="J91" s="452">
        <f>AB90</f>
        <v>4466</v>
      </c>
      <c r="K91" s="452"/>
      <c r="L91" s="452"/>
      <c r="M91" s="452"/>
      <c r="N91" s="253"/>
      <c r="O91" s="253"/>
      <c r="P91" s="253"/>
      <c r="Q91" s="253"/>
      <c r="R91" s="253"/>
      <c r="S91" s="253"/>
      <c r="T91" s="253"/>
      <c r="U91" s="253"/>
      <c r="V91" s="253"/>
      <c r="W91" s="253"/>
      <c r="X91" s="253"/>
      <c r="Y91" s="253"/>
      <c r="Z91" s="260"/>
      <c r="AA91" s="261"/>
      <c r="AB91" s="263">
        <f>TRUNC(D91/100*J91,1)</f>
        <v>1697</v>
      </c>
      <c r="AC91" s="263"/>
      <c r="AD91" s="262"/>
    </row>
    <row r="92" spans="2:30" s="1" customFormat="1" ht="19.7" customHeight="1">
      <c r="B92" s="258" t="s">
        <v>317</v>
      </c>
      <c r="C92" s="259" t="s">
        <v>624</v>
      </c>
      <c r="D92" s="459">
        <v>1</v>
      </c>
      <c r="E92" s="452"/>
      <c r="F92" s="452"/>
      <c r="G92" s="253" t="s">
        <v>604</v>
      </c>
      <c r="H92" s="253" t="s">
        <v>650</v>
      </c>
      <c r="I92" s="452">
        <f>+노임!D35</f>
        <v>238936</v>
      </c>
      <c r="J92" s="452"/>
      <c r="K92" s="452"/>
      <c r="L92" s="452"/>
      <c r="M92" s="253" t="s">
        <v>650</v>
      </c>
      <c r="N92" s="452" t="s">
        <v>170</v>
      </c>
      <c r="O92" s="452"/>
      <c r="P92" s="452"/>
      <c r="Q92" s="452"/>
      <c r="R92" s="452"/>
      <c r="S92" s="452"/>
      <c r="T92" s="452"/>
      <c r="U92" s="452"/>
      <c r="V92" s="452"/>
      <c r="W92" s="253"/>
      <c r="X92" s="253"/>
      <c r="Y92" s="253"/>
      <c r="Z92" s="260"/>
      <c r="AA92" s="118">
        <f>TRUNC(D92*I92*1/8*16/12*25/20,0)</f>
        <v>49778</v>
      </c>
      <c r="AB92" s="263"/>
      <c r="AC92" s="263"/>
      <c r="AD92" s="262"/>
    </row>
    <row r="93" spans="2:30" ht="19.7" customHeight="1">
      <c r="B93" s="115" t="s">
        <v>624</v>
      </c>
      <c r="C93" s="116" t="s">
        <v>624</v>
      </c>
      <c r="D93" s="112"/>
      <c r="E93" s="112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U93" s="112"/>
      <c r="V93" s="112"/>
      <c r="W93" s="112"/>
      <c r="X93" s="112"/>
      <c r="Y93" s="112"/>
      <c r="Z93" s="117"/>
      <c r="AA93" s="118"/>
      <c r="AB93" s="118"/>
      <c r="AC93" s="118"/>
      <c r="AD93" s="119"/>
    </row>
    <row r="94" spans="2:30" ht="19.7" customHeight="1">
      <c r="B94" s="110" t="s">
        <v>36</v>
      </c>
      <c r="C94" s="111" t="s">
        <v>308</v>
      </c>
      <c r="D94" s="112"/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U94" s="112"/>
      <c r="V94" s="112"/>
      <c r="W94" s="112"/>
      <c r="X94" s="112"/>
      <c r="Y94" s="112"/>
      <c r="Z94" s="113" t="str">
        <f>TEXT(AA94+AB94+AC94,"#,##0")</f>
        <v>68,017</v>
      </c>
      <c r="AA94" s="114">
        <f>TRUNC(AA95++AA96+AA97+AA98)</f>
        <v>49778</v>
      </c>
      <c r="AB94" s="114">
        <f>TRUNC(AB95++AB96+AB97+AB98)</f>
        <v>10626</v>
      </c>
      <c r="AC94" s="114">
        <f>TRUNC(AC95++AC96+AC97+AC98)</f>
        <v>7613</v>
      </c>
      <c r="AD94" s="254"/>
    </row>
    <row r="95" spans="2:30" ht="19.7" customHeight="1">
      <c r="B95" s="115" t="s">
        <v>291</v>
      </c>
      <c r="C95" s="116" t="s">
        <v>624</v>
      </c>
      <c r="D95" s="452">
        <v>25662000</v>
      </c>
      <c r="E95" s="452"/>
      <c r="F95" s="452"/>
      <c r="G95" s="452"/>
      <c r="H95" s="452"/>
      <c r="I95" s="460" t="s">
        <v>676</v>
      </c>
      <c r="J95" s="460"/>
      <c r="K95" s="460">
        <v>2967</v>
      </c>
      <c r="L95" s="460"/>
      <c r="M95" s="460"/>
      <c r="N95" s="112" t="s">
        <v>650</v>
      </c>
      <c r="O95" s="453" t="s">
        <v>465</v>
      </c>
      <c r="P95" s="453"/>
      <c r="Q95" s="453"/>
      <c r="R95" s="112"/>
      <c r="S95" s="112"/>
      <c r="T95" s="112"/>
      <c r="U95" s="112"/>
      <c r="V95" s="112"/>
      <c r="W95" s="112"/>
      <c r="X95" s="112"/>
      <c r="Y95" s="112"/>
      <c r="Z95" s="117"/>
      <c r="AA95" s="118"/>
      <c r="AB95" s="118"/>
      <c r="AC95" s="120">
        <f>TRUNC(D95*K95*0.0000001,1)</f>
        <v>7613.9</v>
      </c>
      <c r="AD95" s="302" t="s">
        <v>267</v>
      </c>
    </row>
    <row r="96" spans="2:30" ht="19.7" customHeight="1">
      <c r="B96" s="115" t="s">
        <v>557</v>
      </c>
      <c r="C96" s="116" t="s">
        <v>540</v>
      </c>
      <c r="D96" s="454">
        <v>5</v>
      </c>
      <c r="E96" s="453"/>
      <c r="F96" s="453"/>
      <c r="G96" s="453"/>
      <c r="H96" s="112" t="s">
        <v>647</v>
      </c>
      <c r="I96" s="112" t="s">
        <v>650</v>
      </c>
      <c r="J96" s="453">
        <f>+자재조서!D5</f>
        <v>1540</v>
      </c>
      <c r="K96" s="453"/>
      <c r="L96" s="453"/>
      <c r="M96" s="453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7"/>
      <c r="AA96" s="118"/>
      <c r="AB96" s="120">
        <f>TRUNC(D96*J96,1)</f>
        <v>7700</v>
      </c>
      <c r="AC96" s="120"/>
      <c r="AD96" s="119"/>
    </row>
    <row r="97" spans="2:30" ht="19.7" customHeight="1">
      <c r="B97" s="115" t="s">
        <v>471</v>
      </c>
      <c r="C97" s="116" t="s">
        <v>466</v>
      </c>
      <c r="D97" s="454">
        <v>38</v>
      </c>
      <c r="E97" s="453"/>
      <c r="F97" s="453"/>
      <c r="G97" s="453"/>
      <c r="H97" s="112" t="s">
        <v>527</v>
      </c>
      <c r="I97" s="112" t="s">
        <v>650</v>
      </c>
      <c r="J97" s="453">
        <f>AB96</f>
        <v>7700</v>
      </c>
      <c r="K97" s="453"/>
      <c r="L97" s="453"/>
      <c r="M97" s="453"/>
      <c r="N97" s="112"/>
      <c r="O97" s="112"/>
      <c r="P97" s="112"/>
      <c r="Q97" s="112"/>
      <c r="R97" s="112"/>
      <c r="S97" s="112"/>
      <c r="T97" s="112"/>
      <c r="U97" s="112"/>
      <c r="V97" s="112"/>
      <c r="W97" s="112"/>
      <c r="X97" s="112"/>
      <c r="Y97" s="112"/>
      <c r="Z97" s="117"/>
      <c r="AA97" s="118"/>
      <c r="AB97" s="120">
        <f>TRUNC(D97/100*J97,1)</f>
        <v>2926</v>
      </c>
      <c r="AC97" s="120"/>
      <c r="AD97" s="119"/>
    </row>
    <row r="98" spans="2:30" ht="19.7" customHeight="1">
      <c r="B98" s="115" t="s">
        <v>317</v>
      </c>
      <c r="C98" s="116" t="s">
        <v>624</v>
      </c>
      <c r="D98" s="455">
        <v>1</v>
      </c>
      <c r="E98" s="453"/>
      <c r="F98" s="453"/>
      <c r="G98" s="112" t="s">
        <v>604</v>
      </c>
      <c r="H98" s="112" t="s">
        <v>650</v>
      </c>
      <c r="I98" s="453">
        <f>+노임!D35</f>
        <v>238936</v>
      </c>
      <c r="J98" s="453"/>
      <c r="K98" s="453"/>
      <c r="L98" s="453"/>
      <c r="M98" s="112" t="s">
        <v>650</v>
      </c>
      <c r="N98" s="453" t="s">
        <v>170</v>
      </c>
      <c r="O98" s="453"/>
      <c r="P98" s="453"/>
      <c r="Q98" s="453"/>
      <c r="R98" s="453"/>
      <c r="S98" s="453"/>
      <c r="T98" s="453"/>
      <c r="U98" s="453"/>
      <c r="V98" s="453"/>
      <c r="W98" s="112"/>
      <c r="X98" s="112"/>
      <c r="Y98" s="112"/>
      <c r="Z98" s="117"/>
      <c r="AA98" s="118">
        <f>TRUNC(D98*I98*1/8*16/12*25/20,0)</f>
        <v>49778</v>
      </c>
      <c r="AB98" s="120"/>
      <c r="AC98" s="120"/>
      <c r="AD98" s="119"/>
    </row>
    <row r="99" spans="2:30" ht="19.7" customHeight="1">
      <c r="B99" s="115" t="s">
        <v>624</v>
      </c>
      <c r="C99" s="116" t="s">
        <v>624</v>
      </c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  <c r="V99" s="112"/>
      <c r="W99" s="112"/>
      <c r="X99" s="112"/>
      <c r="Y99" s="112"/>
      <c r="Z99" s="117"/>
      <c r="AA99" s="118"/>
      <c r="AB99" s="118"/>
      <c r="AC99" s="118"/>
      <c r="AD99" s="119"/>
    </row>
    <row r="100" spans="2:30" ht="19.7" customHeight="1">
      <c r="B100" s="110" t="s">
        <v>223</v>
      </c>
      <c r="C100" s="111" t="s">
        <v>355</v>
      </c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U100" s="112"/>
      <c r="V100" s="112"/>
      <c r="W100" s="112"/>
      <c r="X100" s="112"/>
      <c r="Y100" s="112"/>
      <c r="Z100" s="113" t="str">
        <f>TEXT(AA100+AB100+AC100,"#,##0")</f>
        <v>42,043</v>
      </c>
      <c r="AA100" s="114">
        <f>TRUNC(AA101+AA102+AA103+AA104)</f>
        <v>36248</v>
      </c>
      <c r="AB100" s="114">
        <f>TRUNC(AB101+AB102+AB103+AB104)</f>
        <v>3828</v>
      </c>
      <c r="AC100" s="114">
        <f>TRUNC(AC101+AC102+AC103+AC104)</f>
        <v>1967</v>
      </c>
      <c r="AD100" s="254"/>
    </row>
    <row r="101" spans="2:30" ht="19.7" customHeight="1">
      <c r="B101" s="115" t="s">
        <v>475</v>
      </c>
      <c r="C101" s="116" t="s">
        <v>624</v>
      </c>
      <c r="D101" s="452">
        <v>6966000</v>
      </c>
      <c r="E101" s="452"/>
      <c r="F101" s="452"/>
      <c r="G101" s="452"/>
      <c r="H101" s="452"/>
      <c r="I101" s="453" t="s">
        <v>676</v>
      </c>
      <c r="J101" s="453"/>
      <c r="K101" s="453">
        <v>2825</v>
      </c>
      <c r="L101" s="453"/>
      <c r="M101" s="453"/>
      <c r="N101" s="112" t="s">
        <v>650</v>
      </c>
      <c r="O101" s="453" t="s">
        <v>465</v>
      </c>
      <c r="P101" s="453"/>
      <c r="Q101" s="453"/>
      <c r="R101" s="112"/>
      <c r="S101" s="112"/>
      <c r="T101" s="112"/>
      <c r="U101" s="112"/>
      <c r="V101" s="112"/>
      <c r="W101" s="112"/>
      <c r="X101" s="112"/>
      <c r="Y101" s="112"/>
      <c r="Z101" s="117"/>
      <c r="AA101" s="118"/>
      <c r="AB101" s="118"/>
      <c r="AC101" s="120">
        <f>TRUNC(D101*K101*0.0000001,1)</f>
        <v>1967.8</v>
      </c>
      <c r="AD101" s="302" t="s">
        <v>267</v>
      </c>
    </row>
    <row r="102" spans="2:30" ht="19.7" customHeight="1">
      <c r="B102" s="115" t="s">
        <v>557</v>
      </c>
      <c r="C102" s="116" t="s">
        <v>540</v>
      </c>
      <c r="D102" s="454">
        <v>2.2000000000000002</v>
      </c>
      <c r="E102" s="453"/>
      <c r="F102" s="453"/>
      <c r="G102" s="453"/>
      <c r="H102" s="112" t="s">
        <v>647</v>
      </c>
      <c r="I102" s="112" t="s">
        <v>650</v>
      </c>
      <c r="J102" s="453">
        <f>+자재조서!D5</f>
        <v>1540</v>
      </c>
      <c r="K102" s="453"/>
      <c r="L102" s="453"/>
      <c r="M102" s="453"/>
      <c r="N102" s="112"/>
      <c r="O102" s="112"/>
      <c r="P102" s="112"/>
      <c r="Q102" s="112"/>
      <c r="R102" s="112"/>
      <c r="S102" s="112"/>
      <c r="T102" s="112"/>
      <c r="U102" s="112"/>
      <c r="V102" s="112"/>
      <c r="W102" s="112"/>
      <c r="X102" s="112"/>
      <c r="Y102" s="112"/>
      <c r="Z102" s="117"/>
      <c r="AA102" s="118"/>
      <c r="AB102" s="120">
        <f>TRUNC(D102*J102,1)</f>
        <v>3388</v>
      </c>
      <c r="AC102" s="120"/>
      <c r="AD102" s="119"/>
    </row>
    <row r="103" spans="2:30" ht="19.7" customHeight="1">
      <c r="B103" s="115" t="s">
        <v>471</v>
      </c>
      <c r="C103" s="116" t="s">
        <v>466</v>
      </c>
      <c r="D103" s="454">
        <v>13</v>
      </c>
      <c r="E103" s="453"/>
      <c r="F103" s="453"/>
      <c r="G103" s="453"/>
      <c r="H103" s="112" t="s">
        <v>527</v>
      </c>
      <c r="I103" s="112" t="s">
        <v>650</v>
      </c>
      <c r="J103" s="453">
        <f>AB102</f>
        <v>3388</v>
      </c>
      <c r="K103" s="453"/>
      <c r="L103" s="453"/>
      <c r="M103" s="453"/>
      <c r="N103" s="112"/>
      <c r="O103" s="112"/>
      <c r="P103" s="112"/>
      <c r="Q103" s="112"/>
      <c r="R103" s="112"/>
      <c r="S103" s="112"/>
      <c r="T103" s="112"/>
      <c r="U103" s="112"/>
      <c r="V103" s="112"/>
      <c r="W103" s="112"/>
      <c r="X103" s="112"/>
      <c r="Y103" s="112"/>
      <c r="Z103" s="117"/>
      <c r="AA103" s="118"/>
      <c r="AB103" s="120">
        <f>TRUNC(D103/100*J103,1)</f>
        <v>440.4</v>
      </c>
      <c r="AC103" s="120"/>
      <c r="AD103" s="119"/>
    </row>
    <row r="104" spans="2:30" ht="19.7" customHeight="1">
      <c r="B104" s="115" t="s">
        <v>480</v>
      </c>
      <c r="C104" s="116" t="s">
        <v>624</v>
      </c>
      <c r="D104" s="455">
        <v>1</v>
      </c>
      <c r="E104" s="453"/>
      <c r="F104" s="453"/>
      <c r="G104" s="112" t="s">
        <v>604</v>
      </c>
      <c r="H104" s="112" t="s">
        <v>650</v>
      </c>
      <c r="I104" s="453">
        <f>+노임!D36</f>
        <v>173995</v>
      </c>
      <c r="J104" s="453"/>
      <c r="K104" s="453"/>
      <c r="L104" s="453"/>
      <c r="M104" s="112" t="s">
        <v>650</v>
      </c>
      <c r="N104" s="453" t="s">
        <v>170</v>
      </c>
      <c r="O104" s="453"/>
      <c r="P104" s="453"/>
      <c r="Q104" s="453"/>
      <c r="R104" s="453"/>
      <c r="S104" s="453"/>
      <c r="T104" s="453"/>
      <c r="U104" s="453"/>
      <c r="V104" s="453"/>
      <c r="W104" s="112"/>
      <c r="X104" s="112"/>
      <c r="Y104" s="112"/>
      <c r="Z104" s="117"/>
      <c r="AA104" s="118">
        <f>TRUNC(D104*I104*1/8*16/12*25/20,0)</f>
        <v>36248</v>
      </c>
      <c r="AB104" s="120"/>
      <c r="AC104" s="120"/>
      <c r="AD104" s="119"/>
    </row>
    <row r="105" spans="2:30" ht="19.7" customHeight="1">
      <c r="B105" s="115" t="s">
        <v>624</v>
      </c>
      <c r="C105" s="116" t="s">
        <v>624</v>
      </c>
      <c r="D105" s="112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U105" s="112"/>
      <c r="V105" s="112"/>
      <c r="W105" s="112"/>
      <c r="X105" s="112"/>
      <c r="Y105" s="112"/>
      <c r="Z105" s="117"/>
      <c r="AA105" s="118"/>
      <c r="AB105" s="118"/>
      <c r="AC105" s="118"/>
      <c r="AD105" s="119"/>
    </row>
    <row r="106" spans="2:30" ht="19.7" customHeight="1">
      <c r="B106" s="110" t="s">
        <v>24</v>
      </c>
      <c r="C106" s="111" t="s">
        <v>82</v>
      </c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112"/>
      <c r="Q106" s="112"/>
      <c r="R106" s="112"/>
      <c r="S106" s="112"/>
      <c r="T106" s="112"/>
      <c r="U106" s="112"/>
      <c r="V106" s="112"/>
      <c r="W106" s="112"/>
      <c r="X106" s="112"/>
      <c r="Y106" s="112"/>
      <c r="Z106" s="113" t="str">
        <f>TEXT(AA106+AB106+AC106,"#,##0")</f>
        <v>72,540</v>
      </c>
      <c r="AA106" s="114">
        <f>TRUNC(AA107+AA108+AA109+AA110)</f>
        <v>59020</v>
      </c>
      <c r="AB106" s="114">
        <f>TRUNC(AB107+AB108+AB109+AB110)</f>
        <v>11075</v>
      </c>
      <c r="AC106" s="114">
        <f>TRUNC(AC107+AC108+AC109+AC110)</f>
        <v>2445</v>
      </c>
      <c r="AD106" s="254"/>
    </row>
    <row r="107" spans="2:30" ht="19.7" customHeight="1">
      <c r="B107" s="115" t="s">
        <v>475</v>
      </c>
      <c r="C107" s="116" t="s">
        <v>624</v>
      </c>
      <c r="D107" s="452">
        <v>14224000</v>
      </c>
      <c r="E107" s="452"/>
      <c r="F107" s="452"/>
      <c r="G107" s="452"/>
      <c r="H107" s="452"/>
      <c r="I107" s="453" t="s">
        <v>676</v>
      </c>
      <c r="J107" s="453"/>
      <c r="K107" s="453">
        <v>1719</v>
      </c>
      <c r="L107" s="453"/>
      <c r="M107" s="453"/>
      <c r="N107" s="112" t="s">
        <v>650</v>
      </c>
      <c r="O107" s="453" t="s">
        <v>465</v>
      </c>
      <c r="P107" s="453"/>
      <c r="Q107" s="453"/>
      <c r="R107" s="112"/>
      <c r="S107" s="112"/>
      <c r="T107" s="112"/>
      <c r="U107" s="112"/>
      <c r="V107" s="112"/>
      <c r="W107" s="112"/>
      <c r="X107" s="112"/>
      <c r="Y107" s="112"/>
      <c r="Z107" s="117"/>
      <c r="AA107" s="118"/>
      <c r="AB107" s="118"/>
      <c r="AC107" s="120">
        <f>TRUNC(D107*K107*0.0000001,1)</f>
        <v>2445.1</v>
      </c>
      <c r="AD107" s="302" t="s">
        <v>267</v>
      </c>
    </row>
    <row r="108" spans="2:30" ht="19.7" customHeight="1">
      <c r="B108" s="115" t="s">
        <v>557</v>
      </c>
      <c r="C108" s="116" t="s">
        <v>540</v>
      </c>
      <c r="D108" s="454">
        <v>6.2</v>
      </c>
      <c r="E108" s="453"/>
      <c r="F108" s="453"/>
      <c r="G108" s="453"/>
      <c r="H108" s="112" t="s">
        <v>647</v>
      </c>
      <c r="I108" s="112" t="s">
        <v>650</v>
      </c>
      <c r="J108" s="453">
        <f>+자재조서!D5</f>
        <v>1540</v>
      </c>
      <c r="K108" s="453"/>
      <c r="L108" s="453"/>
      <c r="M108" s="453"/>
      <c r="N108" s="112"/>
      <c r="O108" s="112"/>
      <c r="P108" s="112"/>
      <c r="Q108" s="112"/>
      <c r="R108" s="112"/>
      <c r="S108" s="112"/>
      <c r="T108" s="112"/>
      <c r="U108" s="112"/>
      <c r="V108" s="112"/>
      <c r="W108" s="112"/>
      <c r="X108" s="112"/>
      <c r="Y108" s="112"/>
      <c r="Z108" s="117"/>
      <c r="AA108" s="118"/>
      <c r="AB108" s="120">
        <f>TRUNC(D108*J108,1)</f>
        <v>9548</v>
      </c>
      <c r="AC108" s="120"/>
      <c r="AD108" s="119"/>
    </row>
    <row r="109" spans="2:30" ht="19.7" customHeight="1">
      <c r="B109" s="126" t="s">
        <v>471</v>
      </c>
      <c r="C109" s="127" t="s">
        <v>466</v>
      </c>
      <c r="D109" s="461">
        <v>16</v>
      </c>
      <c r="E109" s="460"/>
      <c r="F109" s="460"/>
      <c r="G109" s="460"/>
      <c r="H109" s="128" t="s">
        <v>527</v>
      </c>
      <c r="I109" s="128" t="s">
        <v>650</v>
      </c>
      <c r="J109" s="460">
        <f>AB108</f>
        <v>9548</v>
      </c>
      <c r="K109" s="460"/>
      <c r="L109" s="460"/>
      <c r="M109" s="460"/>
      <c r="N109" s="128"/>
      <c r="O109" s="128"/>
      <c r="P109" s="128"/>
      <c r="Q109" s="128"/>
      <c r="R109" s="128"/>
      <c r="S109" s="128"/>
      <c r="T109" s="128"/>
      <c r="U109" s="128"/>
      <c r="V109" s="128"/>
      <c r="W109" s="128"/>
      <c r="X109" s="128"/>
      <c r="Y109" s="128"/>
      <c r="Z109" s="129"/>
      <c r="AA109" s="130"/>
      <c r="AB109" s="131">
        <f>TRUNC(D109/100*J109,1)</f>
        <v>1527.6</v>
      </c>
      <c r="AC109" s="131"/>
      <c r="AD109" s="132"/>
    </row>
    <row r="110" spans="2:30" ht="19.7" customHeight="1">
      <c r="B110" s="115" t="s">
        <v>501</v>
      </c>
      <c r="C110" s="127" t="s">
        <v>624</v>
      </c>
      <c r="D110" s="462">
        <v>1</v>
      </c>
      <c r="E110" s="460"/>
      <c r="F110" s="460"/>
      <c r="G110" s="128" t="s">
        <v>604</v>
      </c>
      <c r="H110" s="128" t="s">
        <v>650</v>
      </c>
      <c r="I110" s="460">
        <f>노임!D34</f>
        <v>283297</v>
      </c>
      <c r="J110" s="460"/>
      <c r="K110" s="460"/>
      <c r="L110" s="460"/>
      <c r="M110" s="128" t="s">
        <v>650</v>
      </c>
      <c r="N110" s="460" t="s">
        <v>170</v>
      </c>
      <c r="O110" s="460"/>
      <c r="P110" s="460"/>
      <c r="Q110" s="460"/>
      <c r="R110" s="460"/>
      <c r="S110" s="460"/>
      <c r="T110" s="460"/>
      <c r="U110" s="460"/>
      <c r="V110" s="460"/>
      <c r="W110" s="128"/>
      <c r="X110" s="128"/>
      <c r="Y110" s="128"/>
      <c r="Z110" s="129"/>
      <c r="AA110" s="130">
        <f>TRUNC(D110*I110*1/8*16/12*25/20,0)</f>
        <v>59020</v>
      </c>
      <c r="AB110" s="131"/>
      <c r="AC110" s="131"/>
      <c r="AD110" s="132"/>
    </row>
    <row r="111" spans="2:30" ht="19.7" customHeight="1">
      <c r="B111" s="115" t="s">
        <v>624</v>
      </c>
      <c r="C111" s="116" t="s">
        <v>624</v>
      </c>
      <c r="D111" s="112"/>
      <c r="E111" s="112"/>
      <c r="F111" s="112"/>
      <c r="G111" s="112"/>
      <c r="H111" s="112"/>
      <c r="I111" s="112"/>
      <c r="J111" s="112"/>
      <c r="K111" s="112"/>
      <c r="L111" s="112"/>
      <c r="M111" s="112"/>
      <c r="N111" s="112"/>
      <c r="O111" s="112"/>
      <c r="P111" s="112"/>
      <c r="Q111" s="112"/>
      <c r="R111" s="112"/>
      <c r="S111" s="112"/>
      <c r="T111" s="112"/>
      <c r="U111" s="112"/>
      <c r="V111" s="112"/>
      <c r="W111" s="112"/>
      <c r="X111" s="112"/>
      <c r="Y111" s="112"/>
      <c r="Z111" s="117"/>
      <c r="AA111" s="118"/>
      <c r="AB111" s="118"/>
      <c r="AC111" s="118"/>
      <c r="AD111" s="119"/>
    </row>
    <row r="112" spans="2:30" ht="19.7" customHeight="1">
      <c r="B112" s="110" t="s">
        <v>26</v>
      </c>
      <c r="C112" s="111" t="s">
        <v>14</v>
      </c>
      <c r="D112" s="112"/>
      <c r="E112" s="112"/>
      <c r="F112" s="112"/>
      <c r="G112" s="112"/>
      <c r="H112" s="112"/>
      <c r="I112" s="112"/>
      <c r="J112" s="112"/>
      <c r="K112" s="112"/>
      <c r="L112" s="112"/>
      <c r="M112" s="112"/>
      <c r="N112" s="112"/>
      <c r="O112" s="112"/>
      <c r="P112" s="112"/>
      <c r="Q112" s="112"/>
      <c r="R112" s="112"/>
      <c r="S112" s="112"/>
      <c r="T112" s="112"/>
      <c r="U112" s="112"/>
      <c r="V112" s="112"/>
      <c r="W112" s="112"/>
      <c r="X112" s="112"/>
      <c r="Y112" s="112"/>
      <c r="Z112" s="113" t="str">
        <f>TEXT(AA112+AB112+AC112,"#,##0")</f>
        <v>80,375</v>
      </c>
      <c r="AA112" s="114">
        <f>TRUNC(AA113+AA114+AA115+AA116)</f>
        <v>59020</v>
      </c>
      <c r="AB112" s="114">
        <f>TRUNC(AB113+AB114+AB115+AB116)</f>
        <v>17864</v>
      </c>
      <c r="AC112" s="114">
        <f>TRUNC(AC113+AC114+AC115+AC116)</f>
        <v>3491</v>
      </c>
      <c r="AD112" s="254"/>
    </row>
    <row r="113" spans="2:30" ht="19.7" customHeight="1">
      <c r="B113" s="115" t="s">
        <v>475</v>
      </c>
      <c r="C113" s="116" t="s">
        <v>624</v>
      </c>
      <c r="D113" s="452">
        <v>20311000</v>
      </c>
      <c r="E113" s="452"/>
      <c r="F113" s="452"/>
      <c r="G113" s="452"/>
      <c r="H113" s="452"/>
      <c r="I113" s="453" t="s">
        <v>676</v>
      </c>
      <c r="J113" s="453"/>
      <c r="K113" s="453">
        <v>1719</v>
      </c>
      <c r="L113" s="453"/>
      <c r="M113" s="453"/>
      <c r="N113" s="112" t="s">
        <v>650</v>
      </c>
      <c r="O113" s="453" t="s">
        <v>465</v>
      </c>
      <c r="P113" s="453"/>
      <c r="Q113" s="453"/>
      <c r="R113" s="112"/>
      <c r="S113" s="112"/>
      <c r="T113" s="112"/>
      <c r="U113" s="112"/>
      <c r="V113" s="112"/>
      <c r="W113" s="112"/>
      <c r="X113" s="112"/>
      <c r="Y113" s="112"/>
      <c r="Z113" s="117"/>
      <c r="AA113" s="118"/>
      <c r="AB113" s="118"/>
      <c r="AC113" s="120">
        <f>TRUNC(D113*K113*0.0000001,1)</f>
        <v>3491.4</v>
      </c>
      <c r="AD113" s="302" t="s">
        <v>267</v>
      </c>
    </row>
    <row r="114" spans="2:30" ht="19.7" customHeight="1">
      <c r="B114" s="115" t="s">
        <v>557</v>
      </c>
      <c r="C114" s="116" t="s">
        <v>540</v>
      </c>
      <c r="D114" s="458">
        <v>10</v>
      </c>
      <c r="E114" s="452"/>
      <c r="F114" s="452"/>
      <c r="G114" s="452"/>
      <c r="H114" s="112" t="s">
        <v>647</v>
      </c>
      <c r="I114" s="112" t="s">
        <v>650</v>
      </c>
      <c r="J114" s="453">
        <f>+자재조서!D5</f>
        <v>1540</v>
      </c>
      <c r="K114" s="453"/>
      <c r="L114" s="453"/>
      <c r="M114" s="453"/>
      <c r="N114" s="112"/>
      <c r="O114" s="112"/>
      <c r="P114" s="112"/>
      <c r="Q114" s="112"/>
      <c r="R114" s="112"/>
      <c r="S114" s="112"/>
      <c r="T114" s="112"/>
      <c r="U114" s="112"/>
      <c r="V114" s="112"/>
      <c r="W114" s="112"/>
      <c r="X114" s="112"/>
      <c r="Y114" s="112"/>
      <c r="Z114" s="117"/>
      <c r="AA114" s="118"/>
      <c r="AB114" s="120">
        <f>TRUNC(D114*J114,1)</f>
        <v>15400</v>
      </c>
      <c r="AC114" s="120"/>
      <c r="AD114" s="119"/>
    </row>
    <row r="115" spans="2:30" ht="19.7" customHeight="1">
      <c r="B115" s="126" t="s">
        <v>471</v>
      </c>
      <c r="C115" s="127" t="s">
        <v>466</v>
      </c>
      <c r="D115" s="458">
        <v>16</v>
      </c>
      <c r="E115" s="452"/>
      <c r="F115" s="452"/>
      <c r="G115" s="452"/>
      <c r="H115" s="128" t="s">
        <v>527</v>
      </c>
      <c r="I115" s="128" t="s">
        <v>650</v>
      </c>
      <c r="J115" s="460">
        <f>AB114</f>
        <v>15400</v>
      </c>
      <c r="K115" s="460"/>
      <c r="L115" s="460"/>
      <c r="M115" s="460"/>
      <c r="N115" s="128"/>
      <c r="O115" s="128"/>
      <c r="P115" s="128"/>
      <c r="Q115" s="128"/>
      <c r="R115" s="128"/>
      <c r="S115" s="128"/>
      <c r="T115" s="128"/>
      <c r="U115" s="128"/>
      <c r="V115" s="128"/>
      <c r="W115" s="128"/>
      <c r="X115" s="128"/>
      <c r="Y115" s="128"/>
      <c r="Z115" s="129"/>
      <c r="AA115" s="130"/>
      <c r="AB115" s="131">
        <f>TRUNC(D115/100*J115,1)</f>
        <v>2464</v>
      </c>
      <c r="AC115" s="131"/>
      <c r="AD115" s="132"/>
    </row>
    <row r="116" spans="2:30" ht="19.7" customHeight="1">
      <c r="B116" s="115" t="s">
        <v>501</v>
      </c>
      <c r="C116" s="127" t="s">
        <v>624</v>
      </c>
      <c r="D116" s="462">
        <v>1</v>
      </c>
      <c r="E116" s="460"/>
      <c r="F116" s="460"/>
      <c r="G116" s="128" t="s">
        <v>604</v>
      </c>
      <c r="H116" s="128" t="s">
        <v>650</v>
      </c>
      <c r="I116" s="460">
        <f>노임!D34</f>
        <v>283297</v>
      </c>
      <c r="J116" s="460"/>
      <c r="K116" s="460"/>
      <c r="L116" s="460"/>
      <c r="M116" s="128" t="s">
        <v>650</v>
      </c>
      <c r="N116" s="460" t="s">
        <v>170</v>
      </c>
      <c r="O116" s="460"/>
      <c r="P116" s="460"/>
      <c r="Q116" s="460"/>
      <c r="R116" s="460"/>
      <c r="S116" s="460"/>
      <c r="T116" s="460"/>
      <c r="U116" s="460"/>
      <c r="V116" s="460"/>
      <c r="W116" s="128"/>
      <c r="X116" s="128"/>
      <c r="Y116" s="128"/>
      <c r="Z116" s="129"/>
      <c r="AA116" s="130">
        <f>TRUNC(D116*I116*1/8*16/12*25/20,0)</f>
        <v>59020</v>
      </c>
      <c r="AB116" s="131"/>
      <c r="AC116" s="131"/>
      <c r="AD116" s="132"/>
    </row>
    <row r="117" spans="2:30" ht="18" customHeight="1">
      <c r="B117" s="115" t="s">
        <v>624</v>
      </c>
      <c r="C117" s="116" t="s">
        <v>624</v>
      </c>
      <c r="D117" s="112"/>
      <c r="E117" s="112"/>
      <c r="F117" s="112"/>
      <c r="G117" s="112"/>
      <c r="H117" s="112"/>
      <c r="I117" s="112"/>
      <c r="J117" s="112"/>
      <c r="K117" s="112"/>
      <c r="L117" s="112"/>
      <c r="M117" s="112"/>
      <c r="N117" s="112"/>
      <c r="O117" s="112"/>
      <c r="P117" s="112"/>
      <c r="Q117" s="112"/>
      <c r="R117" s="112"/>
      <c r="S117" s="112"/>
      <c r="T117" s="112"/>
      <c r="U117" s="112"/>
      <c r="V117" s="112"/>
      <c r="W117" s="112"/>
      <c r="X117" s="112"/>
      <c r="Y117" s="112"/>
      <c r="Z117" s="117"/>
      <c r="AA117" s="118"/>
      <c r="AB117" s="118"/>
      <c r="AC117" s="118"/>
      <c r="AD117" s="119"/>
    </row>
    <row r="118" spans="2:30" ht="19.7" customHeight="1">
      <c r="B118" s="110" t="s">
        <v>184</v>
      </c>
      <c r="C118" s="274" t="s">
        <v>110</v>
      </c>
      <c r="D118" s="112"/>
      <c r="E118" s="112"/>
      <c r="F118" s="112"/>
      <c r="G118" s="112"/>
      <c r="H118" s="112"/>
      <c r="I118" s="112"/>
      <c r="J118" s="112"/>
      <c r="K118" s="112"/>
      <c r="L118" s="112"/>
      <c r="M118" s="112"/>
      <c r="N118" s="112"/>
      <c r="O118" s="112"/>
      <c r="P118" s="112"/>
      <c r="Q118" s="112"/>
      <c r="R118" s="112"/>
      <c r="S118" s="112"/>
      <c r="T118" s="112"/>
      <c r="U118" s="112"/>
      <c r="V118" s="112"/>
      <c r="W118" s="112"/>
      <c r="X118" s="112"/>
      <c r="Y118" s="112"/>
      <c r="Z118" s="113" t="str">
        <f>TEXT(AA118+AB118+AC118,"#,##0")</f>
        <v>494</v>
      </c>
      <c r="AA118" s="114">
        <f>TRUNC(AA119)</f>
        <v>0</v>
      </c>
      <c r="AB118" s="114">
        <f>TRUNC(AB119)</f>
        <v>0</v>
      </c>
      <c r="AC118" s="114">
        <f>TRUNC(AC119)</f>
        <v>494</v>
      </c>
      <c r="AD118" s="254"/>
    </row>
    <row r="119" spans="2:30" ht="19.7" customHeight="1">
      <c r="B119" s="258" t="s">
        <v>475</v>
      </c>
      <c r="C119" s="259" t="s">
        <v>624</v>
      </c>
      <c r="D119" s="452">
        <v>1976000</v>
      </c>
      <c r="E119" s="452"/>
      <c r="F119" s="452"/>
      <c r="G119" s="452"/>
      <c r="H119" s="452"/>
      <c r="I119" s="452" t="s">
        <v>676</v>
      </c>
      <c r="J119" s="452"/>
      <c r="K119" s="452">
        <v>2500</v>
      </c>
      <c r="L119" s="452"/>
      <c r="M119" s="452"/>
      <c r="N119" s="253" t="s">
        <v>650</v>
      </c>
      <c r="O119" s="452" t="s">
        <v>465</v>
      </c>
      <c r="P119" s="452"/>
      <c r="Q119" s="452"/>
      <c r="R119" s="253"/>
      <c r="S119" s="253"/>
      <c r="T119" s="253"/>
      <c r="U119" s="253"/>
      <c r="V119" s="253"/>
      <c r="W119" s="253"/>
      <c r="X119" s="253"/>
      <c r="Y119" s="253"/>
      <c r="Z119" s="260"/>
      <c r="AA119" s="261"/>
      <c r="AB119" s="261"/>
      <c r="AC119" s="263">
        <f>TRUNC(D119*K119*0.0000001,1)</f>
        <v>494</v>
      </c>
      <c r="AD119" s="302" t="s">
        <v>267</v>
      </c>
    </row>
    <row r="120" spans="2:30" ht="15" customHeight="1">
      <c r="B120" s="115" t="s">
        <v>624</v>
      </c>
      <c r="C120" s="116" t="s">
        <v>624</v>
      </c>
      <c r="D120" s="112"/>
      <c r="E120" s="112"/>
      <c r="F120" s="112"/>
      <c r="G120" s="112"/>
      <c r="H120" s="112"/>
      <c r="I120" s="112"/>
      <c r="J120" s="112"/>
      <c r="K120" s="112"/>
      <c r="L120" s="112"/>
      <c r="M120" s="112"/>
      <c r="N120" s="112"/>
      <c r="O120" s="112"/>
      <c r="P120" s="112"/>
      <c r="Q120" s="112"/>
      <c r="R120" s="112"/>
      <c r="S120" s="112"/>
      <c r="T120" s="112"/>
      <c r="U120" s="112"/>
      <c r="V120" s="112"/>
      <c r="W120" s="112"/>
      <c r="X120" s="112"/>
      <c r="Y120" s="112"/>
      <c r="Z120" s="117"/>
      <c r="AA120" s="118"/>
      <c r="AB120" s="118"/>
      <c r="AC120" s="118"/>
      <c r="AD120" s="119"/>
    </row>
    <row r="121" spans="2:30" ht="19.7" customHeight="1">
      <c r="B121" s="110" t="s">
        <v>187</v>
      </c>
      <c r="C121" s="111" t="s">
        <v>320</v>
      </c>
      <c r="D121" s="112"/>
      <c r="E121" s="112"/>
      <c r="F121" s="112"/>
      <c r="G121" s="112"/>
      <c r="H121" s="112"/>
      <c r="I121" s="112"/>
      <c r="J121" s="112"/>
      <c r="K121" s="112"/>
      <c r="L121" s="112"/>
      <c r="M121" s="112"/>
      <c r="N121" s="112"/>
      <c r="O121" s="112"/>
      <c r="P121" s="112"/>
      <c r="Q121" s="112"/>
      <c r="R121" s="112"/>
      <c r="S121" s="112"/>
      <c r="T121" s="112"/>
      <c r="U121" s="112"/>
      <c r="V121" s="112"/>
      <c r="W121" s="112"/>
      <c r="X121" s="112"/>
      <c r="Y121" s="112"/>
      <c r="Z121" s="113" t="str">
        <f>TEXT(AA121+AB121+AC121,"#,##0")</f>
        <v>70,319</v>
      </c>
      <c r="AA121" s="114">
        <f>TRUNC(AA122+AA123+AA124+AA125)</f>
        <v>49778</v>
      </c>
      <c r="AB121" s="114">
        <f>TRUNC(AB122+AB123+AB124+AB125)</f>
        <v>9424</v>
      </c>
      <c r="AC121" s="114">
        <f>TRUNC(AC122+AC123+AC124+AC125)</f>
        <v>11117</v>
      </c>
      <c r="AD121" s="254"/>
    </row>
    <row r="122" spans="2:30" ht="19.7" customHeight="1">
      <c r="B122" s="115" t="s">
        <v>287</v>
      </c>
      <c r="C122" s="116" t="s">
        <v>624</v>
      </c>
      <c r="D122" s="452">
        <v>42791000</v>
      </c>
      <c r="E122" s="452"/>
      <c r="F122" s="452"/>
      <c r="G122" s="452"/>
      <c r="H122" s="452"/>
      <c r="I122" s="460" t="s">
        <v>676</v>
      </c>
      <c r="J122" s="460"/>
      <c r="K122" s="460">
        <v>2598</v>
      </c>
      <c r="L122" s="460"/>
      <c r="M122" s="460"/>
      <c r="N122" s="112" t="s">
        <v>650</v>
      </c>
      <c r="O122" s="460" t="s">
        <v>465</v>
      </c>
      <c r="P122" s="460"/>
      <c r="Q122" s="460"/>
      <c r="R122" s="112"/>
      <c r="S122" s="112"/>
      <c r="T122" s="112"/>
      <c r="U122" s="112"/>
      <c r="V122" s="112"/>
      <c r="W122" s="112"/>
      <c r="X122" s="112"/>
      <c r="Y122" s="112"/>
      <c r="Z122" s="117"/>
      <c r="AA122" s="118"/>
      <c r="AB122" s="118"/>
      <c r="AC122" s="118">
        <f>TRUNC(D122*K122*0.0000001,0)</f>
        <v>11117</v>
      </c>
      <c r="AD122" s="302" t="s">
        <v>267</v>
      </c>
    </row>
    <row r="123" spans="2:30" ht="19.7" customHeight="1">
      <c r="B123" s="115" t="s">
        <v>557</v>
      </c>
      <c r="C123" s="116" t="s">
        <v>292</v>
      </c>
      <c r="D123" s="463">
        <v>5.0999999999999996</v>
      </c>
      <c r="E123" s="461"/>
      <c r="F123" s="461"/>
      <c r="G123" s="461"/>
      <c r="H123" s="112" t="s">
        <v>647</v>
      </c>
      <c r="I123" s="112" t="s">
        <v>650</v>
      </c>
      <c r="J123" s="460">
        <f>+자재조서!D5</f>
        <v>1540</v>
      </c>
      <c r="K123" s="460"/>
      <c r="L123" s="460"/>
      <c r="M123" s="460"/>
      <c r="N123" s="112"/>
      <c r="O123" s="112"/>
      <c r="P123" s="112"/>
      <c r="Q123" s="112"/>
      <c r="R123" s="112"/>
      <c r="S123" s="112"/>
      <c r="T123" s="112"/>
      <c r="U123" s="112"/>
      <c r="V123" s="112"/>
      <c r="W123" s="112"/>
      <c r="X123" s="112"/>
      <c r="Y123" s="112"/>
      <c r="Z123" s="117"/>
      <c r="AA123" s="118"/>
      <c r="AB123" s="118">
        <f>TRUNC(D123*J123,0)</f>
        <v>7854</v>
      </c>
      <c r="AC123" s="118"/>
      <c r="AD123" s="119"/>
    </row>
    <row r="124" spans="2:30" ht="19.7" customHeight="1">
      <c r="B124" s="115" t="s">
        <v>482</v>
      </c>
      <c r="C124" s="116" t="s">
        <v>466</v>
      </c>
      <c r="D124" s="463">
        <v>20</v>
      </c>
      <c r="E124" s="461"/>
      <c r="F124" s="461"/>
      <c r="G124" s="461"/>
      <c r="H124" s="112" t="s">
        <v>527</v>
      </c>
      <c r="I124" s="112" t="s">
        <v>650</v>
      </c>
      <c r="J124" s="460">
        <f>AB123</f>
        <v>7854</v>
      </c>
      <c r="K124" s="460"/>
      <c r="L124" s="460"/>
      <c r="M124" s="460"/>
      <c r="N124" s="112"/>
      <c r="O124" s="112"/>
      <c r="P124" s="112"/>
      <c r="Q124" s="112"/>
      <c r="R124" s="112"/>
      <c r="S124" s="112"/>
      <c r="T124" s="112"/>
      <c r="U124" s="112"/>
      <c r="V124" s="112"/>
      <c r="W124" s="112"/>
      <c r="X124" s="112"/>
      <c r="Y124" s="112"/>
      <c r="Z124" s="117"/>
      <c r="AA124" s="118"/>
      <c r="AB124" s="118">
        <f>TRUNC(D124/100*J124,0)</f>
        <v>1570</v>
      </c>
      <c r="AC124" s="118"/>
      <c r="AD124" s="119"/>
    </row>
    <row r="125" spans="2:30" ht="19.7" customHeight="1">
      <c r="B125" s="115" t="s">
        <v>317</v>
      </c>
      <c r="C125" s="116" t="s">
        <v>624</v>
      </c>
      <c r="D125" s="464">
        <v>1</v>
      </c>
      <c r="E125" s="462"/>
      <c r="F125" s="462"/>
      <c r="G125" s="112" t="s">
        <v>604</v>
      </c>
      <c r="H125" s="112" t="s">
        <v>650</v>
      </c>
      <c r="I125" s="460">
        <f>+노임!D35</f>
        <v>238936</v>
      </c>
      <c r="J125" s="460"/>
      <c r="K125" s="460"/>
      <c r="L125" s="460"/>
      <c r="M125" s="112" t="s">
        <v>650</v>
      </c>
      <c r="N125" s="460" t="s">
        <v>170</v>
      </c>
      <c r="O125" s="460"/>
      <c r="P125" s="460"/>
      <c r="Q125" s="460"/>
      <c r="R125" s="460"/>
      <c r="S125" s="460"/>
      <c r="T125" s="460"/>
      <c r="U125" s="460"/>
      <c r="V125" s="460"/>
      <c r="W125" s="112"/>
      <c r="X125" s="112"/>
      <c r="Y125" s="112"/>
      <c r="Z125" s="117"/>
      <c r="AA125" s="118">
        <f>TRUNC(D125*I125*1/8*16/12*25/20,0)</f>
        <v>49778</v>
      </c>
      <c r="AB125" s="118"/>
      <c r="AC125" s="118"/>
      <c r="AD125" s="119"/>
    </row>
    <row r="126" spans="2:30" ht="19.7" customHeight="1">
      <c r="B126" s="126" t="s">
        <v>624</v>
      </c>
      <c r="C126" s="127" t="s">
        <v>624</v>
      </c>
      <c r="D126" s="128"/>
      <c r="E126" s="128"/>
      <c r="F126" s="128"/>
      <c r="G126" s="128"/>
      <c r="H126" s="128"/>
      <c r="I126" s="128"/>
      <c r="J126" s="128"/>
      <c r="K126" s="128"/>
      <c r="L126" s="128"/>
      <c r="M126" s="128"/>
      <c r="N126" s="128"/>
      <c r="O126" s="128"/>
      <c r="P126" s="128"/>
      <c r="Q126" s="128"/>
      <c r="R126" s="128"/>
      <c r="S126" s="128"/>
      <c r="T126" s="128"/>
      <c r="U126" s="128"/>
      <c r="V126" s="128"/>
      <c r="W126" s="128"/>
      <c r="X126" s="128"/>
      <c r="Y126" s="128"/>
      <c r="Z126" s="129"/>
      <c r="AA126" s="130"/>
      <c r="AB126" s="130"/>
      <c r="AC126" s="130"/>
      <c r="AD126" s="132"/>
    </row>
    <row r="127" spans="2:30" ht="19.7" customHeight="1">
      <c r="B127" s="133" t="s">
        <v>195</v>
      </c>
      <c r="C127" s="134" t="s">
        <v>476</v>
      </c>
      <c r="D127" s="128"/>
      <c r="E127" s="128"/>
      <c r="F127" s="128"/>
      <c r="G127" s="128"/>
      <c r="H127" s="128"/>
      <c r="I127" s="128"/>
      <c r="J127" s="128"/>
      <c r="K127" s="128"/>
      <c r="L127" s="128"/>
      <c r="M127" s="128"/>
      <c r="N127" s="128"/>
      <c r="O127" s="128"/>
      <c r="P127" s="128"/>
      <c r="Q127" s="128"/>
      <c r="R127" s="128"/>
      <c r="S127" s="128"/>
      <c r="T127" s="128"/>
      <c r="U127" s="128"/>
      <c r="V127" s="128"/>
      <c r="W127" s="128"/>
      <c r="X127" s="128"/>
      <c r="Y127" s="128"/>
      <c r="Z127" s="135" t="str">
        <f>TEXT(AA127+AB127+AC127,"#,##0")</f>
        <v>92,607</v>
      </c>
      <c r="AA127" s="136">
        <f>TRUNC(AA128+AA129+AA130+AA131)</f>
        <v>49778</v>
      </c>
      <c r="AB127" s="136">
        <f>TRUNC(AB128+AB129+AB130+AB131)</f>
        <v>19034</v>
      </c>
      <c r="AC127" s="136">
        <f>TRUNC(AC128+AC129+AC130+AC131)</f>
        <v>23795</v>
      </c>
      <c r="AD127" s="254"/>
    </row>
    <row r="128" spans="2:30" ht="19.7" customHeight="1">
      <c r="B128" s="126" t="s">
        <v>287</v>
      </c>
      <c r="C128" s="127" t="s">
        <v>624</v>
      </c>
      <c r="D128" s="452">
        <v>91593000</v>
      </c>
      <c r="E128" s="452"/>
      <c r="F128" s="452"/>
      <c r="G128" s="452"/>
      <c r="H128" s="452"/>
      <c r="I128" s="460" t="s">
        <v>676</v>
      </c>
      <c r="J128" s="460"/>
      <c r="K128" s="460">
        <v>2598</v>
      </c>
      <c r="L128" s="460"/>
      <c r="M128" s="460"/>
      <c r="N128" s="128" t="s">
        <v>650</v>
      </c>
      <c r="O128" s="460" t="s">
        <v>465</v>
      </c>
      <c r="P128" s="460"/>
      <c r="Q128" s="460"/>
      <c r="R128" s="128"/>
      <c r="S128" s="128"/>
      <c r="T128" s="128"/>
      <c r="U128" s="128"/>
      <c r="V128" s="128"/>
      <c r="W128" s="128"/>
      <c r="X128" s="128"/>
      <c r="Y128" s="128"/>
      <c r="Z128" s="129"/>
      <c r="AA128" s="130"/>
      <c r="AB128" s="130"/>
      <c r="AC128" s="131">
        <f>TRUNC(D128*K128*0.0000001,1)</f>
        <v>23795.8</v>
      </c>
      <c r="AD128" s="302" t="s">
        <v>267</v>
      </c>
    </row>
    <row r="129" spans="2:30" ht="19.7" customHeight="1">
      <c r="B129" s="126" t="s">
        <v>557</v>
      </c>
      <c r="C129" s="127" t="s">
        <v>292</v>
      </c>
      <c r="D129" s="458">
        <v>10.3</v>
      </c>
      <c r="E129" s="452"/>
      <c r="F129" s="452"/>
      <c r="G129" s="452"/>
      <c r="H129" s="128" t="s">
        <v>647</v>
      </c>
      <c r="I129" s="128" t="s">
        <v>650</v>
      </c>
      <c r="J129" s="460">
        <f>+자재조서!D5</f>
        <v>1540</v>
      </c>
      <c r="K129" s="460"/>
      <c r="L129" s="460"/>
      <c r="M129" s="460"/>
      <c r="N129" s="128"/>
      <c r="O129" s="128"/>
      <c r="P129" s="128"/>
      <c r="Q129" s="128"/>
      <c r="R129" s="128"/>
      <c r="S129" s="128"/>
      <c r="T129" s="128"/>
      <c r="U129" s="128"/>
      <c r="V129" s="128"/>
      <c r="W129" s="128"/>
      <c r="X129" s="128"/>
      <c r="Y129" s="128"/>
      <c r="Z129" s="129"/>
      <c r="AA129" s="130"/>
      <c r="AB129" s="131">
        <f>TRUNC(D129*J129,1)</f>
        <v>15862</v>
      </c>
      <c r="AC129" s="131"/>
      <c r="AD129" s="132"/>
    </row>
    <row r="130" spans="2:30" ht="19.7" customHeight="1">
      <c r="B130" s="115" t="s">
        <v>482</v>
      </c>
      <c r="C130" s="116" t="s">
        <v>466</v>
      </c>
      <c r="D130" s="458">
        <v>20</v>
      </c>
      <c r="E130" s="452"/>
      <c r="F130" s="452"/>
      <c r="G130" s="452"/>
      <c r="H130" s="112" t="s">
        <v>527</v>
      </c>
      <c r="I130" s="112" t="s">
        <v>650</v>
      </c>
      <c r="J130" s="453">
        <f>AB129</f>
        <v>15862</v>
      </c>
      <c r="K130" s="453"/>
      <c r="L130" s="453"/>
      <c r="M130" s="453"/>
      <c r="N130" s="112"/>
      <c r="O130" s="112"/>
      <c r="P130" s="112"/>
      <c r="Q130" s="112"/>
      <c r="R130" s="112"/>
      <c r="S130" s="112"/>
      <c r="T130" s="112"/>
      <c r="U130" s="112"/>
      <c r="V130" s="112"/>
      <c r="W130" s="112"/>
      <c r="X130" s="112"/>
      <c r="Y130" s="112"/>
      <c r="Z130" s="117"/>
      <c r="AA130" s="118"/>
      <c r="AB130" s="120">
        <f>TRUNC(D130/100*J130,1)</f>
        <v>3172.4</v>
      </c>
      <c r="AC130" s="120"/>
      <c r="AD130" s="119"/>
    </row>
    <row r="131" spans="2:30" ht="19.7" customHeight="1">
      <c r="B131" s="115" t="s">
        <v>317</v>
      </c>
      <c r="C131" s="116" t="s">
        <v>624</v>
      </c>
      <c r="D131" s="455">
        <v>1</v>
      </c>
      <c r="E131" s="453"/>
      <c r="F131" s="453"/>
      <c r="G131" s="112" t="s">
        <v>604</v>
      </c>
      <c r="H131" s="112" t="s">
        <v>650</v>
      </c>
      <c r="I131" s="453">
        <f>+노임!D35</f>
        <v>238936</v>
      </c>
      <c r="J131" s="453"/>
      <c r="K131" s="453"/>
      <c r="L131" s="453"/>
      <c r="M131" s="112" t="s">
        <v>650</v>
      </c>
      <c r="N131" s="453" t="s">
        <v>170</v>
      </c>
      <c r="O131" s="453"/>
      <c r="P131" s="453"/>
      <c r="Q131" s="453"/>
      <c r="R131" s="453"/>
      <c r="S131" s="453"/>
      <c r="T131" s="453"/>
      <c r="U131" s="453"/>
      <c r="V131" s="453"/>
      <c r="W131" s="112"/>
      <c r="X131" s="112"/>
      <c r="Y131" s="112"/>
      <c r="Z131" s="117"/>
      <c r="AA131" s="118">
        <f>TRUNC(D131*I131*1/8*16/12*25/20,0)</f>
        <v>49778</v>
      </c>
      <c r="AB131" s="120"/>
      <c r="AC131" s="120"/>
      <c r="AD131" s="119"/>
    </row>
    <row r="132" spans="2:30" ht="19.7" customHeight="1">
      <c r="B132" s="126" t="s">
        <v>624</v>
      </c>
      <c r="C132" s="127" t="s">
        <v>624</v>
      </c>
      <c r="D132" s="128"/>
      <c r="E132" s="128"/>
      <c r="F132" s="128"/>
      <c r="G132" s="128"/>
      <c r="H132" s="128"/>
      <c r="I132" s="128"/>
      <c r="J132" s="128"/>
      <c r="K132" s="128"/>
      <c r="L132" s="128"/>
      <c r="M132" s="128"/>
      <c r="N132" s="128"/>
      <c r="O132" s="128"/>
      <c r="P132" s="128"/>
      <c r="Q132" s="128"/>
      <c r="R132" s="128"/>
      <c r="S132" s="128"/>
      <c r="T132" s="128"/>
      <c r="U132" s="128"/>
      <c r="V132" s="128"/>
      <c r="W132" s="128"/>
      <c r="X132" s="128"/>
      <c r="Y132" s="128"/>
      <c r="Z132" s="129"/>
      <c r="AA132" s="130"/>
      <c r="AB132" s="130"/>
      <c r="AC132" s="130"/>
      <c r="AD132" s="132"/>
    </row>
    <row r="133" spans="2:30" ht="19.7" customHeight="1">
      <c r="B133" s="133" t="s">
        <v>199</v>
      </c>
      <c r="C133" s="134" t="s">
        <v>288</v>
      </c>
      <c r="D133" s="128"/>
      <c r="E133" s="128"/>
      <c r="F133" s="128"/>
      <c r="G133" s="128"/>
      <c r="H133" s="128"/>
      <c r="I133" s="128"/>
      <c r="J133" s="128"/>
      <c r="K133" s="128"/>
      <c r="L133" s="128"/>
      <c r="M133" s="128"/>
      <c r="N133" s="128"/>
      <c r="O133" s="128"/>
      <c r="P133" s="128"/>
      <c r="Q133" s="128"/>
      <c r="R133" s="128"/>
      <c r="S133" s="128"/>
      <c r="T133" s="128"/>
      <c r="U133" s="128"/>
      <c r="V133" s="128"/>
      <c r="W133" s="128"/>
      <c r="X133" s="128"/>
      <c r="Y133" s="128"/>
      <c r="Z133" s="135" t="str">
        <f>TEXT(AA133+AB133+AC133,"#,##0")</f>
        <v>101,433</v>
      </c>
      <c r="AA133" s="136">
        <f>TRUNC(AA134+AA135+AA136+AA137)</f>
        <v>49778</v>
      </c>
      <c r="AB133" s="136">
        <f>TRUNC(AB134+AB135+AB136+AB137)</f>
        <v>20328</v>
      </c>
      <c r="AC133" s="136">
        <f>TRUNC(AC134+AC135+AC136+AC137)</f>
        <v>31327</v>
      </c>
      <c r="AD133" s="254"/>
    </row>
    <row r="134" spans="2:30" ht="19.7" customHeight="1">
      <c r="B134" s="126" t="s">
        <v>287</v>
      </c>
      <c r="C134" s="127" t="s">
        <v>624</v>
      </c>
      <c r="D134" s="452">
        <v>120584000</v>
      </c>
      <c r="E134" s="452"/>
      <c r="F134" s="452"/>
      <c r="G134" s="452"/>
      <c r="H134" s="452"/>
      <c r="I134" s="460" t="s">
        <v>676</v>
      </c>
      <c r="J134" s="460"/>
      <c r="K134" s="460">
        <v>2598</v>
      </c>
      <c r="L134" s="460"/>
      <c r="M134" s="460"/>
      <c r="N134" s="128" t="s">
        <v>650</v>
      </c>
      <c r="O134" s="460" t="s">
        <v>465</v>
      </c>
      <c r="P134" s="460"/>
      <c r="Q134" s="460"/>
      <c r="R134" s="128"/>
      <c r="S134" s="128"/>
      <c r="T134" s="128"/>
      <c r="U134" s="128"/>
      <c r="V134" s="128"/>
      <c r="W134" s="128"/>
      <c r="X134" s="128"/>
      <c r="Y134" s="128"/>
      <c r="Z134" s="129"/>
      <c r="AA134" s="130"/>
      <c r="AB134" s="130"/>
      <c r="AC134" s="131">
        <f>TRUNC(D134*K134*0.0000001,1)</f>
        <v>31327.7</v>
      </c>
      <c r="AD134" s="302" t="s">
        <v>267</v>
      </c>
    </row>
    <row r="135" spans="2:30" ht="19.7" customHeight="1">
      <c r="B135" s="126" t="s">
        <v>557</v>
      </c>
      <c r="C135" s="127" t="s">
        <v>292</v>
      </c>
      <c r="D135" s="461">
        <v>11</v>
      </c>
      <c r="E135" s="460"/>
      <c r="F135" s="460"/>
      <c r="G135" s="460"/>
      <c r="H135" s="128" t="s">
        <v>647</v>
      </c>
      <c r="I135" s="128" t="s">
        <v>650</v>
      </c>
      <c r="J135" s="460">
        <f>+자재조서!D5</f>
        <v>1540</v>
      </c>
      <c r="K135" s="460"/>
      <c r="L135" s="460"/>
      <c r="M135" s="460"/>
      <c r="N135" s="128"/>
      <c r="O135" s="128"/>
      <c r="P135" s="128"/>
      <c r="Q135" s="128"/>
      <c r="R135" s="128"/>
      <c r="S135" s="128"/>
      <c r="T135" s="128"/>
      <c r="U135" s="128"/>
      <c r="V135" s="128"/>
      <c r="W135" s="128"/>
      <c r="X135" s="128"/>
      <c r="Y135" s="128"/>
      <c r="Z135" s="129"/>
      <c r="AA135" s="130"/>
      <c r="AB135" s="131">
        <f>TRUNC(D135*J135,1)</f>
        <v>16940</v>
      </c>
      <c r="AC135" s="131"/>
      <c r="AD135" s="132"/>
    </row>
    <row r="136" spans="2:30" ht="19.7" customHeight="1">
      <c r="B136" s="115" t="s">
        <v>482</v>
      </c>
      <c r="C136" s="116" t="s">
        <v>466</v>
      </c>
      <c r="D136" s="454">
        <v>20</v>
      </c>
      <c r="E136" s="453"/>
      <c r="F136" s="453"/>
      <c r="G136" s="453"/>
      <c r="H136" s="112" t="s">
        <v>527</v>
      </c>
      <c r="I136" s="112" t="s">
        <v>650</v>
      </c>
      <c r="J136" s="453">
        <f>AB135</f>
        <v>16940</v>
      </c>
      <c r="K136" s="453"/>
      <c r="L136" s="453"/>
      <c r="M136" s="453"/>
      <c r="N136" s="112"/>
      <c r="O136" s="112"/>
      <c r="P136" s="112"/>
      <c r="Q136" s="112"/>
      <c r="R136" s="112"/>
      <c r="S136" s="112"/>
      <c r="T136" s="112"/>
      <c r="U136" s="112"/>
      <c r="V136" s="112"/>
      <c r="W136" s="112"/>
      <c r="X136" s="112"/>
      <c r="Y136" s="112"/>
      <c r="Z136" s="117"/>
      <c r="AA136" s="118"/>
      <c r="AB136" s="120">
        <f>TRUNC(D136/100*J136,1)</f>
        <v>3388</v>
      </c>
      <c r="AC136" s="120"/>
      <c r="AD136" s="119"/>
    </row>
    <row r="137" spans="2:30" ht="19.7" customHeight="1">
      <c r="B137" s="115" t="s">
        <v>317</v>
      </c>
      <c r="C137" s="116" t="s">
        <v>624</v>
      </c>
      <c r="D137" s="455">
        <v>1</v>
      </c>
      <c r="E137" s="453"/>
      <c r="F137" s="453"/>
      <c r="G137" s="112" t="s">
        <v>604</v>
      </c>
      <c r="H137" s="112" t="s">
        <v>650</v>
      </c>
      <c r="I137" s="453">
        <f>+노임!D35</f>
        <v>238936</v>
      </c>
      <c r="J137" s="453"/>
      <c r="K137" s="453"/>
      <c r="L137" s="453"/>
      <c r="M137" s="112" t="s">
        <v>650</v>
      </c>
      <c r="N137" s="453" t="s">
        <v>170</v>
      </c>
      <c r="O137" s="453"/>
      <c r="P137" s="453"/>
      <c r="Q137" s="453"/>
      <c r="R137" s="453"/>
      <c r="S137" s="453"/>
      <c r="T137" s="453"/>
      <c r="U137" s="453"/>
      <c r="V137" s="453"/>
      <c r="W137" s="112"/>
      <c r="X137" s="112"/>
      <c r="Y137" s="112"/>
      <c r="Z137" s="117"/>
      <c r="AA137" s="118">
        <f>TRUNC(D137*I137*1/8*16/12*25/20,0)</f>
        <v>49778</v>
      </c>
      <c r="AB137" s="120"/>
      <c r="AC137" s="120"/>
      <c r="AD137" s="119"/>
    </row>
    <row r="138" spans="2:30" ht="19.7" customHeight="1">
      <c r="B138" s="115" t="s">
        <v>624</v>
      </c>
      <c r="C138" s="116" t="s">
        <v>624</v>
      </c>
      <c r="D138" s="112"/>
      <c r="E138" s="112"/>
      <c r="F138" s="112"/>
      <c r="G138" s="112"/>
      <c r="H138" s="112"/>
      <c r="I138" s="112"/>
      <c r="J138" s="112"/>
      <c r="K138" s="112"/>
      <c r="L138" s="112"/>
      <c r="M138" s="112"/>
      <c r="N138" s="112"/>
      <c r="O138" s="112"/>
      <c r="P138" s="112"/>
      <c r="Q138" s="112"/>
      <c r="R138" s="112"/>
      <c r="S138" s="112"/>
      <c r="T138" s="112"/>
      <c r="U138" s="112"/>
      <c r="V138" s="112"/>
      <c r="W138" s="112"/>
      <c r="X138" s="112"/>
      <c r="Y138" s="112"/>
      <c r="Z138" s="117"/>
      <c r="AA138" s="118"/>
      <c r="AB138" s="118"/>
      <c r="AC138" s="118"/>
      <c r="AD138" s="119"/>
    </row>
    <row r="139" spans="2:30" ht="19.7" customHeight="1">
      <c r="B139" s="110" t="s">
        <v>213</v>
      </c>
      <c r="C139" s="111" t="s">
        <v>476</v>
      </c>
      <c r="D139" s="112"/>
      <c r="E139" s="112"/>
      <c r="F139" s="112"/>
      <c r="G139" s="112"/>
      <c r="H139" s="112"/>
      <c r="I139" s="112"/>
      <c r="J139" s="112"/>
      <c r="K139" s="112"/>
      <c r="L139" s="112"/>
      <c r="M139" s="112"/>
      <c r="N139" s="112"/>
      <c r="O139" s="112"/>
      <c r="P139" s="112"/>
      <c r="Q139" s="112"/>
      <c r="R139" s="112"/>
      <c r="S139" s="112"/>
      <c r="T139" s="112"/>
      <c r="U139" s="112"/>
      <c r="V139" s="112"/>
      <c r="W139" s="112"/>
      <c r="X139" s="112"/>
      <c r="Y139" s="112"/>
      <c r="Z139" s="113" t="str">
        <f>TEXT(AA139+AB139+AC139,"#,##0")</f>
        <v>98,498</v>
      </c>
      <c r="AA139" s="114">
        <f>TRUNC(AA140+AA141+AA142+AA143)</f>
        <v>59020</v>
      </c>
      <c r="AB139" s="114">
        <f>TRUNC(AB140+AB141+AB142+AB143)</f>
        <v>8134</v>
      </c>
      <c r="AC139" s="114">
        <f>TRUNC(AC140+AC141+AC142+AC143)</f>
        <v>31344</v>
      </c>
      <c r="AD139" s="254"/>
    </row>
    <row r="140" spans="2:30" ht="19.7" customHeight="1">
      <c r="B140" s="115" t="s">
        <v>475</v>
      </c>
      <c r="C140" s="116" t="s">
        <v>624</v>
      </c>
      <c r="D140" s="452">
        <v>136400000</v>
      </c>
      <c r="E140" s="452"/>
      <c r="F140" s="452"/>
      <c r="G140" s="452"/>
      <c r="H140" s="452"/>
      <c r="I140" s="453" t="s">
        <v>676</v>
      </c>
      <c r="J140" s="453"/>
      <c r="K140" s="453">
        <v>2298</v>
      </c>
      <c r="L140" s="453"/>
      <c r="M140" s="453"/>
      <c r="N140" s="112" t="s">
        <v>650</v>
      </c>
      <c r="O140" s="453" t="s">
        <v>465</v>
      </c>
      <c r="P140" s="453"/>
      <c r="Q140" s="453"/>
      <c r="R140" s="112"/>
      <c r="S140" s="112"/>
      <c r="T140" s="112"/>
      <c r="U140" s="112"/>
      <c r="V140" s="112"/>
      <c r="W140" s="112"/>
      <c r="X140" s="112"/>
      <c r="Y140" s="112"/>
      <c r="Z140" s="117"/>
      <c r="AA140" s="118"/>
      <c r="AB140" s="118"/>
      <c r="AC140" s="120">
        <f>TRUNC(D140*K140*0.0000001,1)</f>
        <v>31344.7</v>
      </c>
      <c r="AD140" s="302" t="s">
        <v>267</v>
      </c>
    </row>
    <row r="141" spans="2:30" ht="19.7" customHeight="1">
      <c r="B141" s="115" t="s">
        <v>557</v>
      </c>
      <c r="C141" s="116" t="s">
        <v>540</v>
      </c>
      <c r="D141" s="454">
        <v>3.8</v>
      </c>
      <c r="E141" s="453"/>
      <c r="F141" s="453"/>
      <c r="G141" s="453"/>
      <c r="H141" s="112" t="s">
        <v>647</v>
      </c>
      <c r="I141" s="112" t="s">
        <v>650</v>
      </c>
      <c r="J141" s="453">
        <f>+자재조서!D5</f>
        <v>1540</v>
      </c>
      <c r="K141" s="453"/>
      <c r="L141" s="453"/>
      <c r="M141" s="453"/>
      <c r="N141" s="112"/>
      <c r="O141" s="112"/>
      <c r="P141" s="112"/>
      <c r="Q141" s="112"/>
      <c r="R141" s="112"/>
      <c r="S141" s="112"/>
      <c r="T141" s="112"/>
      <c r="U141" s="112"/>
      <c r="V141" s="112"/>
      <c r="W141" s="112"/>
      <c r="X141" s="112"/>
      <c r="Y141" s="112"/>
      <c r="Z141" s="117"/>
      <c r="AA141" s="118"/>
      <c r="AB141" s="120">
        <f>TRUNC(D141*J141,1)</f>
        <v>5852</v>
      </c>
      <c r="AC141" s="120"/>
      <c r="AD141" s="119"/>
    </row>
    <row r="142" spans="2:30" ht="19.7" customHeight="1">
      <c r="B142" s="115" t="s">
        <v>471</v>
      </c>
      <c r="C142" s="116" t="s">
        <v>466</v>
      </c>
      <c r="D142" s="454">
        <v>39</v>
      </c>
      <c r="E142" s="453"/>
      <c r="F142" s="453"/>
      <c r="G142" s="453"/>
      <c r="H142" s="112" t="s">
        <v>527</v>
      </c>
      <c r="I142" s="112" t="s">
        <v>650</v>
      </c>
      <c r="J142" s="453">
        <f>AB141</f>
        <v>5852</v>
      </c>
      <c r="K142" s="453"/>
      <c r="L142" s="453"/>
      <c r="M142" s="453"/>
      <c r="N142" s="112"/>
      <c r="O142" s="112"/>
      <c r="P142" s="112"/>
      <c r="Q142" s="112"/>
      <c r="R142" s="112"/>
      <c r="S142" s="112"/>
      <c r="T142" s="112"/>
      <c r="U142" s="112"/>
      <c r="V142" s="112"/>
      <c r="W142" s="112"/>
      <c r="X142" s="112"/>
      <c r="Y142" s="112"/>
      <c r="Z142" s="117"/>
      <c r="AA142" s="118"/>
      <c r="AB142" s="120">
        <f>TRUNC(D142/100*J142,1)</f>
        <v>2282.1999999999998</v>
      </c>
      <c r="AC142" s="120"/>
      <c r="AD142" s="119"/>
    </row>
    <row r="143" spans="2:30" ht="19.7" customHeight="1">
      <c r="B143" s="115" t="s">
        <v>501</v>
      </c>
      <c r="C143" s="116" t="s">
        <v>624</v>
      </c>
      <c r="D143" s="455">
        <v>1</v>
      </c>
      <c r="E143" s="453"/>
      <c r="F143" s="453"/>
      <c r="G143" s="112" t="s">
        <v>604</v>
      </c>
      <c r="H143" s="112" t="s">
        <v>650</v>
      </c>
      <c r="I143" s="453">
        <f>+노임!D34</f>
        <v>283297</v>
      </c>
      <c r="J143" s="453"/>
      <c r="K143" s="453"/>
      <c r="L143" s="453"/>
      <c r="M143" s="112" t="s">
        <v>650</v>
      </c>
      <c r="N143" s="453" t="s">
        <v>170</v>
      </c>
      <c r="O143" s="453"/>
      <c r="P143" s="453"/>
      <c r="Q143" s="453"/>
      <c r="R143" s="453"/>
      <c r="S143" s="453"/>
      <c r="T143" s="453"/>
      <c r="U143" s="453"/>
      <c r="V143" s="453"/>
      <c r="W143" s="112"/>
      <c r="X143" s="112"/>
      <c r="Y143" s="112"/>
      <c r="Z143" s="117"/>
      <c r="AA143" s="118">
        <f>TRUNC(D143*I143*1/8*16/12*25/20,0)</f>
        <v>59020</v>
      </c>
      <c r="AB143" s="120"/>
      <c r="AC143" s="120"/>
      <c r="AD143" s="119"/>
    </row>
    <row r="144" spans="2:30" ht="19.7" customHeight="1">
      <c r="B144" s="115" t="s">
        <v>624</v>
      </c>
      <c r="C144" s="116" t="s">
        <v>624</v>
      </c>
      <c r="D144" s="112"/>
      <c r="E144" s="112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/>
      <c r="P144" s="112"/>
      <c r="Q144" s="112"/>
      <c r="R144" s="112"/>
      <c r="S144" s="112"/>
      <c r="T144" s="112"/>
      <c r="U144" s="112"/>
      <c r="V144" s="112"/>
      <c r="W144" s="112"/>
      <c r="X144" s="112"/>
      <c r="Y144" s="112"/>
      <c r="Z144" s="117"/>
      <c r="AA144" s="118"/>
      <c r="AB144" s="118"/>
      <c r="AC144" s="118"/>
      <c r="AD144" s="119"/>
    </row>
    <row r="145" spans="2:30" ht="19.7" customHeight="1">
      <c r="B145" s="110" t="s">
        <v>190</v>
      </c>
      <c r="C145" s="111" t="s">
        <v>376</v>
      </c>
      <c r="D145" s="112"/>
      <c r="E145" s="112"/>
      <c r="F145" s="112"/>
      <c r="G145" s="112"/>
      <c r="H145" s="112"/>
      <c r="I145" s="112"/>
      <c r="J145" s="112"/>
      <c r="K145" s="112"/>
      <c r="L145" s="112"/>
      <c r="M145" s="112"/>
      <c r="N145" s="112"/>
      <c r="O145" s="112"/>
      <c r="P145" s="112"/>
      <c r="Q145" s="112"/>
      <c r="R145" s="112"/>
      <c r="S145" s="112"/>
      <c r="T145" s="112"/>
      <c r="U145" s="112"/>
      <c r="V145" s="112"/>
      <c r="W145" s="112"/>
      <c r="X145" s="112"/>
      <c r="Y145" s="112"/>
      <c r="Z145" s="113" t="str">
        <f>TEXT(AA145+AB145+AC145,"#,##0")</f>
        <v>133,187</v>
      </c>
      <c r="AA145" s="114">
        <f>TRUNC(AA146+AA147+AA148+AA149)</f>
        <v>59020</v>
      </c>
      <c r="AB145" s="114">
        <f>TRUNC(AB146+AB147+AB148+AB149)</f>
        <v>16482</v>
      </c>
      <c r="AC145" s="114">
        <f>TRUNC(AC146+AC147+AC148+AC149)</f>
        <v>57685</v>
      </c>
      <c r="AD145" s="254"/>
    </row>
    <row r="146" spans="2:30" ht="19.7" customHeight="1">
      <c r="B146" s="115" t="s">
        <v>475</v>
      </c>
      <c r="C146" s="116" t="s">
        <v>624</v>
      </c>
      <c r="D146" s="452">
        <v>332101000</v>
      </c>
      <c r="E146" s="452"/>
      <c r="F146" s="452"/>
      <c r="G146" s="452"/>
      <c r="H146" s="452"/>
      <c r="I146" s="453" t="s">
        <v>676</v>
      </c>
      <c r="J146" s="453"/>
      <c r="K146" s="452">
        <v>1737</v>
      </c>
      <c r="L146" s="452"/>
      <c r="M146" s="452"/>
      <c r="N146" s="112" t="s">
        <v>650</v>
      </c>
      <c r="O146" s="453" t="s">
        <v>465</v>
      </c>
      <c r="P146" s="453"/>
      <c r="Q146" s="453"/>
      <c r="R146" s="112"/>
      <c r="S146" s="112"/>
      <c r="T146" s="112"/>
      <c r="U146" s="112"/>
      <c r="V146" s="112"/>
      <c r="W146" s="112"/>
      <c r="X146" s="112"/>
      <c r="Y146" s="112"/>
      <c r="Z146" s="117"/>
      <c r="AA146" s="118"/>
      <c r="AB146" s="118"/>
      <c r="AC146" s="120">
        <f>TRUNC(D146*K146*0.0000001,1)</f>
        <v>57685.9</v>
      </c>
      <c r="AD146" s="302" t="s">
        <v>267</v>
      </c>
    </row>
    <row r="147" spans="2:30" ht="19.7" customHeight="1">
      <c r="B147" s="115" t="s">
        <v>557</v>
      </c>
      <c r="C147" s="116" t="s">
        <v>540</v>
      </c>
      <c r="D147" s="458">
        <v>7.7</v>
      </c>
      <c r="E147" s="452"/>
      <c r="F147" s="452"/>
      <c r="G147" s="452"/>
      <c r="H147" s="112" t="s">
        <v>647</v>
      </c>
      <c r="I147" s="112" t="s">
        <v>650</v>
      </c>
      <c r="J147" s="453">
        <f>자재조서!D5</f>
        <v>1540</v>
      </c>
      <c r="K147" s="453"/>
      <c r="L147" s="453"/>
      <c r="M147" s="453"/>
      <c r="N147" s="112"/>
      <c r="O147" s="112"/>
      <c r="P147" s="112"/>
      <c r="Q147" s="112"/>
      <c r="R147" s="112"/>
      <c r="S147" s="112"/>
      <c r="T147" s="112"/>
      <c r="U147" s="112"/>
      <c r="V147" s="112"/>
      <c r="W147" s="112"/>
      <c r="X147" s="112"/>
      <c r="Y147" s="112"/>
      <c r="Z147" s="117"/>
      <c r="AA147" s="118"/>
      <c r="AB147" s="120">
        <f>TRUNC(D147*J147,1)</f>
        <v>11858</v>
      </c>
      <c r="AC147" s="120"/>
      <c r="AD147" s="119"/>
    </row>
    <row r="148" spans="2:30" ht="19.7" customHeight="1">
      <c r="B148" s="115" t="s">
        <v>471</v>
      </c>
      <c r="C148" s="116" t="s">
        <v>466</v>
      </c>
      <c r="D148" s="458">
        <v>39</v>
      </c>
      <c r="E148" s="452"/>
      <c r="F148" s="452"/>
      <c r="G148" s="452"/>
      <c r="H148" s="112" t="s">
        <v>527</v>
      </c>
      <c r="I148" s="112" t="s">
        <v>650</v>
      </c>
      <c r="J148" s="453">
        <f>AB147</f>
        <v>11858</v>
      </c>
      <c r="K148" s="453"/>
      <c r="L148" s="453"/>
      <c r="M148" s="453"/>
      <c r="N148" s="112"/>
      <c r="O148" s="112"/>
      <c r="P148" s="112"/>
      <c r="Q148" s="112"/>
      <c r="R148" s="112"/>
      <c r="S148" s="112"/>
      <c r="T148" s="112"/>
      <c r="U148" s="112"/>
      <c r="V148" s="112"/>
      <c r="W148" s="112"/>
      <c r="X148" s="112"/>
      <c r="Y148" s="112"/>
      <c r="Z148" s="117"/>
      <c r="AA148" s="118"/>
      <c r="AB148" s="120">
        <f>TRUNC(D148/100*J148,1)</f>
        <v>4624.6000000000004</v>
      </c>
      <c r="AC148" s="120"/>
      <c r="AD148" s="119"/>
    </row>
    <row r="149" spans="2:30" ht="19.7" customHeight="1">
      <c r="B149" s="115" t="s">
        <v>501</v>
      </c>
      <c r="C149" s="116" t="s">
        <v>624</v>
      </c>
      <c r="D149" s="455">
        <v>1</v>
      </c>
      <c r="E149" s="453"/>
      <c r="F149" s="453"/>
      <c r="G149" s="112" t="s">
        <v>604</v>
      </c>
      <c r="H149" s="112" t="s">
        <v>650</v>
      </c>
      <c r="I149" s="453">
        <f>노임!D34</f>
        <v>283297</v>
      </c>
      <c r="J149" s="453"/>
      <c r="K149" s="453"/>
      <c r="L149" s="453"/>
      <c r="M149" s="112" t="s">
        <v>650</v>
      </c>
      <c r="N149" s="453" t="s">
        <v>170</v>
      </c>
      <c r="O149" s="453"/>
      <c r="P149" s="453"/>
      <c r="Q149" s="453"/>
      <c r="R149" s="453"/>
      <c r="S149" s="453"/>
      <c r="T149" s="453"/>
      <c r="U149" s="453"/>
      <c r="V149" s="453"/>
      <c r="W149" s="112"/>
      <c r="X149" s="112"/>
      <c r="Y149" s="112"/>
      <c r="Z149" s="117"/>
      <c r="AA149" s="118">
        <f>TRUNC(D149*I149*1/8*16/12*25/20,0)</f>
        <v>59020</v>
      </c>
      <c r="AB149" s="120"/>
      <c r="AC149" s="120"/>
      <c r="AD149" s="119"/>
    </row>
    <row r="150" spans="2:30" ht="19.7" customHeight="1">
      <c r="B150" s="115" t="s">
        <v>624</v>
      </c>
      <c r="C150" s="116" t="s">
        <v>624</v>
      </c>
      <c r="D150" s="112"/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U150" s="112"/>
      <c r="V150" s="112"/>
      <c r="W150" s="112"/>
      <c r="X150" s="112"/>
      <c r="Y150" s="112"/>
      <c r="Z150" s="117"/>
      <c r="AA150" s="118"/>
      <c r="AB150" s="118"/>
      <c r="AC150" s="118"/>
      <c r="AD150" s="119"/>
    </row>
    <row r="151" spans="2:30" ht="19.7" customHeight="1">
      <c r="B151" s="110" t="s">
        <v>194</v>
      </c>
      <c r="C151" s="111" t="s">
        <v>402</v>
      </c>
      <c r="D151" s="112"/>
      <c r="E151" s="112"/>
      <c r="F151" s="112"/>
      <c r="G151" s="112"/>
      <c r="H151" s="112"/>
      <c r="I151" s="112"/>
      <c r="J151" s="112"/>
      <c r="K151" s="112"/>
      <c r="L151" s="112"/>
      <c r="M151" s="112"/>
      <c r="N151" s="112"/>
      <c r="O151" s="112"/>
      <c r="P151" s="112"/>
      <c r="Q151" s="112"/>
      <c r="R151" s="112"/>
      <c r="S151" s="112"/>
      <c r="T151" s="112"/>
      <c r="U151" s="112"/>
      <c r="V151" s="112"/>
      <c r="W151" s="112"/>
      <c r="X151" s="112"/>
      <c r="Y151" s="112"/>
      <c r="Z151" s="113" t="str">
        <f>TEXT(AA151+AB151+AC151,"#,##0")</f>
        <v>173,642</v>
      </c>
      <c r="AA151" s="114">
        <f>TRUNC(AA152+AA153+AA154+AA155)</f>
        <v>59020</v>
      </c>
      <c r="AB151" s="114">
        <f>TRUNC(AB152+AB153+AB154+AB155)</f>
        <v>24178</v>
      </c>
      <c r="AC151" s="114">
        <f>TRUNC(AC152+AC153+AC154+AC155)</f>
        <v>90444</v>
      </c>
      <c r="AD151" s="254"/>
    </row>
    <row r="152" spans="2:30" ht="19.7" customHeight="1">
      <c r="B152" s="115" t="s">
        <v>475</v>
      </c>
      <c r="C152" s="116" t="s">
        <v>624</v>
      </c>
      <c r="D152" s="452">
        <v>520694000</v>
      </c>
      <c r="E152" s="452"/>
      <c r="F152" s="452"/>
      <c r="G152" s="452"/>
      <c r="H152" s="452"/>
      <c r="I152" s="453" t="s">
        <v>676</v>
      </c>
      <c r="J152" s="453"/>
      <c r="K152" s="453">
        <v>1737</v>
      </c>
      <c r="L152" s="453"/>
      <c r="M152" s="453"/>
      <c r="N152" s="112" t="s">
        <v>650</v>
      </c>
      <c r="O152" s="453" t="s">
        <v>465</v>
      </c>
      <c r="P152" s="453"/>
      <c r="Q152" s="453"/>
      <c r="R152" s="112"/>
      <c r="S152" s="112"/>
      <c r="T152" s="112"/>
      <c r="U152" s="112"/>
      <c r="V152" s="112"/>
      <c r="W152" s="112"/>
      <c r="X152" s="112"/>
      <c r="Y152" s="112"/>
      <c r="Z152" s="117"/>
      <c r="AA152" s="118"/>
      <c r="AB152" s="118"/>
      <c r="AC152" s="120">
        <f>TRUNC(D152*K152*0.0000001,1)</f>
        <v>90444.5</v>
      </c>
      <c r="AD152" s="302" t="s">
        <v>267</v>
      </c>
    </row>
    <row r="153" spans="2:30" ht="19.7" customHeight="1">
      <c r="B153" s="115" t="s">
        <v>557</v>
      </c>
      <c r="C153" s="116" t="s">
        <v>540</v>
      </c>
      <c r="D153" s="458">
        <v>10</v>
      </c>
      <c r="E153" s="452"/>
      <c r="F153" s="452"/>
      <c r="G153" s="452"/>
      <c r="H153" s="112" t="s">
        <v>647</v>
      </c>
      <c r="I153" s="112" t="s">
        <v>650</v>
      </c>
      <c r="J153" s="453">
        <f>+자재조서!D5</f>
        <v>1540</v>
      </c>
      <c r="K153" s="453"/>
      <c r="L153" s="453"/>
      <c r="M153" s="453"/>
      <c r="N153" s="112"/>
      <c r="O153" s="112"/>
      <c r="P153" s="112"/>
      <c r="Q153" s="112"/>
      <c r="R153" s="112"/>
      <c r="S153" s="112"/>
      <c r="T153" s="112"/>
      <c r="U153" s="112"/>
      <c r="V153" s="112"/>
      <c r="W153" s="112"/>
      <c r="X153" s="112"/>
      <c r="Y153" s="112"/>
      <c r="Z153" s="117"/>
      <c r="AA153" s="118"/>
      <c r="AB153" s="120">
        <f>TRUNC(D153*J153,1)</f>
        <v>15400</v>
      </c>
      <c r="AC153" s="120"/>
      <c r="AD153" s="119"/>
    </row>
    <row r="154" spans="2:30" ht="19.7" customHeight="1">
      <c r="B154" s="115" t="s">
        <v>471</v>
      </c>
      <c r="C154" s="116" t="s">
        <v>466</v>
      </c>
      <c r="D154" s="458">
        <v>57</v>
      </c>
      <c r="E154" s="452"/>
      <c r="F154" s="452"/>
      <c r="G154" s="452"/>
      <c r="H154" s="112" t="s">
        <v>527</v>
      </c>
      <c r="I154" s="112" t="s">
        <v>650</v>
      </c>
      <c r="J154" s="453">
        <f>AB153</f>
        <v>15400</v>
      </c>
      <c r="K154" s="453"/>
      <c r="L154" s="453"/>
      <c r="M154" s="453"/>
      <c r="N154" s="112"/>
      <c r="O154" s="112"/>
      <c r="P154" s="112"/>
      <c r="Q154" s="112"/>
      <c r="R154" s="112"/>
      <c r="S154" s="112"/>
      <c r="T154" s="112"/>
      <c r="U154" s="112"/>
      <c r="V154" s="112"/>
      <c r="W154" s="112"/>
      <c r="X154" s="112"/>
      <c r="Y154" s="112"/>
      <c r="Z154" s="117"/>
      <c r="AA154" s="118"/>
      <c r="AB154" s="120">
        <f>TRUNC(D154/100*J154,1)</f>
        <v>8778</v>
      </c>
      <c r="AC154" s="120"/>
      <c r="AD154" s="119"/>
    </row>
    <row r="155" spans="2:30" ht="19.7" customHeight="1">
      <c r="B155" s="115" t="s">
        <v>501</v>
      </c>
      <c r="C155" s="116" t="s">
        <v>624</v>
      </c>
      <c r="D155" s="455">
        <v>1</v>
      </c>
      <c r="E155" s="453"/>
      <c r="F155" s="453"/>
      <c r="G155" s="112" t="s">
        <v>604</v>
      </c>
      <c r="H155" s="112" t="s">
        <v>650</v>
      </c>
      <c r="I155" s="453">
        <f>+노임!D34</f>
        <v>283297</v>
      </c>
      <c r="J155" s="453"/>
      <c r="K155" s="453"/>
      <c r="L155" s="453"/>
      <c r="M155" s="112" t="s">
        <v>650</v>
      </c>
      <c r="N155" s="453" t="s">
        <v>170</v>
      </c>
      <c r="O155" s="453"/>
      <c r="P155" s="453"/>
      <c r="Q155" s="453"/>
      <c r="R155" s="453"/>
      <c r="S155" s="453"/>
      <c r="T155" s="453"/>
      <c r="U155" s="453"/>
      <c r="V155" s="453"/>
      <c r="W155" s="112"/>
      <c r="X155" s="112"/>
      <c r="Y155" s="112"/>
      <c r="Z155" s="117"/>
      <c r="AA155" s="118">
        <f>TRUNC(D155*I155*1/8*16/12*25/20,0)</f>
        <v>59020</v>
      </c>
      <c r="AB155" s="120"/>
      <c r="AC155" s="120"/>
      <c r="AD155" s="119"/>
    </row>
    <row r="156" spans="2:30" ht="19.7" customHeight="1">
      <c r="B156" s="115" t="s">
        <v>624</v>
      </c>
      <c r="C156" s="116" t="s">
        <v>624</v>
      </c>
      <c r="D156" s="112"/>
      <c r="E156" s="112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/>
      <c r="P156" s="112"/>
      <c r="Q156" s="112"/>
      <c r="R156" s="112"/>
      <c r="S156" s="112"/>
      <c r="T156" s="112"/>
      <c r="U156" s="112"/>
      <c r="V156" s="112"/>
      <c r="W156" s="112"/>
      <c r="X156" s="112"/>
      <c r="Y156" s="112"/>
      <c r="Z156" s="117"/>
      <c r="AA156" s="118"/>
      <c r="AB156" s="118"/>
      <c r="AC156" s="118"/>
      <c r="AD156" s="119"/>
    </row>
    <row r="157" spans="2:30" ht="19.7" customHeight="1">
      <c r="B157" s="110" t="s">
        <v>43</v>
      </c>
      <c r="C157" s="111" t="s">
        <v>324</v>
      </c>
      <c r="D157" s="112"/>
      <c r="E157" s="112"/>
      <c r="F157" s="112"/>
      <c r="G157" s="112"/>
      <c r="H157" s="112"/>
      <c r="I157" s="112"/>
      <c r="J157" s="112"/>
      <c r="K157" s="112"/>
      <c r="L157" s="112"/>
      <c r="M157" s="112"/>
      <c r="N157" s="112"/>
      <c r="O157" s="112"/>
      <c r="P157" s="112"/>
      <c r="Q157" s="112"/>
      <c r="R157" s="112"/>
      <c r="S157" s="112"/>
      <c r="T157" s="112"/>
      <c r="U157" s="112"/>
      <c r="V157" s="112"/>
      <c r="W157" s="112"/>
      <c r="X157" s="112"/>
      <c r="Y157" s="112"/>
      <c r="Z157" s="113" t="str">
        <f>TEXT(AA157+AB157+AC157,"#,##0")</f>
        <v>2,660</v>
      </c>
      <c r="AA157" s="114">
        <f>TRUNC(AA158+AA159+AA160)</f>
        <v>0</v>
      </c>
      <c r="AB157" s="114">
        <f>TRUNC(AB158+AB159+AB160)</f>
        <v>2402</v>
      </c>
      <c r="AC157" s="114">
        <f>TRUNC(AC158+AC159+AC160)</f>
        <v>258</v>
      </c>
      <c r="AD157" s="254"/>
    </row>
    <row r="158" spans="2:30" ht="19.7" customHeight="1">
      <c r="B158" s="115" t="s">
        <v>475</v>
      </c>
      <c r="C158" s="116" t="s">
        <v>624</v>
      </c>
      <c r="D158" s="452">
        <v>922000</v>
      </c>
      <c r="E158" s="452"/>
      <c r="F158" s="452"/>
      <c r="G158" s="452"/>
      <c r="H158" s="452"/>
      <c r="I158" s="453" t="s">
        <v>676</v>
      </c>
      <c r="J158" s="453"/>
      <c r="K158" s="453">
        <v>2799</v>
      </c>
      <c r="L158" s="453"/>
      <c r="M158" s="453"/>
      <c r="N158" s="112" t="s">
        <v>650</v>
      </c>
      <c r="O158" s="453" t="s">
        <v>465</v>
      </c>
      <c r="P158" s="453"/>
      <c r="Q158" s="453"/>
      <c r="R158" s="112"/>
      <c r="S158" s="112"/>
      <c r="T158" s="112"/>
      <c r="U158" s="112"/>
      <c r="V158" s="112"/>
      <c r="W158" s="112"/>
      <c r="X158" s="112"/>
      <c r="Y158" s="112"/>
      <c r="Z158" s="117"/>
      <c r="AA158" s="118"/>
      <c r="AB158" s="118"/>
      <c r="AC158" s="120">
        <f>TRUNC(D158*K158*0.0000001,1)</f>
        <v>258</v>
      </c>
      <c r="AD158" s="302" t="s">
        <v>267</v>
      </c>
    </row>
    <row r="159" spans="2:30" ht="19.7" customHeight="1">
      <c r="B159" s="115" t="s">
        <v>557</v>
      </c>
      <c r="C159" s="116" t="s">
        <v>540</v>
      </c>
      <c r="D159" s="454">
        <v>1.3</v>
      </c>
      <c r="E159" s="453"/>
      <c r="F159" s="453"/>
      <c r="G159" s="453"/>
      <c r="H159" s="112" t="s">
        <v>647</v>
      </c>
      <c r="I159" s="112" t="s">
        <v>650</v>
      </c>
      <c r="J159" s="453">
        <f>+자재조서!D5</f>
        <v>1540</v>
      </c>
      <c r="K159" s="453"/>
      <c r="L159" s="453"/>
      <c r="M159" s="453"/>
      <c r="N159" s="112"/>
      <c r="O159" s="112"/>
      <c r="P159" s="112"/>
      <c r="Q159" s="112"/>
      <c r="R159" s="112"/>
      <c r="S159" s="112"/>
      <c r="T159" s="112"/>
      <c r="U159" s="112"/>
      <c r="V159" s="112"/>
      <c r="W159" s="112"/>
      <c r="X159" s="112"/>
      <c r="Y159" s="112"/>
      <c r="Z159" s="117"/>
      <c r="AA159" s="118"/>
      <c r="AB159" s="120">
        <f>TRUNC(D159*J159,1)</f>
        <v>2002</v>
      </c>
      <c r="AC159" s="120"/>
      <c r="AD159" s="119"/>
    </row>
    <row r="160" spans="2:30" ht="19.7" customHeight="1">
      <c r="B160" s="115" t="s">
        <v>471</v>
      </c>
      <c r="C160" s="116" t="s">
        <v>466</v>
      </c>
      <c r="D160" s="454">
        <v>20</v>
      </c>
      <c r="E160" s="453"/>
      <c r="F160" s="453"/>
      <c r="G160" s="453"/>
      <c r="H160" s="112" t="s">
        <v>527</v>
      </c>
      <c r="I160" s="112" t="s">
        <v>650</v>
      </c>
      <c r="J160" s="453">
        <f>AB159</f>
        <v>2002</v>
      </c>
      <c r="K160" s="453"/>
      <c r="L160" s="453"/>
      <c r="M160" s="453"/>
      <c r="N160" s="112"/>
      <c r="O160" s="112"/>
      <c r="P160" s="112"/>
      <c r="Q160" s="112"/>
      <c r="R160" s="112"/>
      <c r="S160" s="112"/>
      <c r="T160" s="112"/>
      <c r="U160" s="112"/>
      <c r="V160" s="112"/>
      <c r="W160" s="112"/>
      <c r="X160" s="112"/>
      <c r="Y160" s="112"/>
      <c r="Z160" s="117"/>
      <c r="AA160" s="118"/>
      <c r="AB160" s="120">
        <f>TRUNC(D160/100*J160,1)</f>
        <v>400.4</v>
      </c>
      <c r="AC160" s="120"/>
      <c r="AD160" s="119"/>
    </row>
    <row r="161" spans="2:30" s="1" customFormat="1" ht="19.7" customHeight="1">
      <c r="B161" s="258" t="s">
        <v>624</v>
      </c>
      <c r="C161" s="259" t="s">
        <v>624</v>
      </c>
      <c r="D161" s="253"/>
      <c r="E161" s="253"/>
      <c r="F161" s="253"/>
      <c r="G161" s="253"/>
      <c r="H161" s="253"/>
      <c r="I161" s="253"/>
      <c r="J161" s="253"/>
      <c r="K161" s="253"/>
      <c r="L161" s="253"/>
      <c r="M161" s="253"/>
      <c r="N161" s="253"/>
      <c r="O161" s="253"/>
      <c r="P161" s="253"/>
      <c r="Q161" s="253"/>
      <c r="R161" s="253"/>
      <c r="S161" s="253"/>
      <c r="T161" s="253"/>
      <c r="U161" s="253"/>
      <c r="V161" s="253"/>
      <c r="W161" s="253"/>
      <c r="X161" s="253"/>
      <c r="Y161" s="253"/>
      <c r="Z161" s="260"/>
      <c r="AA161" s="261"/>
      <c r="AB161" s="261"/>
      <c r="AC161" s="261"/>
      <c r="AD161" s="262"/>
    </row>
    <row r="162" spans="2:30" s="1" customFormat="1" ht="19.7" customHeight="1">
      <c r="B162" s="264" t="s">
        <v>345</v>
      </c>
      <c r="C162" s="265" t="s">
        <v>390</v>
      </c>
      <c r="D162" s="266"/>
      <c r="E162" s="266"/>
      <c r="F162" s="266"/>
      <c r="G162" s="266"/>
      <c r="H162" s="266"/>
      <c r="I162" s="266"/>
      <c r="J162" s="266"/>
      <c r="K162" s="266"/>
      <c r="L162" s="266"/>
      <c r="M162" s="266"/>
      <c r="N162" s="266"/>
      <c r="O162" s="266"/>
      <c r="P162" s="266"/>
      <c r="Q162" s="266"/>
      <c r="R162" s="266"/>
      <c r="S162" s="266"/>
      <c r="T162" s="266"/>
      <c r="U162" s="266"/>
      <c r="V162" s="266"/>
      <c r="W162" s="266"/>
      <c r="X162" s="266"/>
      <c r="Y162" s="266"/>
      <c r="Z162" s="267" t="str">
        <f>TEXT(AA162+AB162+AC162,"#,##0")</f>
        <v>57,550</v>
      </c>
      <c r="AA162" s="267">
        <f>TRUNC(AA163+AA164+AA165+AA166)</f>
        <v>36248</v>
      </c>
      <c r="AB162" s="267">
        <f>TRUNC(AB163+AB164+AB165+AB166)</f>
        <v>16613</v>
      </c>
      <c r="AC162" s="267">
        <f>TRUNC(AC163+AC164+AC165+AC166)</f>
        <v>4689</v>
      </c>
      <c r="AD162" s="268"/>
    </row>
    <row r="163" spans="2:30" s="1" customFormat="1" ht="19.7" customHeight="1">
      <c r="B163" s="269" t="s">
        <v>475</v>
      </c>
      <c r="C163" s="270" t="s">
        <v>624</v>
      </c>
      <c r="D163" s="452">
        <v>19856000</v>
      </c>
      <c r="E163" s="452"/>
      <c r="F163" s="452"/>
      <c r="G163" s="452"/>
      <c r="H163" s="452"/>
      <c r="I163" s="465" t="s">
        <v>676</v>
      </c>
      <c r="J163" s="465"/>
      <c r="K163" s="465">
        <v>2362</v>
      </c>
      <c r="L163" s="465"/>
      <c r="M163" s="465"/>
      <c r="N163" s="266" t="s">
        <v>650</v>
      </c>
      <c r="O163" s="465" t="s">
        <v>465</v>
      </c>
      <c r="P163" s="465"/>
      <c r="Q163" s="465"/>
      <c r="R163" s="266"/>
      <c r="S163" s="266"/>
      <c r="T163" s="266"/>
      <c r="U163" s="266"/>
      <c r="V163" s="266"/>
      <c r="W163" s="266"/>
      <c r="X163" s="266"/>
      <c r="Y163" s="266"/>
      <c r="Z163" s="266"/>
      <c r="AA163" s="266"/>
      <c r="AB163" s="266"/>
      <c r="AC163" s="271">
        <f>TRUNC(D163*K163*0.0000001,1)</f>
        <v>4689.8999999999996</v>
      </c>
      <c r="AD163" s="302" t="s">
        <v>267</v>
      </c>
    </row>
    <row r="164" spans="2:30" s="1" customFormat="1" ht="19.7" customHeight="1">
      <c r="B164" s="269" t="s">
        <v>557</v>
      </c>
      <c r="C164" s="270" t="s">
        <v>540</v>
      </c>
      <c r="D164" s="466">
        <v>8.6999999999999993</v>
      </c>
      <c r="E164" s="465"/>
      <c r="F164" s="465"/>
      <c r="G164" s="465"/>
      <c r="H164" s="266" t="s">
        <v>647</v>
      </c>
      <c r="I164" s="266" t="s">
        <v>650</v>
      </c>
      <c r="J164" s="465">
        <f>+자재조서!D5</f>
        <v>1540</v>
      </c>
      <c r="K164" s="465"/>
      <c r="L164" s="465"/>
      <c r="M164" s="465"/>
      <c r="N164" s="266"/>
      <c r="O164" s="266"/>
      <c r="P164" s="266"/>
      <c r="Q164" s="266"/>
      <c r="R164" s="266"/>
      <c r="S164" s="266"/>
      <c r="T164" s="266"/>
      <c r="U164" s="266"/>
      <c r="V164" s="266"/>
      <c r="W164" s="266"/>
      <c r="X164" s="266"/>
      <c r="Y164" s="266"/>
      <c r="Z164" s="266"/>
      <c r="AA164" s="266"/>
      <c r="AB164" s="271">
        <f>TRUNC(D164*J164,1)</f>
        <v>13398</v>
      </c>
      <c r="AC164" s="271"/>
      <c r="AD164" s="272"/>
    </row>
    <row r="165" spans="2:30" s="1" customFormat="1" ht="19.7" customHeight="1">
      <c r="B165" s="269" t="s">
        <v>471</v>
      </c>
      <c r="C165" s="270" t="s">
        <v>466</v>
      </c>
      <c r="D165" s="466">
        <v>24</v>
      </c>
      <c r="E165" s="465"/>
      <c r="F165" s="465"/>
      <c r="G165" s="465"/>
      <c r="H165" s="266" t="s">
        <v>527</v>
      </c>
      <c r="I165" s="266" t="s">
        <v>650</v>
      </c>
      <c r="J165" s="465">
        <f>AB164</f>
        <v>13398</v>
      </c>
      <c r="K165" s="465"/>
      <c r="L165" s="465"/>
      <c r="M165" s="465"/>
      <c r="N165" s="266"/>
      <c r="O165" s="266"/>
      <c r="P165" s="266"/>
      <c r="Q165" s="266"/>
      <c r="R165" s="266"/>
      <c r="S165" s="266"/>
      <c r="T165" s="266"/>
      <c r="U165" s="266"/>
      <c r="V165" s="266"/>
      <c r="W165" s="266"/>
      <c r="X165" s="266"/>
      <c r="Y165" s="266"/>
      <c r="Z165" s="266"/>
      <c r="AA165" s="266"/>
      <c r="AB165" s="271">
        <f>TRUNC(D165/100*J165,1)</f>
        <v>3215.5</v>
      </c>
      <c r="AC165" s="271"/>
      <c r="AD165" s="272"/>
    </row>
    <row r="166" spans="2:30" s="1" customFormat="1" ht="19.7" customHeight="1">
      <c r="B166" s="269" t="s">
        <v>480</v>
      </c>
      <c r="C166" s="270" t="s">
        <v>624</v>
      </c>
      <c r="D166" s="467">
        <v>1</v>
      </c>
      <c r="E166" s="465"/>
      <c r="F166" s="465"/>
      <c r="G166" s="266" t="s">
        <v>604</v>
      </c>
      <c r="H166" s="266" t="s">
        <v>650</v>
      </c>
      <c r="I166" s="465">
        <f>+노임!D36</f>
        <v>173995</v>
      </c>
      <c r="J166" s="465"/>
      <c r="K166" s="465"/>
      <c r="L166" s="465"/>
      <c r="M166" s="266" t="s">
        <v>650</v>
      </c>
      <c r="N166" s="465" t="s">
        <v>170</v>
      </c>
      <c r="O166" s="465"/>
      <c r="P166" s="465"/>
      <c r="Q166" s="465"/>
      <c r="R166" s="465"/>
      <c r="S166" s="465"/>
      <c r="T166" s="465"/>
      <c r="U166" s="465"/>
      <c r="V166" s="465"/>
      <c r="W166" s="266"/>
      <c r="X166" s="266"/>
      <c r="Y166" s="266"/>
      <c r="Z166" s="266"/>
      <c r="AA166" s="118">
        <f>TRUNC(D166*I166*1/8*16/12*25/20,0)</f>
        <v>36248</v>
      </c>
      <c r="AB166" s="271"/>
      <c r="AC166" s="271"/>
      <c r="AD166" s="272"/>
    </row>
    <row r="167" spans="2:30" s="1" customFormat="1" ht="19.7" customHeight="1">
      <c r="B167" s="258" t="s">
        <v>624</v>
      </c>
      <c r="C167" s="259" t="s">
        <v>624</v>
      </c>
      <c r="D167" s="253"/>
      <c r="E167" s="253"/>
      <c r="F167" s="253"/>
      <c r="G167" s="253"/>
      <c r="H167" s="253"/>
      <c r="I167" s="253"/>
      <c r="J167" s="253"/>
      <c r="K167" s="253"/>
      <c r="L167" s="253"/>
      <c r="M167" s="253"/>
      <c r="N167" s="253"/>
      <c r="O167" s="253"/>
      <c r="P167" s="253"/>
      <c r="Q167" s="253"/>
      <c r="R167" s="253"/>
      <c r="S167" s="253"/>
      <c r="T167" s="253"/>
      <c r="U167" s="253"/>
      <c r="V167" s="253"/>
      <c r="W167" s="253"/>
      <c r="X167" s="253"/>
      <c r="Y167" s="253"/>
      <c r="Z167" s="260"/>
      <c r="AA167" s="261"/>
      <c r="AB167" s="261"/>
      <c r="AC167" s="261"/>
      <c r="AD167" s="262"/>
    </row>
    <row r="168" spans="2:30" s="1" customFormat="1" ht="19.7" customHeight="1">
      <c r="B168" s="264" t="s">
        <v>365</v>
      </c>
      <c r="C168" s="265" t="s">
        <v>361</v>
      </c>
      <c r="D168" s="266"/>
      <c r="E168" s="266"/>
      <c r="F168" s="266"/>
      <c r="G168" s="266"/>
      <c r="H168" s="266"/>
      <c r="I168" s="266"/>
      <c r="J168" s="266"/>
      <c r="K168" s="266"/>
      <c r="L168" s="266"/>
      <c r="M168" s="266"/>
      <c r="N168" s="266"/>
      <c r="O168" s="266"/>
      <c r="P168" s="266"/>
      <c r="Q168" s="266"/>
      <c r="R168" s="266"/>
      <c r="S168" s="266"/>
      <c r="T168" s="266"/>
      <c r="U168" s="266"/>
      <c r="V168" s="266"/>
      <c r="W168" s="266"/>
      <c r="X168" s="266"/>
      <c r="Y168" s="266"/>
      <c r="Z168" s="267" t="str">
        <f>TEXT(AA168+AB168+AC168,"#,##0")</f>
        <v>121,755</v>
      </c>
      <c r="AA168" s="267">
        <f>TRUNC(AA169+AA170+AA171+AA172)</f>
        <v>36248</v>
      </c>
      <c r="AB168" s="267">
        <f>TRUNC(AB169+AB170+AB171+AB172)</f>
        <v>73137</v>
      </c>
      <c r="AC168" s="267">
        <f>TRUNC(AC169+AC170+AC171+AC172)</f>
        <v>12370</v>
      </c>
      <c r="AD168" s="268"/>
    </row>
    <row r="169" spans="2:30" s="1" customFormat="1" ht="19.7" customHeight="1">
      <c r="B169" s="269" t="s">
        <v>475</v>
      </c>
      <c r="C169" s="270" t="s">
        <v>624</v>
      </c>
      <c r="D169" s="452">
        <v>52374000</v>
      </c>
      <c r="E169" s="452"/>
      <c r="F169" s="452"/>
      <c r="G169" s="452"/>
      <c r="H169" s="452"/>
      <c r="I169" s="465" t="s">
        <v>676</v>
      </c>
      <c r="J169" s="465"/>
      <c r="K169" s="465">
        <v>2362</v>
      </c>
      <c r="L169" s="465"/>
      <c r="M169" s="465"/>
      <c r="N169" s="266" t="s">
        <v>650</v>
      </c>
      <c r="O169" s="465" t="s">
        <v>465</v>
      </c>
      <c r="P169" s="465"/>
      <c r="Q169" s="465"/>
      <c r="R169" s="266"/>
      <c r="S169" s="266"/>
      <c r="T169" s="266"/>
      <c r="U169" s="266"/>
      <c r="V169" s="266"/>
      <c r="W169" s="266"/>
      <c r="X169" s="266"/>
      <c r="Y169" s="266"/>
      <c r="Z169" s="266"/>
      <c r="AA169" s="266"/>
      <c r="AB169" s="266"/>
      <c r="AC169" s="271">
        <f>TRUNC(D169*K169*0.0000001,1)</f>
        <v>12370.7</v>
      </c>
      <c r="AD169" s="302" t="s">
        <v>267</v>
      </c>
    </row>
    <row r="170" spans="2:30" s="1" customFormat="1" ht="19.7" customHeight="1">
      <c r="B170" s="269" t="s">
        <v>557</v>
      </c>
      <c r="C170" s="270" t="s">
        <v>540</v>
      </c>
      <c r="D170" s="458">
        <v>38.299999999999997</v>
      </c>
      <c r="E170" s="452"/>
      <c r="F170" s="452"/>
      <c r="G170" s="452"/>
      <c r="H170" s="266" t="s">
        <v>647</v>
      </c>
      <c r="I170" s="266" t="s">
        <v>650</v>
      </c>
      <c r="J170" s="465">
        <f>+자재조서!D5</f>
        <v>1540</v>
      </c>
      <c r="K170" s="465"/>
      <c r="L170" s="465"/>
      <c r="M170" s="465"/>
      <c r="N170" s="266"/>
      <c r="O170" s="266"/>
      <c r="P170" s="266"/>
      <c r="Q170" s="266"/>
      <c r="R170" s="266"/>
      <c r="S170" s="266"/>
      <c r="T170" s="266"/>
      <c r="U170" s="266"/>
      <c r="V170" s="266"/>
      <c r="W170" s="266"/>
      <c r="X170" s="266"/>
      <c r="Y170" s="266"/>
      <c r="Z170" s="266"/>
      <c r="AA170" s="266"/>
      <c r="AB170" s="271">
        <f>TRUNC(D170*J170,1)</f>
        <v>58982</v>
      </c>
      <c r="AC170" s="271"/>
      <c r="AD170" s="272"/>
    </row>
    <row r="171" spans="2:30" s="1" customFormat="1" ht="19.7" customHeight="1">
      <c r="B171" s="269" t="s">
        <v>471</v>
      </c>
      <c r="C171" s="270" t="s">
        <v>466</v>
      </c>
      <c r="D171" s="458">
        <v>24</v>
      </c>
      <c r="E171" s="452"/>
      <c r="F171" s="452"/>
      <c r="G171" s="452"/>
      <c r="H171" s="266" t="s">
        <v>527</v>
      </c>
      <c r="I171" s="266" t="s">
        <v>650</v>
      </c>
      <c r="J171" s="465">
        <f>AB170</f>
        <v>58982</v>
      </c>
      <c r="K171" s="465"/>
      <c r="L171" s="465"/>
      <c r="M171" s="465"/>
      <c r="N171" s="266"/>
      <c r="O171" s="266"/>
      <c r="P171" s="266"/>
      <c r="Q171" s="266"/>
      <c r="R171" s="266"/>
      <c r="S171" s="266"/>
      <c r="T171" s="266"/>
      <c r="U171" s="266"/>
      <c r="V171" s="266"/>
      <c r="W171" s="266"/>
      <c r="X171" s="266"/>
      <c r="Y171" s="266"/>
      <c r="Z171" s="266"/>
      <c r="AA171" s="266"/>
      <c r="AB171" s="271">
        <f>TRUNC(D171/100*J171,1)</f>
        <v>14155.6</v>
      </c>
      <c r="AC171" s="271"/>
      <c r="AD171" s="272"/>
    </row>
    <row r="172" spans="2:30" s="1" customFormat="1" ht="19.7" customHeight="1">
      <c r="B172" s="269" t="s">
        <v>480</v>
      </c>
      <c r="C172" s="270" t="s">
        <v>624</v>
      </c>
      <c r="D172" s="467">
        <v>1</v>
      </c>
      <c r="E172" s="465"/>
      <c r="F172" s="465"/>
      <c r="G172" s="266" t="s">
        <v>604</v>
      </c>
      <c r="H172" s="266" t="s">
        <v>650</v>
      </c>
      <c r="I172" s="465">
        <f>+노임!D36</f>
        <v>173995</v>
      </c>
      <c r="J172" s="465"/>
      <c r="K172" s="465"/>
      <c r="L172" s="465"/>
      <c r="M172" s="266" t="s">
        <v>650</v>
      </c>
      <c r="N172" s="465" t="s">
        <v>170</v>
      </c>
      <c r="O172" s="465"/>
      <c r="P172" s="465"/>
      <c r="Q172" s="465"/>
      <c r="R172" s="465"/>
      <c r="S172" s="465"/>
      <c r="T172" s="465"/>
      <c r="U172" s="465"/>
      <c r="V172" s="465"/>
      <c r="W172" s="266"/>
      <c r="X172" s="266"/>
      <c r="Y172" s="266"/>
      <c r="Z172" s="266"/>
      <c r="AA172" s="118">
        <f>TRUNC(D172*I172*1/8*16/12*25/20,0)</f>
        <v>36248</v>
      </c>
      <c r="AB172" s="271"/>
      <c r="AC172" s="271"/>
      <c r="AD172" s="272"/>
    </row>
    <row r="173" spans="2:30" ht="19.7" customHeight="1">
      <c r="B173" s="229"/>
      <c r="C173" s="230"/>
      <c r="D173" s="231"/>
      <c r="E173" s="232"/>
      <c r="F173" s="232"/>
      <c r="G173" s="232"/>
      <c r="H173" s="232"/>
      <c r="I173" s="232"/>
      <c r="J173" s="232"/>
      <c r="K173" s="232"/>
      <c r="L173" s="232"/>
      <c r="M173" s="232"/>
      <c r="N173" s="232"/>
      <c r="O173" s="232"/>
      <c r="P173" s="232"/>
      <c r="Q173" s="232"/>
      <c r="R173" s="232"/>
      <c r="S173" s="232"/>
      <c r="T173" s="232"/>
      <c r="U173" s="232"/>
      <c r="V173" s="232"/>
      <c r="W173" s="232"/>
      <c r="X173" s="232"/>
      <c r="Y173" s="232"/>
      <c r="Z173" s="233"/>
      <c r="AA173" s="234"/>
      <c r="AB173" s="235"/>
      <c r="AC173" s="235"/>
      <c r="AD173" s="236"/>
    </row>
    <row r="174" spans="2:30" ht="19.7" customHeight="1">
      <c r="B174" s="110" t="s">
        <v>38</v>
      </c>
      <c r="C174" s="111" t="s">
        <v>314</v>
      </c>
      <c r="D174" s="112"/>
      <c r="E174" s="112"/>
      <c r="F174" s="112"/>
      <c r="G174" s="112"/>
      <c r="H174" s="112"/>
      <c r="I174" s="112"/>
      <c r="J174" s="112"/>
      <c r="K174" s="112"/>
      <c r="L174" s="112"/>
      <c r="M174" s="112"/>
      <c r="N174" s="112"/>
      <c r="O174" s="112"/>
      <c r="P174" s="112"/>
      <c r="Q174" s="112"/>
      <c r="R174" s="112"/>
      <c r="S174" s="112"/>
      <c r="T174" s="112"/>
      <c r="U174" s="112"/>
      <c r="V174" s="112"/>
      <c r="W174" s="112"/>
      <c r="X174" s="112"/>
      <c r="Y174" s="112"/>
      <c r="Z174" s="113" t="str">
        <f>TEXT(AA174+AB174+AC174,"#,##0")</f>
        <v>39,600</v>
      </c>
      <c r="AA174" s="114">
        <f>TRUNC(AA175+AA176+AA177+AA178)</f>
        <v>36248</v>
      </c>
      <c r="AB174" s="114">
        <f>TRUNC(AB175+AB176+AB177+AB178)</f>
        <v>2214</v>
      </c>
      <c r="AC174" s="114">
        <f>TRUNC(AC175+AC176+AC177+AC178)</f>
        <v>1138</v>
      </c>
      <c r="AD174" s="302"/>
    </row>
    <row r="175" spans="2:30" ht="19.7" customHeight="1">
      <c r="B175" s="126" t="s">
        <v>287</v>
      </c>
      <c r="C175" s="127" t="s">
        <v>624</v>
      </c>
      <c r="D175" s="452">
        <v>3745000</v>
      </c>
      <c r="E175" s="452"/>
      <c r="F175" s="452"/>
      <c r="G175" s="452"/>
      <c r="H175" s="452"/>
      <c r="I175" s="460" t="s">
        <v>676</v>
      </c>
      <c r="J175" s="460"/>
      <c r="K175" s="460">
        <v>3039</v>
      </c>
      <c r="L175" s="460"/>
      <c r="M175" s="460"/>
      <c r="N175" s="128" t="s">
        <v>650</v>
      </c>
      <c r="O175" s="460" t="s">
        <v>465</v>
      </c>
      <c r="P175" s="460"/>
      <c r="Q175" s="460"/>
      <c r="R175" s="128"/>
      <c r="S175" s="128"/>
      <c r="T175" s="128"/>
      <c r="U175" s="128"/>
      <c r="V175" s="128"/>
      <c r="W175" s="128"/>
      <c r="X175" s="128"/>
      <c r="Y175" s="128"/>
      <c r="Z175" s="129"/>
      <c r="AA175" s="130"/>
      <c r="AB175" s="130"/>
      <c r="AC175" s="131">
        <f>TRUNC(D175*K175*0.0000001,1)</f>
        <v>1138.0999999999999</v>
      </c>
      <c r="AD175" s="302" t="s">
        <v>267</v>
      </c>
    </row>
    <row r="176" spans="2:30" ht="19.7" customHeight="1">
      <c r="B176" s="126" t="s">
        <v>557</v>
      </c>
      <c r="C176" s="127" t="s">
        <v>653</v>
      </c>
      <c r="D176" s="461">
        <v>1.3</v>
      </c>
      <c r="E176" s="460"/>
      <c r="F176" s="460"/>
      <c r="G176" s="460"/>
      <c r="H176" s="128" t="s">
        <v>647</v>
      </c>
      <c r="I176" s="128" t="s">
        <v>650</v>
      </c>
      <c r="J176" s="460">
        <f>+자재조서!D4</f>
        <v>1670</v>
      </c>
      <c r="K176" s="460"/>
      <c r="L176" s="460"/>
      <c r="M176" s="460"/>
      <c r="N176" s="128"/>
      <c r="O176" s="128"/>
      <c r="P176" s="128"/>
      <c r="Q176" s="128"/>
      <c r="R176" s="128"/>
      <c r="S176" s="128"/>
      <c r="T176" s="128"/>
      <c r="U176" s="128"/>
      <c r="V176" s="128"/>
      <c r="W176" s="128"/>
      <c r="X176" s="128"/>
      <c r="Y176" s="128"/>
      <c r="Z176" s="129"/>
      <c r="AA176" s="130"/>
      <c r="AB176" s="131">
        <f>TRUNC(D176*J176,1)</f>
        <v>2171</v>
      </c>
      <c r="AC176" s="131"/>
      <c r="AD176" s="132"/>
    </row>
    <row r="177" spans="2:30" ht="19.7" customHeight="1">
      <c r="B177" s="115" t="s">
        <v>482</v>
      </c>
      <c r="C177" s="116" t="s">
        <v>466</v>
      </c>
      <c r="D177" s="454">
        <v>2</v>
      </c>
      <c r="E177" s="453"/>
      <c r="F177" s="453"/>
      <c r="G177" s="453"/>
      <c r="H177" s="112" t="s">
        <v>527</v>
      </c>
      <c r="I177" s="112" t="s">
        <v>650</v>
      </c>
      <c r="J177" s="453">
        <f>AB176</f>
        <v>2171</v>
      </c>
      <c r="K177" s="453"/>
      <c r="L177" s="453"/>
      <c r="M177" s="453"/>
      <c r="N177" s="112"/>
      <c r="O177" s="112"/>
      <c r="P177" s="112"/>
      <c r="Q177" s="112"/>
      <c r="R177" s="112"/>
      <c r="S177" s="112"/>
      <c r="T177" s="112"/>
      <c r="U177" s="112"/>
      <c r="V177" s="112"/>
      <c r="W177" s="112"/>
      <c r="X177" s="112"/>
      <c r="Y177" s="112"/>
      <c r="Z177" s="117"/>
      <c r="AA177" s="118"/>
      <c r="AB177" s="120">
        <f>TRUNC(D177/100*J177,1)</f>
        <v>43.4</v>
      </c>
      <c r="AC177" s="120"/>
      <c r="AD177" s="119"/>
    </row>
    <row r="178" spans="2:30" ht="19.7" customHeight="1">
      <c r="B178" s="115" t="s">
        <v>480</v>
      </c>
      <c r="C178" s="116" t="s">
        <v>624</v>
      </c>
      <c r="D178" s="455">
        <v>1</v>
      </c>
      <c r="E178" s="453"/>
      <c r="F178" s="453"/>
      <c r="G178" s="112" t="s">
        <v>604</v>
      </c>
      <c r="H178" s="112" t="s">
        <v>650</v>
      </c>
      <c r="I178" s="453">
        <f>+노임!D36</f>
        <v>173995</v>
      </c>
      <c r="J178" s="453"/>
      <c r="K178" s="453"/>
      <c r="L178" s="453"/>
      <c r="M178" s="112" t="s">
        <v>650</v>
      </c>
      <c r="N178" s="453" t="s">
        <v>170</v>
      </c>
      <c r="O178" s="453"/>
      <c r="P178" s="453"/>
      <c r="Q178" s="453"/>
      <c r="R178" s="453"/>
      <c r="S178" s="453"/>
      <c r="T178" s="453"/>
      <c r="U178" s="453"/>
      <c r="V178" s="453"/>
      <c r="W178" s="112"/>
      <c r="X178" s="112"/>
      <c r="Y178" s="112"/>
      <c r="Z178" s="117"/>
      <c r="AA178" s="118">
        <f>TRUNC(D178*I178*1/8*16/12*25/20,0)</f>
        <v>36248</v>
      </c>
      <c r="AB178" s="120"/>
      <c r="AC178" s="120"/>
      <c r="AD178" s="119"/>
    </row>
    <row r="179" spans="2:30" s="1" customFormat="1" ht="19.7" customHeight="1">
      <c r="B179" s="258" t="s">
        <v>624</v>
      </c>
      <c r="C179" s="259" t="s">
        <v>624</v>
      </c>
      <c r="D179" s="253"/>
      <c r="E179" s="253"/>
      <c r="F179" s="253"/>
      <c r="G179" s="253"/>
      <c r="H179" s="253"/>
      <c r="I179" s="253"/>
      <c r="J179" s="253"/>
      <c r="K179" s="253"/>
      <c r="L179" s="253"/>
      <c r="M179" s="253"/>
      <c r="N179" s="253"/>
      <c r="O179" s="253"/>
      <c r="P179" s="253"/>
      <c r="Q179" s="253"/>
      <c r="R179" s="253"/>
      <c r="S179" s="253"/>
      <c r="T179" s="253"/>
      <c r="U179" s="253"/>
      <c r="V179" s="253"/>
      <c r="W179" s="253"/>
      <c r="X179" s="253"/>
      <c r="Y179" s="253"/>
      <c r="Z179" s="260"/>
      <c r="AA179" s="261"/>
      <c r="AB179" s="261"/>
      <c r="AC179" s="261"/>
      <c r="AD179" s="262"/>
    </row>
    <row r="180" spans="2:30" s="1" customFormat="1" ht="19.7" customHeight="1">
      <c r="B180" s="273" t="s">
        <v>208</v>
      </c>
      <c r="C180" s="274" t="s">
        <v>377</v>
      </c>
      <c r="D180" s="253"/>
      <c r="E180" s="253"/>
      <c r="F180" s="253"/>
      <c r="G180" s="253"/>
      <c r="H180" s="253"/>
      <c r="I180" s="253"/>
      <c r="J180" s="253"/>
      <c r="K180" s="253"/>
      <c r="L180" s="253"/>
      <c r="M180" s="253"/>
      <c r="N180" s="253"/>
      <c r="O180" s="253"/>
      <c r="P180" s="253"/>
      <c r="Q180" s="253"/>
      <c r="R180" s="253"/>
      <c r="S180" s="253"/>
      <c r="T180" s="253"/>
      <c r="U180" s="253"/>
      <c r="V180" s="253"/>
      <c r="W180" s="253"/>
      <c r="X180" s="253"/>
      <c r="Y180" s="253"/>
      <c r="Z180" s="275" t="str">
        <f>TEXT(AA180+AB180+AC180,"#,##0")</f>
        <v>106,676</v>
      </c>
      <c r="AA180" s="276">
        <f>TRUNC(AA181+AA182)</f>
        <v>59020</v>
      </c>
      <c r="AB180" s="276">
        <f>TRUNC(AB181+AB182)</f>
        <v>0</v>
      </c>
      <c r="AC180" s="276">
        <f>TRUNC(AC181+AC182)</f>
        <v>47656</v>
      </c>
      <c r="AD180" s="277"/>
    </row>
    <row r="181" spans="2:30" s="1" customFormat="1" ht="19.7" customHeight="1">
      <c r="B181" s="258" t="s">
        <v>445</v>
      </c>
      <c r="C181" s="259" t="s">
        <v>624</v>
      </c>
      <c r="D181" s="452">
        <v>150146000</v>
      </c>
      <c r="E181" s="452"/>
      <c r="F181" s="452"/>
      <c r="G181" s="452"/>
      <c r="H181" s="452"/>
      <c r="I181" s="452" t="s">
        <v>676</v>
      </c>
      <c r="J181" s="452"/>
      <c r="K181" s="452">
        <v>3174</v>
      </c>
      <c r="L181" s="452"/>
      <c r="M181" s="452"/>
      <c r="N181" s="253" t="s">
        <v>650</v>
      </c>
      <c r="O181" s="452" t="s">
        <v>465</v>
      </c>
      <c r="P181" s="452"/>
      <c r="Q181" s="452"/>
      <c r="R181" s="253"/>
      <c r="S181" s="253"/>
      <c r="T181" s="253"/>
      <c r="U181" s="253"/>
      <c r="V181" s="253"/>
      <c r="W181" s="253"/>
      <c r="X181" s="253"/>
      <c r="Y181" s="253"/>
      <c r="Z181" s="260"/>
      <c r="AA181" s="261"/>
      <c r="AB181" s="261"/>
      <c r="AC181" s="263">
        <f>TRUNC(D181*K181*0.0000001,1)</f>
        <v>47656.3</v>
      </c>
      <c r="AD181" s="302" t="s">
        <v>267</v>
      </c>
    </row>
    <row r="182" spans="2:30" s="1" customFormat="1" ht="19.7" customHeight="1">
      <c r="B182" s="258" t="s">
        <v>501</v>
      </c>
      <c r="C182" s="259" t="s">
        <v>624</v>
      </c>
      <c r="D182" s="459">
        <v>1</v>
      </c>
      <c r="E182" s="452"/>
      <c r="F182" s="452"/>
      <c r="G182" s="253" t="s">
        <v>604</v>
      </c>
      <c r="H182" s="253" t="s">
        <v>650</v>
      </c>
      <c r="I182" s="452">
        <f>+노임!D34</f>
        <v>283297</v>
      </c>
      <c r="J182" s="452"/>
      <c r="K182" s="452"/>
      <c r="L182" s="452"/>
      <c r="M182" s="253" t="s">
        <v>650</v>
      </c>
      <c r="N182" s="452" t="s">
        <v>170</v>
      </c>
      <c r="O182" s="452"/>
      <c r="P182" s="452"/>
      <c r="Q182" s="452"/>
      <c r="R182" s="452"/>
      <c r="S182" s="452"/>
      <c r="T182" s="452"/>
      <c r="U182" s="452"/>
      <c r="V182" s="452"/>
      <c r="W182" s="253"/>
      <c r="X182" s="253"/>
      <c r="Y182" s="253"/>
      <c r="Z182" s="260"/>
      <c r="AA182" s="118">
        <f>TRUNC(D182*I182*1/8*16/12*25/20,0)</f>
        <v>59020</v>
      </c>
      <c r="AB182" s="263"/>
      <c r="AC182" s="263"/>
      <c r="AD182" s="262"/>
    </row>
    <row r="183" spans="2:30" ht="19.7" customHeight="1">
      <c r="B183" s="115" t="s">
        <v>624</v>
      </c>
      <c r="C183" s="116" t="s">
        <v>624</v>
      </c>
      <c r="D183" s="112"/>
      <c r="E183" s="112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/>
      <c r="P183" s="112"/>
      <c r="Q183" s="112"/>
      <c r="R183" s="112"/>
      <c r="S183" s="112"/>
      <c r="T183" s="112"/>
      <c r="U183" s="112"/>
      <c r="V183" s="112"/>
      <c r="W183" s="112"/>
      <c r="X183" s="112"/>
      <c r="Y183" s="112"/>
      <c r="Z183" s="117"/>
      <c r="AA183" s="118"/>
      <c r="AB183" s="118"/>
      <c r="AC183" s="118"/>
      <c r="AD183" s="119"/>
    </row>
    <row r="184" spans="2:30" ht="19.7" customHeight="1">
      <c r="B184" s="110" t="s">
        <v>138</v>
      </c>
      <c r="C184" s="111" t="s">
        <v>476</v>
      </c>
      <c r="D184" s="112"/>
      <c r="E184" s="112"/>
      <c r="F184" s="112"/>
      <c r="G184" s="112"/>
      <c r="H184" s="112"/>
      <c r="I184" s="112"/>
      <c r="J184" s="112"/>
      <c r="K184" s="112"/>
      <c r="L184" s="112"/>
      <c r="M184" s="112"/>
      <c r="N184" s="112"/>
      <c r="O184" s="112"/>
      <c r="P184" s="112"/>
      <c r="Q184" s="112"/>
      <c r="R184" s="112"/>
      <c r="S184" s="112"/>
      <c r="T184" s="112"/>
      <c r="U184" s="112"/>
      <c r="V184" s="112"/>
      <c r="W184" s="112"/>
      <c r="X184" s="112"/>
      <c r="Y184" s="112"/>
      <c r="Z184" s="113" t="str">
        <f>TEXT(AA184+AB184+AC184,"#,##0")</f>
        <v>114,510</v>
      </c>
      <c r="AA184" s="114">
        <f>TRUNC(AA185+AA186+AA187+AA188)</f>
        <v>59020</v>
      </c>
      <c r="AB184" s="114">
        <f>TRUNC(AB185+AB186+AB187+AB188)</f>
        <v>28828</v>
      </c>
      <c r="AC184" s="114">
        <f>TRUNC(AC185+AC186+AC187+AC188)</f>
        <v>26662</v>
      </c>
      <c r="AD184" s="254"/>
    </row>
    <row r="185" spans="2:30" s="311" customFormat="1" ht="19.7" customHeight="1">
      <c r="B185" s="304" t="s">
        <v>475</v>
      </c>
      <c r="C185" s="305" t="s">
        <v>624</v>
      </c>
      <c r="D185" s="457">
        <v>94381000</v>
      </c>
      <c r="E185" s="457"/>
      <c r="F185" s="457"/>
      <c r="G185" s="457"/>
      <c r="H185" s="457"/>
      <c r="I185" s="468" t="s">
        <v>676</v>
      </c>
      <c r="J185" s="468"/>
      <c r="K185" s="468">
        <v>2825</v>
      </c>
      <c r="L185" s="468"/>
      <c r="M185" s="468"/>
      <c r="N185" s="307" t="s">
        <v>650</v>
      </c>
      <c r="O185" s="468" t="s">
        <v>465</v>
      </c>
      <c r="P185" s="468"/>
      <c r="Q185" s="468"/>
      <c r="R185" s="307"/>
      <c r="S185" s="307"/>
      <c r="T185" s="307"/>
      <c r="U185" s="307"/>
      <c r="V185" s="307"/>
      <c r="W185" s="307"/>
      <c r="X185" s="307"/>
      <c r="Y185" s="307"/>
      <c r="Z185" s="308"/>
      <c r="AA185" s="309"/>
      <c r="AB185" s="309"/>
      <c r="AC185" s="310">
        <f>TRUNC(D185*K185*0.0000001,1)</f>
        <v>26662.6</v>
      </c>
      <c r="AD185" s="302" t="s">
        <v>267</v>
      </c>
    </row>
    <row r="186" spans="2:30" ht="19.7" customHeight="1">
      <c r="B186" s="115" t="s">
        <v>557</v>
      </c>
      <c r="C186" s="116" t="s">
        <v>540</v>
      </c>
      <c r="D186" s="454">
        <v>14.4</v>
      </c>
      <c r="E186" s="453"/>
      <c r="F186" s="453"/>
      <c r="G186" s="453"/>
      <c r="H186" s="112" t="s">
        <v>647</v>
      </c>
      <c r="I186" s="112" t="s">
        <v>650</v>
      </c>
      <c r="J186" s="453">
        <f>자재조서!D5</f>
        <v>1540</v>
      </c>
      <c r="K186" s="453"/>
      <c r="L186" s="453"/>
      <c r="M186" s="453"/>
      <c r="N186" s="112"/>
      <c r="O186" s="112"/>
      <c r="P186" s="112"/>
      <c r="Q186" s="112"/>
      <c r="R186" s="112"/>
      <c r="S186" s="112"/>
      <c r="T186" s="112"/>
      <c r="U186" s="112"/>
      <c r="V186" s="112"/>
      <c r="W186" s="112"/>
      <c r="X186" s="112"/>
      <c r="Y186" s="112"/>
      <c r="Z186" s="117"/>
      <c r="AA186" s="118"/>
      <c r="AB186" s="120">
        <f>TRUNC(D186*J186,1)</f>
        <v>22176</v>
      </c>
      <c r="AC186" s="120"/>
      <c r="AD186" s="119"/>
    </row>
    <row r="187" spans="2:30" ht="19.7" customHeight="1">
      <c r="B187" s="115" t="s">
        <v>471</v>
      </c>
      <c r="C187" s="116" t="s">
        <v>466</v>
      </c>
      <c r="D187" s="454">
        <v>30</v>
      </c>
      <c r="E187" s="453"/>
      <c r="F187" s="453"/>
      <c r="G187" s="453"/>
      <c r="H187" s="112" t="s">
        <v>527</v>
      </c>
      <c r="I187" s="112" t="s">
        <v>650</v>
      </c>
      <c r="J187" s="453">
        <f>AB186</f>
        <v>22176</v>
      </c>
      <c r="K187" s="453"/>
      <c r="L187" s="453"/>
      <c r="M187" s="453"/>
      <c r="N187" s="112"/>
      <c r="O187" s="112"/>
      <c r="P187" s="112"/>
      <c r="Q187" s="112"/>
      <c r="R187" s="112"/>
      <c r="S187" s="112"/>
      <c r="T187" s="112"/>
      <c r="U187" s="112"/>
      <c r="V187" s="112"/>
      <c r="W187" s="112"/>
      <c r="X187" s="112"/>
      <c r="Y187" s="112"/>
      <c r="Z187" s="117"/>
      <c r="AA187" s="118"/>
      <c r="AB187" s="120">
        <f>TRUNC(D187/100*J187,1)</f>
        <v>6652.8</v>
      </c>
      <c r="AC187" s="120"/>
      <c r="AD187" s="119"/>
    </row>
    <row r="188" spans="2:30" ht="19.7" customHeight="1">
      <c r="B188" s="115" t="s">
        <v>501</v>
      </c>
      <c r="C188" s="116" t="s">
        <v>624</v>
      </c>
      <c r="D188" s="455">
        <v>1</v>
      </c>
      <c r="E188" s="453"/>
      <c r="F188" s="453"/>
      <c r="G188" s="112" t="s">
        <v>604</v>
      </c>
      <c r="H188" s="112" t="s">
        <v>650</v>
      </c>
      <c r="I188" s="453">
        <f>노임!D34</f>
        <v>283297</v>
      </c>
      <c r="J188" s="453"/>
      <c r="K188" s="453"/>
      <c r="L188" s="453"/>
      <c r="M188" s="112" t="s">
        <v>650</v>
      </c>
      <c r="N188" s="453" t="s">
        <v>170</v>
      </c>
      <c r="O188" s="453"/>
      <c r="P188" s="453"/>
      <c r="Q188" s="453"/>
      <c r="R188" s="453"/>
      <c r="S188" s="453"/>
      <c r="T188" s="453"/>
      <c r="U188" s="453"/>
      <c r="V188" s="453"/>
      <c r="W188" s="112"/>
      <c r="X188" s="112"/>
      <c r="Y188" s="112"/>
      <c r="Z188" s="117"/>
      <c r="AA188" s="118">
        <f>TRUNC(D188*I188*1/8*16/12*25/20,0)</f>
        <v>59020</v>
      </c>
      <c r="AB188" s="120"/>
      <c r="AC188" s="120"/>
      <c r="AD188" s="119"/>
    </row>
    <row r="189" spans="2:30" ht="19.7" customHeight="1">
      <c r="B189" s="115" t="s">
        <v>624</v>
      </c>
      <c r="C189" s="116" t="s">
        <v>624</v>
      </c>
      <c r="D189" s="112"/>
      <c r="E189" s="112"/>
      <c r="F189" s="112"/>
      <c r="G189" s="112"/>
      <c r="H189" s="112"/>
      <c r="I189" s="112"/>
      <c r="J189" s="112"/>
      <c r="K189" s="112"/>
      <c r="L189" s="112"/>
      <c r="M189" s="112"/>
      <c r="N189" s="112"/>
      <c r="O189" s="112"/>
      <c r="P189" s="112"/>
      <c r="Q189" s="112"/>
      <c r="R189" s="112"/>
      <c r="S189" s="112"/>
      <c r="T189" s="112"/>
      <c r="U189" s="112"/>
      <c r="V189" s="112"/>
      <c r="W189" s="112"/>
      <c r="X189" s="112"/>
      <c r="Y189" s="112"/>
      <c r="Z189" s="117"/>
      <c r="AA189" s="118"/>
      <c r="AB189" s="118"/>
      <c r="AC189" s="118"/>
      <c r="AD189" s="119"/>
    </row>
    <row r="190" spans="2:30" ht="19.7" customHeight="1">
      <c r="B190" s="110" t="s">
        <v>182</v>
      </c>
      <c r="C190" s="111" t="s">
        <v>288</v>
      </c>
      <c r="D190" s="112"/>
      <c r="E190" s="112"/>
      <c r="F190" s="112"/>
      <c r="G190" s="112"/>
      <c r="H190" s="112"/>
      <c r="I190" s="112"/>
      <c r="J190" s="112"/>
      <c r="K190" s="112"/>
      <c r="L190" s="112"/>
      <c r="M190" s="112"/>
      <c r="N190" s="112"/>
      <c r="O190" s="112"/>
      <c r="P190" s="112"/>
      <c r="Q190" s="112"/>
      <c r="R190" s="112"/>
      <c r="S190" s="112"/>
      <c r="T190" s="112"/>
      <c r="U190" s="112"/>
      <c r="V190" s="112"/>
      <c r="W190" s="112"/>
      <c r="X190" s="112"/>
      <c r="Y190" s="112"/>
      <c r="Z190" s="113" t="str">
        <f>TEXT(AA190+AB190+AC190,"#,##0")</f>
        <v>113,908</v>
      </c>
      <c r="AA190" s="114">
        <f>TRUNC(AA191+AA192+AA193+AA194+AA195)</f>
        <v>59020</v>
      </c>
      <c r="AB190" s="114">
        <f>TRUNC(AB191+AB192+AB193+AB194+AB195)</f>
        <v>33790</v>
      </c>
      <c r="AC190" s="114">
        <f>TRUNC(AC191+AC192+AC193+AC194+AC195)</f>
        <v>21098</v>
      </c>
      <c r="AD190" s="254"/>
    </row>
    <row r="191" spans="2:30" ht="19.7" customHeight="1">
      <c r="B191" s="115" t="s">
        <v>291</v>
      </c>
      <c r="C191" s="116" t="s">
        <v>624</v>
      </c>
      <c r="D191" s="452">
        <v>90653000</v>
      </c>
      <c r="E191" s="452"/>
      <c r="F191" s="452"/>
      <c r="G191" s="452"/>
      <c r="H191" s="452"/>
      <c r="I191" s="460" t="s">
        <v>676</v>
      </c>
      <c r="J191" s="460"/>
      <c r="K191" s="460">
        <v>2279</v>
      </c>
      <c r="L191" s="460"/>
      <c r="M191" s="460"/>
      <c r="N191" s="112" t="s">
        <v>650</v>
      </c>
      <c r="O191" s="453" t="s">
        <v>465</v>
      </c>
      <c r="P191" s="453"/>
      <c r="Q191" s="453"/>
      <c r="R191" s="112"/>
      <c r="S191" s="112"/>
      <c r="T191" s="112"/>
      <c r="U191" s="112"/>
      <c r="V191" s="112"/>
      <c r="W191" s="112"/>
      <c r="X191" s="112"/>
      <c r="Y191" s="112"/>
      <c r="Z191" s="117"/>
      <c r="AA191" s="118"/>
      <c r="AB191" s="118"/>
      <c r="AC191" s="120">
        <f>TRUNC(D191*K191*0.0000001,1)</f>
        <v>20659.8</v>
      </c>
      <c r="AD191" s="302" t="s">
        <v>267</v>
      </c>
    </row>
    <row r="192" spans="2:30" ht="19.7" customHeight="1">
      <c r="B192" s="258" t="s">
        <v>395</v>
      </c>
      <c r="C192" s="259" t="s">
        <v>624</v>
      </c>
      <c r="D192" s="452">
        <v>1634000</v>
      </c>
      <c r="E192" s="452"/>
      <c r="F192" s="452"/>
      <c r="G192" s="452"/>
      <c r="H192" s="452"/>
      <c r="I192" s="452" t="s">
        <v>676</v>
      </c>
      <c r="J192" s="452"/>
      <c r="K192" s="452">
        <v>2684</v>
      </c>
      <c r="L192" s="452"/>
      <c r="M192" s="452"/>
      <c r="N192" s="253" t="s">
        <v>650</v>
      </c>
      <c r="O192" s="452" t="s">
        <v>465</v>
      </c>
      <c r="P192" s="452"/>
      <c r="Q192" s="452"/>
      <c r="R192" s="253"/>
      <c r="S192" s="253"/>
      <c r="T192" s="253"/>
      <c r="U192" s="253"/>
      <c r="V192" s="253"/>
      <c r="W192" s="253"/>
      <c r="X192" s="253"/>
      <c r="Y192" s="253"/>
      <c r="Z192" s="260"/>
      <c r="AA192" s="261"/>
      <c r="AB192" s="261"/>
      <c r="AC192" s="263">
        <f>TRUNC(D192*K192*0.0000001,1)</f>
        <v>438.5</v>
      </c>
      <c r="AD192" s="302" t="s">
        <v>267</v>
      </c>
    </row>
    <row r="193" spans="2:30" ht="19.7" customHeight="1">
      <c r="B193" s="115" t="s">
        <v>557</v>
      </c>
      <c r="C193" s="116" t="s">
        <v>540</v>
      </c>
      <c r="D193" s="454">
        <v>15.9</v>
      </c>
      <c r="E193" s="453"/>
      <c r="F193" s="453"/>
      <c r="G193" s="453"/>
      <c r="H193" s="112" t="s">
        <v>647</v>
      </c>
      <c r="I193" s="112" t="s">
        <v>650</v>
      </c>
      <c r="J193" s="453">
        <f>자재조서!D5</f>
        <v>1540</v>
      </c>
      <c r="K193" s="453"/>
      <c r="L193" s="453"/>
      <c r="M193" s="453"/>
      <c r="N193" s="112"/>
      <c r="O193" s="112"/>
      <c r="P193" s="112"/>
      <c r="Q193" s="112"/>
      <c r="R193" s="112"/>
      <c r="S193" s="112"/>
      <c r="T193" s="112"/>
      <c r="U193" s="112"/>
      <c r="V193" s="112"/>
      <c r="W193" s="112"/>
      <c r="X193" s="112"/>
      <c r="Y193" s="112"/>
      <c r="Z193" s="117"/>
      <c r="AA193" s="118"/>
      <c r="AB193" s="120">
        <f>TRUNC(D193*J193,1)</f>
        <v>24486</v>
      </c>
      <c r="AC193" s="120"/>
      <c r="AD193" s="119"/>
    </row>
    <row r="194" spans="2:30" ht="19.7" customHeight="1">
      <c r="B194" s="115" t="s">
        <v>471</v>
      </c>
      <c r="C194" s="116" t="s">
        <v>466</v>
      </c>
      <c r="D194" s="454">
        <v>38</v>
      </c>
      <c r="E194" s="453"/>
      <c r="F194" s="453"/>
      <c r="G194" s="453"/>
      <c r="H194" s="112" t="s">
        <v>527</v>
      </c>
      <c r="I194" s="112" t="s">
        <v>650</v>
      </c>
      <c r="J194" s="453">
        <f>AB193</f>
        <v>24486</v>
      </c>
      <c r="K194" s="453"/>
      <c r="L194" s="453"/>
      <c r="M194" s="453"/>
      <c r="N194" s="112"/>
      <c r="O194" s="112"/>
      <c r="P194" s="112"/>
      <c r="Q194" s="112"/>
      <c r="R194" s="112"/>
      <c r="S194" s="112"/>
      <c r="T194" s="112"/>
      <c r="U194" s="112"/>
      <c r="V194" s="112"/>
      <c r="W194" s="112"/>
      <c r="X194" s="112"/>
      <c r="Y194" s="112"/>
      <c r="Z194" s="117"/>
      <c r="AA194" s="118"/>
      <c r="AB194" s="120">
        <f>TRUNC(D194/100*J194,1)</f>
        <v>9304.6</v>
      </c>
      <c r="AC194" s="120"/>
      <c r="AD194" s="119"/>
    </row>
    <row r="195" spans="2:30" ht="19.7" customHeight="1">
      <c r="B195" s="115" t="s">
        <v>501</v>
      </c>
      <c r="C195" s="116" t="s">
        <v>624</v>
      </c>
      <c r="D195" s="455">
        <v>1</v>
      </c>
      <c r="E195" s="453"/>
      <c r="F195" s="453"/>
      <c r="G195" s="112" t="s">
        <v>604</v>
      </c>
      <c r="H195" s="112" t="s">
        <v>650</v>
      </c>
      <c r="I195" s="453">
        <f>노임!D34</f>
        <v>283297</v>
      </c>
      <c r="J195" s="453"/>
      <c r="K195" s="453"/>
      <c r="L195" s="453"/>
      <c r="M195" s="112" t="s">
        <v>650</v>
      </c>
      <c r="N195" s="453" t="s">
        <v>170</v>
      </c>
      <c r="O195" s="453"/>
      <c r="P195" s="453"/>
      <c r="Q195" s="453"/>
      <c r="R195" s="453"/>
      <c r="S195" s="453"/>
      <c r="T195" s="453"/>
      <c r="U195" s="453"/>
      <c r="V195" s="453"/>
      <c r="W195" s="112"/>
      <c r="X195" s="112"/>
      <c r="Y195" s="112"/>
      <c r="Z195" s="117"/>
      <c r="AA195" s="118">
        <f>TRUNC(D195*I195*1/8*16/12*25/20,0)</f>
        <v>59020</v>
      </c>
      <c r="AB195" s="120"/>
      <c r="AC195" s="120"/>
      <c r="AD195" s="119"/>
    </row>
    <row r="196" spans="2:30" s="1" customFormat="1" ht="19.7" customHeight="1">
      <c r="B196" s="258" t="s">
        <v>624</v>
      </c>
      <c r="C196" s="259" t="s">
        <v>624</v>
      </c>
      <c r="D196" s="253"/>
      <c r="E196" s="253"/>
      <c r="F196" s="253"/>
      <c r="G196" s="253"/>
      <c r="H196" s="253"/>
      <c r="I196" s="253"/>
      <c r="J196" s="253"/>
      <c r="K196" s="253"/>
      <c r="L196" s="253"/>
      <c r="M196" s="253"/>
      <c r="N196" s="253"/>
      <c r="O196" s="253"/>
      <c r="P196" s="253"/>
      <c r="Q196" s="253"/>
      <c r="R196" s="253"/>
      <c r="S196" s="253"/>
      <c r="T196" s="253"/>
      <c r="U196" s="253"/>
      <c r="V196" s="253"/>
      <c r="W196" s="253"/>
      <c r="X196" s="253"/>
      <c r="Y196" s="253"/>
      <c r="Z196" s="260"/>
      <c r="AA196" s="261"/>
      <c r="AB196" s="261"/>
      <c r="AC196" s="261"/>
      <c r="AD196" s="262" t="s">
        <v>624</v>
      </c>
    </row>
    <row r="197" spans="2:30" s="1" customFormat="1" ht="19.7" customHeight="1">
      <c r="B197" s="273" t="s">
        <v>224</v>
      </c>
      <c r="C197" s="274" t="s">
        <v>376</v>
      </c>
      <c r="D197" s="253"/>
      <c r="E197" s="253"/>
      <c r="F197" s="253"/>
      <c r="G197" s="253"/>
      <c r="H197" s="253"/>
      <c r="I197" s="253"/>
      <c r="J197" s="253"/>
      <c r="K197" s="253"/>
      <c r="L197" s="253"/>
      <c r="M197" s="253"/>
      <c r="N197" s="253"/>
      <c r="O197" s="253"/>
      <c r="P197" s="253"/>
      <c r="Q197" s="253"/>
      <c r="R197" s="253"/>
      <c r="S197" s="253"/>
      <c r="T197" s="253"/>
      <c r="U197" s="253"/>
      <c r="V197" s="253"/>
      <c r="W197" s="253"/>
      <c r="X197" s="253"/>
      <c r="Y197" s="253"/>
      <c r="Z197" s="275" t="str">
        <f>TEXT(AA197+AB197+AC197,"#,##0")</f>
        <v>119,169</v>
      </c>
      <c r="AA197" s="276">
        <f>TRUNC(AA198+AA199+AA200+AA201)</f>
        <v>59020</v>
      </c>
      <c r="AB197" s="276">
        <f>TRUNC(AB198+AB199+AB200+AB201)</f>
        <v>36818</v>
      </c>
      <c r="AC197" s="276">
        <f>TRUNC(AC198+AC199+AC200+AC201)</f>
        <v>23331</v>
      </c>
      <c r="AD197" s="277"/>
    </row>
    <row r="198" spans="2:30" s="1" customFormat="1" ht="19.7" customHeight="1">
      <c r="B198" s="258" t="s">
        <v>475</v>
      </c>
      <c r="C198" s="259" t="s">
        <v>624</v>
      </c>
      <c r="D198" s="452">
        <v>90571000</v>
      </c>
      <c r="E198" s="452"/>
      <c r="F198" s="452"/>
      <c r="G198" s="452"/>
      <c r="H198" s="452"/>
      <c r="I198" s="452" t="s">
        <v>676</v>
      </c>
      <c r="J198" s="452"/>
      <c r="K198" s="452">
        <v>2576</v>
      </c>
      <c r="L198" s="452"/>
      <c r="M198" s="452"/>
      <c r="N198" s="253" t="s">
        <v>650</v>
      </c>
      <c r="O198" s="452" t="s">
        <v>465</v>
      </c>
      <c r="P198" s="452"/>
      <c r="Q198" s="452"/>
      <c r="R198" s="253"/>
      <c r="S198" s="253"/>
      <c r="T198" s="253"/>
      <c r="U198" s="253"/>
      <c r="V198" s="253"/>
      <c r="W198" s="253"/>
      <c r="X198" s="253"/>
      <c r="Y198" s="253"/>
      <c r="Z198" s="260"/>
      <c r="AA198" s="261"/>
      <c r="AB198" s="261"/>
      <c r="AC198" s="263">
        <f>TRUNC(D198*K198*0.0000001,1)</f>
        <v>23331</v>
      </c>
      <c r="AD198" s="302" t="s">
        <v>267</v>
      </c>
    </row>
    <row r="199" spans="2:30" s="1" customFormat="1" ht="19.7" customHeight="1">
      <c r="B199" s="258" t="s">
        <v>557</v>
      </c>
      <c r="C199" s="259" t="s">
        <v>540</v>
      </c>
      <c r="D199" s="458">
        <v>17.2</v>
      </c>
      <c r="E199" s="452"/>
      <c r="F199" s="452"/>
      <c r="G199" s="452"/>
      <c r="H199" s="253" t="s">
        <v>647</v>
      </c>
      <c r="I199" s="253" t="s">
        <v>650</v>
      </c>
      <c r="J199" s="452">
        <f>자재조서!D5</f>
        <v>1540</v>
      </c>
      <c r="K199" s="452"/>
      <c r="L199" s="452"/>
      <c r="M199" s="452"/>
      <c r="N199" s="253"/>
      <c r="O199" s="253"/>
      <c r="P199" s="253"/>
      <c r="Q199" s="253"/>
      <c r="R199" s="253"/>
      <c r="S199" s="253"/>
      <c r="T199" s="253"/>
      <c r="U199" s="253"/>
      <c r="V199" s="253"/>
      <c r="W199" s="253"/>
      <c r="X199" s="253"/>
      <c r="Y199" s="253"/>
      <c r="Z199" s="260"/>
      <c r="AA199" s="261"/>
      <c r="AB199" s="263">
        <f>TRUNC(D199*J199,1)</f>
        <v>26488</v>
      </c>
      <c r="AC199" s="263"/>
      <c r="AD199" s="262" t="s">
        <v>624</v>
      </c>
    </row>
    <row r="200" spans="2:30" s="1" customFormat="1" ht="19.7" customHeight="1">
      <c r="B200" s="258" t="s">
        <v>471</v>
      </c>
      <c r="C200" s="259" t="s">
        <v>466</v>
      </c>
      <c r="D200" s="458">
        <v>39</v>
      </c>
      <c r="E200" s="452"/>
      <c r="F200" s="452"/>
      <c r="G200" s="452"/>
      <c r="H200" s="253" t="s">
        <v>527</v>
      </c>
      <c r="I200" s="253" t="s">
        <v>650</v>
      </c>
      <c r="J200" s="452">
        <f>AB199</f>
        <v>26488</v>
      </c>
      <c r="K200" s="452"/>
      <c r="L200" s="452"/>
      <c r="M200" s="452"/>
      <c r="N200" s="253"/>
      <c r="O200" s="253"/>
      <c r="P200" s="253"/>
      <c r="Q200" s="253"/>
      <c r="R200" s="253"/>
      <c r="S200" s="253"/>
      <c r="T200" s="253"/>
      <c r="U200" s="253"/>
      <c r="V200" s="253"/>
      <c r="W200" s="253"/>
      <c r="X200" s="253"/>
      <c r="Y200" s="253"/>
      <c r="Z200" s="260"/>
      <c r="AA200" s="261"/>
      <c r="AB200" s="263">
        <f>TRUNC(D200/100*J200,1)</f>
        <v>10330.299999999999</v>
      </c>
      <c r="AC200" s="263"/>
      <c r="AD200" s="262" t="s">
        <v>624</v>
      </c>
    </row>
    <row r="201" spans="2:30" s="1" customFormat="1" ht="19.7" customHeight="1">
      <c r="B201" s="258" t="s">
        <v>501</v>
      </c>
      <c r="C201" s="259" t="s">
        <v>624</v>
      </c>
      <c r="D201" s="459">
        <v>1</v>
      </c>
      <c r="E201" s="452"/>
      <c r="F201" s="452"/>
      <c r="G201" s="253" t="s">
        <v>604</v>
      </c>
      <c r="H201" s="253" t="s">
        <v>650</v>
      </c>
      <c r="I201" s="452">
        <f>노임!D34</f>
        <v>283297</v>
      </c>
      <c r="J201" s="452"/>
      <c r="K201" s="452"/>
      <c r="L201" s="452"/>
      <c r="M201" s="253" t="s">
        <v>650</v>
      </c>
      <c r="N201" s="452" t="s">
        <v>170</v>
      </c>
      <c r="O201" s="452"/>
      <c r="P201" s="452"/>
      <c r="Q201" s="452"/>
      <c r="R201" s="452"/>
      <c r="S201" s="452"/>
      <c r="T201" s="452"/>
      <c r="U201" s="452"/>
      <c r="V201" s="452"/>
      <c r="W201" s="253"/>
      <c r="X201" s="253"/>
      <c r="Y201" s="253"/>
      <c r="Z201" s="260"/>
      <c r="AA201" s="118">
        <f>TRUNC(D201*I201*1/8*16/12*25/20,0)</f>
        <v>59020</v>
      </c>
      <c r="AB201" s="263"/>
      <c r="AC201" s="263"/>
      <c r="AD201" s="262" t="s">
        <v>624</v>
      </c>
    </row>
    <row r="202" spans="2:30" ht="19.7" customHeight="1">
      <c r="B202" s="115" t="s">
        <v>624</v>
      </c>
      <c r="C202" s="116" t="s">
        <v>624</v>
      </c>
      <c r="D202" s="112"/>
      <c r="E202" s="112"/>
      <c r="F202" s="112"/>
      <c r="G202" s="112"/>
      <c r="H202" s="112"/>
      <c r="I202" s="112"/>
      <c r="J202" s="112"/>
      <c r="K202" s="112"/>
      <c r="L202" s="112"/>
      <c r="M202" s="112"/>
      <c r="N202" s="112"/>
      <c r="O202" s="112"/>
      <c r="P202" s="112"/>
      <c r="Q202" s="112"/>
      <c r="R202" s="112"/>
      <c r="S202" s="112"/>
      <c r="T202" s="112"/>
      <c r="U202" s="112"/>
      <c r="V202" s="112"/>
      <c r="W202" s="112"/>
      <c r="X202" s="112"/>
      <c r="Y202" s="112"/>
      <c r="Z202" s="117"/>
      <c r="AA202" s="118"/>
      <c r="AB202" s="118"/>
      <c r="AC202" s="118"/>
      <c r="AD202" s="119"/>
    </row>
    <row r="203" spans="2:30" ht="19.7" customHeight="1">
      <c r="B203" s="110" t="s">
        <v>119</v>
      </c>
      <c r="C203" s="111" t="s">
        <v>255</v>
      </c>
      <c r="D203" s="112"/>
      <c r="E203" s="112"/>
      <c r="F203" s="112"/>
      <c r="G203" s="112"/>
      <c r="H203" s="112"/>
      <c r="I203" s="112"/>
      <c r="J203" s="112"/>
      <c r="K203" s="112"/>
      <c r="L203" s="112"/>
      <c r="M203" s="112"/>
      <c r="N203" s="112"/>
      <c r="O203" s="112"/>
      <c r="P203" s="112"/>
      <c r="Q203" s="112"/>
      <c r="R203" s="112"/>
      <c r="S203" s="112"/>
      <c r="T203" s="112"/>
      <c r="U203" s="112"/>
      <c r="V203" s="112"/>
      <c r="W203" s="112"/>
      <c r="X203" s="112"/>
      <c r="Y203" s="112"/>
      <c r="Z203" s="113" t="str">
        <f>TEXT(AA203+AB203+AC203,"#,##0")</f>
        <v>144,134</v>
      </c>
      <c r="AA203" s="114">
        <f>TRUNC(AA204+AA205+AA206+AA207+AA208)</f>
        <v>59020</v>
      </c>
      <c r="AB203" s="114">
        <f>TRUNC(AB204+AB205+AB206+AB207+AB208)</f>
        <v>36636</v>
      </c>
      <c r="AC203" s="114">
        <f>TRUNC(AC204+AC205+AC206+AC207+AC208)</f>
        <v>48478</v>
      </c>
      <c r="AD203" s="254"/>
    </row>
    <row r="204" spans="2:30" ht="19.7" customHeight="1">
      <c r="B204" s="115" t="s">
        <v>276</v>
      </c>
      <c r="C204" s="116" t="s">
        <v>624</v>
      </c>
      <c r="D204" s="452">
        <v>142069000</v>
      </c>
      <c r="E204" s="452"/>
      <c r="F204" s="452"/>
      <c r="G204" s="452"/>
      <c r="H204" s="452"/>
      <c r="I204" s="453" t="s">
        <v>676</v>
      </c>
      <c r="J204" s="453"/>
      <c r="K204" s="453">
        <v>2085</v>
      </c>
      <c r="L204" s="453"/>
      <c r="M204" s="453"/>
      <c r="N204" s="112" t="s">
        <v>650</v>
      </c>
      <c r="O204" s="453" t="s">
        <v>465</v>
      </c>
      <c r="P204" s="453"/>
      <c r="Q204" s="453"/>
      <c r="R204" s="112"/>
      <c r="S204" s="112"/>
      <c r="T204" s="112"/>
      <c r="U204" s="112"/>
      <c r="V204" s="112"/>
      <c r="W204" s="112"/>
      <c r="X204" s="112"/>
      <c r="Y204" s="112"/>
      <c r="Z204" s="117"/>
      <c r="AA204" s="118"/>
      <c r="AB204" s="118"/>
      <c r="AC204" s="120">
        <f>TRUNC(D204*K204*0.0000001,1)</f>
        <v>29621.3</v>
      </c>
      <c r="AD204" s="302" t="s">
        <v>267</v>
      </c>
    </row>
    <row r="205" spans="2:30" ht="19.7" customHeight="1">
      <c r="B205" s="115" t="s">
        <v>277</v>
      </c>
      <c r="C205" s="116" t="s">
        <v>624</v>
      </c>
      <c r="D205" s="452">
        <v>28567000</v>
      </c>
      <c r="E205" s="452"/>
      <c r="F205" s="452"/>
      <c r="G205" s="452"/>
      <c r="H205" s="452"/>
      <c r="I205" s="453" t="s">
        <v>676</v>
      </c>
      <c r="J205" s="453"/>
      <c r="K205" s="453">
        <v>6601</v>
      </c>
      <c r="L205" s="453"/>
      <c r="M205" s="453"/>
      <c r="N205" s="112" t="s">
        <v>650</v>
      </c>
      <c r="O205" s="453" t="s">
        <v>465</v>
      </c>
      <c r="P205" s="453"/>
      <c r="Q205" s="453"/>
      <c r="R205" s="112"/>
      <c r="S205" s="112"/>
      <c r="T205" s="112"/>
      <c r="U205" s="112"/>
      <c r="V205" s="112"/>
      <c r="W205" s="112"/>
      <c r="X205" s="112"/>
      <c r="Y205" s="112"/>
      <c r="Z205" s="117"/>
      <c r="AA205" s="118"/>
      <c r="AB205" s="118"/>
      <c r="AC205" s="120">
        <f>TRUNC(D205*K205*0.0000001,1)</f>
        <v>18857</v>
      </c>
      <c r="AD205" s="302" t="s">
        <v>267</v>
      </c>
    </row>
    <row r="206" spans="2:30" ht="19.7" customHeight="1">
      <c r="B206" s="115" t="s">
        <v>557</v>
      </c>
      <c r="C206" s="116" t="s">
        <v>540</v>
      </c>
      <c r="D206" s="454">
        <v>19.5</v>
      </c>
      <c r="E206" s="453"/>
      <c r="F206" s="453"/>
      <c r="G206" s="453"/>
      <c r="H206" s="112" t="s">
        <v>647</v>
      </c>
      <c r="I206" s="112" t="s">
        <v>650</v>
      </c>
      <c r="J206" s="453">
        <f>자재조서!D5</f>
        <v>1540</v>
      </c>
      <c r="K206" s="453"/>
      <c r="L206" s="453"/>
      <c r="M206" s="453"/>
      <c r="N206" s="112"/>
      <c r="O206" s="112"/>
      <c r="P206" s="112"/>
      <c r="Q206" s="112"/>
      <c r="R206" s="112"/>
      <c r="S206" s="112"/>
      <c r="T206" s="112"/>
      <c r="U206" s="112"/>
      <c r="V206" s="112"/>
      <c r="W206" s="112"/>
      <c r="X206" s="112"/>
      <c r="Y206" s="112"/>
      <c r="Z206" s="117"/>
      <c r="AA206" s="118"/>
      <c r="AB206" s="120">
        <f>TRUNC(D206*J206,1)</f>
        <v>30030</v>
      </c>
      <c r="AC206" s="120"/>
      <c r="AD206" s="119"/>
    </row>
    <row r="207" spans="2:30" ht="19.7" customHeight="1">
      <c r="B207" s="115" t="s">
        <v>471</v>
      </c>
      <c r="C207" s="116" t="s">
        <v>466</v>
      </c>
      <c r="D207" s="454">
        <v>22</v>
      </c>
      <c r="E207" s="453"/>
      <c r="F207" s="453"/>
      <c r="G207" s="453"/>
      <c r="H207" s="112" t="s">
        <v>527</v>
      </c>
      <c r="I207" s="112" t="s">
        <v>650</v>
      </c>
      <c r="J207" s="453">
        <f>AB206</f>
        <v>30030</v>
      </c>
      <c r="K207" s="453"/>
      <c r="L207" s="453"/>
      <c r="M207" s="453"/>
      <c r="N207" s="112"/>
      <c r="O207" s="112"/>
      <c r="P207" s="112"/>
      <c r="Q207" s="112"/>
      <c r="R207" s="112"/>
      <c r="S207" s="112"/>
      <c r="T207" s="112"/>
      <c r="U207" s="112"/>
      <c r="V207" s="112"/>
      <c r="W207" s="112"/>
      <c r="X207" s="112"/>
      <c r="Y207" s="112"/>
      <c r="Z207" s="117"/>
      <c r="AA207" s="118"/>
      <c r="AB207" s="120">
        <f>TRUNC(D207/100*J207,1)</f>
        <v>6606.6</v>
      </c>
      <c r="AC207" s="120"/>
      <c r="AD207" s="119"/>
    </row>
    <row r="208" spans="2:30" ht="19.7" customHeight="1">
      <c r="B208" s="115" t="s">
        <v>501</v>
      </c>
      <c r="C208" s="116" t="s">
        <v>624</v>
      </c>
      <c r="D208" s="455">
        <v>1</v>
      </c>
      <c r="E208" s="453"/>
      <c r="F208" s="453"/>
      <c r="G208" s="112" t="s">
        <v>604</v>
      </c>
      <c r="H208" s="112" t="s">
        <v>650</v>
      </c>
      <c r="I208" s="453">
        <f>노임!D34</f>
        <v>283297</v>
      </c>
      <c r="J208" s="453"/>
      <c r="K208" s="453"/>
      <c r="L208" s="453"/>
      <c r="M208" s="112" t="s">
        <v>650</v>
      </c>
      <c r="N208" s="453" t="s">
        <v>170</v>
      </c>
      <c r="O208" s="453"/>
      <c r="P208" s="453"/>
      <c r="Q208" s="453"/>
      <c r="R208" s="453"/>
      <c r="S208" s="453"/>
      <c r="T208" s="453"/>
      <c r="U208" s="453"/>
      <c r="V208" s="453"/>
      <c r="W208" s="112"/>
      <c r="X208" s="112"/>
      <c r="Y208" s="112"/>
      <c r="Z208" s="117"/>
      <c r="AA208" s="118">
        <f>TRUNC(D208*I208*1/8*16/12*25/20,0)</f>
        <v>59020</v>
      </c>
      <c r="AB208" s="120"/>
      <c r="AC208" s="120"/>
      <c r="AD208" s="119"/>
    </row>
    <row r="209" spans="2:30" ht="15" customHeight="1">
      <c r="B209" s="137" t="s">
        <v>624</v>
      </c>
      <c r="C209" s="138" t="s">
        <v>624</v>
      </c>
      <c r="D209" s="139"/>
      <c r="E209" s="139"/>
      <c r="F209" s="139"/>
      <c r="G209" s="139"/>
      <c r="H209" s="139"/>
      <c r="I209" s="139"/>
      <c r="J209" s="139"/>
      <c r="K209" s="139"/>
      <c r="L209" s="139"/>
      <c r="M209" s="139"/>
      <c r="N209" s="139"/>
      <c r="O209" s="139"/>
      <c r="P209" s="139"/>
      <c r="Q209" s="139"/>
      <c r="R209" s="139"/>
      <c r="S209" s="139"/>
      <c r="T209" s="139"/>
      <c r="U209" s="139"/>
      <c r="V209" s="139"/>
      <c r="W209" s="139"/>
      <c r="X209" s="139"/>
      <c r="Y209" s="139"/>
      <c r="Z209" s="140"/>
      <c r="AA209" s="141"/>
      <c r="AB209" s="141"/>
      <c r="AC209" s="141"/>
      <c r="AD209" s="142" t="s">
        <v>624</v>
      </c>
    </row>
  </sheetData>
  <mergeCells count="386">
    <mergeCell ref="D207:G207"/>
    <mergeCell ref="J207:M207"/>
    <mergeCell ref="D208:F208"/>
    <mergeCell ref="I208:L208"/>
    <mergeCell ref="N208:V208"/>
    <mergeCell ref="D204:H204"/>
    <mergeCell ref="I204:J204"/>
    <mergeCell ref="K204:M204"/>
    <mergeCell ref="O204:Q204"/>
    <mergeCell ref="D205:H205"/>
    <mergeCell ref="I205:J205"/>
    <mergeCell ref="K205:M205"/>
    <mergeCell ref="O205:Q205"/>
    <mergeCell ref="D206:G206"/>
    <mergeCell ref="J206:M206"/>
    <mergeCell ref="D198:H198"/>
    <mergeCell ref="I198:J198"/>
    <mergeCell ref="K198:M198"/>
    <mergeCell ref="O198:Q198"/>
    <mergeCell ref="D199:G199"/>
    <mergeCell ref="J199:M199"/>
    <mergeCell ref="D200:G200"/>
    <mergeCell ref="J200:M200"/>
    <mergeCell ref="D201:F201"/>
    <mergeCell ref="I201:L201"/>
    <mergeCell ref="N201:V201"/>
    <mergeCell ref="D192:H192"/>
    <mergeCell ref="I192:J192"/>
    <mergeCell ref="K192:M192"/>
    <mergeCell ref="O192:Q192"/>
    <mergeCell ref="D193:G193"/>
    <mergeCell ref="J193:M193"/>
    <mergeCell ref="D194:G194"/>
    <mergeCell ref="J194:M194"/>
    <mergeCell ref="D195:F195"/>
    <mergeCell ref="I195:L195"/>
    <mergeCell ref="N195:V195"/>
    <mergeCell ref="D187:G187"/>
    <mergeCell ref="J187:M187"/>
    <mergeCell ref="D188:F188"/>
    <mergeCell ref="I188:L188"/>
    <mergeCell ref="N188:V188"/>
    <mergeCell ref="D191:H191"/>
    <mergeCell ref="I191:J191"/>
    <mergeCell ref="K191:M191"/>
    <mergeCell ref="O191:Q191"/>
    <mergeCell ref="D182:F182"/>
    <mergeCell ref="I182:L182"/>
    <mergeCell ref="N182:V182"/>
    <mergeCell ref="D185:H185"/>
    <mergeCell ref="I185:J185"/>
    <mergeCell ref="K185:M185"/>
    <mergeCell ref="O185:Q185"/>
    <mergeCell ref="D186:G186"/>
    <mergeCell ref="J186:M186"/>
    <mergeCell ref="D176:G176"/>
    <mergeCell ref="J176:M176"/>
    <mergeCell ref="D177:G177"/>
    <mergeCell ref="J177:M177"/>
    <mergeCell ref="D178:F178"/>
    <mergeCell ref="I178:L178"/>
    <mergeCell ref="N178:V178"/>
    <mergeCell ref="D181:H181"/>
    <mergeCell ref="I181:J181"/>
    <mergeCell ref="K181:M181"/>
    <mergeCell ref="O181:Q181"/>
    <mergeCell ref="D170:G170"/>
    <mergeCell ref="J170:M170"/>
    <mergeCell ref="D171:G171"/>
    <mergeCell ref="J171:M171"/>
    <mergeCell ref="D172:F172"/>
    <mergeCell ref="I172:L172"/>
    <mergeCell ref="N172:V172"/>
    <mergeCell ref="D175:H175"/>
    <mergeCell ref="I175:J175"/>
    <mergeCell ref="K175:M175"/>
    <mergeCell ref="O175:Q175"/>
    <mergeCell ref="D164:G164"/>
    <mergeCell ref="J164:M164"/>
    <mergeCell ref="D165:G165"/>
    <mergeCell ref="J165:M165"/>
    <mergeCell ref="D166:F166"/>
    <mergeCell ref="I166:L166"/>
    <mergeCell ref="N166:V166"/>
    <mergeCell ref="D169:H169"/>
    <mergeCell ref="I169:J169"/>
    <mergeCell ref="K169:M169"/>
    <mergeCell ref="O169:Q169"/>
    <mergeCell ref="D158:H158"/>
    <mergeCell ref="I158:J158"/>
    <mergeCell ref="K158:M158"/>
    <mergeCell ref="O158:Q158"/>
    <mergeCell ref="D159:G159"/>
    <mergeCell ref="J159:M159"/>
    <mergeCell ref="D160:G160"/>
    <mergeCell ref="J160:M160"/>
    <mergeCell ref="D163:H163"/>
    <mergeCell ref="I163:J163"/>
    <mergeCell ref="K163:M163"/>
    <mergeCell ref="O163:Q163"/>
    <mergeCell ref="D152:H152"/>
    <mergeCell ref="I152:J152"/>
    <mergeCell ref="K152:M152"/>
    <mergeCell ref="O152:Q152"/>
    <mergeCell ref="D153:G153"/>
    <mergeCell ref="J153:M153"/>
    <mergeCell ref="D154:G154"/>
    <mergeCell ref="J154:M154"/>
    <mergeCell ref="D155:F155"/>
    <mergeCell ref="I155:L155"/>
    <mergeCell ref="N155:V155"/>
    <mergeCell ref="D146:H146"/>
    <mergeCell ref="I146:J146"/>
    <mergeCell ref="K146:M146"/>
    <mergeCell ref="O146:Q146"/>
    <mergeCell ref="D147:G147"/>
    <mergeCell ref="J147:M147"/>
    <mergeCell ref="D148:G148"/>
    <mergeCell ref="J148:M148"/>
    <mergeCell ref="D149:F149"/>
    <mergeCell ref="I149:L149"/>
    <mergeCell ref="N149:V149"/>
    <mergeCell ref="D140:H140"/>
    <mergeCell ref="I140:J140"/>
    <mergeCell ref="K140:M140"/>
    <mergeCell ref="O140:Q140"/>
    <mergeCell ref="D141:G141"/>
    <mergeCell ref="J141:M141"/>
    <mergeCell ref="D142:G142"/>
    <mergeCell ref="J142:M142"/>
    <mergeCell ref="D143:F143"/>
    <mergeCell ref="I143:L143"/>
    <mergeCell ref="N143:V143"/>
    <mergeCell ref="D134:H134"/>
    <mergeCell ref="I134:J134"/>
    <mergeCell ref="K134:M134"/>
    <mergeCell ref="O134:Q134"/>
    <mergeCell ref="D135:G135"/>
    <mergeCell ref="J135:M135"/>
    <mergeCell ref="D136:G136"/>
    <mergeCell ref="J136:M136"/>
    <mergeCell ref="D137:F137"/>
    <mergeCell ref="I137:L137"/>
    <mergeCell ref="N137:V137"/>
    <mergeCell ref="D128:H128"/>
    <mergeCell ref="I128:J128"/>
    <mergeCell ref="K128:M128"/>
    <mergeCell ref="O128:Q128"/>
    <mergeCell ref="D129:G129"/>
    <mergeCell ref="J129:M129"/>
    <mergeCell ref="D130:G130"/>
    <mergeCell ref="J130:M130"/>
    <mergeCell ref="D131:F131"/>
    <mergeCell ref="I131:L131"/>
    <mergeCell ref="N131:V131"/>
    <mergeCell ref="D122:H122"/>
    <mergeCell ref="I122:J122"/>
    <mergeCell ref="K122:M122"/>
    <mergeCell ref="O122:Q122"/>
    <mergeCell ref="D123:G123"/>
    <mergeCell ref="J123:M123"/>
    <mergeCell ref="D124:G124"/>
    <mergeCell ref="J124:M124"/>
    <mergeCell ref="D125:F125"/>
    <mergeCell ref="I125:L125"/>
    <mergeCell ref="N125:V125"/>
    <mergeCell ref="D114:G114"/>
    <mergeCell ref="J114:M114"/>
    <mergeCell ref="D115:G115"/>
    <mergeCell ref="J115:M115"/>
    <mergeCell ref="D116:F116"/>
    <mergeCell ref="I116:L116"/>
    <mergeCell ref="N116:V116"/>
    <mergeCell ref="D119:H119"/>
    <mergeCell ref="I119:J119"/>
    <mergeCell ref="K119:M119"/>
    <mergeCell ref="O119:Q119"/>
    <mergeCell ref="D108:G108"/>
    <mergeCell ref="J108:M108"/>
    <mergeCell ref="D109:G109"/>
    <mergeCell ref="J109:M109"/>
    <mergeCell ref="D110:F110"/>
    <mergeCell ref="I110:L110"/>
    <mergeCell ref="N110:V110"/>
    <mergeCell ref="D113:H113"/>
    <mergeCell ref="I113:J113"/>
    <mergeCell ref="K113:M113"/>
    <mergeCell ref="O113:Q113"/>
    <mergeCell ref="D102:G102"/>
    <mergeCell ref="J102:M102"/>
    <mergeCell ref="D103:G103"/>
    <mergeCell ref="J103:M103"/>
    <mergeCell ref="D104:F104"/>
    <mergeCell ref="I104:L104"/>
    <mergeCell ref="N104:V104"/>
    <mergeCell ref="D107:H107"/>
    <mergeCell ref="I107:J107"/>
    <mergeCell ref="K107:M107"/>
    <mergeCell ref="O107:Q107"/>
    <mergeCell ref="D96:G96"/>
    <mergeCell ref="J96:M96"/>
    <mergeCell ref="D97:G97"/>
    <mergeCell ref="J97:M97"/>
    <mergeCell ref="D98:F98"/>
    <mergeCell ref="I98:L98"/>
    <mergeCell ref="N98:V98"/>
    <mergeCell ref="D101:H101"/>
    <mergeCell ref="I101:J101"/>
    <mergeCell ref="K101:M101"/>
    <mergeCell ref="O101:Q101"/>
    <mergeCell ref="D90:G90"/>
    <mergeCell ref="J90:M90"/>
    <mergeCell ref="D91:G91"/>
    <mergeCell ref="J91:M91"/>
    <mergeCell ref="D92:F92"/>
    <mergeCell ref="I92:L92"/>
    <mergeCell ref="N92:V92"/>
    <mergeCell ref="D95:H95"/>
    <mergeCell ref="I95:J95"/>
    <mergeCell ref="K95:M95"/>
    <mergeCell ref="O95:Q95"/>
    <mergeCell ref="D84:G84"/>
    <mergeCell ref="J84:M84"/>
    <mergeCell ref="D85:G85"/>
    <mergeCell ref="J85:M85"/>
    <mergeCell ref="D86:F86"/>
    <mergeCell ref="I86:L86"/>
    <mergeCell ref="N86:V86"/>
    <mergeCell ref="D89:H89"/>
    <mergeCell ref="I89:J89"/>
    <mergeCell ref="K89:M89"/>
    <mergeCell ref="O89:Q89"/>
    <mergeCell ref="D78:G78"/>
    <mergeCell ref="J78:M78"/>
    <mergeCell ref="D79:G79"/>
    <mergeCell ref="J79:M79"/>
    <mergeCell ref="D80:F80"/>
    <mergeCell ref="I80:L80"/>
    <mergeCell ref="N80:V80"/>
    <mergeCell ref="D83:H83"/>
    <mergeCell ref="I83:J83"/>
    <mergeCell ref="K83:M83"/>
    <mergeCell ref="O83:Q83"/>
    <mergeCell ref="D73:G73"/>
    <mergeCell ref="J73:M73"/>
    <mergeCell ref="D74:F74"/>
    <mergeCell ref="I74:L74"/>
    <mergeCell ref="N74:V74"/>
    <mergeCell ref="D77:H77"/>
    <mergeCell ref="I77:J77"/>
    <mergeCell ref="K77:M77"/>
    <mergeCell ref="O77:Q77"/>
    <mergeCell ref="D70:H70"/>
    <mergeCell ref="I70:J70"/>
    <mergeCell ref="K70:M70"/>
    <mergeCell ref="O70:Q70"/>
    <mergeCell ref="D71:H71"/>
    <mergeCell ref="I71:J71"/>
    <mergeCell ref="K71:M71"/>
    <mergeCell ref="O71:Q71"/>
    <mergeCell ref="D72:G72"/>
    <mergeCell ref="J72:M72"/>
    <mergeCell ref="D64:H64"/>
    <mergeCell ref="I64:J64"/>
    <mergeCell ref="K64:M64"/>
    <mergeCell ref="O64:Q64"/>
    <mergeCell ref="D65:G65"/>
    <mergeCell ref="J65:M65"/>
    <mergeCell ref="D66:G66"/>
    <mergeCell ref="J66:M66"/>
    <mergeCell ref="D67:F67"/>
    <mergeCell ref="I67:L67"/>
    <mergeCell ref="N67:V67"/>
    <mergeCell ref="D59:G59"/>
    <mergeCell ref="J59:M59"/>
    <mergeCell ref="D60:F60"/>
    <mergeCell ref="I60:L60"/>
    <mergeCell ref="N60:V60"/>
    <mergeCell ref="D63:H63"/>
    <mergeCell ref="I63:J63"/>
    <mergeCell ref="K63:M63"/>
    <mergeCell ref="O63:Q63"/>
    <mergeCell ref="D56:H56"/>
    <mergeCell ref="I56:J56"/>
    <mergeCell ref="K56:M56"/>
    <mergeCell ref="O56:Q56"/>
    <mergeCell ref="D57:H57"/>
    <mergeCell ref="I57:J57"/>
    <mergeCell ref="K57:M57"/>
    <mergeCell ref="O57:Q57"/>
    <mergeCell ref="D58:G58"/>
    <mergeCell ref="J58:M58"/>
    <mergeCell ref="D50:H50"/>
    <mergeCell ref="I50:J50"/>
    <mergeCell ref="K50:M50"/>
    <mergeCell ref="O50:Q50"/>
    <mergeCell ref="D51:G51"/>
    <mergeCell ref="J51:M51"/>
    <mergeCell ref="D52:G52"/>
    <mergeCell ref="J52:M52"/>
    <mergeCell ref="D53:F53"/>
    <mergeCell ref="I53:L53"/>
    <mergeCell ref="N53:V53"/>
    <mergeCell ref="D44:H44"/>
    <mergeCell ref="I44:J44"/>
    <mergeCell ref="K44:M44"/>
    <mergeCell ref="O44:Q44"/>
    <mergeCell ref="D45:G45"/>
    <mergeCell ref="J45:M45"/>
    <mergeCell ref="D46:G46"/>
    <mergeCell ref="J46:M46"/>
    <mergeCell ref="D47:F47"/>
    <mergeCell ref="I47:L47"/>
    <mergeCell ref="N47:V47"/>
    <mergeCell ref="D38:H38"/>
    <mergeCell ref="I38:J38"/>
    <mergeCell ref="K38:M38"/>
    <mergeCell ref="O38:Q38"/>
    <mergeCell ref="D39:G39"/>
    <mergeCell ref="J39:M39"/>
    <mergeCell ref="D40:G40"/>
    <mergeCell ref="J40:M40"/>
    <mergeCell ref="D41:F41"/>
    <mergeCell ref="I41:L41"/>
    <mergeCell ref="N41:V41"/>
    <mergeCell ref="D30:G30"/>
    <mergeCell ref="J30:M30"/>
    <mergeCell ref="D31:G31"/>
    <mergeCell ref="J31:M31"/>
    <mergeCell ref="D32:F32"/>
    <mergeCell ref="I32:L32"/>
    <mergeCell ref="N32:V32"/>
    <mergeCell ref="D35:H35"/>
    <mergeCell ref="I35:J35"/>
    <mergeCell ref="K35:M35"/>
    <mergeCell ref="O35:Q35"/>
    <mergeCell ref="D24:G24"/>
    <mergeCell ref="J24:M24"/>
    <mergeCell ref="D25:G25"/>
    <mergeCell ref="J25:M25"/>
    <mergeCell ref="D26:F26"/>
    <mergeCell ref="I26:L26"/>
    <mergeCell ref="N26:V26"/>
    <mergeCell ref="D29:H29"/>
    <mergeCell ref="I29:J29"/>
    <mergeCell ref="K29:M29"/>
    <mergeCell ref="O29:Q29"/>
    <mergeCell ref="D18:G18"/>
    <mergeCell ref="J18:M18"/>
    <mergeCell ref="D19:G19"/>
    <mergeCell ref="J19:M19"/>
    <mergeCell ref="D20:F20"/>
    <mergeCell ref="I20:L20"/>
    <mergeCell ref="N20:V20"/>
    <mergeCell ref="D23:H23"/>
    <mergeCell ref="I23:J23"/>
    <mergeCell ref="K23:M23"/>
    <mergeCell ref="O23:Q23"/>
    <mergeCell ref="D13:G13"/>
    <mergeCell ref="J13:M13"/>
    <mergeCell ref="D14:F14"/>
    <mergeCell ref="I14:L14"/>
    <mergeCell ref="N14:V14"/>
    <mergeCell ref="D17:H17"/>
    <mergeCell ref="I17:J17"/>
    <mergeCell ref="K17:M17"/>
    <mergeCell ref="O17:Q17"/>
    <mergeCell ref="D8:F8"/>
    <mergeCell ref="I8:L8"/>
    <mergeCell ref="N8:V8"/>
    <mergeCell ref="D11:H11"/>
    <mergeCell ref="I11:J11"/>
    <mergeCell ref="K11:M11"/>
    <mergeCell ref="O11:Q11"/>
    <mergeCell ref="D12:G12"/>
    <mergeCell ref="J12:M12"/>
    <mergeCell ref="B1:AD2"/>
    <mergeCell ref="D3:Y3"/>
    <mergeCell ref="D5:H5"/>
    <mergeCell ref="I5:J5"/>
    <mergeCell ref="K5:M5"/>
    <mergeCell ref="O5:Q5"/>
    <mergeCell ref="D6:G6"/>
    <mergeCell ref="J6:M6"/>
    <mergeCell ref="D7:G7"/>
    <mergeCell ref="J7:M7"/>
  </mergeCells>
  <phoneticPr fontId="36" type="noConversion"/>
  <printOptions horizontalCentered="1"/>
  <pageMargins left="0.31486111879348755" right="0.31486111879348755" top="0.35430556535720825" bottom="0.35430556535720825" header="0.31486111879348755" footer="0.31486111879348755"/>
  <pageSetup paperSize="9" scale="56" fitToHeight="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28"/>
  <sheetViews>
    <sheetView view="pageBreakPreview" zoomScale="130" zoomScaleNormal="100" zoomScaleSheetLayoutView="130" workbookViewId="0">
      <selection activeCell="E10" sqref="E10"/>
    </sheetView>
  </sheetViews>
  <sheetFormatPr defaultColWidth="9.140625" defaultRowHeight="12.75"/>
  <cols>
    <col min="1" max="1" width="2.42578125" style="1" customWidth="1"/>
    <col min="2" max="2" width="3.5703125" style="1" customWidth="1"/>
    <col min="3" max="3" width="11.7109375" style="1" customWidth="1"/>
    <col min="4" max="4" width="24.5703125" style="1" customWidth="1"/>
    <col min="5" max="5" width="31.7109375" style="1" customWidth="1"/>
    <col min="6" max="6" width="5.5703125" style="1" customWidth="1"/>
    <col min="7" max="7" width="3.5703125" style="1" customWidth="1"/>
  </cols>
  <sheetData>
    <row r="1" spans="2:14" ht="24.95" customHeight="1">
      <c r="B1" s="469" t="s">
        <v>76</v>
      </c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11"/>
      <c r="N1" s="11"/>
    </row>
    <row r="2" spans="2:14" ht="9.9499999999999993" customHeight="1"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</row>
    <row r="3" spans="2:14" ht="30" customHeight="1">
      <c r="B3" s="188"/>
      <c r="C3" s="189"/>
      <c r="D3" s="189"/>
      <c r="E3" s="189"/>
      <c r="F3" s="189"/>
      <c r="G3" s="189"/>
      <c r="H3" s="189"/>
      <c r="I3" s="189"/>
      <c r="J3" s="189"/>
      <c r="K3" s="189"/>
      <c r="L3" s="190"/>
    </row>
    <row r="4" spans="2:14" ht="16.5">
      <c r="B4" s="191"/>
      <c r="C4" s="471" t="s">
        <v>84</v>
      </c>
      <c r="D4" s="471"/>
      <c r="E4" s="471"/>
      <c r="G4" s="471"/>
      <c r="H4" s="471"/>
      <c r="I4" s="471"/>
      <c r="L4" s="192"/>
    </row>
    <row r="5" spans="2:14" ht="7.5" customHeight="1">
      <c r="B5" s="191"/>
      <c r="L5" s="192"/>
    </row>
    <row r="6" spans="2:14" ht="19.7" customHeight="1">
      <c r="B6" s="191"/>
      <c r="C6" s="193" t="s">
        <v>309</v>
      </c>
      <c r="D6" s="193" t="s">
        <v>485</v>
      </c>
      <c r="E6" s="193" t="s">
        <v>456</v>
      </c>
      <c r="F6" s="194"/>
      <c r="G6" s="195"/>
      <c r="H6" s="195"/>
      <c r="I6" s="195"/>
      <c r="J6" s="195"/>
      <c r="K6" s="195"/>
      <c r="L6" s="192"/>
    </row>
    <row r="7" spans="2:14" ht="16.899999999999999" customHeight="1">
      <c r="B7" s="191"/>
      <c r="C7" s="196" t="s">
        <v>354</v>
      </c>
      <c r="D7" s="197">
        <v>1478.4</v>
      </c>
      <c r="E7" s="196" t="s">
        <v>701</v>
      </c>
      <c r="F7" s="194"/>
      <c r="G7" s="11"/>
      <c r="H7" s="198"/>
      <c r="I7" s="198"/>
      <c r="J7" s="195"/>
      <c r="K7" s="199"/>
      <c r="L7" s="192"/>
    </row>
    <row r="8" spans="2:14" ht="16.899999999999999" customHeight="1">
      <c r="B8" s="191"/>
      <c r="C8" s="196" t="s">
        <v>357</v>
      </c>
      <c r="D8" s="197"/>
      <c r="E8" s="196"/>
      <c r="F8" s="194"/>
      <c r="G8" s="11"/>
      <c r="H8" s="198"/>
      <c r="I8" s="198"/>
      <c r="J8" s="195"/>
      <c r="K8" s="199"/>
      <c r="L8" s="192"/>
    </row>
    <row r="9" spans="2:14" ht="16.899999999999999" customHeight="1">
      <c r="B9" s="191"/>
      <c r="C9" s="196" t="s">
        <v>306</v>
      </c>
      <c r="D9" s="197"/>
      <c r="E9" s="196"/>
      <c r="F9" s="194"/>
      <c r="G9" s="11"/>
      <c r="H9" s="198"/>
      <c r="I9" s="198"/>
      <c r="J9" s="195"/>
      <c r="K9" s="199"/>
      <c r="L9" s="192"/>
    </row>
    <row r="10" spans="2:14" ht="16.899999999999999" customHeight="1">
      <c r="B10" s="191"/>
      <c r="C10" s="196" t="s">
        <v>328</v>
      </c>
      <c r="D10" s="200"/>
      <c r="E10" s="196" t="s">
        <v>624</v>
      </c>
      <c r="F10" s="194"/>
      <c r="G10" s="11"/>
      <c r="H10" s="198"/>
      <c r="I10" s="198"/>
      <c r="J10" s="195"/>
      <c r="K10" s="199"/>
      <c r="L10" s="192"/>
    </row>
    <row r="11" spans="2:14" ht="16.899999999999999" customHeight="1">
      <c r="B11" s="191"/>
      <c r="C11" s="196" t="s">
        <v>313</v>
      </c>
      <c r="D11" s="197"/>
      <c r="E11" s="196"/>
      <c r="F11" s="194"/>
      <c r="G11" s="11"/>
      <c r="H11" s="198"/>
      <c r="I11" s="198"/>
      <c r="J11" s="195"/>
      <c r="K11" s="199"/>
      <c r="L11" s="192"/>
    </row>
    <row r="12" spans="2:14" ht="16.899999999999999" customHeight="1">
      <c r="B12" s="191"/>
      <c r="C12" s="196" t="s">
        <v>624</v>
      </c>
      <c r="D12" s="200"/>
      <c r="E12" s="196" t="s">
        <v>624</v>
      </c>
      <c r="F12" s="194"/>
      <c r="G12" s="11"/>
      <c r="H12" s="198"/>
      <c r="I12" s="198"/>
      <c r="J12" s="195"/>
      <c r="K12" s="199"/>
      <c r="L12" s="192"/>
    </row>
    <row r="13" spans="2:14" ht="16.899999999999999" customHeight="1">
      <c r="B13" s="191"/>
      <c r="C13" s="200"/>
      <c r="D13" s="200"/>
      <c r="E13" s="200"/>
      <c r="F13" s="194"/>
      <c r="L13" s="192"/>
    </row>
    <row r="14" spans="2:14" ht="30" customHeight="1">
      <c r="B14" s="191"/>
      <c r="C14" s="201"/>
      <c r="D14" s="201"/>
      <c r="E14" s="201"/>
      <c r="L14" s="192"/>
    </row>
    <row r="15" spans="2:14" ht="16.5">
      <c r="B15" s="191"/>
      <c r="C15" s="471" t="s">
        <v>337</v>
      </c>
      <c r="D15" s="471"/>
      <c r="E15" s="471"/>
      <c r="G15" s="471" t="s">
        <v>74</v>
      </c>
      <c r="H15" s="471"/>
      <c r="I15" s="471"/>
      <c r="L15" s="192"/>
    </row>
    <row r="16" spans="2:14" ht="7.5" customHeight="1">
      <c r="B16" s="191"/>
      <c r="L16" s="192"/>
    </row>
    <row r="17" spans="2:12" ht="19.7" customHeight="1">
      <c r="B17" s="191"/>
      <c r="C17" s="193" t="s">
        <v>550</v>
      </c>
      <c r="D17" s="193" t="s">
        <v>337</v>
      </c>
      <c r="E17" s="193" t="s">
        <v>533</v>
      </c>
      <c r="F17" s="194"/>
      <c r="G17" s="193"/>
      <c r="H17" s="202"/>
      <c r="I17" s="202"/>
      <c r="J17" s="202"/>
      <c r="K17" s="203"/>
      <c r="L17" s="192"/>
    </row>
    <row r="18" spans="2:12" ht="16.899999999999999" customHeight="1">
      <c r="B18" s="191"/>
      <c r="C18" s="204" t="s">
        <v>597</v>
      </c>
      <c r="D18" s="196" t="s">
        <v>170</v>
      </c>
      <c r="E18" s="197">
        <f>1/8*16/12*25/20</f>
        <v>0.20833333333333331</v>
      </c>
      <c r="F18" s="194"/>
      <c r="G18" s="205"/>
      <c r="H18" s="195"/>
      <c r="I18" s="195"/>
      <c r="J18" s="195"/>
      <c r="K18" s="206"/>
      <c r="L18" s="192"/>
    </row>
    <row r="19" spans="2:12" ht="16.899999999999999" customHeight="1">
      <c r="B19" s="191"/>
      <c r="C19" s="204" t="s">
        <v>634</v>
      </c>
      <c r="D19" s="196" t="s">
        <v>700</v>
      </c>
      <c r="E19" s="197">
        <f>1/8*16/12*25/20*24/15</f>
        <v>0.33333333333333331</v>
      </c>
      <c r="F19" s="194"/>
      <c r="G19" s="472" t="s">
        <v>180</v>
      </c>
      <c r="H19" s="473"/>
      <c r="I19" s="473"/>
      <c r="J19" s="473"/>
      <c r="K19" s="474"/>
      <c r="L19" s="192"/>
    </row>
    <row r="20" spans="2:12" ht="16.899999999999999" customHeight="1">
      <c r="B20" s="191"/>
      <c r="C20" s="204" t="s">
        <v>652</v>
      </c>
      <c r="D20" s="196" t="s">
        <v>693</v>
      </c>
      <c r="E20" s="197">
        <f>1/8*16/12*25/20*12/10</f>
        <v>0.25</v>
      </c>
      <c r="F20" s="194"/>
      <c r="G20" s="205"/>
      <c r="H20" s="195"/>
      <c r="I20" s="195"/>
      <c r="J20" s="195"/>
      <c r="K20" s="206"/>
      <c r="L20" s="192"/>
    </row>
    <row r="21" spans="2:12" ht="16.899999999999999" customHeight="1">
      <c r="B21" s="191"/>
      <c r="C21" s="204" t="s">
        <v>590</v>
      </c>
      <c r="D21" s="196" t="s">
        <v>699</v>
      </c>
      <c r="E21" s="197">
        <f>1/8*16/12*25/20*14/12</f>
        <v>0.24305555555555555</v>
      </c>
      <c r="F21" s="194"/>
      <c r="G21" s="472" t="s">
        <v>149</v>
      </c>
      <c r="H21" s="473"/>
      <c r="I21" s="473"/>
      <c r="J21" s="473"/>
      <c r="K21" s="474"/>
      <c r="L21" s="192"/>
    </row>
    <row r="22" spans="2:12" ht="16.899999999999999" customHeight="1">
      <c r="B22" s="191"/>
      <c r="C22" s="204" t="s">
        <v>615</v>
      </c>
      <c r="D22" s="196" t="s">
        <v>692</v>
      </c>
      <c r="E22" s="207">
        <f>1/8*16/12*25/20*24/5</f>
        <v>1</v>
      </c>
      <c r="F22" s="194"/>
      <c r="G22" s="205"/>
      <c r="H22" s="195"/>
      <c r="I22" s="195"/>
      <c r="J22" s="195"/>
      <c r="K22" s="206"/>
      <c r="L22" s="192"/>
    </row>
    <row r="23" spans="2:12" ht="16.899999999999999" customHeight="1">
      <c r="B23" s="191"/>
      <c r="C23" s="200"/>
      <c r="D23" s="200"/>
      <c r="E23" s="200"/>
      <c r="F23" s="194"/>
      <c r="G23" s="472" t="s">
        <v>153</v>
      </c>
      <c r="H23" s="473"/>
      <c r="I23" s="473"/>
      <c r="J23" s="473"/>
      <c r="K23" s="474"/>
      <c r="L23" s="192"/>
    </row>
    <row r="24" spans="2:12" ht="16.899999999999999" customHeight="1">
      <c r="B24" s="191"/>
      <c r="C24" s="200"/>
      <c r="D24" s="200"/>
      <c r="E24" s="200"/>
      <c r="F24" s="194"/>
      <c r="G24" s="205"/>
      <c r="H24" s="195"/>
      <c r="I24" s="195"/>
      <c r="J24" s="195"/>
      <c r="K24" s="206"/>
      <c r="L24" s="192"/>
    </row>
    <row r="25" spans="2:12" ht="16.899999999999999" customHeight="1">
      <c r="B25" s="191"/>
      <c r="C25" s="200"/>
      <c r="D25" s="200"/>
      <c r="E25" s="200"/>
      <c r="F25" s="194"/>
      <c r="G25" s="205"/>
      <c r="H25" s="195"/>
      <c r="I25" s="195"/>
      <c r="J25" s="195"/>
      <c r="K25" s="206"/>
      <c r="L25" s="192"/>
    </row>
    <row r="26" spans="2:12" ht="16.899999999999999" customHeight="1">
      <c r="B26" s="191"/>
      <c r="C26" s="200"/>
      <c r="D26" s="200"/>
      <c r="E26" s="200"/>
      <c r="F26" s="194"/>
      <c r="G26" s="205"/>
      <c r="H26" s="195"/>
      <c r="I26" s="195"/>
      <c r="J26" s="195"/>
      <c r="K26" s="206"/>
      <c r="L26" s="192"/>
    </row>
    <row r="27" spans="2:12" ht="16.899999999999999" customHeight="1">
      <c r="B27" s="191"/>
      <c r="C27" s="200"/>
      <c r="D27" s="200"/>
      <c r="E27" s="200"/>
      <c r="F27" s="194"/>
      <c r="G27" s="208"/>
      <c r="H27" s="209"/>
      <c r="I27" s="209"/>
      <c r="J27" s="209"/>
      <c r="K27" s="210"/>
      <c r="L27" s="192"/>
    </row>
    <row r="28" spans="2:12" ht="15" customHeight="1">
      <c r="B28" s="211"/>
      <c r="C28" s="212"/>
      <c r="D28" s="212"/>
      <c r="E28" s="212"/>
      <c r="F28" s="213"/>
      <c r="G28" s="213"/>
      <c r="H28" s="213"/>
      <c r="I28" s="213"/>
      <c r="J28" s="213"/>
      <c r="K28" s="213"/>
      <c r="L28" s="214"/>
    </row>
  </sheetData>
  <mergeCells count="8">
    <mergeCell ref="G19:K19"/>
    <mergeCell ref="G21:K21"/>
    <mergeCell ref="G23:K23"/>
    <mergeCell ref="B1:L2"/>
    <mergeCell ref="C4:E4"/>
    <mergeCell ref="G4:I4"/>
    <mergeCell ref="C15:E15"/>
    <mergeCell ref="G15:I15"/>
  </mergeCells>
  <phoneticPr fontId="36" type="noConversion"/>
  <pageMargins left="0.69972223043441772" right="0.69972223043441772" top="0.75" bottom="0.75" header="0.30000001192092896" footer="0.30000001192092896"/>
  <pageSetup paperSize="9" orientation="landscape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M60"/>
  <sheetViews>
    <sheetView view="pageBreakPreview" zoomScaleNormal="100" zoomScaleSheetLayoutView="100" workbookViewId="0">
      <pane xSplit="4" ySplit="3" topLeftCell="E22" activePane="bottomRight" state="frozen"/>
      <selection pane="topRight"/>
      <selection pane="bottomLeft"/>
      <selection pane="bottomRight" activeCell="J37" sqref="J37:J38"/>
    </sheetView>
  </sheetViews>
  <sheetFormatPr defaultColWidth="9.140625" defaultRowHeight="12.75" customHeight="1"/>
  <cols>
    <col min="1" max="1" width="19.7109375" style="86" customWidth="1"/>
    <col min="2" max="2" width="16.28515625" style="86" customWidth="1"/>
    <col min="3" max="3" width="4.28515625" style="86" customWidth="1"/>
    <col min="4" max="4" width="13.7109375" style="86" customWidth="1"/>
    <col min="5" max="5" width="12.85546875" style="86" customWidth="1"/>
    <col min="6" max="6" width="6.85546875" style="86" customWidth="1"/>
    <col min="7" max="7" width="12.85546875" style="86" customWidth="1"/>
    <col min="8" max="8" width="6.85546875" style="86" customWidth="1"/>
    <col min="9" max="9" width="12.85546875" style="86" customWidth="1"/>
    <col min="10" max="10" width="6.85546875" style="86" customWidth="1"/>
    <col min="11" max="11" width="12.85546875" style="86" customWidth="1"/>
    <col min="12" max="12" width="6.85546875" style="86" customWidth="1"/>
    <col min="13" max="13" width="9.140625" style="86"/>
    <col min="14" max="14" width="13.140625" style="86" bestFit="1" customWidth="1"/>
    <col min="15" max="16384" width="9.140625" style="86"/>
  </cols>
  <sheetData>
    <row r="1" spans="1:12" ht="12.75" customHeight="1">
      <c r="A1" s="86" t="s">
        <v>453</v>
      </c>
    </row>
    <row r="2" spans="1:12" ht="12.75" customHeight="1">
      <c r="A2" s="475" t="s">
        <v>439</v>
      </c>
      <c r="B2" s="475" t="s">
        <v>399</v>
      </c>
      <c r="C2" s="475" t="s">
        <v>594</v>
      </c>
      <c r="D2" s="475" t="s">
        <v>433</v>
      </c>
      <c r="E2" s="476" t="s">
        <v>472</v>
      </c>
      <c r="F2" s="477"/>
      <c r="G2" s="475" t="s">
        <v>163</v>
      </c>
      <c r="H2" s="475" t="s">
        <v>624</v>
      </c>
      <c r="I2" s="475" t="s">
        <v>142</v>
      </c>
      <c r="J2" s="475" t="s">
        <v>624</v>
      </c>
      <c r="K2" s="475" t="s">
        <v>438</v>
      </c>
      <c r="L2" s="475" t="s">
        <v>624</v>
      </c>
    </row>
    <row r="3" spans="1:12" ht="12.75" customHeight="1">
      <c r="A3" s="475" t="s">
        <v>624</v>
      </c>
      <c r="B3" s="475" t="s">
        <v>624</v>
      </c>
      <c r="C3" s="475" t="s">
        <v>624</v>
      </c>
      <c r="D3" s="475" t="s">
        <v>624</v>
      </c>
      <c r="E3" s="149" t="s">
        <v>601</v>
      </c>
      <c r="F3" s="149" t="s">
        <v>449</v>
      </c>
      <c r="G3" s="149" t="s">
        <v>601</v>
      </c>
      <c r="H3" s="149" t="s">
        <v>449</v>
      </c>
      <c r="I3" s="149" t="s">
        <v>601</v>
      </c>
      <c r="J3" s="149" t="s">
        <v>449</v>
      </c>
      <c r="K3" s="149" t="s">
        <v>601</v>
      </c>
      <c r="L3" s="149" t="s">
        <v>449</v>
      </c>
    </row>
    <row r="4" spans="1:12" s="148" customFormat="1" ht="14.25" customHeight="1">
      <c r="A4" s="143" t="s">
        <v>653</v>
      </c>
      <c r="B4" s="143" t="s">
        <v>643</v>
      </c>
      <c r="C4" s="143" t="s">
        <v>647</v>
      </c>
      <c r="D4" s="283">
        <f t="shared" ref="D4:D47" si="0">MIN(E4,I4,G4,K4)</f>
        <v>1670</v>
      </c>
      <c r="E4" s="284"/>
      <c r="F4" s="283"/>
      <c r="G4" s="283">
        <v>1670</v>
      </c>
      <c r="H4" s="143" t="s">
        <v>446</v>
      </c>
      <c r="I4" s="283">
        <v>1767.9</v>
      </c>
      <c r="J4" s="143" t="s">
        <v>280</v>
      </c>
      <c r="K4" s="143"/>
      <c r="L4" s="143" t="s">
        <v>624</v>
      </c>
    </row>
    <row r="5" spans="1:12" s="148" customFormat="1" ht="14.25" customHeight="1">
      <c r="A5" s="143" t="s">
        <v>540</v>
      </c>
      <c r="B5" s="143"/>
      <c r="C5" s="143" t="s">
        <v>647</v>
      </c>
      <c r="D5" s="283">
        <f t="shared" si="0"/>
        <v>1540</v>
      </c>
      <c r="E5" s="284"/>
      <c r="F5" s="184"/>
      <c r="G5" s="283">
        <v>1540</v>
      </c>
      <c r="H5" s="143" t="s">
        <v>446</v>
      </c>
      <c r="I5" s="283">
        <v>1651.68</v>
      </c>
      <c r="J5" s="143" t="s">
        <v>280</v>
      </c>
      <c r="K5" s="143"/>
      <c r="L5" s="143" t="s">
        <v>624</v>
      </c>
    </row>
    <row r="6" spans="1:12" s="148" customFormat="1" ht="14.25" customHeight="1">
      <c r="A6" s="143" t="s">
        <v>657</v>
      </c>
      <c r="B6" s="143"/>
      <c r="C6" s="143" t="s">
        <v>662</v>
      </c>
      <c r="D6" s="184">
        <f t="shared" si="0"/>
        <v>3950</v>
      </c>
      <c r="E6" s="143"/>
      <c r="F6" s="283"/>
      <c r="G6" s="290">
        <v>3950</v>
      </c>
      <c r="H6" s="288" t="s">
        <v>414</v>
      </c>
      <c r="I6" s="290">
        <v>4100</v>
      </c>
      <c r="J6" s="288" t="s">
        <v>487</v>
      </c>
      <c r="K6" s="143"/>
      <c r="L6" s="143"/>
    </row>
    <row r="7" spans="1:12" s="148" customFormat="1" ht="14.25" customHeight="1">
      <c r="A7" s="143" t="s">
        <v>591</v>
      </c>
      <c r="B7" s="143"/>
      <c r="C7" s="143" t="s">
        <v>647</v>
      </c>
      <c r="D7" s="184">
        <f t="shared" si="0"/>
        <v>3.79</v>
      </c>
      <c r="E7" s="143"/>
      <c r="F7" s="283"/>
      <c r="G7" s="287">
        <v>3.79</v>
      </c>
      <c r="H7" s="288" t="s">
        <v>244</v>
      </c>
      <c r="I7" s="287">
        <v>4.16</v>
      </c>
      <c r="J7" s="143" t="s">
        <v>280</v>
      </c>
      <c r="K7" s="143"/>
      <c r="L7" s="143"/>
    </row>
    <row r="8" spans="1:12" s="148" customFormat="1" ht="14.25" customHeight="1">
      <c r="A8" s="143" t="s">
        <v>321</v>
      </c>
      <c r="B8" s="143"/>
      <c r="C8" s="143" t="s">
        <v>662</v>
      </c>
      <c r="D8" s="184">
        <f t="shared" si="0"/>
        <v>30000</v>
      </c>
      <c r="E8" s="143"/>
      <c r="F8" s="184"/>
      <c r="G8" s="289">
        <v>30000</v>
      </c>
      <c r="H8" s="288" t="s">
        <v>244</v>
      </c>
      <c r="I8" s="290">
        <v>50000</v>
      </c>
      <c r="J8" s="143" t="s">
        <v>280</v>
      </c>
      <c r="K8" s="143"/>
      <c r="L8" s="143"/>
    </row>
    <row r="9" spans="1:12" s="148" customFormat="1" ht="14.25" customHeight="1">
      <c r="A9" s="143" t="s">
        <v>572</v>
      </c>
      <c r="B9" s="143"/>
      <c r="C9" s="143" t="s">
        <v>647</v>
      </c>
      <c r="D9" s="283">
        <f t="shared" si="0"/>
        <v>1.27</v>
      </c>
      <c r="E9" s="284"/>
      <c r="F9" s="184"/>
      <c r="G9" s="291">
        <v>1.27</v>
      </c>
      <c r="H9" s="288" t="s">
        <v>411</v>
      </c>
      <c r="I9" s="287">
        <v>1.27</v>
      </c>
      <c r="J9" s="288" t="s">
        <v>281</v>
      </c>
      <c r="K9" s="143"/>
      <c r="L9" s="143"/>
    </row>
    <row r="10" spans="1:12" s="148" customFormat="1" ht="14.25" customHeight="1">
      <c r="A10" s="143" t="s">
        <v>304</v>
      </c>
      <c r="B10" s="143" t="s">
        <v>367</v>
      </c>
      <c r="C10" s="143" t="s">
        <v>647</v>
      </c>
      <c r="D10" s="283">
        <f>MIN(E10,I10,G10,K10)</f>
        <v>5141</v>
      </c>
      <c r="E10" s="284"/>
      <c r="F10" s="184"/>
      <c r="G10" s="283">
        <v>5141</v>
      </c>
      <c r="H10" s="288" t="s">
        <v>391</v>
      </c>
      <c r="I10" s="184">
        <v>5500</v>
      </c>
      <c r="J10" s="143" t="s">
        <v>509</v>
      </c>
      <c r="K10" s="143"/>
      <c r="L10" s="143"/>
    </row>
    <row r="11" spans="1:12" s="148" customFormat="1" ht="14.25" customHeight="1">
      <c r="A11" s="143" t="s">
        <v>566</v>
      </c>
      <c r="B11" s="143" t="s">
        <v>29</v>
      </c>
      <c r="C11" s="143" t="s">
        <v>662</v>
      </c>
      <c r="D11" s="184">
        <f t="shared" si="0"/>
        <v>1470</v>
      </c>
      <c r="E11" s="284"/>
      <c r="F11" s="184"/>
      <c r="G11" s="289">
        <v>1470</v>
      </c>
      <c r="H11" s="288" t="s">
        <v>529</v>
      </c>
      <c r="I11" s="290">
        <v>1630</v>
      </c>
      <c r="J11" s="288" t="s">
        <v>584</v>
      </c>
      <c r="K11" s="143"/>
      <c r="L11" s="143" t="s">
        <v>624</v>
      </c>
    </row>
    <row r="12" spans="1:12" s="148" customFormat="1" ht="14.25" customHeight="1">
      <c r="A12" s="143" t="s">
        <v>561</v>
      </c>
      <c r="B12" s="143" t="s">
        <v>20</v>
      </c>
      <c r="C12" s="143" t="s">
        <v>662</v>
      </c>
      <c r="D12" s="184">
        <f t="shared" si="0"/>
        <v>1760</v>
      </c>
      <c r="E12" s="284"/>
      <c r="F12" s="184"/>
      <c r="G12" s="289">
        <v>1760</v>
      </c>
      <c r="H12" s="288" t="s">
        <v>529</v>
      </c>
      <c r="I12" s="290">
        <v>2310</v>
      </c>
      <c r="J12" s="288" t="s">
        <v>584</v>
      </c>
      <c r="K12" s="143"/>
      <c r="L12" s="143" t="s">
        <v>624</v>
      </c>
    </row>
    <row r="13" spans="1:12" s="148" customFormat="1" ht="14.25" customHeight="1">
      <c r="A13" s="143" t="s">
        <v>559</v>
      </c>
      <c r="B13" s="143" t="s">
        <v>554</v>
      </c>
      <c r="C13" s="143" t="s">
        <v>662</v>
      </c>
      <c r="D13" s="184">
        <f t="shared" si="0"/>
        <v>1611</v>
      </c>
      <c r="E13" s="284"/>
      <c r="F13" s="184"/>
      <c r="G13" s="289">
        <v>1611</v>
      </c>
      <c r="H13" s="288" t="s">
        <v>555</v>
      </c>
      <c r="I13" s="290">
        <v>1855</v>
      </c>
      <c r="J13" s="288" t="s">
        <v>667</v>
      </c>
      <c r="K13" s="143"/>
      <c r="L13" s="143" t="s">
        <v>624</v>
      </c>
    </row>
    <row r="14" spans="1:12" s="148" customFormat="1" ht="14.25" customHeight="1">
      <c r="A14" s="143" t="s">
        <v>335</v>
      </c>
      <c r="B14" s="143" t="s">
        <v>67</v>
      </c>
      <c r="C14" s="143" t="s">
        <v>595</v>
      </c>
      <c r="D14" s="184">
        <f t="shared" si="0"/>
        <v>3420</v>
      </c>
      <c r="E14" s="143"/>
      <c r="F14" s="184"/>
      <c r="G14" s="289">
        <v>3420</v>
      </c>
      <c r="H14" s="288" t="s">
        <v>548</v>
      </c>
      <c r="I14" s="290">
        <v>3780</v>
      </c>
      <c r="J14" s="288" t="s">
        <v>580</v>
      </c>
      <c r="K14" s="143"/>
      <c r="L14" s="143" t="s">
        <v>624</v>
      </c>
    </row>
    <row r="15" spans="1:12" s="148" customFormat="1" ht="14.25" customHeight="1">
      <c r="A15" s="143" t="s">
        <v>558</v>
      </c>
      <c r="B15" s="143" t="s">
        <v>333</v>
      </c>
      <c r="C15" s="143" t="s">
        <v>627</v>
      </c>
      <c r="D15" s="184">
        <f t="shared" si="0"/>
        <v>24000</v>
      </c>
      <c r="E15" s="284"/>
      <c r="F15" s="184"/>
      <c r="G15" s="289">
        <v>24000</v>
      </c>
      <c r="H15" s="288" t="s">
        <v>535</v>
      </c>
      <c r="I15" s="290">
        <v>31000</v>
      </c>
      <c r="J15" s="288" t="s">
        <v>648</v>
      </c>
      <c r="K15" s="143"/>
      <c r="L15" s="143" t="s">
        <v>624</v>
      </c>
    </row>
    <row r="16" spans="1:12" s="148" customFormat="1" ht="14.25" customHeight="1">
      <c r="A16" s="288" t="s">
        <v>589</v>
      </c>
      <c r="B16" s="288" t="s">
        <v>41</v>
      </c>
      <c r="C16" s="288" t="s">
        <v>627</v>
      </c>
      <c r="D16" s="290">
        <f t="shared" si="0"/>
        <v>89510</v>
      </c>
      <c r="E16" s="288"/>
      <c r="F16" s="290"/>
      <c r="G16" s="289">
        <v>95360</v>
      </c>
      <c r="H16" s="288" t="s">
        <v>671</v>
      </c>
      <c r="I16" s="290">
        <v>89510</v>
      </c>
      <c r="J16" s="288" t="s">
        <v>548</v>
      </c>
      <c r="K16" s="289"/>
      <c r="L16" s="288"/>
    </row>
    <row r="17" spans="1:12" s="148" customFormat="1" ht="14.25" customHeight="1">
      <c r="A17" s="288" t="s">
        <v>589</v>
      </c>
      <c r="B17" s="288" t="s">
        <v>62</v>
      </c>
      <c r="C17" s="288" t="s">
        <v>627</v>
      </c>
      <c r="D17" s="290">
        <f t="shared" si="0"/>
        <v>96750</v>
      </c>
      <c r="E17" s="288"/>
      <c r="F17" s="290"/>
      <c r="G17" s="289">
        <v>98080</v>
      </c>
      <c r="H17" s="288" t="s">
        <v>671</v>
      </c>
      <c r="I17" s="290">
        <v>96750</v>
      </c>
      <c r="J17" s="288" t="s">
        <v>548</v>
      </c>
      <c r="K17" s="289"/>
      <c r="L17" s="288"/>
    </row>
    <row r="18" spans="1:12" s="148" customFormat="1" ht="14.25" customHeight="1">
      <c r="A18" s="288" t="s">
        <v>575</v>
      </c>
      <c r="B18" s="288" t="s">
        <v>547</v>
      </c>
      <c r="C18" s="288" t="s">
        <v>551</v>
      </c>
      <c r="D18" s="290">
        <f>MIN(E18,I18,G18,K18)</f>
        <v>795000</v>
      </c>
      <c r="E18" s="288"/>
      <c r="F18" s="290"/>
      <c r="G18" s="289">
        <v>795000</v>
      </c>
      <c r="H18" s="288" t="s">
        <v>634</v>
      </c>
      <c r="I18" s="290">
        <v>795000</v>
      </c>
      <c r="J18" s="288" t="s">
        <v>634</v>
      </c>
      <c r="K18" s="289"/>
      <c r="L18" s="288"/>
    </row>
    <row r="19" spans="1:12" s="148" customFormat="1" ht="14.25" customHeight="1">
      <c r="A19" s="288" t="s">
        <v>575</v>
      </c>
      <c r="B19" s="288" t="s">
        <v>531</v>
      </c>
      <c r="C19" s="288" t="s">
        <v>551</v>
      </c>
      <c r="D19" s="290">
        <f>MIN(E19,I19,G19,K19)</f>
        <v>790000</v>
      </c>
      <c r="E19" s="288"/>
      <c r="F19" s="290"/>
      <c r="G19" s="289">
        <v>795000</v>
      </c>
      <c r="H19" s="288" t="s">
        <v>634</v>
      </c>
      <c r="I19" s="290">
        <v>790000</v>
      </c>
      <c r="J19" s="288" t="s">
        <v>634</v>
      </c>
      <c r="K19" s="289"/>
      <c r="L19" s="288"/>
    </row>
    <row r="20" spans="1:12" s="148" customFormat="1" ht="14.25" customHeight="1">
      <c r="A20" s="143" t="s">
        <v>539</v>
      </c>
      <c r="B20" s="143" t="s">
        <v>538</v>
      </c>
      <c r="C20" s="143" t="s">
        <v>627</v>
      </c>
      <c r="D20" s="184">
        <f t="shared" si="0"/>
        <v>720000</v>
      </c>
      <c r="E20" s="284"/>
      <c r="F20" s="184"/>
      <c r="G20" s="289">
        <v>720000</v>
      </c>
      <c r="H20" s="288" t="s">
        <v>556</v>
      </c>
      <c r="I20" s="290"/>
      <c r="J20" s="288"/>
      <c r="K20" s="143"/>
      <c r="L20" s="143" t="s">
        <v>624</v>
      </c>
    </row>
    <row r="21" spans="1:12" s="148" customFormat="1" ht="14.25" customHeight="1">
      <c r="A21" s="143" t="s">
        <v>541</v>
      </c>
      <c r="B21" s="143" t="s">
        <v>526</v>
      </c>
      <c r="C21" s="143" t="s">
        <v>662</v>
      </c>
      <c r="D21" s="184">
        <f t="shared" si="0"/>
        <v>2500</v>
      </c>
      <c r="E21" s="284"/>
      <c r="F21" s="184"/>
      <c r="G21" s="289">
        <v>2500</v>
      </c>
      <c r="H21" s="288" t="s">
        <v>546</v>
      </c>
      <c r="I21" s="290">
        <v>2750</v>
      </c>
      <c r="J21" s="288" t="s">
        <v>645</v>
      </c>
      <c r="K21" s="143"/>
      <c r="L21" s="143" t="s">
        <v>624</v>
      </c>
    </row>
    <row r="22" spans="1:12" s="148" customFormat="1" ht="14.25" customHeight="1">
      <c r="A22" s="143" t="s">
        <v>574</v>
      </c>
      <c r="B22" s="143"/>
      <c r="C22" s="143" t="s">
        <v>647</v>
      </c>
      <c r="D22" s="184">
        <f t="shared" si="0"/>
        <v>3888</v>
      </c>
      <c r="E22" s="284"/>
      <c r="F22" s="184"/>
      <c r="G22" s="289">
        <v>3888</v>
      </c>
      <c r="H22" s="288" t="s">
        <v>618</v>
      </c>
      <c r="I22" s="290">
        <v>4500</v>
      </c>
      <c r="J22" s="288" t="s">
        <v>645</v>
      </c>
      <c r="K22" s="143"/>
      <c r="L22" s="143" t="s">
        <v>624</v>
      </c>
    </row>
    <row r="23" spans="1:12" s="148" customFormat="1" ht="14.25" customHeight="1">
      <c r="A23" s="143" t="s">
        <v>318</v>
      </c>
      <c r="B23" s="143"/>
      <c r="C23" s="143" t="s">
        <v>647</v>
      </c>
      <c r="D23" s="184">
        <f t="shared" si="0"/>
        <v>10000</v>
      </c>
      <c r="E23" s="143"/>
      <c r="F23" s="184"/>
      <c r="G23" s="289">
        <v>10000</v>
      </c>
      <c r="H23" s="288" t="s">
        <v>649</v>
      </c>
      <c r="I23" s="290"/>
      <c r="J23" s="288"/>
      <c r="K23" s="143"/>
      <c r="L23" s="143" t="s">
        <v>624</v>
      </c>
    </row>
    <row r="24" spans="1:12" s="148" customFormat="1" ht="14.25" customHeight="1">
      <c r="A24" s="143" t="s">
        <v>302</v>
      </c>
      <c r="B24" s="143"/>
      <c r="C24" s="143" t="s">
        <v>647</v>
      </c>
      <c r="D24" s="184">
        <f t="shared" si="0"/>
        <v>8875</v>
      </c>
      <c r="E24" s="284"/>
      <c r="F24" s="184"/>
      <c r="G24" s="289">
        <v>8875</v>
      </c>
      <c r="H24" s="288" t="s">
        <v>608</v>
      </c>
      <c r="I24" s="290">
        <v>8875</v>
      </c>
      <c r="J24" s="288" t="s">
        <v>636</v>
      </c>
      <c r="K24" s="143"/>
      <c r="L24" s="143" t="s">
        <v>624</v>
      </c>
    </row>
    <row r="25" spans="1:12" s="148" customFormat="1" ht="14.25" customHeight="1">
      <c r="A25" s="143" t="s">
        <v>394</v>
      </c>
      <c r="B25" s="143" t="s">
        <v>687</v>
      </c>
      <c r="C25" s="143" t="s">
        <v>595</v>
      </c>
      <c r="D25" s="184">
        <f t="shared" si="0"/>
        <v>11556</v>
      </c>
      <c r="E25" s="284"/>
      <c r="F25" s="184"/>
      <c r="G25" s="289">
        <v>11556</v>
      </c>
      <c r="H25" s="288" t="s">
        <v>614</v>
      </c>
      <c r="I25" s="290">
        <v>13605</v>
      </c>
      <c r="J25" s="288" t="s">
        <v>611</v>
      </c>
      <c r="K25" s="143"/>
      <c r="L25" s="143" t="s">
        <v>624</v>
      </c>
    </row>
    <row r="26" spans="1:12" s="148" customFormat="1" ht="14.25" customHeight="1">
      <c r="A26" s="143" t="s">
        <v>349</v>
      </c>
      <c r="B26" s="143" t="s">
        <v>234</v>
      </c>
      <c r="C26" s="143" t="s">
        <v>577</v>
      </c>
      <c r="D26" s="184">
        <f t="shared" si="0"/>
        <v>152000</v>
      </c>
      <c r="E26" s="284"/>
      <c r="F26" s="184"/>
      <c r="G26" s="289">
        <v>152000</v>
      </c>
      <c r="H26" s="288" t="s">
        <v>370</v>
      </c>
      <c r="I26" s="290">
        <v>169800</v>
      </c>
      <c r="J26" s="288" t="s">
        <v>478</v>
      </c>
      <c r="K26" s="143"/>
      <c r="L26" s="143" t="s">
        <v>624</v>
      </c>
    </row>
    <row r="27" spans="1:12" s="186" customFormat="1" ht="14.25" customHeight="1">
      <c r="A27" s="143" t="s">
        <v>40</v>
      </c>
      <c r="B27" s="143"/>
      <c r="C27" s="143" t="s">
        <v>565</v>
      </c>
      <c r="D27" s="184">
        <f t="shared" si="0"/>
        <v>83000</v>
      </c>
      <c r="E27" s="284"/>
      <c r="F27" s="184"/>
      <c r="G27" s="289"/>
      <c r="H27" s="288"/>
      <c r="I27" s="290">
        <v>83000</v>
      </c>
      <c r="J27" s="288" t="s">
        <v>478</v>
      </c>
      <c r="K27" s="143"/>
      <c r="L27" s="143"/>
    </row>
    <row r="28" spans="1:12" s="148" customFormat="1" ht="14.25" customHeight="1">
      <c r="A28" s="288" t="s">
        <v>209</v>
      </c>
      <c r="B28" s="288" t="s">
        <v>256</v>
      </c>
      <c r="C28" s="288" t="s">
        <v>530</v>
      </c>
      <c r="D28" s="290">
        <f t="shared" si="0"/>
        <v>19710</v>
      </c>
      <c r="E28" s="288"/>
      <c r="F28" s="290"/>
      <c r="G28" s="289">
        <v>19710</v>
      </c>
      <c r="H28" s="288" t="s">
        <v>564</v>
      </c>
      <c r="I28" s="290">
        <v>20587</v>
      </c>
      <c r="J28" s="288" t="s">
        <v>656</v>
      </c>
      <c r="K28" s="289"/>
      <c r="L28" s="288"/>
    </row>
    <row r="29" spans="1:12" s="148" customFormat="1" ht="14.25" customHeight="1">
      <c r="A29" s="288" t="s">
        <v>342</v>
      </c>
      <c r="B29" s="288" t="s">
        <v>252</v>
      </c>
      <c r="C29" s="288" t="s">
        <v>565</v>
      </c>
      <c r="D29" s="290">
        <f t="shared" si="0"/>
        <v>2142</v>
      </c>
      <c r="E29" s="288"/>
      <c r="F29" s="290"/>
      <c r="G29" s="289">
        <v>2142</v>
      </c>
      <c r="H29" s="288" t="s">
        <v>582</v>
      </c>
      <c r="I29" s="290">
        <v>3270</v>
      </c>
      <c r="J29" s="288" t="s">
        <v>613</v>
      </c>
      <c r="K29" s="289"/>
      <c r="L29" s="288"/>
    </row>
    <row r="30" spans="1:12" s="148" customFormat="1" ht="14.25" customHeight="1">
      <c r="A30" s="288" t="s">
        <v>342</v>
      </c>
      <c r="B30" s="288" t="s">
        <v>264</v>
      </c>
      <c r="C30" s="288" t="s">
        <v>565</v>
      </c>
      <c r="D30" s="290">
        <f t="shared" si="0"/>
        <v>3386</v>
      </c>
      <c r="E30" s="288"/>
      <c r="F30" s="290"/>
      <c r="G30" s="289">
        <v>3386</v>
      </c>
      <c r="H30" s="288" t="s">
        <v>582</v>
      </c>
      <c r="I30" s="290">
        <v>5580</v>
      </c>
      <c r="J30" s="288" t="s">
        <v>613</v>
      </c>
      <c r="K30" s="289"/>
      <c r="L30" s="288" t="s">
        <v>624</v>
      </c>
    </row>
    <row r="31" spans="1:12" s="148" customFormat="1" ht="14.25" customHeight="1">
      <c r="A31" s="288" t="s">
        <v>342</v>
      </c>
      <c r="B31" s="288" t="s">
        <v>512</v>
      </c>
      <c r="C31" s="288" t="s">
        <v>565</v>
      </c>
      <c r="D31" s="184">
        <f t="shared" si="0"/>
        <v>7294</v>
      </c>
      <c r="E31" s="288"/>
      <c r="F31" s="290"/>
      <c r="G31" s="340">
        <v>7294</v>
      </c>
      <c r="H31" s="288" t="s">
        <v>582</v>
      </c>
      <c r="I31" s="290">
        <v>10410</v>
      </c>
      <c r="J31" s="288" t="s">
        <v>613</v>
      </c>
      <c r="K31" s="340"/>
      <c r="L31" s="288"/>
    </row>
    <row r="32" spans="1:12" s="148" customFormat="1" ht="14.25" customHeight="1">
      <c r="A32" s="288" t="s">
        <v>342</v>
      </c>
      <c r="B32" s="288" t="s">
        <v>126</v>
      </c>
      <c r="C32" s="288" t="s">
        <v>565</v>
      </c>
      <c r="D32" s="184">
        <f t="shared" si="0"/>
        <v>3570</v>
      </c>
      <c r="E32" s="288"/>
      <c r="F32" s="290"/>
      <c r="G32" s="340">
        <v>3570</v>
      </c>
      <c r="H32" s="288" t="s">
        <v>582</v>
      </c>
      <c r="I32" s="290">
        <v>4380</v>
      </c>
      <c r="J32" s="288" t="s">
        <v>613</v>
      </c>
      <c r="K32" s="340"/>
      <c r="L32" s="288"/>
    </row>
    <row r="33" spans="1:12" s="148" customFormat="1" ht="14.25" customHeight="1">
      <c r="A33" s="288" t="s">
        <v>209</v>
      </c>
      <c r="B33" s="288" t="s">
        <v>542</v>
      </c>
      <c r="C33" s="288" t="s">
        <v>530</v>
      </c>
      <c r="D33" s="290">
        <f t="shared" si="0"/>
        <v>7633</v>
      </c>
      <c r="E33" s="288"/>
      <c r="F33" s="290"/>
      <c r="G33" s="289">
        <v>7633</v>
      </c>
      <c r="H33" s="288" t="s">
        <v>564</v>
      </c>
      <c r="I33" s="290">
        <v>7970</v>
      </c>
      <c r="J33" s="288" t="s">
        <v>656</v>
      </c>
      <c r="K33" s="289"/>
      <c r="L33" s="288"/>
    </row>
    <row r="34" spans="1:12" s="148" customFormat="1" ht="14.25" customHeight="1">
      <c r="A34" s="288" t="s">
        <v>342</v>
      </c>
      <c r="B34" s="288" t="s">
        <v>413</v>
      </c>
      <c r="C34" s="288" t="s">
        <v>565</v>
      </c>
      <c r="D34" s="290">
        <f t="shared" si="0"/>
        <v>672</v>
      </c>
      <c r="E34" s="288"/>
      <c r="F34" s="290"/>
      <c r="G34" s="289">
        <v>672</v>
      </c>
      <c r="H34" s="288" t="s">
        <v>582</v>
      </c>
      <c r="I34" s="290">
        <v>830</v>
      </c>
      <c r="J34" s="288" t="s">
        <v>613</v>
      </c>
      <c r="K34" s="289"/>
      <c r="L34" s="288"/>
    </row>
    <row r="35" spans="1:12" s="148" customFormat="1" ht="14.25" customHeight="1">
      <c r="A35" s="288" t="s">
        <v>342</v>
      </c>
      <c r="B35" s="288" t="s">
        <v>362</v>
      </c>
      <c r="C35" s="288" t="s">
        <v>565</v>
      </c>
      <c r="D35" s="290">
        <f t="shared" si="0"/>
        <v>1190</v>
      </c>
      <c r="E35" s="288"/>
      <c r="F35" s="290"/>
      <c r="G35" s="289">
        <v>1190</v>
      </c>
      <c r="H35" s="288" t="s">
        <v>582</v>
      </c>
      <c r="I35" s="290">
        <v>1580</v>
      </c>
      <c r="J35" s="288" t="s">
        <v>613</v>
      </c>
      <c r="K35" s="289"/>
      <c r="L35" s="288" t="s">
        <v>624</v>
      </c>
    </row>
    <row r="36" spans="1:12" s="148" customFormat="1" ht="14.25" customHeight="1">
      <c r="A36" s="143" t="s">
        <v>274</v>
      </c>
      <c r="B36" s="143" t="s">
        <v>191</v>
      </c>
      <c r="C36" s="143" t="s">
        <v>565</v>
      </c>
      <c r="D36" s="290">
        <f t="shared" si="0"/>
        <v>162000</v>
      </c>
      <c r="E36" s="143"/>
      <c r="F36" s="184"/>
      <c r="G36" s="281">
        <v>162000</v>
      </c>
      <c r="H36" s="143" t="s">
        <v>573</v>
      </c>
      <c r="I36" s="184"/>
      <c r="J36" s="143"/>
      <c r="K36" s="281"/>
      <c r="L36" s="143" t="s">
        <v>624</v>
      </c>
    </row>
    <row r="37" spans="1:12" s="148" customFormat="1" ht="14.25" customHeight="1">
      <c r="A37" s="143" t="s">
        <v>196</v>
      </c>
      <c r="B37" s="143" t="s">
        <v>169</v>
      </c>
      <c r="C37" s="143" t="s">
        <v>565</v>
      </c>
      <c r="D37" s="184">
        <f t="shared" si="0"/>
        <v>45600</v>
      </c>
      <c r="E37" s="143"/>
      <c r="F37" s="184"/>
      <c r="G37" s="184">
        <v>45600</v>
      </c>
      <c r="H37" s="143" t="s">
        <v>544</v>
      </c>
      <c r="I37" s="184">
        <v>45600</v>
      </c>
      <c r="J37" s="143" t="s">
        <v>673</v>
      </c>
      <c r="K37" s="143"/>
      <c r="L37" s="143" t="s">
        <v>624</v>
      </c>
    </row>
    <row r="38" spans="1:12" s="148" customFormat="1" ht="14.25" customHeight="1">
      <c r="A38" s="143" t="s">
        <v>381</v>
      </c>
      <c r="B38" s="143" t="s">
        <v>670</v>
      </c>
      <c r="C38" s="143" t="s">
        <v>530</v>
      </c>
      <c r="D38" s="184">
        <f t="shared" si="0"/>
        <v>980</v>
      </c>
      <c r="E38" s="143"/>
      <c r="F38" s="184"/>
      <c r="G38" s="281">
        <v>980</v>
      </c>
      <c r="H38" s="143" t="s">
        <v>528</v>
      </c>
      <c r="I38" s="184">
        <v>990</v>
      </c>
      <c r="J38" s="143" t="s">
        <v>629</v>
      </c>
      <c r="K38" s="289"/>
      <c r="L38" s="288"/>
    </row>
    <row r="39" spans="1:12" s="148" customFormat="1" ht="14.25" customHeight="1">
      <c r="A39" s="143" t="s">
        <v>571</v>
      </c>
      <c r="B39" s="143" t="s">
        <v>406</v>
      </c>
      <c r="C39" s="143" t="s">
        <v>565</v>
      </c>
      <c r="D39" s="184">
        <f t="shared" si="0"/>
        <v>3060</v>
      </c>
      <c r="E39" s="143"/>
      <c r="F39" s="184"/>
      <c r="G39" s="184">
        <v>4800</v>
      </c>
      <c r="H39" s="143" t="s">
        <v>528</v>
      </c>
      <c r="I39" s="184">
        <v>3060</v>
      </c>
      <c r="J39" s="143" t="s">
        <v>639</v>
      </c>
      <c r="K39" s="289"/>
      <c r="L39" s="288"/>
    </row>
    <row r="40" spans="1:12" s="148" customFormat="1" ht="14.25" customHeight="1">
      <c r="A40" s="143" t="s">
        <v>571</v>
      </c>
      <c r="B40" s="143" t="s">
        <v>375</v>
      </c>
      <c r="C40" s="143" t="s">
        <v>565</v>
      </c>
      <c r="D40" s="184">
        <f t="shared" si="0"/>
        <v>3520</v>
      </c>
      <c r="E40" s="143"/>
      <c r="F40" s="184"/>
      <c r="G40" s="184">
        <v>6190</v>
      </c>
      <c r="H40" s="143" t="s">
        <v>528</v>
      </c>
      <c r="I40" s="184">
        <v>3520</v>
      </c>
      <c r="J40" s="143" t="s">
        <v>639</v>
      </c>
      <c r="K40" s="289"/>
      <c r="L40" s="288"/>
    </row>
    <row r="41" spans="1:12" s="148" customFormat="1" ht="14.25" customHeight="1">
      <c r="A41" s="143" t="s">
        <v>567</v>
      </c>
      <c r="B41" s="143" t="s">
        <v>310</v>
      </c>
      <c r="C41" s="143" t="s">
        <v>530</v>
      </c>
      <c r="D41" s="184">
        <f t="shared" si="0"/>
        <v>6480</v>
      </c>
      <c r="E41" s="143"/>
      <c r="F41" s="184"/>
      <c r="G41" s="184">
        <v>6480</v>
      </c>
      <c r="H41" s="143" t="s">
        <v>569</v>
      </c>
      <c r="I41" s="184"/>
      <c r="J41" s="143"/>
      <c r="K41" s="289"/>
      <c r="L41" s="288" t="s">
        <v>624</v>
      </c>
    </row>
    <row r="42" spans="1:12" s="1" customFormat="1" ht="14.25" customHeight="1">
      <c r="A42" s="143" t="s">
        <v>371</v>
      </c>
      <c r="B42" s="143"/>
      <c r="C42" s="143" t="s">
        <v>577</v>
      </c>
      <c r="D42" s="184">
        <f t="shared" si="0"/>
        <v>90</v>
      </c>
      <c r="E42" s="143"/>
      <c r="F42" s="184"/>
      <c r="G42" s="289">
        <v>90</v>
      </c>
      <c r="H42" s="319" t="s">
        <v>583</v>
      </c>
      <c r="I42" s="290">
        <v>95</v>
      </c>
      <c r="J42" s="288" t="s">
        <v>616</v>
      </c>
      <c r="K42" s="289"/>
      <c r="L42" s="318"/>
    </row>
    <row r="43" spans="1:12" s="148" customFormat="1" ht="14.25" customHeight="1">
      <c r="A43" s="143" t="s">
        <v>563</v>
      </c>
      <c r="B43" s="143"/>
      <c r="C43" s="143" t="s">
        <v>662</v>
      </c>
      <c r="D43" s="184">
        <f t="shared" si="0"/>
        <v>208</v>
      </c>
      <c r="E43" s="143"/>
      <c r="F43" s="184"/>
      <c r="G43" s="290">
        <v>210</v>
      </c>
      <c r="H43" s="288" t="s">
        <v>640</v>
      </c>
      <c r="I43" s="290">
        <v>208</v>
      </c>
      <c r="J43" s="288" t="s">
        <v>579</v>
      </c>
      <c r="K43" s="143"/>
      <c r="L43" s="143" t="s">
        <v>624</v>
      </c>
    </row>
    <row r="44" spans="1:12" s="148" customFormat="1" ht="14.25" customHeight="1">
      <c r="A44" s="143" t="s">
        <v>545</v>
      </c>
      <c r="B44" s="143" t="s">
        <v>536</v>
      </c>
      <c r="C44" s="143" t="s">
        <v>627</v>
      </c>
      <c r="D44" s="184">
        <f t="shared" si="0"/>
        <v>39000</v>
      </c>
      <c r="E44" s="184"/>
      <c r="F44" s="184"/>
      <c r="G44" s="184">
        <v>42000</v>
      </c>
      <c r="H44" s="143" t="s">
        <v>535</v>
      </c>
      <c r="I44" s="184">
        <v>39000</v>
      </c>
      <c r="J44" s="143" t="s">
        <v>648</v>
      </c>
      <c r="K44" s="143"/>
      <c r="L44" s="143" t="s">
        <v>624</v>
      </c>
    </row>
    <row r="45" spans="1:12" s="148" customFormat="1" ht="14.25" customHeight="1">
      <c r="A45" s="143" t="s">
        <v>369</v>
      </c>
      <c r="B45" s="143" t="s">
        <v>368</v>
      </c>
      <c r="C45" s="143" t="s">
        <v>627</v>
      </c>
      <c r="D45" s="184">
        <f t="shared" si="0"/>
        <v>30000</v>
      </c>
      <c r="E45" s="184"/>
      <c r="F45" s="184"/>
      <c r="G45" s="184">
        <v>30000</v>
      </c>
      <c r="H45" s="143" t="s">
        <v>535</v>
      </c>
      <c r="I45" s="184"/>
      <c r="J45" s="143"/>
      <c r="K45" s="143"/>
      <c r="L45" s="143" t="s">
        <v>624</v>
      </c>
    </row>
    <row r="46" spans="1:12" s="148" customFormat="1" ht="14.25" customHeight="1">
      <c r="A46" s="143" t="s">
        <v>380</v>
      </c>
      <c r="B46" s="143" t="s">
        <v>543</v>
      </c>
      <c r="C46" s="143" t="s">
        <v>627</v>
      </c>
      <c r="D46" s="184">
        <f t="shared" si="0"/>
        <v>119530</v>
      </c>
      <c r="E46" s="143"/>
      <c r="F46" s="184"/>
      <c r="G46" s="184">
        <v>119530</v>
      </c>
      <c r="H46" s="292" t="s">
        <v>671</v>
      </c>
      <c r="I46" s="184">
        <v>124930</v>
      </c>
      <c r="J46" s="143" t="s">
        <v>579</v>
      </c>
      <c r="K46" s="143"/>
      <c r="L46" s="143"/>
    </row>
    <row r="47" spans="1:12" s="148" customFormat="1" ht="14.25" customHeight="1">
      <c r="A47" s="143" t="s">
        <v>380</v>
      </c>
      <c r="B47" s="143" t="s">
        <v>552</v>
      </c>
      <c r="C47" s="143" t="s">
        <v>627</v>
      </c>
      <c r="D47" s="184">
        <f t="shared" si="0"/>
        <v>135910</v>
      </c>
      <c r="E47" s="143"/>
      <c r="F47" s="184"/>
      <c r="G47" s="184">
        <v>135910</v>
      </c>
      <c r="H47" s="292" t="s">
        <v>671</v>
      </c>
      <c r="I47" s="184">
        <v>141900</v>
      </c>
      <c r="J47" s="143" t="s">
        <v>579</v>
      </c>
      <c r="K47" s="143"/>
      <c r="L47" s="143"/>
    </row>
    <row r="48" spans="1:12" s="186" customFormat="1" ht="14.25" customHeight="1">
      <c r="A48" s="288" t="s">
        <v>245</v>
      </c>
      <c r="B48" s="288" t="s">
        <v>294</v>
      </c>
      <c r="C48" s="238" t="s">
        <v>595</v>
      </c>
      <c r="D48" s="290">
        <f t="shared" ref="D48:D55" si="1">MIN(E48,I48,G48,K48)</f>
        <v>418</v>
      </c>
      <c r="E48" s="338"/>
      <c r="F48" s="290"/>
      <c r="G48" s="289">
        <v>478</v>
      </c>
      <c r="H48" s="319" t="s">
        <v>296</v>
      </c>
      <c r="I48" s="290">
        <v>418</v>
      </c>
      <c r="J48" s="288" t="s">
        <v>279</v>
      </c>
      <c r="K48" s="289"/>
      <c r="L48" s="288"/>
    </row>
    <row r="49" spans="1:13" s="186" customFormat="1" ht="14.25" customHeight="1">
      <c r="A49" s="143" t="s">
        <v>55</v>
      </c>
      <c r="B49" s="143" t="s">
        <v>300</v>
      </c>
      <c r="C49" s="143" t="s">
        <v>551</v>
      </c>
      <c r="D49" s="290">
        <f t="shared" si="1"/>
        <v>96000</v>
      </c>
      <c r="E49" s="184"/>
      <c r="F49" s="143"/>
      <c r="G49" s="184">
        <v>96000</v>
      </c>
      <c r="H49" s="143" t="s">
        <v>553</v>
      </c>
      <c r="I49" s="184">
        <v>100040</v>
      </c>
      <c r="J49" s="292" t="s">
        <v>633</v>
      </c>
      <c r="K49" s="143"/>
      <c r="L49" s="143" t="s">
        <v>624</v>
      </c>
      <c r="M49" s="329"/>
    </row>
    <row r="50" spans="1:13" s="148" customFormat="1" ht="14.25" customHeight="1">
      <c r="A50" s="143" t="s">
        <v>250</v>
      </c>
      <c r="B50" s="143" t="s">
        <v>150</v>
      </c>
      <c r="C50" s="143" t="s">
        <v>704</v>
      </c>
      <c r="D50" s="184">
        <f t="shared" si="1"/>
        <v>75000</v>
      </c>
      <c r="E50" s="143"/>
      <c r="F50" s="184"/>
      <c r="G50" s="184">
        <v>75000</v>
      </c>
      <c r="H50" s="143" t="s">
        <v>663</v>
      </c>
      <c r="I50" s="184">
        <v>75000</v>
      </c>
      <c r="J50" s="143" t="s">
        <v>661</v>
      </c>
      <c r="K50" s="143"/>
      <c r="L50" s="143" t="s">
        <v>624</v>
      </c>
    </row>
    <row r="51" spans="1:13" s="148" customFormat="1" ht="14.25" customHeight="1">
      <c r="A51" s="143" t="s">
        <v>521</v>
      </c>
      <c r="B51" s="143" t="s">
        <v>670</v>
      </c>
      <c r="C51" s="143" t="s">
        <v>704</v>
      </c>
      <c r="D51" s="184">
        <f t="shared" si="1"/>
        <v>13860</v>
      </c>
      <c r="E51" s="143"/>
      <c r="F51" s="184"/>
      <c r="G51" s="184"/>
      <c r="H51" s="143"/>
      <c r="I51" s="184">
        <v>13860</v>
      </c>
      <c r="J51" s="143" t="s">
        <v>619</v>
      </c>
      <c r="K51" s="143"/>
      <c r="L51" s="143"/>
    </row>
    <row r="52" spans="1:13" s="148" customFormat="1" ht="14.25" customHeight="1">
      <c r="A52" s="143" t="s">
        <v>508</v>
      </c>
      <c r="B52" s="143" t="s">
        <v>123</v>
      </c>
      <c r="C52" s="143" t="s">
        <v>704</v>
      </c>
      <c r="D52" s="184">
        <f t="shared" si="1"/>
        <v>65000</v>
      </c>
      <c r="E52" s="143"/>
      <c r="F52" s="184"/>
      <c r="G52" s="184">
        <v>65000</v>
      </c>
      <c r="H52" s="143" t="s">
        <v>663</v>
      </c>
      <c r="I52" s="184">
        <v>65000</v>
      </c>
      <c r="J52" s="143" t="s">
        <v>661</v>
      </c>
      <c r="K52" s="143"/>
      <c r="L52" s="143"/>
    </row>
    <row r="53" spans="1:13" s="148" customFormat="1" ht="12.75" customHeight="1">
      <c r="A53" s="143" t="s">
        <v>303</v>
      </c>
      <c r="B53" s="143" t="s">
        <v>179</v>
      </c>
      <c r="C53" s="143" t="s">
        <v>565</v>
      </c>
      <c r="D53" s="281">
        <f t="shared" si="1"/>
        <v>13700</v>
      </c>
      <c r="E53" s="184"/>
      <c r="F53" s="143"/>
      <c r="G53" s="184">
        <v>13700</v>
      </c>
      <c r="H53" s="143" t="s">
        <v>677</v>
      </c>
      <c r="I53" s="184">
        <v>17150</v>
      </c>
      <c r="J53" s="292" t="s">
        <v>605</v>
      </c>
      <c r="K53" s="336"/>
      <c r="L53" s="143"/>
      <c r="M53" s="337"/>
    </row>
    <row r="54" spans="1:13" s="148" customFormat="1" ht="12.75" customHeight="1">
      <c r="A54" s="143" t="s">
        <v>285</v>
      </c>
      <c r="B54" s="143" t="s">
        <v>534</v>
      </c>
      <c r="C54" s="143" t="s">
        <v>595</v>
      </c>
      <c r="D54" s="281">
        <f t="shared" si="1"/>
        <v>41800</v>
      </c>
      <c r="E54" s="184"/>
      <c r="F54" s="143"/>
      <c r="G54" s="184">
        <v>41800</v>
      </c>
      <c r="H54" s="143" t="s">
        <v>672</v>
      </c>
      <c r="I54" s="184">
        <v>42000</v>
      </c>
      <c r="J54" s="292" t="s">
        <v>605</v>
      </c>
      <c r="K54" s="283"/>
      <c r="L54" s="143"/>
      <c r="M54" s="337"/>
    </row>
    <row r="55" spans="1:13" s="148" customFormat="1" ht="14.25" customHeight="1">
      <c r="A55" s="143" t="s">
        <v>502</v>
      </c>
      <c r="B55" s="143" t="s">
        <v>158</v>
      </c>
      <c r="C55" s="143" t="s">
        <v>659</v>
      </c>
      <c r="D55" s="184">
        <f t="shared" si="1"/>
        <v>9610</v>
      </c>
      <c r="E55" s="143"/>
      <c r="F55" s="143"/>
      <c r="G55" s="184">
        <v>9610</v>
      </c>
      <c r="H55" s="292" t="s">
        <v>632</v>
      </c>
      <c r="I55" s="184"/>
      <c r="J55" s="143"/>
      <c r="K55" s="143"/>
      <c r="L55" s="143" t="s">
        <v>624</v>
      </c>
    </row>
    <row r="56" spans="1:13" s="351" customFormat="1" ht="14.25" customHeight="1">
      <c r="A56" s="349" t="s">
        <v>502</v>
      </c>
      <c r="B56" s="349" t="s">
        <v>83</v>
      </c>
      <c r="C56" s="349" t="s">
        <v>659</v>
      </c>
      <c r="D56" s="353">
        <f>MIN(E56,I56,G56,K56)</f>
        <v>4150</v>
      </c>
      <c r="E56" s="349"/>
      <c r="F56" s="349"/>
      <c r="G56" s="353">
        <v>4150</v>
      </c>
      <c r="H56" s="355" t="s">
        <v>632</v>
      </c>
      <c r="I56" s="353"/>
      <c r="J56" s="349"/>
      <c r="K56" s="349"/>
      <c r="L56" s="349" t="s">
        <v>624</v>
      </c>
    </row>
    <row r="57" spans="1:13" s="148" customFormat="1" ht="14.25" customHeight="1">
      <c r="A57" s="143" t="s">
        <v>495</v>
      </c>
      <c r="B57" s="143" t="s">
        <v>128</v>
      </c>
      <c r="C57" s="143" t="s">
        <v>565</v>
      </c>
      <c r="D57" s="184">
        <f>MIN(E57,I57,G57,K57)</f>
        <v>24000</v>
      </c>
      <c r="E57" s="143"/>
      <c r="F57" s="184"/>
      <c r="G57" s="184">
        <v>24000</v>
      </c>
      <c r="H57" s="292" t="s">
        <v>607</v>
      </c>
      <c r="I57" s="184">
        <v>24000</v>
      </c>
      <c r="J57" s="143" t="s">
        <v>631</v>
      </c>
      <c r="K57" s="143"/>
      <c r="L57" s="143"/>
    </row>
    <row r="58" spans="1:13" s="351" customFormat="1" ht="14.25" customHeight="1">
      <c r="A58" s="349" t="s">
        <v>537</v>
      </c>
      <c r="B58" s="349"/>
      <c r="C58" s="349" t="s">
        <v>595</v>
      </c>
      <c r="D58" s="281">
        <f t="shared" ref="D58:D59" si="2">MIN(E58,I58,G58,K58)</f>
        <v>211000</v>
      </c>
      <c r="E58" s="353"/>
      <c r="F58" s="349"/>
      <c r="G58" s="353">
        <v>350000</v>
      </c>
      <c r="H58" s="349" t="s">
        <v>646</v>
      </c>
      <c r="I58" s="353">
        <v>211000</v>
      </c>
      <c r="J58" s="355" t="s">
        <v>644</v>
      </c>
      <c r="K58" s="283"/>
      <c r="L58" s="349"/>
    </row>
    <row r="59" spans="1:13" ht="12.75" customHeight="1">
      <c r="A59" s="349" t="s">
        <v>491</v>
      </c>
      <c r="B59" s="349" t="s">
        <v>655</v>
      </c>
      <c r="C59" s="349" t="s">
        <v>606</v>
      </c>
      <c r="D59" s="353">
        <f t="shared" si="2"/>
        <v>130000</v>
      </c>
      <c r="E59" s="349"/>
      <c r="F59" s="349"/>
      <c r="G59" s="353">
        <v>130000</v>
      </c>
      <c r="H59" s="355" t="s">
        <v>556</v>
      </c>
      <c r="I59" s="353">
        <v>134000</v>
      </c>
      <c r="J59" s="349" t="s">
        <v>641</v>
      </c>
      <c r="K59" s="359"/>
      <c r="L59" s="349"/>
    </row>
    <row r="60" spans="1:13" ht="12.75" customHeight="1">
      <c r="A60" s="349" t="s">
        <v>272</v>
      </c>
      <c r="B60" s="349"/>
      <c r="C60" s="349" t="s">
        <v>549</v>
      </c>
      <c r="D60" s="353">
        <f>MIN(E60,I60,G60,K60)</f>
        <v>1200000</v>
      </c>
      <c r="E60" s="349"/>
      <c r="F60" s="349"/>
      <c r="G60" s="353"/>
      <c r="H60" s="355"/>
      <c r="I60" s="353"/>
      <c r="J60" s="349"/>
      <c r="K60" s="146">
        <v>1200000</v>
      </c>
      <c r="L60" s="349" t="s">
        <v>651</v>
      </c>
    </row>
  </sheetData>
  <mergeCells count="8">
    <mergeCell ref="G2:H2"/>
    <mergeCell ref="I2:J2"/>
    <mergeCell ref="K2:L2"/>
    <mergeCell ref="A2:A3"/>
    <mergeCell ref="B2:B3"/>
    <mergeCell ref="C2:C3"/>
    <mergeCell ref="D2:D3"/>
    <mergeCell ref="E2:F2"/>
  </mergeCells>
  <phoneticPr fontId="36" type="noConversion"/>
  <pageMargins left="0.31486111879348755" right="0.31486111879348755" top="0.98416668176651001" bottom="0.59041666984558105" header="0.51138889789581299" footer="0.51138889789581299"/>
  <pageSetup paperSize="9" orientation="landscape" r:id="rId1"/>
  <headerFooter>
    <oddHeader>&amp;R&amp;"맑은 고딕,Regular"&amp;11Page : &amp;P/&amp;N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G41"/>
  <sheetViews>
    <sheetView view="pageBreakPreview" zoomScale="115" zoomScaleNormal="130" zoomScaleSheetLayoutView="115" workbookViewId="0">
      <selection activeCell="A13" sqref="A13:D28"/>
    </sheetView>
  </sheetViews>
  <sheetFormatPr defaultColWidth="9.140625" defaultRowHeight="12.75" customHeight="1"/>
  <cols>
    <col min="1" max="1" width="21.42578125" style="86" customWidth="1"/>
    <col min="2" max="2" width="17.140625" style="86" customWidth="1"/>
    <col min="3" max="3" width="5.85546875" style="86" customWidth="1"/>
    <col min="4" max="4" width="20.5703125" style="86" customWidth="1"/>
    <col min="5" max="5" width="7.42578125" style="86" customWidth="1"/>
    <col min="6" max="8" width="9.140625" style="86" customWidth="1"/>
    <col min="9" max="16384" width="9.140625" style="86"/>
  </cols>
  <sheetData>
    <row r="1" spans="1:7" ht="12.75" customHeight="1">
      <c r="A1" s="86" t="s">
        <v>609</v>
      </c>
    </row>
    <row r="2" spans="1:7" ht="18" customHeight="1">
      <c r="A2" s="478" t="s">
        <v>439</v>
      </c>
      <c r="B2" s="478" t="s">
        <v>399</v>
      </c>
      <c r="C2" s="478" t="s">
        <v>612</v>
      </c>
      <c r="D2" s="87" t="s">
        <v>452</v>
      </c>
      <c r="E2" s="478" t="s">
        <v>622</v>
      </c>
    </row>
    <row r="3" spans="1:7" ht="18" customHeight="1">
      <c r="A3" s="479"/>
      <c r="B3" s="479"/>
      <c r="C3" s="479"/>
      <c r="D3" s="149" t="s">
        <v>165</v>
      </c>
      <c r="E3" s="479"/>
    </row>
    <row r="4" spans="1:7" ht="17.25" customHeight="1">
      <c r="A4" s="238" t="s">
        <v>289</v>
      </c>
      <c r="B4" s="149"/>
      <c r="C4" s="149" t="s">
        <v>604</v>
      </c>
      <c r="D4" s="158">
        <v>215907</v>
      </c>
      <c r="E4" s="151"/>
    </row>
    <row r="5" spans="1:7" ht="17.25" customHeight="1">
      <c r="A5" s="238" t="s">
        <v>488</v>
      </c>
      <c r="B5" s="149"/>
      <c r="C5" s="149" t="s">
        <v>604</v>
      </c>
      <c r="D5" s="303">
        <v>172068</v>
      </c>
      <c r="E5" s="151" t="s">
        <v>624</v>
      </c>
    </row>
    <row r="6" spans="1:7" ht="17.25" customHeight="1">
      <c r="A6" s="238" t="s">
        <v>455</v>
      </c>
      <c r="B6" s="149"/>
      <c r="C6" s="149" t="s">
        <v>604</v>
      </c>
      <c r="D6" s="303">
        <v>226122</v>
      </c>
      <c r="E6" s="151" t="s">
        <v>624</v>
      </c>
    </row>
    <row r="7" spans="1:7" ht="17.25" customHeight="1">
      <c r="A7" s="238" t="s">
        <v>350</v>
      </c>
      <c r="B7" s="149"/>
      <c r="C7" s="149" t="s">
        <v>604</v>
      </c>
      <c r="D7" s="303">
        <v>281939</v>
      </c>
      <c r="E7" s="151" t="s">
        <v>624</v>
      </c>
      <c r="G7" s="154"/>
    </row>
    <row r="8" spans="1:7" ht="17.25" customHeight="1">
      <c r="A8" s="238" t="s">
        <v>459</v>
      </c>
      <c r="B8" s="149"/>
      <c r="C8" s="149" t="s">
        <v>604</v>
      </c>
      <c r="D8" s="303">
        <v>275790</v>
      </c>
      <c r="E8" s="151" t="s">
        <v>624</v>
      </c>
    </row>
    <row r="9" spans="1:7" s="148" customFormat="1" ht="17.25" customHeight="1">
      <c r="A9" s="238" t="s">
        <v>359</v>
      </c>
      <c r="B9" s="149"/>
      <c r="C9" s="149" t="s">
        <v>604</v>
      </c>
      <c r="D9" s="303">
        <v>268187</v>
      </c>
      <c r="E9" s="151" t="s">
        <v>624</v>
      </c>
    </row>
    <row r="10" spans="1:7" ht="17.25" customHeight="1">
      <c r="A10" s="238" t="s">
        <v>470</v>
      </c>
      <c r="B10" s="149"/>
      <c r="C10" s="149" t="s">
        <v>604</v>
      </c>
      <c r="D10" s="303">
        <v>239808</v>
      </c>
      <c r="E10" s="151" t="s">
        <v>624</v>
      </c>
    </row>
    <row r="11" spans="1:7" ht="17.25" customHeight="1">
      <c r="A11" s="238" t="s">
        <v>388</v>
      </c>
      <c r="B11" s="149"/>
      <c r="C11" s="149" t="s">
        <v>604</v>
      </c>
      <c r="D11" s="303">
        <v>252641</v>
      </c>
      <c r="E11" s="151" t="s">
        <v>624</v>
      </c>
    </row>
    <row r="12" spans="1:7" ht="17.25" customHeight="1">
      <c r="A12" s="238" t="s">
        <v>307</v>
      </c>
      <c r="B12" s="149"/>
      <c r="C12" s="149" t="s">
        <v>604</v>
      </c>
      <c r="D12" s="303">
        <v>282536</v>
      </c>
      <c r="E12" s="151" t="s">
        <v>624</v>
      </c>
    </row>
    <row r="13" spans="1:7" ht="17.25" customHeight="1">
      <c r="A13" s="238" t="s">
        <v>490</v>
      </c>
      <c r="B13" s="149"/>
      <c r="C13" s="149" t="s">
        <v>604</v>
      </c>
      <c r="D13" s="303">
        <v>273540</v>
      </c>
      <c r="E13" s="151" t="s">
        <v>624</v>
      </c>
    </row>
    <row r="14" spans="1:7" ht="17.25" customHeight="1">
      <c r="A14" s="238" t="s">
        <v>483</v>
      </c>
      <c r="B14" s="149"/>
      <c r="C14" s="149" t="s">
        <v>604</v>
      </c>
      <c r="D14" s="303">
        <v>222306</v>
      </c>
      <c r="E14" s="151" t="s">
        <v>624</v>
      </c>
    </row>
    <row r="15" spans="1:7" ht="17.25" customHeight="1">
      <c r="A15" s="238" t="s">
        <v>409</v>
      </c>
      <c r="B15" s="149"/>
      <c r="C15" s="149" t="s">
        <v>604</v>
      </c>
      <c r="D15" s="303">
        <v>221015</v>
      </c>
      <c r="E15" s="151" t="s">
        <v>624</v>
      </c>
    </row>
    <row r="16" spans="1:7" ht="17.25" customHeight="1">
      <c r="A16" s="238" t="s">
        <v>338</v>
      </c>
      <c r="B16" s="149"/>
      <c r="C16" s="149" t="s">
        <v>604</v>
      </c>
      <c r="D16" s="303">
        <v>273308</v>
      </c>
      <c r="E16" s="151" t="s">
        <v>624</v>
      </c>
    </row>
    <row r="17" spans="1:7" s="148" customFormat="1" ht="17.25" customHeight="1">
      <c r="A17" s="238" t="s">
        <v>417</v>
      </c>
      <c r="B17" s="149"/>
      <c r="C17" s="149" t="s">
        <v>604</v>
      </c>
      <c r="D17" s="303">
        <v>270807</v>
      </c>
      <c r="E17" s="151" t="s">
        <v>624</v>
      </c>
    </row>
    <row r="18" spans="1:7" ht="17.25" customHeight="1">
      <c r="A18" s="238" t="s">
        <v>444</v>
      </c>
      <c r="B18" s="149"/>
      <c r="C18" s="149" t="s">
        <v>604</v>
      </c>
      <c r="D18" s="303">
        <v>277642</v>
      </c>
      <c r="E18" s="151" t="s">
        <v>624</v>
      </c>
    </row>
    <row r="19" spans="1:7" s="148" customFormat="1" ht="17.25" customHeight="1">
      <c r="A19" s="238" t="s">
        <v>347</v>
      </c>
      <c r="B19" s="149"/>
      <c r="C19" s="149" t="s">
        <v>604</v>
      </c>
      <c r="D19" s="303">
        <v>247188</v>
      </c>
      <c r="E19" s="151" t="s">
        <v>624</v>
      </c>
    </row>
    <row r="20" spans="1:7" s="148" customFormat="1" ht="17.25" customHeight="1">
      <c r="A20" s="238" t="s">
        <v>311</v>
      </c>
      <c r="B20" s="149"/>
      <c r="C20" s="149" t="s">
        <v>604</v>
      </c>
      <c r="D20" s="303">
        <v>253539</v>
      </c>
      <c r="E20" s="151" t="s">
        <v>624</v>
      </c>
    </row>
    <row r="21" spans="1:7" s="148" customFormat="1" ht="17.25" customHeight="1">
      <c r="A21" s="238" t="s">
        <v>330</v>
      </c>
      <c r="B21" s="149"/>
      <c r="C21" s="149" t="s">
        <v>604</v>
      </c>
      <c r="D21" s="303">
        <v>277276</v>
      </c>
      <c r="E21" s="151" t="s">
        <v>624</v>
      </c>
    </row>
    <row r="22" spans="1:7" s="148" customFormat="1" ht="17.25" customHeight="1">
      <c r="A22" s="238" t="s">
        <v>329</v>
      </c>
      <c r="B22" s="149"/>
      <c r="C22" s="149" t="s">
        <v>604</v>
      </c>
      <c r="D22" s="303">
        <v>290939</v>
      </c>
      <c r="E22" s="151" t="s">
        <v>624</v>
      </c>
    </row>
    <row r="23" spans="1:7" ht="17.25" customHeight="1">
      <c r="A23" s="238" t="s">
        <v>457</v>
      </c>
      <c r="B23" s="149"/>
      <c r="C23" s="149" t="s">
        <v>604</v>
      </c>
      <c r="D23" s="303">
        <v>263017</v>
      </c>
      <c r="E23" s="151" t="s">
        <v>624</v>
      </c>
    </row>
    <row r="24" spans="1:7" s="148" customFormat="1" ht="17.25" customHeight="1">
      <c r="A24" s="238" t="s">
        <v>339</v>
      </c>
      <c r="B24" s="149"/>
      <c r="C24" s="149" t="s">
        <v>604</v>
      </c>
      <c r="D24" s="303">
        <v>256883</v>
      </c>
      <c r="E24" s="151" t="s">
        <v>624</v>
      </c>
    </row>
    <row r="25" spans="1:7" s="148" customFormat="1" ht="17.25" customHeight="1">
      <c r="A25" s="238" t="s">
        <v>578</v>
      </c>
      <c r="B25" s="149"/>
      <c r="C25" s="149" t="s">
        <v>604</v>
      </c>
      <c r="D25" s="303">
        <v>268908</v>
      </c>
      <c r="E25" s="151" t="s">
        <v>624</v>
      </c>
    </row>
    <row r="26" spans="1:7" s="148" customFormat="1" ht="17.25" customHeight="1">
      <c r="A26" s="238" t="s">
        <v>384</v>
      </c>
      <c r="B26" s="149"/>
      <c r="C26" s="149" t="s">
        <v>604</v>
      </c>
      <c r="D26" s="303">
        <v>211653</v>
      </c>
      <c r="E26" s="151" t="s">
        <v>624</v>
      </c>
    </row>
    <row r="27" spans="1:7" s="148" customFormat="1" ht="17.25" customHeight="1">
      <c r="A27" s="238" t="s">
        <v>305</v>
      </c>
      <c r="B27" s="149"/>
      <c r="C27" s="149" t="s">
        <v>604</v>
      </c>
      <c r="D27" s="303">
        <v>233250</v>
      </c>
      <c r="E27" s="151"/>
    </row>
    <row r="28" spans="1:7" ht="17.25" customHeight="1">
      <c r="A28" s="238" t="s">
        <v>479</v>
      </c>
      <c r="B28" s="149"/>
      <c r="C28" s="149" t="s">
        <v>604</v>
      </c>
      <c r="D28" s="303">
        <v>235204</v>
      </c>
      <c r="E28" s="151" t="s">
        <v>624</v>
      </c>
    </row>
    <row r="29" spans="1:7" s="148" customFormat="1" ht="17.25" customHeight="1">
      <c r="A29" s="238" t="s">
        <v>363</v>
      </c>
      <c r="B29" s="149"/>
      <c r="C29" s="149" t="s">
        <v>604</v>
      </c>
      <c r="D29" s="303">
        <v>253243</v>
      </c>
      <c r="E29" s="151" t="s">
        <v>624</v>
      </c>
    </row>
    <row r="30" spans="1:7" ht="17.25" customHeight="1">
      <c r="A30" s="238" t="s">
        <v>507</v>
      </c>
      <c r="B30" s="149" t="s">
        <v>668</v>
      </c>
      <c r="C30" s="149" t="s">
        <v>604</v>
      </c>
      <c r="D30" s="303">
        <v>262580</v>
      </c>
      <c r="E30" s="151" t="s">
        <v>624</v>
      </c>
    </row>
    <row r="31" spans="1:7" s="148" customFormat="1" ht="17.25" customHeight="1">
      <c r="A31" s="238" t="s">
        <v>331</v>
      </c>
      <c r="B31" s="149"/>
      <c r="C31" s="149" t="s">
        <v>604</v>
      </c>
      <c r="D31" s="303">
        <v>240120</v>
      </c>
      <c r="E31" s="151" t="s">
        <v>624</v>
      </c>
    </row>
    <row r="32" spans="1:7" ht="17.25" customHeight="1">
      <c r="A32" s="238" t="s">
        <v>336</v>
      </c>
      <c r="B32" s="149"/>
      <c r="C32" s="149" t="s">
        <v>604</v>
      </c>
      <c r="D32" s="303">
        <v>218908</v>
      </c>
      <c r="E32" s="151" t="s">
        <v>624</v>
      </c>
      <c r="G32" s="154"/>
    </row>
    <row r="33" spans="1:5" ht="17.25" customHeight="1">
      <c r="A33" s="238" t="s">
        <v>484</v>
      </c>
      <c r="B33" s="149"/>
      <c r="C33" s="149" t="s">
        <v>604</v>
      </c>
      <c r="D33" s="303">
        <v>217012</v>
      </c>
      <c r="E33" s="151" t="s">
        <v>624</v>
      </c>
    </row>
    <row r="34" spans="1:5" ht="17.25" customHeight="1">
      <c r="A34" s="238" t="s">
        <v>501</v>
      </c>
      <c r="B34" s="149"/>
      <c r="C34" s="149" t="s">
        <v>604</v>
      </c>
      <c r="D34" s="303">
        <v>283297</v>
      </c>
      <c r="E34" s="151" t="s">
        <v>624</v>
      </c>
    </row>
    <row r="35" spans="1:5" ht="17.25" customHeight="1">
      <c r="A35" s="238" t="s">
        <v>317</v>
      </c>
      <c r="B35" s="149"/>
      <c r="C35" s="149" t="s">
        <v>604</v>
      </c>
      <c r="D35" s="303">
        <v>238936</v>
      </c>
      <c r="E35" s="151" t="s">
        <v>624</v>
      </c>
    </row>
    <row r="36" spans="1:5" ht="17.25" customHeight="1">
      <c r="A36" s="238" t="s">
        <v>480</v>
      </c>
      <c r="B36" s="149"/>
      <c r="C36" s="149" t="s">
        <v>604</v>
      </c>
      <c r="D36" s="303">
        <v>173995</v>
      </c>
      <c r="E36" s="151" t="s">
        <v>624</v>
      </c>
    </row>
    <row r="37" spans="1:5" ht="17.25" customHeight="1">
      <c r="A37" s="238" t="s">
        <v>492</v>
      </c>
      <c r="B37" s="149"/>
      <c r="C37" s="149" t="s">
        <v>604</v>
      </c>
      <c r="D37" s="303">
        <v>241698</v>
      </c>
      <c r="E37" s="151" t="s">
        <v>624</v>
      </c>
    </row>
    <row r="38" spans="1:5" ht="17.25" customHeight="1">
      <c r="A38" s="238" t="s">
        <v>332</v>
      </c>
      <c r="B38" s="149"/>
      <c r="C38" s="149" t="s">
        <v>604</v>
      </c>
      <c r="D38" s="303">
        <v>273676</v>
      </c>
      <c r="E38" s="151"/>
    </row>
    <row r="39" spans="1:5" ht="17.25" customHeight="1">
      <c r="A39" s="238" t="s">
        <v>498</v>
      </c>
      <c r="B39" s="149"/>
      <c r="C39" s="149" t="s">
        <v>604</v>
      </c>
      <c r="D39" s="303">
        <v>304156</v>
      </c>
      <c r="E39" s="151" t="s">
        <v>624</v>
      </c>
    </row>
    <row r="40" spans="1:5" ht="17.25" customHeight="1">
      <c r="A40" s="238" t="s">
        <v>442</v>
      </c>
      <c r="B40" s="149"/>
      <c r="C40" s="149" t="s">
        <v>604</v>
      </c>
      <c r="D40" s="303">
        <v>414968</v>
      </c>
      <c r="E40" s="151" t="s">
        <v>624</v>
      </c>
    </row>
    <row r="41" spans="1:5" s="148" customFormat="1" ht="17.25" customHeight="1">
      <c r="A41" s="238" t="s">
        <v>408</v>
      </c>
      <c r="B41" s="149"/>
      <c r="C41" s="149" t="s">
        <v>604</v>
      </c>
      <c r="D41" s="303">
        <v>319449</v>
      </c>
      <c r="E41" s="151" t="s">
        <v>624</v>
      </c>
    </row>
  </sheetData>
  <mergeCells count="4">
    <mergeCell ref="A2:A3"/>
    <mergeCell ref="B2:B3"/>
    <mergeCell ref="C2:C3"/>
    <mergeCell ref="E2:E3"/>
  </mergeCells>
  <phoneticPr fontId="36" type="noConversion"/>
  <pageMargins left="0.31486111879348755" right="0.31486111879348755" top="1" bottom="0.59041666984558105" header="0.5" footer="0.5"/>
  <pageSetup paperSize="9" orientation="portrait" r:id="rId1"/>
  <headerFooter>
    <oddHeader>&amp;R&amp;"맑은 고딕,Regular"&amp;11Page : &amp;P/&amp;N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G35"/>
  <sheetViews>
    <sheetView view="pageBreakPreview" zoomScaleNormal="100" zoomScaleSheetLayoutView="100" workbookViewId="0">
      <selection activeCell="C24" sqref="C24:D24"/>
    </sheetView>
  </sheetViews>
  <sheetFormatPr defaultColWidth="9.140625" defaultRowHeight="11.25"/>
  <cols>
    <col min="1" max="1" width="21.7109375" style="92" customWidth="1"/>
    <col min="2" max="2" width="12.7109375" style="92" customWidth="1"/>
    <col min="3" max="3" width="7.28515625" style="92" customWidth="1"/>
    <col min="4" max="4" width="48.7109375" style="92" customWidth="1"/>
    <col min="5" max="5" width="11.7109375" style="92" customWidth="1"/>
    <col min="6" max="6" width="11.42578125" style="217" customWidth="1"/>
    <col min="7" max="7" width="13.5703125" style="92" customWidth="1"/>
    <col min="8" max="8" width="9.140625" style="92"/>
    <col min="9" max="9" width="13.140625" style="92" bestFit="1" customWidth="1"/>
    <col min="10" max="16384" width="9.140625" style="92"/>
  </cols>
  <sheetData>
    <row r="1" spans="1:7" ht="21" customHeight="1">
      <c r="A1" s="480" t="s">
        <v>237</v>
      </c>
      <c r="B1" s="481"/>
      <c r="C1" s="481"/>
      <c r="D1" s="481"/>
      <c r="E1" s="482"/>
    </row>
    <row r="2" spans="1:7" ht="18" customHeight="1">
      <c r="A2" s="93" t="s">
        <v>426</v>
      </c>
      <c r="B2" s="94" t="s">
        <v>617</v>
      </c>
      <c r="C2" s="94" t="s">
        <v>612</v>
      </c>
      <c r="D2" s="94" t="s">
        <v>464</v>
      </c>
      <c r="E2" s="95" t="s">
        <v>664</v>
      </c>
    </row>
    <row r="3" spans="1:7" ht="336" customHeight="1">
      <c r="A3" s="360"/>
      <c r="B3" s="361"/>
      <c r="C3" s="361"/>
      <c r="D3" s="361"/>
      <c r="E3" s="362"/>
    </row>
    <row r="4" spans="1:7" ht="21.75" customHeight="1">
      <c r="A4" s="96" t="s">
        <v>25</v>
      </c>
      <c r="B4" s="97"/>
      <c r="C4" s="94"/>
      <c r="D4" s="101"/>
      <c r="E4" s="100"/>
    </row>
    <row r="5" spans="1:7" ht="20.25" customHeight="1">
      <c r="A5" s="96" t="s">
        <v>39</v>
      </c>
      <c r="B5" s="97" t="s">
        <v>518</v>
      </c>
      <c r="C5" s="94" t="s">
        <v>549</v>
      </c>
      <c r="D5" s="101" t="str">
        <f>"  "&amp;E5</f>
        <v xml:space="preserve">  1</v>
      </c>
      <c r="E5" s="95">
        <v>1</v>
      </c>
      <c r="F5" s="252"/>
    </row>
    <row r="6" spans="1:7" ht="20.25" customHeight="1">
      <c r="A6" s="96"/>
      <c r="B6" s="97" t="s">
        <v>638</v>
      </c>
      <c r="C6" s="94" t="s">
        <v>642</v>
      </c>
      <c r="D6" s="101" t="str">
        <f>"기초:(1.5*1.5*0.2) = "&amp;F6</f>
        <v>기초:(1.5*1.5*0.2) = 0.45</v>
      </c>
      <c r="E6" s="100">
        <f>F6</f>
        <v>0.45</v>
      </c>
      <c r="F6" s="243">
        <f>ROUND((1.5*1.5*0.2),2)</f>
        <v>0.45</v>
      </c>
    </row>
    <row r="7" spans="1:7" ht="20.25" customHeight="1">
      <c r="A7" s="96"/>
      <c r="B7" s="97" t="s">
        <v>358</v>
      </c>
      <c r="C7" s="94" t="s">
        <v>642</v>
      </c>
      <c r="D7" s="101" t="str">
        <f>"기초:(1.2*1.2*0.2) = "&amp;F7</f>
        <v>기초:(1.2*1.2*0.2) = 0.29</v>
      </c>
      <c r="E7" s="100">
        <f>F7</f>
        <v>0.28999999999999998</v>
      </c>
      <c r="F7" s="243">
        <f>ROUND((1.2*1.2*0.2),2)</f>
        <v>0.28999999999999998</v>
      </c>
    </row>
    <row r="8" spans="1:7" ht="20.25" customHeight="1">
      <c r="A8" s="96"/>
      <c r="B8" s="97" t="s">
        <v>403</v>
      </c>
      <c r="C8" s="94" t="s">
        <v>642</v>
      </c>
      <c r="D8" s="101" t="str">
        <f>"터파기-잔토처리 = "&amp;F8</f>
        <v>터파기-잔토처리 = 0.16</v>
      </c>
      <c r="E8" s="100">
        <f>F8</f>
        <v>0.16000000000000003</v>
      </c>
      <c r="F8" s="243">
        <f>+F6-F7</f>
        <v>0.16000000000000003</v>
      </c>
    </row>
    <row r="9" spans="1:7" ht="20.25" customHeight="1">
      <c r="A9" s="96"/>
      <c r="B9" s="97" t="s">
        <v>54</v>
      </c>
      <c r="C9" s="94" t="s">
        <v>642</v>
      </c>
      <c r="D9" s="335" t="str">
        <f>"기초:(1*1*0.2) = "&amp;F9</f>
        <v>기초:(1*1*0.2) = 0.2</v>
      </c>
      <c r="E9" s="100">
        <f t="shared" ref="E9:E11" si="0">+F9</f>
        <v>0.2</v>
      </c>
      <c r="F9" s="317">
        <f>ROUND((1*1*0.2),2)</f>
        <v>0.2</v>
      </c>
    </row>
    <row r="10" spans="1:7" ht="20.25" customHeight="1">
      <c r="A10" s="96"/>
      <c r="B10" s="97" t="s">
        <v>418</v>
      </c>
      <c r="C10" s="94" t="s">
        <v>665</v>
      </c>
      <c r="D10" s="335" t="str">
        <f>"기초:(1*1) = "&amp;F10</f>
        <v>기초:(1*1) = 1</v>
      </c>
      <c r="E10" s="100">
        <f t="shared" si="0"/>
        <v>1</v>
      </c>
      <c r="F10" s="317">
        <f>ROUND((1*1),2)</f>
        <v>1</v>
      </c>
      <c r="G10" s="327"/>
    </row>
    <row r="11" spans="1:7" ht="20.25" customHeight="1">
      <c r="A11" s="96"/>
      <c r="B11" s="97" t="s">
        <v>378</v>
      </c>
      <c r="C11" s="94" t="s">
        <v>665</v>
      </c>
      <c r="D11" s="101" t="str">
        <f>"기초:(6.5+3.2)*2*0.2 = "&amp;F11</f>
        <v>기초:(6.5+3.2)*2*0.2 = 0.8</v>
      </c>
      <c r="E11" s="100">
        <f t="shared" si="0"/>
        <v>0.8</v>
      </c>
      <c r="F11" s="243">
        <f>ROUND((1+1)*2*0.2,2)</f>
        <v>0.8</v>
      </c>
    </row>
    <row r="12" spans="1:7" ht="21.75" customHeight="1">
      <c r="A12" s="96" t="s">
        <v>94</v>
      </c>
      <c r="B12" s="97"/>
      <c r="C12" s="94" t="s">
        <v>549</v>
      </c>
      <c r="D12" s="101" t="str">
        <f>"  "&amp;E12</f>
        <v xml:space="preserve">  1</v>
      </c>
      <c r="E12" s="95">
        <v>1</v>
      </c>
      <c r="F12" s="252"/>
    </row>
    <row r="13" spans="1:7" ht="21.75" customHeight="1">
      <c r="A13" s="99" t="s">
        <v>201</v>
      </c>
      <c r="B13" s="157" t="s">
        <v>158</v>
      </c>
      <c r="C13" s="328" t="s">
        <v>659</v>
      </c>
      <c r="D13" s="101" t="str">
        <f>" 구조틀:(2.2*4) = "&amp;F13</f>
        <v xml:space="preserve"> 구조틀:(2.2*4) = 8.8</v>
      </c>
      <c r="E13" s="100">
        <f>+F13</f>
        <v>8.8000000000000007</v>
      </c>
      <c r="F13" s="282">
        <f>ROUND(((2.2*4)),2)</f>
        <v>8.8000000000000007</v>
      </c>
    </row>
    <row r="14" spans="1:7" ht="21.75" customHeight="1">
      <c r="A14" s="99"/>
      <c r="B14" s="352"/>
      <c r="C14" s="328"/>
      <c r="D14" s="101" t="str">
        <f>" *6.95kg = "&amp;E14</f>
        <v xml:space="preserve"> *6.95kg = 0.06</v>
      </c>
      <c r="E14" s="100">
        <f>+F14</f>
        <v>0.06</v>
      </c>
      <c r="F14" s="282">
        <f>ROUND((F13)*6.95*0.001,2)</f>
        <v>0.06</v>
      </c>
    </row>
    <row r="15" spans="1:7" ht="21.75" customHeight="1">
      <c r="A15" s="99" t="s">
        <v>201</v>
      </c>
      <c r="B15" s="352" t="s">
        <v>83</v>
      </c>
      <c r="C15" s="328" t="s">
        <v>659</v>
      </c>
      <c r="D15" s="101" t="str">
        <f>" 구조틀:((2.2*4)+(1.5*6)) = "&amp;F15</f>
        <v xml:space="preserve"> 구조틀:((2.2*4)+(1.5*6)) = 17.8</v>
      </c>
      <c r="E15" s="100">
        <f>+F15</f>
        <v>17.8</v>
      </c>
      <c r="F15" s="282">
        <f>ROUND(((2.2*4)+(1.5*6)),2)</f>
        <v>17.8</v>
      </c>
    </row>
    <row r="16" spans="1:7" ht="21.75" customHeight="1">
      <c r="A16" s="99"/>
      <c r="B16" s="352"/>
      <c r="C16" s="328"/>
      <c r="D16" s="101" t="str">
        <f>" *3.34kg = "&amp;E16</f>
        <v xml:space="preserve"> *3.34kg = 0.06</v>
      </c>
      <c r="E16" s="100">
        <f>+F16</f>
        <v>0.06</v>
      </c>
      <c r="F16" s="282">
        <f>ROUND((F15)*3.34*0.001,2)</f>
        <v>0.06</v>
      </c>
    </row>
    <row r="17" spans="1:7" ht="21.75" customHeight="1">
      <c r="A17" s="320" t="s">
        <v>143</v>
      </c>
      <c r="B17" s="157" t="s">
        <v>626</v>
      </c>
      <c r="C17" s="94" t="s">
        <v>551</v>
      </c>
      <c r="D17" s="101" t="str">
        <f>" 각관설치 = "&amp;E17</f>
        <v xml:space="preserve"> 각관설치 = 0.12</v>
      </c>
      <c r="E17" s="100">
        <f t="shared" ref="E17:E19" si="1">+F17</f>
        <v>0.12</v>
      </c>
      <c r="F17" s="282">
        <f>+F14+F16</f>
        <v>0.12</v>
      </c>
    </row>
    <row r="18" spans="1:7" ht="21" customHeight="1">
      <c r="A18" s="356" t="s">
        <v>139</v>
      </c>
      <c r="B18" s="357" t="s">
        <v>243</v>
      </c>
      <c r="C18" s="348" t="s">
        <v>665</v>
      </c>
      <c r="D18" s="101" t="str">
        <f>" 각관 = "&amp;F18</f>
        <v xml:space="preserve"> 각관 = 7.08</v>
      </c>
      <c r="E18" s="350">
        <f t="shared" si="1"/>
        <v>7.08</v>
      </c>
      <c r="F18" s="282">
        <f>ROUND((F13)*0.4+(F15*0.2),2)</f>
        <v>7.08</v>
      </c>
    </row>
    <row r="19" spans="1:7" ht="21.75" customHeight="1">
      <c r="A19" s="320" t="s">
        <v>229</v>
      </c>
      <c r="B19" s="157"/>
      <c r="C19" s="348" t="s">
        <v>665</v>
      </c>
      <c r="D19" s="101" t="str">
        <f>"(1.5x1.5) = "&amp;F19</f>
        <v>(1.5x1.5) = 2.25</v>
      </c>
      <c r="E19" s="350">
        <f t="shared" si="1"/>
        <v>2.25</v>
      </c>
      <c r="F19" s="282">
        <f>ROUND((1.5*1.5),2)</f>
        <v>2.25</v>
      </c>
    </row>
    <row r="20" spans="1:7" ht="21.75" customHeight="1">
      <c r="A20" s="356" t="s">
        <v>15</v>
      </c>
      <c r="B20" s="352"/>
      <c r="C20" s="348" t="s">
        <v>665</v>
      </c>
      <c r="D20" s="101" t="str">
        <f>"(1.5x2)*2 = "&amp;F20</f>
        <v>(1.5x2)*2 = 6</v>
      </c>
      <c r="E20" s="350">
        <f>+F20</f>
        <v>6</v>
      </c>
      <c r="F20" s="282">
        <f>ROUND((1.5*2)*2,2)</f>
        <v>6</v>
      </c>
    </row>
    <row r="21" spans="1:7" ht="21.75" customHeight="1">
      <c r="A21" s="356" t="s">
        <v>198</v>
      </c>
      <c r="B21" s="352"/>
      <c r="C21" s="348" t="s">
        <v>665</v>
      </c>
      <c r="D21" s="101" t="str">
        <f>"(1.5*2)*2*2 = "&amp;F21</f>
        <v>(1.5*2)*2*2 = 12</v>
      </c>
      <c r="E21" s="350">
        <f>+F21</f>
        <v>12</v>
      </c>
      <c r="F21" s="282">
        <f>ROUND((1.5*2)*2*2,2)</f>
        <v>12</v>
      </c>
    </row>
    <row r="22" spans="1:7" ht="21.75" customHeight="1">
      <c r="A22" s="96" t="s">
        <v>503</v>
      </c>
      <c r="B22" s="97"/>
      <c r="C22" s="348" t="s">
        <v>549</v>
      </c>
      <c r="D22" s="101" t="str">
        <f>"  "&amp;E22</f>
        <v xml:space="preserve">  2</v>
      </c>
      <c r="E22" s="95">
        <v>2</v>
      </c>
      <c r="F22" s="252"/>
    </row>
    <row r="23" spans="1:7" ht="21.75" customHeight="1">
      <c r="A23" s="99" t="s">
        <v>489</v>
      </c>
      <c r="B23" s="97" t="s">
        <v>273</v>
      </c>
      <c r="C23" s="94" t="s">
        <v>659</v>
      </c>
      <c r="D23" s="101" t="str">
        <f>"  "&amp;E23</f>
        <v xml:space="preserve">  5</v>
      </c>
      <c r="E23" s="95">
        <v>5</v>
      </c>
      <c r="F23" s="243">
        <f>E23/4</f>
        <v>1.25</v>
      </c>
    </row>
    <row r="24" spans="1:7" ht="21.75" customHeight="1">
      <c r="A24" s="99"/>
      <c r="B24" s="97" t="s">
        <v>47</v>
      </c>
      <c r="C24" s="94" t="s">
        <v>642</v>
      </c>
      <c r="D24" s="101" t="str">
        <f>"(0.4)*1 = "&amp;F24</f>
        <v>(0.4)*1 = 0.4</v>
      </c>
      <c r="E24" s="100">
        <f>+F24</f>
        <v>0.4</v>
      </c>
      <c r="F24" s="243">
        <f>ROUND(0.4*1,2)</f>
        <v>0.4</v>
      </c>
    </row>
    <row r="25" spans="1:7" ht="21.75" customHeight="1">
      <c r="A25" s="96" t="s">
        <v>249</v>
      </c>
      <c r="B25" s="97" t="s">
        <v>11</v>
      </c>
      <c r="C25" s="94" t="s">
        <v>659</v>
      </c>
      <c r="D25" s="101" t="str">
        <f>"  "&amp;E25</f>
        <v xml:space="preserve">  10</v>
      </c>
      <c r="E25" s="95">
        <v>10</v>
      </c>
      <c r="F25" s="243"/>
      <c r="G25" s="102">
        <f>E25/6</f>
        <v>1.6666666666666667</v>
      </c>
    </row>
    <row r="26" spans="1:7" ht="21.75" customHeight="1">
      <c r="A26" s="99" t="s">
        <v>517</v>
      </c>
      <c r="B26" s="97"/>
      <c r="C26" s="94" t="s">
        <v>666</v>
      </c>
      <c r="D26" s="101" t="str">
        <f>"  "&amp;E26</f>
        <v xml:space="preserve">  1</v>
      </c>
      <c r="E26" s="95">
        <v>1</v>
      </c>
      <c r="F26" s="243"/>
    </row>
    <row r="27" spans="1:7" ht="21.75" customHeight="1">
      <c r="A27" s="320" t="s">
        <v>176</v>
      </c>
      <c r="B27" s="97" t="s">
        <v>179</v>
      </c>
      <c r="C27" s="328" t="s">
        <v>659</v>
      </c>
      <c r="D27" s="101" t="str">
        <f>"(1.5*4) = "&amp;F27</f>
        <v>(1.5*4) = 6</v>
      </c>
      <c r="E27" s="147">
        <f t="shared" ref="E27:E32" si="2">+F27</f>
        <v>6</v>
      </c>
      <c r="F27" s="282">
        <f>ROUND((1.5*4),2)</f>
        <v>6</v>
      </c>
    </row>
    <row r="28" spans="1:7" ht="21.75" customHeight="1">
      <c r="A28" s="320"/>
      <c r="B28" s="97" t="s">
        <v>638</v>
      </c>
      <c r="C28" s="94" t="s">
        <v>642</v>
      </c>
      <c r="D28" s="101" t="str">
        <f>"(1)*0.5*0.2 = "&amp;F28</f>
        <v>(1)*0.5*0.2 = 0.1</v>
      </c>
      <c r="E28" s="100">
        <f t="shared" si="2"/>
        <v>0.1</v>
      </c>
      <c r="F28" s="243">
        <f>ROUND((1)*0.5*0.2,2)</f>
        <v>0.1</v>
      </c>
    </row>
    <row r="29" spans="1:7" ht="21.75" customHeight="1">
      <c r="A29" s="320"/>
      <c r="B29" s="97" t="s">
        <v>358</v>
      </c>
      <c r="C29" s="94" t="s">
        <v>642</v>
      </c>
      <c r="D29" s="101" t="str">
        <f>"(0.25)*0.2 = "&amp;F29</f>
        <v>(0.25)*0.2 = 0.05</v>
      </c>
      <c r="E29" s="100">
        <f t="shared" si="2"/>
        <v>0.05</v>
      </c>
      <c r="F29" s="243">
        <f>ROUND((0.25)*0.2,2)</f>
        <v>0.05</v>
      </c>
    </row>
    <row r="30" spans="1:7" ht="21.75" customHeight="1">
      <c r="A30" s="320"/>
      <c r="B30" s="97" t="s">
        <v>271</v>
      </c>
      <c r="C30" s="94" t="s">
        <v>642</v>
      </c>
      <c r="D30" s="98" t="str">
        <f>"터파기-잔토처리 = "&amp;F30</f>
        <v>터파기-잔토처리 = 0.05</v>
      </c>
      <c r="E30" s="100">
        <f t="shared" si="2"/>
        <v>0.05</v>
      </c>
      <c r="F30" s="243">
        <f>F28-F29</f>
        <v>0.05</v>
      </c>
    </row>
    <row r="31" spans="1:7" ht="21.75" customHeight="1">
      <c r="A31" s="320"/>
      <c r="B31" s="97" t="s">
        <v>54</v>
      </c>
      <c r="C31" s="94" t="s">
        <v>642</v>
      </c>
      <c r="D31" s="98" t="str">
        <f>"(0.25)*0.15 = "&amp;F31</f>
        <v>(0.25)*0.15 = 0.04</v>
      </c>
      <c r="E31" s="100">
        <f t="shared" si="2"/>
        <v>0.04</v>
      </c>
      <c r="F31" s="243">
        <f>ROUND((0.25)*0.15,2)</f>
        <v>0.04</v>
      </c>
    </row>
    <row r="32" spans="1:7" ht="21.75" customHeight="1">
      <c r="A32" s="320"/>
      <c r="B32" s="97" t="s">
        <v>378</v>
      </c>
      <c r="C32" s="94" t="s">
        <v>665</v>
      </c>
      <c r="D32" s="98" t="str">
        <f>"(1*0.15)*2 = "&amp;F32</f>
        <v>(1*0.15)*2 = 0.3</v>
      </c>
      <c r="E32" s="100">
        <f t="shared" si="2"/>
        <v>0.3</v>
      </c>
      <c r="F32" s="243">
        <f>ROUND((1*2)*0.15,2)</f>
        <v>0.3</v>
      </c>
    </row>
    <row r="33" spans="1:6" ht="21.75" customHeight="1">
      <c r="A33" s="320"/>
      <c r="B33" s="97" t="s">
        <v>520</v>
      </c>
      <c r="C33" s="94" t="s">
        <v>565</v>
      </c>
      <c r="D33" s="101" t="str">
        <f>"  "&amp;E33</f>
        <v xml:space="preserve">  1</v>
      </c>
      <c r="E33" s="95">
        <v>1</v>
      </c>
      <c r="F33" s="243"/>
    </row>
    <row r="34" spans="1:6" ht="21.75" customHeight="1">
      <c r="A34" s="96"/>
      <c r="B34" s="97"/>
      <c r="C34" s="94"/>
      <c r="D34" s="101"/>
      <c r="E34" s="100"/>
    </row>
    <row r="35" spans="1:6" ht="23.25" customHeight="1">
      <c r="A35" s="96"/>
      <c r="B35" s="97"/>
      <c r="C35" s="94"/>
      <c r="D35" s="98"/>
      <c r="E35" s="100"/>
    </row>
  </sheetData>
  <mergeCells count="1">
    <mergeCell ref="A1:E1"/>
  </mergeCells>
  <phoneticPr fontId="36" type="noConversion"/>
  <printOptions horizontalCentered="1"/>
  <pageMargins left="0.62986111640930176" right="0.55097222328186035" top="0.59041666984558105" bottom="0.47236111760139465" header="0.39347222447395325" footer="0.39347222447395325"/>
  <pageSetup paperSize="9" scale="90" orientation="portrait" horizontalDpi="300" verticalDpi="3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"/>
  <sheetViews>
    <sheetView zoomScale="70" zoomScaleNormal="70" zoomScaleSheetLayoutView="75" workbookViewId="0">
      <selection activeCell="H67" sqref="H67"/>
    </sheetView>
  </sheetViews>
  <sheetFormatPr defaultColWidth="9.140625" defaultRowHeight="12.75"/>
  <sheetData/>
  <phoneticPr fontId="36" type="noConversion"/>
  <printOptions horizontalCentered="1"/>
  <pageMargins left="0.51138889789581299" right="0.51138889789581299" top="0.74750000238418579" bottom="0.74750000238418579" header="0.31486111879348755" footer="0.31486111879348755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11</vt:i4>
      </vt:variant>
    </vt:vector>
  </HeadingPairs>
  <TitlesOfParts>
    <vt:vector size="25" baseType="lpstr">
      <vt:lpstr>표지</vt:lpstr>
      <vt:lpstr>설계서</vt:lpstr>
      <vt:lpstr>원가계산</vt:lpstr>
      <vt:lpstr>총괄내역서</vt:lpstr>
      <vt:lpstr>내역서</vt:lpstr>
      <vt:lpstr>일위대가목록</vt:lpstr>
      <vt:lpstr>일위대가_호표</vt:lpstr>
      <vt:lpstr>일위대가산근</vt:lpstr>
      <vt:lpstr>기계경비</vt:lpstr>
      <vt:lpstr>기계경비적용기준</vt:lpstr>
      <vt:lpstr>자재조서</vt:lpstr>
      <vt:lpstr>노임</vt:lpstr>
      <vt:lpstr>산출근거</vt:lpstr>
      <vt:lpstr>견적</vt:lpstr>
      <vt:lpstr>내역서!Print_Area</vt:lpstr>
      <vt:lpstr>산출근거!Print_Area</vt:lpstr>
      <vt:lpstr>일위대가목록!Print_Area</vt:lpstr>
      <vt:lpstr>자재조서!Print_Area</vt:lpstr>
      <vt:lpstr>총괄내역서!Print_Area</vt:lpstr>
      <vt:lpstr>기계경비!Print_Titles</vt:lpstr>
      <vt:lpstr>내역서!Print_Titles</vt:lpstr>
      <vt:lpstr>산출근거!Print_Titles</vt:lpstr>
      <vt:lpstr>일위대가_호표!Print_Titles</vt:lpstr>
      <vt:lpstr>일위대가목록!Print_Titles</vt:lpstr>
      <vt:lpstr>자재조서!Print_Titles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Plan_1</dc:creator>
  <cp:lastModifiedBy>USER</cp:lastModifiedBy>
  <cp:revision>6</cp:revision>
  <cp:lastPrinted>2026-07-21T08:49:22Z</cp:lastPrinted>
  <dcterms:created xsi:type="dcterms:W3CDTF">2008-04-07T13:53:27Z</dcterms:created>
  <dcterms:modified xsi:type="dcterms:W3CDTF">2026-09-02T05:11:40Z</dcterms:modified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IyIiwibG9nVGltZSI6IjIwMjYtMDktMDRUMDE6MDM6NThaIiwicElEIjoiMiIsInRyYWNlSWQiOiJCQ0Y4QkUxODM3MUFGOTUzQjVCM0E0ODk4RkM5OEEzMSIsInVzZXJDb2RlIjoicHNoMjAyNSJ9LCJub2RlMiI6eyJkc2QiOiIwMTAwMDAwMDAwMDAyMTIyIiwibG9nVGltZSI6IjIwMjYtMDktMDRUMDE6MDM6NThaIiwicElEIjoiMiIsInRyYWNlSWQiOiJCQ0Y4QkUxODM3MUFGOTUzQjVCM0E0ODk4RkM5OEEzMSIsInVzZXJDb2RlIjoicHNoMjAyNSJ9LCJub2RlMyI6eyJkc2QiOiIwMTAwMDAwMDAwMDAyMTIyIiwibG9nVGltZSI6IjIwMjYtMDktMDRUMDE6MDM6NThaIiwicElEIjoiMiIsInRyYWNlSWQiOiJCQ0Y4QkUxODM3MUFGOTUzQjVCM0E0ODk4RkM5OEEzMSIsInVzZXJDb2RlIjoicHNoMjAyNSJ9LCJub2RlNCI6eyJkc2QiOiIwMTAwMDAwMDAwMDAyMTIyIiwibG9nVGltZSI6IjIwMjYtMDktMDRUMDE6MDM6NThaIiwicElEIjoiMiIsInRyYWNlSWQiOiJCQ0Y4QkUxODM3MUFGOTUzQjVCM0E0ODk4RkM5OEEzMSIsInVzZXJDb2RlIjoicHNoMjAyNSJ9LCJub2RlNSI6eyJkc2QiOiIwMDAwMDAwMDAwMDAwMDAwIiwibG9nVGltZSI6IjIwMjYtMDktMDRUMDE6MDU6MDFaIiwicElEIjoyMDQ4LCJ0cmFjZUlkIjoiMkRBNDFBODVFM0I1NDJCM0EyOTBCNDVFOEExMUU5NDciLCJ1c2VyQ29kZSI6InBzaDIwMjUifSwibm9kZUNvdW50IjoyfQ==</vt:lpwstr>
  </property>
  <property fmtid="{D5CDD505-2E9C-101B-9397-08002B2CF9AE}" name="OpenDocument" pid="3">
    <vt:lpwstr>False</vt:lpwstr>
  </property>
</Properties>
</file>