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A:\바탕화면\2026 수자원관리부(오승재)\01. 성읍저수지 관로 구축\2026년 성읍저수지\세부설계 용역\02. 설계도서(성과품)\1차_26.06.29\토목\26년 성읍저수지 활용 성산읍 농업용수관로 구축사업\06.폐기물설계서\"/>
    </mc:Choice>
  </mc:AlternateContent>
  <xr:revisionPtr revIDLastSave="0" documentId="13_ncr:1_{2C46F021-D793-4D80-AE9B-5708B6F336C1}" xr6:coauthVersionLast="47" xr6:coauthVersionMax="47" xr10:uidLastSave="{00000000-0000-0000-0000-000000000000}"/>
  <bookViews>
    <workbookView xWindow="-28920" yWindow="-2505" windowWidth="29040" windowHeight="15840" tabRatio="883" xr2:uid="{00000000-000D-0000-FFFF-FFFF00000000}"/>
  </bookViews>
  <sheets>
    <sheet name="내역서갑지" sheetId="20" r:id="rId1"/>
    <sheet name="원가계산서" sheetId="21" r:id="rId2"/>
    <sheet name="공사비내역서(합계)" sheetId="28" r:id="rId3"/>
    <sheet name="공사비내역서" sheetId="2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3F" hidden="1">#REF!</definedName>
    <definedName name="_4S" hidden="1">'[1]6PILE  (돌출)'!#REF!</definedName>
    <definedName name="_5S" hidden="1">'[1]6PILE  (돌출)'!#REF!</definedName>
    <definedName name="_6_0_S" hidden="1">'[1]6PILE  (돌출)'!#REF!</definedName>
    <definedName name="_7_0_0_F" hidden="1">[2]CTEMCOST!#REF!</definedName>
    <definedName name="_8_0_S" hidden="1">'[1]6PILE  (돌출)'!#REF!</definedName>
    <definedName name="_9_0_0_F" hidden="1">[2]CTEMCOST!#REF!</definedName>
    <definedName name="_Dist_Values" hidden="1">#REF!</definedName>
    <definedName name="_Fill" hidden="1">#REF!</definedName>
    <definedName name="_xlnm._FilterDatabase" localSheetId="3" hidden="1">공사비내역서!$A$1:$A$30</definedName>
    <definedName name="_xlnm._FilterDatabase" localSheetId="2" hidden="1">'공사비내역서(합계)'!$A$1:$A$306</definedName>
    <definedName name="_xlnm._FilterDatabase" hidden="1">#REF!</definedName>
    <definedName name="_Key1" hidden="1">#REF!</definedName>
    <definedName name="_Key2" hidden="1">[3]기성금내역서!#REF!</definedName>
    <definedName name="_Order1" hidden="1">255</definedName>
    <definedName name="_Order2" hidden="1">255</definedName>
    <definedName name="_Parse_Out" hidden="1">[4]갑지!#REF!</definedName>
    <definedName name="_Sort" hidden="1">[3]기성금내역서!#REF!</definedName>
    <definedName name="A1C1" hidden="1">#REF!</definedName>
    <definedName name="AAA" hidden="1">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fasdf" hidden="1">{#N/A,#N/A,FALSE,"CCTV"}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" hidden="1">[5]내역서!#REF!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v" hidden="1">{#N/A,#N/A,FALSE,"부대2"}</definedName>
    <definedName name="cvbx" hidden="1">{#N/A,#N/A,FALSE,"배수2"}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d" hidden="1">{#N/A,#N/A,FALSE,"토공2"}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JGHDJDTRSEH" hidden="1">{#N/A,#N/A,FALSE,"명세표"}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kdkdkd" hidden="1">{#N/A,#N/A,FALSE,"명세표"}</definedName>
    <definedName name="dsfg" hidden="1">{#N/A,#N/A,FALSE,"속도"}</definedName>
    <definedName name="DSSDS" hidden="1">{#N/A,#N/A,FALSE,"명세표"}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HFH" hidden="1">[6]수량산출!$A$1:$A$8561</definedName>
    <definedName name="FHFK" hidden="1">[6]수량산출!#REF!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hidden="1">#REF!</definedName>
    <definedName name="han" hidden="1">#REF!</definedName>
    <definedName name="HDFSG" hidden="1">{#N/A,#N/A,FALSE,"전력간선"}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j" hidden="1">{#N/A,#N/A,FALSE,"포장2"}</definedName>
    <definedName name="hh" hidden="1">{#N/A,#N/A,FALSE,"명세표"}</definedName>
    <definedName name="HHHH" hidden="1">#REF!</definedName>
    <definedName name="HJ" hidden="1">{#N/A,#N/A,FALSE,"명세표"}</definedName>
    <definedName name="HJJKHGFGH" hidden="1">{"'Sheet1'!$D$19","'Sheet1'!$B$22:$E$22"}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n" hidden="1">{#N/A,#N/A,FALSE,"전력간선"}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v" hidden="1">{#N/A,#N/A,FALSE,"구조1"}</definedName>
    <definedName name="NEWNAME" hidden="1">{#N/A,#N/A,FALSE,"CCTV"}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POI" hidden="1">#REF!</definedName>
    <definedName name="PPP" hidden="1">#REF!</definedName>
    <definedName name="_xlnm.Print_Area" localSheetId="3">공사비내역서!$A$1:$M$30</definedName>
    <definedName name="_xlnm.Print_Area" localSheetId="2">'공사비내역서(합계)'!$A$1:$P$28</definedName>
    <definedName name="_xlnm.Print_Area" localSheetId="0">내역서갑지!$A$1:$P$22</definedName>
    <definedName name="_xlnm.Print_Area" localSheetId="1">원가계산서!$A$1:$G$32</definedName>
    <definedName name="_xlnm.Print_Titles" localSheetId="3">공사비내역서!$1:$3</definedName>
    <definedName name="_xlnm.Print_Titles" localSheetId="2">'공사비내역서(합계)'!$1:$3</definedName>
    <definedName name="qkqh1" hidden="1">{#N/A,#N/A,FALSE,"명세표"}</definedName>
    <definedName name="qor" hidden="1">[7]실행철강하도!$A$1:$A$4</definedName>
    <definedName name="QQQQQQQQQQQQQQQQQQQQQQQQQQQQQQQQQQQQQQQ" hidden="1">{#N/A,#N/A,FALSE,"명세표"}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[6]수량산출!#REF!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t" hidden="1">{#N/A,#N/A,FALSE,"전력간선"}</definedName>
    <definedName name="SDAAAAAAAAAAAAAAAAAAAAAAAAADDDDDDDD" hidden="1">{#N/A,#N/A,FALSE,"명세표"}</definedName>
    <definedName name="sdg" hidden="1">#REF!</definedName>
    <definedName name="sdhsdf" hidden="1">{#N/A,#N/A,FALSE,"포장1";#N/A,#N/A,FALSE,"포장1"}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RT" hidden="1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" hidden="1">#REF!</definedName>
    <definedName name="TTTT" hidden="1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LQ" hidden="1">{#N/A,#N/A,FALSE,"명세표"}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hidden="1">{#N/A,#N/A,FALSE,"CCTV"}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" hidden="1">[5]내역서!#REF!</definedName>
    <definedName name="xcvb" hidden="1">{#N/A,#N/A,FALSE,"부대1"}</definedName>
    <definedName name="xx" hidden="1">#REF!</definedName>
    <definedName name="xxx" hidden="1">#REF!</definedName>
    <definedName name="yyy" hidden="1">[8]수량산출!$A$1:$A$8561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[9]실행철강하도!$A$1:$A$4</definedName>
    <definedName name="zxcb" hidden="1">{#N/A,#N/A,FALSE,"이정표"}</definedName>
    <definedName name="ㄱ" hidden="1">[10]수량산출!#REF!</definedName>
    <definedName name="ㄱㄱ" hidden="1">{#N/A,"수불부",FALSE,"사급자재수불서";#N/A,"수불부",FALSE,"사급자재수불서"}</definedName>
    <definedName name="ㄱㅈㅎ" hidden="1">#REF!</definedName>
    <definedName name="가나다라마바사" hidden="1">{#N/A,#N/A,FALSE,"명세표"}</definedName>
    <definedName name="가스" hidden="1">{#N/A,#N/A,FALSE,"CCTV"}</definedName>
    <definedName name="가아" hidden="1">[11]수량산출!#REF!</definedName>
    <definedName name="간" hidden="1">{#N/A,#N/A,FALSE,"명세표"}</definedName>
    <definedName name="강아지" hidden="1">#REF!</definedName>
    <definedName name="개소별명세표" hidden="1">{#N/A,#N/A,FALSE,"명세표"}</definedName>
    <definedName name="거ㅏ" hidden="1">[10]수량산출!$A$3:$H$8539</definedName>
    <definedName name="견적" hidden="1">'[12]내역서1999.8최종'!$A$1:$A$2438</definedName>
    <definedName name="견적조건" hidden="1">{#N/A,#N/A,FALSE,"CCTV"}</definedName>
    <definedName name="견적조건8" hidden="1">{#N/A,#N/A,FALSE,"CCTV"}</definedName>
    <definedName name="공사시방서" hidden="1">{#N/A,#N/A,FALSE,"명세표"}</definedName>
    <definedName name="공사시방서1" hidden="1">{#N/A,#N/A,FALSE,"명세표"}</definedName>
    <definedName name="공장동" hidden="1">#REF!</definedName>
    <definedName name="구산갑지" hidden="1">'[13]#REF'!#REF!</definedName>
    <definedName name="기계화시공1" hidden="1">{#N/A,#N/A,FALSE,"단가표지"}</definedName>
    <definedName name="기기품셈내역1" hidden="1">#REF!</definedName>
    <definedName name="기성3" hidden="1">{#N/A,#N/A,FALSE,"CCTV"}</definedName>
    <definedName name="김" hidden="1">{#N/A,#N/A,FALSE,"명세표"}</definedName>
    <definedName name="ㄴ" hidden="1">#REF!</definedName>
    <definedName name="ㄴㄱㄹ" hidden="1">#REF!</definedName>
    <definedName name="ㄴㄴ" hidden="1">{#N/A,#N/A,FALSE,"명세표"}</definedName>
    <definedName name="ㄴㄴㄴ" hidden="1">{#N/A,#N/A,FALSE,"명세표"}</definedName>
    <definedName name="ㄴㄴㄴㄴ" hidden="1">#REF!</definedName>
    <definedName name="ㄴㄴㄴㄴㄴ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윤ㅇ" hidden="1">{#N/A,#N/A,FALSE,"전력간선"}</definedName>
    <definedName name="노무비단가산출서" hidden="1">#REF!</definedName>
    <definedName name="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hidden="1">{#N/A,#N/A,FALSE,"명세표"}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ㄹ호" hidden="1">#REF!</definedName>
    <definedName name="ㅀ허" hidden="1">{#N/A,#N/A,FALSE,"CCTV"}</definedName>
    <definedName name="ㅁ" hidden="1">{#N/A,#N/A,FALSE,"명세표"}</definedName>
    <definedName name="ㅁㄴ" hidden="1">#REF!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#REF!</definedName>
    <definedName name="ㅁㅁㅁㅁㅁㅁ" hidden="1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ㅊㅈㄷ" hidden="1">{#N/A,#N/A,FALSE,"전력간선"}</definedName>
    <definedName name="머" hidden="1">{#N/A,#N/A,FALSE,"명세표"}</definedName>
    <definedName name="명단" hidden="1">{#N/A,"수불부",FALSE,"사급자재수불서";#N/A,"수불부",FALSE,"사급자재수불서"}</definedName>
    <definedName name="몰라" hidden="1">{#N/A,#N/A,FALSE,"명세표"}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{#N/A,#N/A,FALSE,"명세표"}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hidden="1">{#N/A,#N/A,FALSE,"명세표"}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전지" hidden="1">#REF!</definedName>
    <definedName name="분전반제조총괄표" hidden="1">{"'건축내역'!$A$1:$L$413"}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hidden="1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hidden="1">{#N/A,#N/A,FALSE,"명세표"}</definedName>
    <definedName name="설비" hidden="1">[14]예총!#REF!</definedName>
    <definedName name="소화갑지" hidden="1">{#N/A,#N/A,FALSE,"CCTV"}</definedName>
    <definedName name="신설" hidden="1">{#N/A,#N/A,FALSE,"명세표"}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" hidden="1">[15]실행철강하도!$A$1:$A$4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ㅇㄹ" hidden="1">#REF!</definedName>
    <definedName name="ㅇㄻㄴ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ㅁㄶㄴㅇㅁㅀㅇㄴ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ㄹ" hidden="1">#REF!</definedName>
    <definedName name="ㅇㅇㅇㅇ" hidden="1">#REF!</definedName>
    <definedName name="ㅇㅇㅇㅇㄹㄴㅁㄹ" hidden="1">#REF!</definedName>
    <definedName name="ㅇㅎㅁㅇㅎㄴㅇㅁ" hidden="1">{#N/A,"수불부",FALSE,"사급자재수불서";#N/A,"수불부",FALSE,"사급자재수불서"}</definedName>
    <definedName name="아앙아" hidden="1">{#N/A,#N/A,FALSE,"전력간선"}</definedName>
    <definedName name="아ㅏ" hidden="1">{#N/A,#N/A,FALSE,"조골재"}</definedName>
    <definedName name="어랑너ㅣㄹㄴㅇ" hidden="1">{#N/A,"수불부",FALSE,"사급자재수불서";#N/A,"수불부",FALSE,"사급자재수불서"}</definedName>
    <definedName name="업체" hidden="1">#REF!</definedName>
    <definedName name="오" hidden="1">[7]실행철강하도!$A$1:$A$4</definedName>
    <definedName name="완공3" hidden="1">#REF!</definedName>
    <definedName name="원남내역" hidden="1">[16]실행철강하도!$A$1:$A$4</definedName>
    <definedName name="이" hidden="1">{#N/A,#N/A,FALSE,"명세표"}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일" hidden="1">#REF!</definedName>
    <definedName name="임직" hidden="1">#REF!</definedName>
    <definedName name="ㅈ" hidden="1">{#N/A,#N/A,FALSE,"명세표"}</definedName>
    <definedName name="ㅈㅈ" hidden="1">{#N/A,"수불부",FALSE,"사급자재수불서";#N/A,"수불부",FALSE,"사급자재수불서"}</definedName>
    <definedName name="ㅈㅈㅈ" hidden="1">{"'Sheet1'!$D$19","'Sheet1'!$B$22:$E$22"}</definedName>
    <definedName name="ㅈㅈㅈㅈ" hidden="1">{#N/A,#N/A,FALSE,"명세표"}</definedName>
    <definedName name="자미" hidden="1">{#N/A,#N/A,FALSE,"명세표"}</definedName>
    <definedName name="전기1" hidden="1">[17]갑지!#REF!</definedName>
    <definedName name="전기내역" hidden="1">{#N/A,#N/A,FALSE,"CCTV"}</definedName>
    <definedName name="전기마감" hidden="1">[17]갑지!#REF!</definedName>
    <definedName name="전체제조총괄표" hidden="1">{"'건축내역'!$A$1:$L$413"}</definedName>
    <definedName name="정화조" hidden="1">{#N/A,#N/A,FALSE,"CCTV"}</definedName>
    <definedName name="조차장" hidden="1">{#N/A,#N/A,FALSE,"명세표"}</definedName>
    <definedName name="집계" hidden="1">{#N/A,#N/A,FALSE,"명세표"}</definedName>
    <definedName name="ㅋㅁ" hidden="1">{#N/A,#N/A,FALSE,"명세표"}</definedName>
    <definedName name="ㅋㅋ" hidden="1">{#N/A,#N/A,FALSE,"명세표"}</definedName>
    <definedName name="ㅋㅋㅋ" hidden="1">{#N/A,#N/A,FALSE,"명세표"}</definedName>
    <definedName name="토" hidden="1">#REF!</definedName>
    <definedName name="토목설계" hidden="1">{#N/A,#N/A,FALSE,"골재소요량";#N/A,#N/A,FALSE,"골재소요량"}</definedName>
    <definedName name="ㅍ" hidden="1">{#N/A,"수불부",FALSE,"사급자재수불서";#N/A,"수불부",FALSE,"사급자재수불서"}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'[18]배수공 시멘트 및 골재량 산출'!#REF!</definedName>
    <definedName name="팔" hidden="1">#REF!</definedName>
    <definedName name="표지" hidden="1">#REF!</definedName>
    <definedName name="ㅎㄴㅁㄹㅇㄹㄴ" hidden="1">{#N/A,"수불부",FALSE,"사급자재수불서";#N/A,"수불부",FALSE,"사급자재수불서"}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하하하" hidden="1">{#N/A,#N/A,FALSE,"명세표"}</definedName>
    <definedName name="한" hidden="1">{#N/A,#N/A,FALSE,"명세표"}</definedName>
    <definedName name="한전수" hidden="1">{#N/A,#N/A,FALSE,"명세표"}</definedName>
    <definedName name="현조" hidden="1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{#N/A,#N/A,FALSE,"명세표"}</definedName>
    <definedName name="희성" hidden="1">{#N/A,#N/A,FALSE,"명세표"}</definedName>
    <definedName name="ㅏㅏㅏ" hidden="1">{#N/A,#N/A,FALSE,"명세표"}</definedName>
    <definedName name="ㅓㄴㄱ" hidden="1">[19]실행철강하도!$A$1:$A$4</definedName>
    <definedName name="ㅓㅗ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ㅗㅎㅇㅁㄹㅇㅎ" hidden="1">{#N/A,"수불부",FALSE,"사급자재수불서";#N/A,"수불부",FALSE,"사급자재수불서"}</definedName>
    <definedName name="ㅗㅗ" hidden="1">{#N/A,#N/A,FALSE,"명세표"}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ㅛㅛㅛ" hidden="1">[8]수량산출!$A$1:$A$8561</definedName>
    <definedName name="ㅜ" hidden="1">{#N/A,#N/A,FALSE,"명세표"}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ㅡ" hidden="1">{"'Sheet1'!$D$19","'Sheet1'!$B$22:$E$22"}</definedName>
    <definedName name="ㅣㅑㅑㅛ" hidden="1">{#N/A,#N/A,FALSE,"전력간선"}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2" i="27" l="1"/>
  <c r="J12" i="27"/>
  <c r="H12" i="27"/>
  <c r="F12" i="27"/>
  <c r="E12" i="27"/>
  <c r="L11" i="27"/>
  <c r="J11" i="27"/>
  <c r="H11" i="27"/>
  <c r="H9" i="27" s="1"/>
  <c r="E11" i="27"/>
  <c r="L10" i="27"/>
  <c r="L9" i="27" s="1"/>
  <c r="J10" i="27"/>
  <c r="J9" i="27" s="1"/>
  <c r="H10" i="27"/>
  <c r="F10" i="27" s="1"/>
  <c r="E10" i="27"/>
  <c r="E9" i="27"/>
  <c r="L7" i="27"/>
  <c r="F7" i="27" s="1"/>
  <c r="J7" i="27"/>
  <c r="H7" i="27"/>
  <c r="E7" i="27"/>
  <c r="L6" i="27"/>
  <c r="J6" i="27"/>
  <c r="J4" i="27" s="1"/>
  <c r="H6" i="27"/>
  <c r="F6" i="27" s="1"/>
  <c r="E6" i="27"/>
  <c r="L5" i="27"/>
  <c r="L4" i="27" s="1"/>
  <c r="J5" i="27"/>
  <c r="H5" i="27"/>
  <c r="F5" i="27" s="1"/>
  <c r="E5" i="27"/>
  <c r="E4" i="27"/>
  <c r="F9" i="27" l="1"/>
  <c r="F11" i="27"/>
  <c r="H4" i="27"/>
  <c r="F4" i="27" s="1"/>
  <c r="M6" i="28"/>
  <c r="K6" i="28"/>
  <c r="O6" i="28"/>
  <c r="O4" i="28"/>
  <c r="M4" i="28"/>
  <c r="I6" i="28" l="1"/>
  <c r="E28" i="21" s="1"/>
  <c r="K4" i="28" l="1"/>
  <c r="I4" i="28" s="1"/>
  <c r="E11" i="21" s="1"/>
  <c r="A2" i="21"/>
  <c r="I16" i="21" l="1"/>
  <c r="J16" i="21"/>
  <c r="E24" i="21" l="1"/>
  <c r="E25" i="21" l="1"/>
  <c r="E26" i="21" l="1"/>
  <c r="E27" i="21" s="1"/>
  <c r="E29" i="21" l="1"/>
  <c r="E30" i="21" s="1"/>
  <c r="E31" i="21" s="1"/>
  <c r="G19" i="20" s="1"/>
  <c r="J19" i="20" s="1"/>
</calcChain>
</file>

<file path=xl/sharedStrings.xml><?xml version="1.0" encoding="utf-8"?>
<sst xmlns="http://schemas.openxmlformats.org/spreadsheetml/2006/main" count="141" uniqueCount="99">
  <si>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</si>
  <si>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</si>
  <si>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</si>
  <si>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</si>
  <si>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</si>
  <si>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</si>
  <si>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</si>
  <si>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</si>
  <si>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비  고</t>
  </si>
  <si>
    <t>단  가</t>
  </si>
  <si>
    <t>금  액</t>
  </si>
  <si>
    <t>노
무
비</t>
    <phoneticPr fontId="2" type="noConversion"/>
  </si>
  <si>
    <t>직접노무비</t>
    <phoneticPr fontId="2" type="noConversion"/>
  </si>
  <si>
    <t>간접노무비</t>
    <phoneticPr fontId="2" type="noConversion"/>
  </si>
  <si>
    <t>B</t>
    <phoneticPr fontId="2" type="noConversion"/>
  </si>
  <si>
    <t>경
비</t>
    <phoneticPr fontId="2" type="noConversion"/>
  </si>
  <si>
    <t>산재보험료</t>
    <phoneticPr fontId="2" type="noConversion"/>
  </si>
  <si>
    <t>고용보험료</t>
    <phoneticPr fontId="5" type="noConversion"/>
  </si>
  <si>
    <t>건강보험료</t>
    <phoneticPr fontId="5" type="noConversion"/>
  </si>
  <si>
    <t>연금보험료</t>
    <phoneticPr fontId="5" type="noConversion"/>
  </si>
  <si>
    <t>산업안전보건관리비</t>
    <phoneticPr fontId="5" type="noConversion"/>
  </si>
  <si>
    <t>하도급대금지급보증수수료</t>
    <phoneticPr fontId="2" type="noConversion"/>
  </si>
  <si>
    <t>공사이행보증수수료</t>
    <phoneticPr fontId="2" type="noConversion"/>
  </si>
  <si>
    <t>환경보전비</t>
    <phoneticPr fontId="2" type="noConversion"/>
  </si>
  <si>
    <t>퇴직공제부금비</t>
    <phoneticPr fontId="2" type="noConversion"/>
  </si>
  <si>
    <t>기타경비</t>
    <phoneticPr fontId="2" type="noConversion"/>
  </si>
  <si>
    <t>순공사비원가</t>
    <phoneticPr fontId="2" type="noConversion"/>
  </si>
  <si>
    <t>일반관리비</t>
    <phoneticPr fontId="2" type="noConversion"/>
  </si>
  <si>
    <t>이윤</t>
    <phoneticPr fontId="2" type="noConversion"/>
  </si>
  <si>
    <t>F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</si>
  <si>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</si>
  <si>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</si>
  <si>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</si>
  <si>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산출근거</t>
  </si>
  <si>
    <t>공  사  원  가  계  산  서</t>
    <phoneticPr fontId="2" type="noConversion"/>
  </si>
  <si>
    <t>기계경비</t>
    <phoneticPr fontId="2" type="noConversion"/>
  </si>
  <si>
    <t>노인장기요양보험료</t>
    <phoneticPr fontId="2" type="noConversion"/>
  </si>
  <si>
    <t>구분</t>
    <phoneticPr fontId="2" type="noConversion"/>
  </si>
  <si>
    <t>·공사위치 :</t>
    <phoneticPr fontId="2" type="noConversion"/>
  </si>
  <si>
    <t>·공사개요 :</t>
    <phoneticPr fontId="2" type="noConversion"/>
  </si>
  <si>
    <t>금액</t>
    <phoneticPr fontId="2" type="noConversion"/>
  </si>
  <si>
    <t>요율</t>
    <phoneticPr fontId="2" type="noConversion"/>
  </si>
  <si>
    <t>순
공
사
원
가</t>
    <phoneticPr fontId="2" type="noConversion"/>
  </si>
  <si>
    <t>재
료
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</si>
  <si>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</si>
  <si>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</si>
  <si>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</si>
  <si>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A</t>
    <phoneticPr fontId="2" type="noConversion"/>
  </si>
  <si>
    <t>건설기계대여대금지급보증서발급금액</t>
    <phoneticPr fontId="2" type="noConversion"/>
  </si>
  <si>
    <t/>
  </si>
  <si>
    <t>예  산  내  역  서</t>
  </si>
  <si>
    <t>Ton</t>
  </si>
  <si>
    <t>((A+3) x 0.0293)) x 1.2</t>
    <phoneticPr fontId="2" type="noConversion"/>
  </si>
  <si>
    <t>a</t>
    <phoneticPr fontId="2" type="noConversion"/>
  </si>
  <si>
    <t>b</t>
    <phoneticPr fontId="2" type="noConversion"/>
  </si>
  <si>
    <t>(A+3+J/1.1) x 0.0293</t>
    <phoneticPr fontId="2" type="noConversion"/>
  </si>
  <si>
    <t>도  급  금  액:</t>
    <phoneticPr fontId="2" type="noConversion"/>
  </si>
  <si>
    <t>폐콘크리트</t>
  </si>
  <si>
    <t>담당자</t>
    <phoneticPr fontId="2" type="noConversion"/>
  </si>
  <si>
    <t>㎥</t>
  </si>
  <si>
    <t>산근  1호표</t>
  </si>
  <si>
    <t>현장→중간처리업체</t>
  </si>
  <si>
    <t>산근  2호표</t>
  </si>
  <si>
    <t>산근  3호표</t>
  </si>
  <si>
    <t>폐아스팔트콘크리트</t>
  </si>
  <si>
    <t>*. 폐기물 운반비</t>
  </si>
  <si>
    <t>*. 폐기물 처리비 수수료</t>
  </si>
  <si>
    <t>공  사  비  내  역  서</t>
    <phoneticPr fontId="2" type="noConversion"/>
  </si>
  <si>
    <t>식</t>
    <phoneticPr fontId="2" type="noConversion"/>
  </si>
  <si>
    <t>폐기물 운반비</t>
    <phoneticPr fontId="2" type="noConversion"/>
  </si>
  <si>
    <t>폐기물 처리비 수수료</t>
    <phoneticPr fontId="2" type="noConversion"/>
  </si>
  <si>
    <t>폐기물 운반비</t>
    <phoneticPr fontId="2" type="noConversion"/>
  </si>
  <si>
    <t>폐기물 처리비 수수료</t>
    <phoneticPr fontId="2" type="noConversion"/>
  </si>
  <si>
    <t>D x 0.05</t>
    <phoneticPr fontId="2" type="noConversion"/>
  </si>
  <si>
    <t>(B + C + E) x 0.10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</si>
  <si>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</si>
  <si>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</si>
  <si>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</si>
  <si>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</si>
  <si>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</si>
  <si>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</si>
  <si>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</si>
  <si>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D + E + F + G</t>
    <phoneticPr fontId="2" type="noConversion"/>
  </si>
  <si>
    <t>H x 0.10</t>
    <phoneticPr fontId="2" type="noConversion"/>
  </si>
  <si>
    <t>H + I</t>
    <phoneticPr fontId="2" type="noConversion"/>
  </si>
  <si>
    <t xml:space="preserve"> 폐기물운반(콘크리트)</t>
  </si>
  <si>
    <t xml:space="preserve"> 폐기물운반(아스콘굴착)</t>
  </si>
  <si>
    <t xml:space="preserve"> 폐기물운반(아스콘절삭)</t>
  </si>
  <si>
    <t xml:space="preserve"> 폐기물 처리비</t>
  </si>
  <si>
    <t>아스콘 절삭</t>
  </si>
  <si>
    <t>제주특별자치도 서귀포시 성산읍 삼달리 1887-15번지 일원</t>
    <phoneticPr fontId="2" type="noConversion"/>
  </si>
  <si>
    <t>부장</t>
    <phoneticPr fontId="2" type="noConversion"/>
  </si>
  <si>
    <t>본부장</t>
    <phoneticPr fontId="2" type="noConversion"/>
  </si>
  <si>
    <t>26년 성읍저수지 활용 성산읍 농업용수관로 구축사업 폐기물 처리용역 설계내역서</t>
    <phoneticPr fontId="2" type="noConversion"/>
  </si>
  <si>
    <t>2026년      월      일</t>
    <phoneticPr fontId="2" type="noConversion"/>
  </si>
  <si>
    <t>2026년도</t>
    <phoneticPr fontId="2" type="noConversion"/>
  </si>
  <si>
    <t>폐콘크리트 - 99.0㎥ (228.0Ton)</t>
    <phoneticPr fontId="2" type="noConversion"/>
  </si>
  <si>
    <t>폐아스콘(절삭) - 87.0㎥ (204.0Ton)</t>
    <phoneticPr fontId="2" type="noConversion"/>
  </si>
  <si>
    <t>폐아스콘(굴착) - 163.0㎥ (383.0Ton)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</si>
</sst>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76" formatCode="0.000%"/>
    <numFmt numFmtId="177" formatCode="#,##0_ "/>
    <numFmt numFmtId="178" formatCode="#,##0.00_ "/>
    <numFmt numFmtId="179" formatCode="#,##0;[Red]&quot;-&quot;#,##0"/>
    <numFmt numFmtId="180" formatCode="\&lt;#,##0\&gt;"/>
    <numFmt numFmtId="181" formatCode="#,##0.00;[Red]&quot;-&quot;#,##0.00"/>
    <numFmt numFmtId="182" formatCode="&quot;₩&quot;#,##0;[Red]&quot;₩&quot;\-#,##0"/>
    <numFmt numFmtId="183" formatCode="&quot;₩&quot;#,##0.00;[Red]&quot;₩&quot;\-#,##0.00"/>
    <numFmt numFmtId="184" formatCode="&quot;금 &quot;#,#00"/>
    <numFmt numFmtId="185" formatCode="&quot;금 &quot;#,#00&quot; 원&quot;"/>
    <numFmt numFmtId="186" formatCode="###"/>
    <numFmt numFmtId="187" formatCode="_-* #,##0.00_-;\-* #,##0.00_-;_-* &quot;-&quot;_-;_-@_-"/>
    <numFmt numFmtId="188" formatCode="0."/>
    <numFmt numFmtId="189" formatCode="0\)"/>
    <numFmt numFmtId="190" formatCode="0.00000_ "/>
  </numFmts>
  <fonts count="5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  <scheme val="major"/>
    </font>
    <font>
      <b/>
      <sz val="13"/>
      <color indexed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89">
    <xf numFmtId="0" fontId="0" fillId="0" borderId="0">
      <alignment vertical="center"/>
    </xf>
    <xf numFmtId="0" fontId="5" fillId="0" borderId="0"/>
    <xf numFmtId="0" fontId="5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9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180" fontId="3" fillId="0" borderId="1">
      <alignment horizontal="center"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3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/>
    <xf numFmtId="0" fontId="19" fillId="0" borderId="0"/>
    <xf numFmtId="0" fontId="20" fillId="0" borderId="0"/>
    <xf numFmtId="41" fontId="2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0" fontId="22" fillId="0" borderId="0" applyNumberFormat="0" applyFont="0" applyFill="0" applyBorder="0" applyAlignment="0" applyProtection="0"/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2" applyNumberFormat="0" applyAlignment="0" applyProtection="0">
      <alignment horizontal="left" vertical="center"/>
    </xf>
    <xf numFmtId="0" fontId="25" fillId="0" borderId="3">
      <alignment horizontal="left" vertical="center"/>
    </xf>
    <xf numFmtId="0" fontId="26" fillId="0" borderId="0" applyNumberFormat="0" applyFill="0" applyBorder="0" applyAlignment="0" applyProtection="0"/>
    <xf numFmtId="10" fontId="23" fillId="3" borderId="1" applyNumberFormat="0" applyBorder="0" applyAlignment="0" applyProtection="0"/>
    <xf numFmtId="0" fontId="27" fillId="0" borderId="4"/>
    <xf numFmtId="37" fontId="28" fillId="0" borderId="0"/>
    <xf numFmtId="0" fontId="5" fillId="0" borderId="0"/>
    <xf numFmtId="0" fontId="6" fillId="0" borderId="0"/>
    <xf numFmtId="10" fontId="6" fillId="0" borderId="0" applyFont="0" applyFill="0" applyBorder="0" applyAlignment="0" applyProtection="0"/>
    <xf numFmtId="0" fontId="27" fillId="0" borderId="0"/>
    <xf numFmtId="0" fontId="29" fillId="2" borderId="0">
      <alignment horizontal="centerContinuous"/>
    </xf>
    <xf numFmtId="0" fontId="30" fillId="0" borderId="0" applyFill="0" applyBorder="0" applyProtection="0">
      <alignment horizontal="centerContinuous" vertical="center"/>
    </xf>
    <xf numFmtId="0" fontId="31" fillId="4" borderId="0" applyFill="0" applyBorder="0" applyProtection="0">
      <alignment horizontal="center" vertical="center"/>
    </xf>
    <xf numFmtId="0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10" fillId="4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0" fontId="5" fillId="0" borderId="0"/>
    <xf numFmtId="177" fontId="11" fillId="0" borderId="5">
      <alignment vertical="center"/>
    </xf>
    <xf numFmtId="3" fontId="12" fillId="0" borderId="1"/>
    <xf numFmtId="0" fontId="12" fillId="0" borderId="1"/>
    <xf numFmtId="3" fontId="12" fillId="0" borderId="6"/>
    <xf numFmtId="3" fontId="12" fillId="0" borderId="7"/>
    <xf numFmtId="0" fontId="13" fillId="0" borderId="1"/>
    <xf numFmtId="0" fontId="14" fillId="0" borderId="0">
      <alignment horizontal="center"/>
    </xf>
    <xf numFmtId="0" fontId="15" fillId="0" borderId="8">
      <alignment horizontal="center"/>
    </xf>
    <xf numFmtId="0" fontId="16" fillId="0" borderId="0">
      <alignment vertical="center"/>
    </xf>
    <xf numFmtId="0" fontId="6" fillId="0" borderId="0"/>
    <xf numFmtId="4" fontId="8" fillId="0" borderId="0">
      <protection locked="0"/>
    </xf>
    <xf numFmtId="3" fontId="17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178" fontId="10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5" fillId="0" borderId="0">
      <protection locked="0"/>
    </xf>
    <xf numFmtId="0" fontId="4" fillId="0" borderId="0"/>
    <xf numFmtId="0" fontId="1" fillId="0" borderId="0"/>
    <xf numFmtId="0" fontId="5" fillId="0" borderId="5">
      <alignment vertical="center" wrapText="1"/>
    </xf>
    <xf numFmtId="0" fontId="8" fillId="0" borderId="9">
      <protection locked="0"/>
    </xf>
    <xf numFmtId="0" fontId="5" fillId="0" borderId="0">
      <protection locked="0"/>
    </xf>
    <xf numFmtId="0" fontId="5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48" fillId="0" borderId="0">
      <alignment vertical="center"/>
    </xf>
    <xf numFmtId="0" fontId="6" fillId="0" borderId="0"/>
    <xf numFmtId="9" fontId="1" fillId="0" borderId="0" applyFont="0" applyFill="0" applyBorder="0" applyAlignment="0" applyProtection="0">
      <alignment vertical="center"/>
    </xf>
    <xf numFmtId="0" fontId="6" fillId="0" borderId="0"/>
  </cellStyleXfs>
  <cellXfs count="155">
    <xf numFmtId="0" fontId="0" fillId="0" borderId="0" xfId="0">
      <alignment vertical="center"/>
    </xf>
    <xf numFmtId="0" fontId="32" fillId="0" borderId="12" xfId="0" applyFont="1" applyBorder="1" applyAlignment="1">
      <alignment vertical="center" textRotation="255"/>
    </xf>
    <xf numFmtId="0" fontId="33" fillId="0" borderId="0" xfId="0" applyFont="1" applyAlignment="1"/>
    <xf numFmtId="0" fontId="33" fillId="0" borderId="13" xfId="0" applyFont="1" applyBorder="1">
      <alignment vertical="center"/>
    </xf>
    <xf numFmtId="0" fontId="33" fillId="0" borderId="0" xfId="0" applyFont="1">
      <alignment vertical="center"/>
    </xf>
    <xf numFmtId="0" fontId="33" fillId="0" borderId="14" xfId="0" applyFont="1" applyBorder="1">
      <alignment vertical="center"/>
    </xf>
    <xf numFmtId="0" fontId="32" fillId="0" borderId="13" xfId="0" applyFont="1" applyBorder="1">
      <alignment vertical="center"/>
    </xf>
    <xf numFmtId="0" fontId="32" fillId="0" borderId="0" xfId="0" applyFont="1">
      <alignment vertical="center"/>
    </xf>
    <xf numFmtId="0" fontId="32" fillId="0" borderId="14" xfId="0" applyFont="1" applyBorder="1">
      <alignment vertical="center"/>
    </xf>
    <xf numFmtId="0" fontId="34" fillId="0" borderId="13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35" fillId="0" borderId="0" xfId="0" applyFont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distributed" vertical="center"/>
    </xf>
    <xf numFmtId="0" fontId="3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"/>
    </xf>
    <xf numFmtId="0" fontId="36" fillId="0" borderId="16" xfId="0" applyFont="1" applyBorder="1" applyAlignment="1">
      <alignment horizontal="distributed" vertical="center"/>
    </xf>
    <xf numFmtId="0" fontId="36" fillId="0" borderId="17" xfId="0" applyFont="1" applyBorder="1" applyAlignment="1">
      <alignment horizontal="center" vertical="center"/>
    </xf>
    <xf numFmtId="0" fontId="38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41" fontId="40" fillId="0" borderId="1" xfId="0" applyNumberFormat="1" applyFont="1" applyBorder="1">
      <alignment vertical="center"/>
    </xf>
    <xf numFmtId="0" fontId="43" fillId="0" borderId="0" xfId="0" applyFont="1">
      <alignment vertical="center"/>
    </xf>
    <xf numFmtId="0" fontId="45" fillId="0" borderId="1" xfId="0" applyFont="1" applyBorder="1" applyAlignment="1">
      <alignment horizontal="center" vertical="center"/>
    </xf>
    <xf numFmtId="177" fontId="45" fillId="0" borderId="1" xfId="0" applyNumberFormat="1" applyFont="1" applyBorder="1" applyAlignment="1">
      <alignment horizontal="right" vertical="center"/>
    </xf>
    <xf numFmtId="176" fontId="45" fillId="0" borderId="1" xfId="0" applyNumberFormat="1" applyFont="1" applyBorder="1" applyAlignment="1">
      <alignment horizontal="center" vertical="center"/>
    </xf>
    <xf numFmtId="0" fontId="45" fillId="0" borderId="1" xfId="0" applyFont="1" applyBorder="1">
      <alignment vertical="center"/>
    </xf>
    <xf numFmtId="0" fontId="45" fillId="0" borderId="0" xfId="0" applyFont="1">
      <alignment vertical="center"/>
    </xf>
    <xf numFmtId="177" fontId="46" fillId="0" borderId="1" xfId="0" applyNumberFormat="1" applyFont="1" applyBorder="1" applyAlignment="1">
      <alignment horizontal="right" vertical="center"/>
    </xf>
    <xf numFmtId="10" fontId="45" fillId="0" borderId="1" xfId="0" applyNumberFormat="1" applyFont="1" applyBorder="1" applyAlignment="1">
      <alignment horizontal="center" vertical="center"/>
    </xf>
    <xf numFmtId="0" fontId="45" fillId="0" borderId="1" xfId="0" applyFont="1" applyBorder="1" applyAlignment="1">
      <alignment vertical="center" wrapText="1"/>
    </xf>
    <xf numFmtId="0" fontId="45" fillId="0" borderId="11" xfId="0" applyFont="1" applyBorder="1" applyAlignment="1">
      <alignment horizontal="distributed" vertical="center"/>
    </xf>
    <xf numFmtId="41" fontId="45" fillId="0" borderId="0" xfId="82" applyFont="1">
      <alignment vertical="center"/>
    </xf>
    <xf numFmtId="0" fontId="40" fillId="0" borderId="0" xfId="83" applyFont="1" applyAlignment="1">
      <alignment vertical="center"/>
    </xf>
    <xf numFmtId="0" fontId="40" fillId="0" borderId="0" xfId="83" applyFont="1"/>
    <xf numFmtId="0" fontId="45" fillId="0" borderId="0" xfId="83" applyFont="1" applyAlignment="1">
      <alignment vertical="center"/>
    </xf>
    <xf numFmtId="0" fontId="45" fillId="0" borderId="0" xfId="83" applyFont="1"/>
    <xf numFmtId="41" fontId="46" fillId="0" borderId="1" xfId="0" applyNumberFormat="1" applyFont="1" applyBorder="1">
      <alignment vertical="center"/>
    </xf>
    <xf numFmtId="41" fontId="46" fillId="0" borderId="1" xfId="0" applyNumberFormat="1" applyFont="1" applyBorder="1" applyAlignment="1">
      <alignment horizontal="center" vertical="center"/>
    </xf>
    <xf numFmtId="0" fontId="46" fillId="0" borderId="0" xfId="84" applyFont="1" applyAlignment="1">
      <alignment vertical="center"/>
    </xf>
    <xf numFmtId="0" fontId="46" fillId="0" borderId="0" xfId="84" applyFont="1"/>
    <xf numFmtId="41" fontId="45" fillId="0" borderId="1" xfId="0" applyNumberFormat="1" applyFont="1" applyBorder="1">
      <alignment vertical="center"/>
    </xf>
    <xf numFmtId="41" fontId="45" fillId="0" borderId="1" xfId="0" applyNumberFormat="1" applyFont="1" applyBorder="1" applyAlignment="1">
      <alignment horizontal="center" vertical="center"/>
    </xf>
    <xf numFmtId="0" fontId="45" fillId="0" borderId="0" xfId="84" applyFont="1" applyAlignment="1">
      <alignment vertical="center"/>
    </xf>
    <xf numFmtId="0" fontId="45" fillId="0" borderId="0" xfId="84" applyFont="1"/>
    <xf numFmtId="0" fontId="40" fillId="0" borderId="0" xfId="84" applyFont="1" applyAlignment="1">
      <alignment horizontal="center" vertical="center"/>
    </xf>
    <xf numFmtId="0" fontId="40" fillId="0" borderId="0" xfId="84" applyFont="1"/>
    <xf numFmtId="41" fontId="41" fillId="0" borderId="1" xfId="0" applyNumberFormat="1" applyFont="1" applyBorder="1">
      <alignment vertical="center"/>
    </xf>
    <xf numFmtId="41" fontId="46" fillId="0" borderId="1" xfId="83" applyNumberFormat="1" applyFont="1" applyBorder="1" applyAlignment="1">
      <alignment horizontal="center" vertical="center"/>
    </xf>
    <xf numFmtId="41" fontId="40" fillId="0" borderId="0" xfId="84" applyNumberFormat="1" applyFont="1"/>
    <xf numFmtId="177" fontId="45" fillId="0" borderId="1" xfId="0" applyNumberFormat="1" applyFont="1" applyBorder="1">
      <alignment vertical="center"/>
    </xf>
    <xf numFmtId="184" fontId="36" fillId="0" borderId="16" xfId="0" applyNumberFormat="1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/>
    </xf>
    <xf numFmtId="0" fontId="36" fillId="0" borderId="15" xfId="0" applyFont="1" applyBorder="1" applyAlignment="1">
      <alignment horizontal="center" vertical="center"/>
    </xf>
    <xf numFmtId="0" fontId="36" fillId="0" borderId="16" xfId="0" applyFont="1" applyBorder="1">
      <alignment vertical="center"/>
    </xf>
    <xf numFmtId="0" fontId="49" fillId="0" borderId="1" xfId="0" applyFont="1" applyBorder="1">
      <alignment vertical="center"/>
    </xf>
    <xf numFmtId="0" fontId="49" fillId="0" borderId="1" xfId="0" applyFont="1" applyBorder="1" applyAlignment="1">
      <alignment horizontal="center" vertical="center"/>
    </xf>
    <xf numFmtId="187" fontId="49" fillId="0" borderId="1" xfId="0" applyNumberFormat="1" applyFont="1" applyBorder="1" applyAlignment="1">
      <alignment horizontal="right" vertical="center"/>
    </xf>
    <xf numFmtId="41" fontId="49" fillId="0" borderId="1" xfId="0" applyNumberFormat="1" applyFont="1" applyBorder="1" applyAlignment="1">
      <alignment horizontal="right" vertical="center"/>
    </xf>
    <xf numFmtId="3" fontId="49" fillId="0" borderId="1" xfId="0" applyNumberFormat="1" applyFont="1" applyBorder="1">
      <alignment vertical="center"/>
    </xf>
    <xf numFmtId="0" fontId="36" fillId="0" borderId="0" xfId="0" applyFont="1" applyAlignment="1">
      <alignment horizontal="left" vertical="center"/>
    </xf>
    <xf numFmtId="0" fontId="36" fillId="0" borderId="14" xfId="0" applyFont="1" applyBorder="1" applyAlignment="1">
      <alignment horizontal="left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0" fillId="0" borderId="0" xfId="0" applyFont="1" applyAlignment="1">
      <alignment horizontal="distributed" vertical="center" wrapText="1"/>
    </xf>
    <xf numFmtId="0" fontId="50" fillId="0" borderId="0" xfId="0" applyFont="1" applyAlignment="1">
      <alignment vertical="center" wrapText="1"/>
    </xf>
    <xf numFmtId="0" fontId="50" fillId="0" borderId="0" xfId="0" applyFont="1" applyAlignment="1">
      <alignment horizontal="center" vertical="center"/>
    </xf>
    <xf numFmtId="0" fontId="43" fillId="0" borderId="0" xfId="83" applyFont="1" applyAlignment="1">
      <alignment vertical="center"/>
    </xf>
    <xf numFmtId="0" fontId="43" fillId="0" borderId="0" xfId="83" applyFont="1"/>
    <xf numFmtId="41" fontId="44" fillId="0" borderId="1" xfId="83" applyNumberFormat="1" applyFont="1" applyBorder="1" applyAlignment="1">
      <alignment horizontal="center" vertical="center"/>
    </xf>
    <xf numFmtId="0" fontId="44" fillId="0" borderId="10" xfId="0" applyFont="1" applyBorder="1" applyAlignment="1">
      <alignment horizontal="left" vertical="center"/>
    </xf>
    <xf numFmtId="188" fontId="44" fillId="0" borderId="3" xfId="0" applyNumberFormat="1" applyFont="1" applyBorder="1" applyAlignment="1">
      <alignment horizontal="left" vertical="center"/>
    </xf>
    <xf numFmtId="189" fontId="44" fillId="0" borderId="3" xfId="0" applyNumberFormat="1" applyFont="1" applyBorder="1" applyAlignment="1">
      <alignment horizontal="distributed" vertical="center"/>
    </xf>
    <xf numFmtId="41" fontId="44" fillId="0" borderId="1" xfId="88" applyNumberFormat="1" applyFont="1" applyBorder="1" applyAlignment="1">
      <alignment vertical="center"/>
    </xf>
    <xf numFmtId="0" fontId="44" fillId="0" borderId="0" xfId="84" applyFont="1" applyAlignment="1">
      <alignment vertical="center"/>
    </xf>
    <xf numFmtId="190" fontId="44" fillId="0" borderId="0" xfId="87" applyNumberFormat="1" applyFont="1" applyAlignment="1">
      <alignment vertical="center"/>
    </xf>
    <xf numFmtId="0" fontId="44" fillId="0" borderId="0" xfId="84" applyFont="1"/>
    <xf numFmtId="188" fontId="43" fillId="0" borderId="3" xfId="0" applyNumberFormat="1" applyFont="1" applyBorder="1" applyAlignment="1">
      <alignment horizontal="right" vertical="center"/>
    </xf>
    <xf numFmtId="189" fontId="43" fillId="0" borderId="3" xfId="0" applyNumberFormat="1" applyFont="1" applyBorder="1" applyAlignment="1">
      <alignment horizontal="distributed" vertical="center"/>
    </xf>
    <xf numFmtId="0" fontId="43" fillId="0" borderId="11" xfId="0" applyFont="1" applyBorder="1">
      <alignment vertical="center"/>
    </xf>
    <xf numFmtId="0" fontId="43" fillId="0" borderId="1" xfId="0" applyFont="1" applyBorder="1" applyAlignment="1">
      <alignment horizontal="center" vertical="center"/>
    </xf>
    <xf numFmtId="41" fontId="43" fillId="0" borderId="1" xfId="0" applyNumberFormat="1" applyFont="1" applyBorder="1">
      <alignment vertical="center"/>
    </xf>
    <xf numFmtId="41" fontId="43" fillId="0" borderId="1" xfId="0" applyNumberFormat="1" applyFont="1" applyBorder="1" applyAlignment="1">
      <alignment horizontal="center" vertical="center"/>
    </xf>
    <xf numFmtId="41" fontId="43" fillId="0" borderId="1" xfId="88" applyNumberFormat="1" applyFont="1" applyBorder="1" applyAlignment="1">
      <alignment vertical="center"/>
    </xf>
    <xf numFmtId="0" fontId="43" fillId="0" borderId="11" xfId="0" applyFont="1" applyBorder="1" applyAlignment="1">
      <alignment horizontal="left" vertical="center"/>
    </xf>
    <xf numFmtId="41" fontId="43" fillId="0" borderId="1" xfId="88" applyNumberFormat="1" applyFont="1" applyBorder="1" applyAlignment="1">
      <alignment horizontal="center" vertical="center"/>
    </xf>
    <xf numFmtId="0" fontId="43" fillId="0" borderId="10" xfId="0" applyFont="1" applyBorder="1" applyAlignment="1">
      <alignment horizontal="left" vertical="center" indent="1"/>
    </xf>
    <xf numFmtId="0" fontId="44" fillId="0" borderId="0" xfId="0" applyFont="1" applyAlignment="1">
      <alignment horizontal="left" vertical="center"/>
    </xf>
    <xf numFmtId="188" fontId="43" fillId="0" borderId="0" xfId="0" applyNumberFormat="1" applyFont="1" applyAlignment="1">
      <alignment horizontal="right" vertical="center"/>
    </xf>
    <xf numFmtId="189" fontId="43" fillId="0" borderId="0" xfId="0" applyNumberFormat="1" applyFont="1" applyAlignment="1">
      <alignment horizontal="distributed" vertical="center"/>
    </xf>
    <xf numFmtId="0" fontId="43" fillId="0" borderId="0" xfId="0" applyFont="1" applyAlignment="1">
      <alignment horizontal="center" vertical="center"/>
    </xf>
    <xf numFmtId="41" fontId="43" fillId="0" borderId="0" xfId="0" applyNumberFormat="1" applyFont="1">
      <alignment vertical="center"/>
    </xf>
    <xf numFmtId="41" fontId="43" fillId="0" borderId="0" xfId="0" applyNumberFormat="1" applyFont="1" applyAlignment="1">
      <alignment horizontal="center" vertical="center"/>
    </xf>
    <xf numFmtId="41" fontId="44" fillId="0" borderId="0" xfId="88" applyNumberFormat="1" applyFont="1" applyAlignment="1">
      <alignment vertical="center"/>
    </xf>
    <xf numFmtId="41" fontId="43" fillId="0" borderId="0" xfId="88" applyNumberFormat="1" applyFont="1" applyAlignment="1">
      <alignment vertical="center"/>
    </xf>
    <xf numFmtId="0" fontId="45" fillId="0" borderId="0" xfId="84" applyFont="1" applyAlignment="1">
      <alignment horizontal="center" vertical="center"/>
    </xf>
    <xf numFmtId="0" fontId="45" fillId="0" borderId="11" xfId="76" applyFont="1" applyBorder="1" applyAlignment="1">
      <alignment horizontal="distributed" vertical="center"/>
    </xf>
    <xf numFmtId="0" fontId="50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50" fillId="0" borderId="14" xfId="0" applyFont="1" applyBorder="1" applyAlignment="1">
      <alignment vertical="center" wrapText="1"/>
    </xf>
    <xf numFmtId="0" fontId="36" fillId="0" borderId="14" xfId="0" applyFont="1" applyBorder="1">
      <alignment vertical="center"/>
    </xf>
    <xf numFmtId="0" fontId="46" fillId="0" borderId="1" xfId="0" applyFont="1" applyBorder="1">
      <alignment vertical="center"/>
    </xf>
    <xf numFmtId="0" fontId="46" fillId="0" borderId="1" xfId="0" applyFont="1" applyBorder="1" applyAlignment="1">
      <alignment horizontal="center" vertical="center"/>
    </xf>
    <xf numFmtId="186" fontId="46" fillId="0" borderId="1" xfId="0" applyNumberFormat="1" applyFont="1" applyBorder="1">
      <alignment vertical="center"/>
    </xf>
    <xf numFmtId="41" fontId="46" fillId="0" borderId="1" xfId="0" applyNumberFormat="1" applyFont="1" applyBorder="1" applyAlignment="1">
      <alignment horizontal="right" vertical="center"/>
    </xf>
    <xf numFmtId="3" fontId="45" fillId="0" borderId="1" xfId="0" applyNumberFormat="1" applyFont="1" applyBorder="1">
      <alignment vertical="center"/>
    </xf>
    <xf numFmtId="41" fontId="45" fillId="0" borderId="1" xfId="0" applyNumberFormat="1" applyFont="1" applyBorder="1" applyAlignment="1">
      <alignment horizontal="right" vertical="center"/>
    </xf>
    <xf numFmtId="186" fontId="45" fillId="0" borderId="1" xfId="0" applyNumberFormat="1" applyFont="1" applyBorder="1">
      <alignment vertical="center"/>
    </xf>
    <xf numFmtId="0" fontId="50" fillId="0" borderId="0" xfId="0" applyFont="1" applyAlignment="1">
      <alignment horizontal="left" vertical="center" wrapText="1" indent="1"/>
    </xf>
    <xf numFmtId="0" fontId="50" fillId="0" borderId="0" xfId="0" applyFont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0" fontId="32" fillId="0" borderId="24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27" xfId="0" applyFont="1" applyBorder="1" applyAlignment="1">
      <alignment horizontal="center" vertical="center" textRotation="255"/>
    </xf>
    <xf numFmtId="0" fontId="32" fillId="0" borderId="26" xfId="0" applyFont="1" applyBorder="1" applyAlignment="1">
      <alignment horizontal="center" vertical="center" textRotation="255"/>
    </xf>
    <xf numFmtId="0" fontId="32" fillId="0" borderId="25" xfId="0" applyFont="1" applyBorder="1" applyAlignment="1">
      <alignment horizontal="center" vertical="center" textRotation="255"/>
    </xf>
    <xf numFmtId="0" fontId="32" fillId="0" borderId="28" xfId="0" applyFont="1" applyBorder="1" applyAlignment="1">
      <alignment horizontal="center" vertical="center" textRotation="255"/>
    </xf>
    <xf numFmtId="0" fontId="36" fillId="0" borderId="0" xfId="0" applyFont="1" applyAlignment="1">
      <alignment horizontal="distributed" vertical="center"/>
    </xf>
    <xf numFmtId="185" fontId="36" fillId="0" borderId="0" xfId="0" applyNumberFormat="1" applyFont="1" applyAlignment="1">
      <alignment horizontal="left" vertical="center" indent="1"/>
    </xf>
    <xf numFmtId="0" fontId="36" fillId="0" borderId="0" xfId="0" applyFont="1" applyAlignment="1">
      <alignment horizontal="left" vertical="center"/>
    </xf>
    <xf numFmtId="0" fontId="36" fillId="0" borderId="14" xfId="0" applyFont="1" applyBorder="1" applyAlignment="1">
      <alignment horizontal="left" vertical="center"/>
    </xf>
    <xf numFmtId="0" fontId="42" fillId="0" borderId="13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50" fillId="0" borderId="0" xfId="0" applyFont="1" applyAlignment="1">
      <alignment horizontal="distributed" vertical="center" wrapText="1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 applyAlignment="1">
      <alignment horizontal="center" vertical="center"/>
    </xf>
    <xf numFmtId="41" fontId="44" fillId="0" borderId="16" xfId="0" applyNumberFormat="1" applyFont="1" applyBorder="1" applyAlignment="1">
      <alignment horizontal="right" vertical="center" indent="1"/>
    </xf>
    <xf numFmtId="0" fontId="44" fillId="0" borderId="16" xfId="0" applyFont="1" applyBorder="1" applyAlignment="1">
      <alignment horizontal="right" vertical="center" indent="1"/>
    </xf>
    <xf numFmtId="0" fontId="45" fillId="0" borderId="18" xfId="0" applyFont="1" applyBorder="1" applyAlignment="1">
      <alignment horizontal="distributed" vertical="center" wrapText="1" indent="6"/>
    </xf>
    <xf numFmtId="0" fontId="45" fillId="0" borderId="19" xfId="0" applyFont="1" applyBorder="1" applyAlignment="1">
      <alignment horizontal="distributed" vertical="center" wrapText="1" indent="6"/>
    </xf>
    <xf numFmtId="0" fontId="45" fillId="0" borderId="20" xfId="0" applyFont="1" applyBorder="1" applyAlignment="1">
      <alignment horizontal="distributed" vertical="center" wrapText="1" indent="6"/>
    </xf>
    <xf numFmtId="0" fontId="45" fillId="0" borderId="21" xfId="0" applyFont="1" applyBorder="1" applyAlignment="1">
      <alignment horizontal="center" vertical="center" wrapText="1"/>
    </xf>
    <xf numFmtId="0" fontId="45" fillId="0" borderId="22" xfId="0" applyFont="1" applyBorder="1" applyAlignment="1">
      <alignment horizontal="center" vertical="center" wrapText="1"/>
    </xf>
    <xf numFmtId="0" fontId="45" fillId="0" borderId="23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41" fontId="47" fillId="0" borderId="0" xfId="83" applyNumberFormat="1" applyFont="1" applyAlignment="1">
      <alignment horizontal="center" vertical="center"/>
    </xf>
    <xf numFmtId="41" fontId="44" fillId="0" borderId="18" xfId="83" applyNumberFormat="1" applyFont="1" applyBorder="1" applyAlignment="1">
      <alignment horizontal="center" vertical="center"/>
    </xf>
    <xf numFmtId="41" fontId="44" fillId="0" borderId="19" xfId="83" applyNumberFormat="1" applyFont="1" applyBorder="1" applyAlignment="1">
      <alignment horizontal="center" vertical="center"/>
    </xf>
    <xf numFmtId="41" fontId="44" fillId="0" borderId="20" xfId="83" applyNumberFormat="1" applyFont="1" applyBorder="1" applyAlignment="1">
      <alignment horizontal="center" vertical="center"/>
    </xf>
    <xf numFmtId="41" fontId="44" fillId="0" borderId="15" xfId="83" applyNumberFormat="1" applyFont="1" applyBorder="1" applyAlignment="1">
      <alignment horizontal="center" vertical="center"/>
    </xf>
    <xf numFmtId="41" fontId="44" fillId="0" borderId="16" xfId="83" applyNumberFormat="1" applyFont="1" applyBorder="1" applyAlignment="1">
      <alignment horizontal="center" vertical="center"/>
    </xf>
    <xf numFmtId="41" fontId="44" fillId="0" borderId="17" xfId="83" applyNumberFormat="1" applyFont="1" applyBorder="1" applyAlignment="1">
      <alignment horizontal="center" vertical="center"/>
    </xf>
    <xf numFmtId="41" fontId="44" fillId="0" borderId="1" xfId="83" applyNumberFormat="1" applyFont="1" applyBorder="1" applyAlignment="1">
      <alignment horizontal="center" vertical="center"/>
    </xf>
    <xf numFmtId="41" fontId="46" fillId="0" borderId="1" xfId="83" applyNumberFormat="1" applyFont="1" applyBorder="1" applyAlignment="1">
      <alignment horizontal="center" vertical="center"/>
    </xf>
    <xf numFmtId="41" fontId="41" fillId="0" borderId="1" xfId="83" applyNumberFormat="1" applyFont="1" applyBorder="1" applyAlignment="1">
      <alignment horizontal="center" vertical="center"/>
    </xf>
  </cellXfs>
  <cellStyles count="89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" xfId="87" builtinId="5"/>
    <cellStyle name="백분율 [0]" xfId="56" xr:uid="{00000000-0005-0000-0000-000038000000}"/>
    <cellStyle name="백분율 [2]" xfId="57" xr:uid="{00000000-0005-0000-0000-000039000000}"/>
    <cellStyle name="뷭?" xfId="58" xr:uid="{00000000-0005-0000-0000-00003A000000}"/>
    <cellStyle name="설계서" xfId="59" xr:uid="{00000000-0005-0000-0000-00003B000000}"/>
    <cellStyle name="설계서-내용" xfId="60" xr:uid="{00000000-0005-0000-0000-00003C000000}"/>
    <cellStyle name="설계서-내용-소수점" xfId="61" xr:uid="{00000000-0005-0000-0000-00003D000000}"/>
    <cellStyle name="설계서-내용-우" xfId="62" xr:uid="{00000000-0005-0000-0000-00003E000000}"/>
    <cellStyle name="설계서-내용-좌" xfId="63" xr:uid="{00000000-0005-0000-0000-00003F000000}"/>
    <cellStyle name="설계서-소제목" xfId="64" xr:uid="{00000000-0005-0000-0000-000040000000}"/>
    <cellStyle name="설계서-타이틀" xfId="65" xr:uid="{00000000-0005-0000-0000-000041000000}"/>
    <cellStyle name="설계서-항목" xfId="66" xr:uid="{00000000-0005-0000-0000-000042000000}"/>
    <cellStyle name="숫자(R)" xfId="67" xr:uid="{00000000-0005-0000-0000-000043000000}"/>
    <cellStyle name="쉼표 [0]" xfId="82" builtinId="6"/>
    <cellStyle name="스타일 1" xfId="68" xr:uid="{00000000-0005-0000-0000-000045000000}"/>
    <cellStyle name="자리수" xfId="69" xr:uid="{00000000-0005-0000-0000-000046000000}"/>
    <cellStyle name="자리수0" xfId="70" xr:uid="{00000000-0005-0000-0000-000047000000}"/>
    <cellStyle name="지정되지 않음" xfId="71" xr:uid="{00000000-0005-0000-0000-000048000000}"/>
    <cellStyle name="콤마 [0]_ 내역서" xfId="72" xr:uid="{00000000-0005-0000-0000-000049000000}"/>
    <cellStyle name="콤마 [2]" xfId="73" xr:uid="{00000000-0005-0000-0000-00004A000000}"/>
    <cellStyle name="콤마_ 내역서" xfId="74" xr:uid="{00000000-0005-0000-0000-00004B000000}"/>
    <cellStyle name="퍼센트" xfId="75" xr:uid="{00000000-0005-0000-0000-00004C000000}"/>
    <cellStyle name="표준" xfId="0" builtinId="0"/>
    <cellStyle name="표준 2" xfId="85" xr:uid="{00000000-0005-0000-0000-00004E000000}"/>
    <cellStyle name="표준 3" xfId="86" xr:uid="{00000000-0005-0000-0000-00004F000000}"/>
    <cellStyle name="표준_(생초)내역서1211" xfId="76" xr:uid="{00000000-0005-0000-0000-000050000000}"/>
    <cellStyle name="표준_05.설계내역서" xfId="88" xr:uid="{00000000-0005-0000-0000-000051000000}"/>
    <cellStyle name="標準_Akia(F）-8" xfId="77" xr:uid="{00000000-0005-0000-0000-000052000000}"/>
    <cellStyle name="표준_서귀포시동지역(동부1공구)하수관거정비공사-단가산출서" xfId="84" xr:uid="{00000000-0005-0000-0000-000053000000}"/>
    <cellStyle name="표준_서귀포시동지역(서귀분구,양마단지)하수관거정비공사(관급분리)_내역서" xfId="83" xr:uid="{00000000-0005-0000-0000-000054000000}"/>
    <cellStyle name="표준1" xfId="78" xr:uid="{00000000-0005-0000-0000-000055000000}"/>
    <cellStyle name="합산" xfId="79" xr:uid="{00000000-0005-0000-0000-000056000000}"/>
    <cellStyle name="화폐기호" xfId="80" xr:uid="{00000000-0005-0000-0000-000057000000}"/>
    <cellStyle name="화폐기호0" xfId="81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616;\&#44204;&#51201;&#49436;%202002\&#52572;&#49457;&#54840;\&#49892;&#54665;&#50696;&#49328;\&#48128;&#47112;&#45768;&#50628;\&#51204;&#5240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49888;&#51020;&#48176;&#49688;&#54156;&#54532;&#51109;\&#50696;&#49328;&#49436;\project%20&#52572;&#51333;\&#44592;&#53440;\&#48128;&#50577;&#49688;&#49688;\&#44592;&#53440;\ILWIPO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-xp\&#47196;&#52972;%20&#46356;&#49828;&#53356;%20(E)\&#50872;&#53944;&#46972;&#45367;%202002%20YEAR\&#51312;&#45804;&#52397;\&#49888;&#54413;&#50864;&#49457;\&#49892;&#54665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-xp\&#47196;&#52972;%20&#46356;&#49828;&#53356;%20(E)\&#50872;&#53944;&#46972;&#45367;%202002%20YEAR\&#51312;&#45804;&#52397;\&#49888;&#54413;&#50864;&#49457;\&#49892;&#54665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EXCEL\SHJ1\&#49464;&#51333;&#51077;&#52272;\980218\EXCEL\&#44608;&#49457;&#51456;\&#48512;&#52380;&#44277;&#51109;\CHUJ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-xp\&#47196;&#52972;%20&#46356;&#49828;&#53356;%20(E)\&#50872;&#53944;&#46972;&#45367;%202002%20YEAR\&#51312;&#45804;&#52397;\&#49888;&#54413;&#50864;&#49457;\&#49892;&#54665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-xp\&#47196;&#52972;%20&#46356;&#49828;&#53356;%20(E)\&#50872;&#53944;&#46972;&#45367;%202002%20YEAR\&#51312;&#45804;&#52397;\&#49888;&#54413;&#50864;&#49457;\&#49892;&#54665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t\PROJECT%202004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37;&#51116;\&#50976;&#53685;&#45800;&#51648;\My%20Documents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노임단가"/>
      <sheetName val="단위중량"/>
      <sheetName val="샘플표지"/>
      <sheetName val="직노"/>
      <sheetName val="반응조"/>
      <sheetName val="갑지"/>
      <sheetName val="소업1교"/>
      <sheetName val="참조"/>
      <sheetName val="사통"/>
      <sheetName val="물가시세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최적단면"/>
      <sheetName val="약품설비"/>
      <sheetName val="INPUT"/>
      <sheetName val="총 괄 표"/>
      <sheetName val="금액내역서"/>
      <sheetName val="교각계산"/>
      <sheetName val="#REF"/>
      <sheetName val="SIL98"/>
      <sheetName val="부안일위"/>
      <sheetName val="옹벽조금수정"/>
      <sheetName val="본선 토공 분배표"/>
      <sheetName val="가격조사서"/>
      <sheetName val="업무처리전"/>
      <sheetName val="총괄내역서"/>
      <sheetName val="세대구분"/>
      <sheetName val="6PILE__(돌출)"/>
      <sheetName val="6PILE___돌출_"/>
      <sheetName val="3BL공동구_수량"/>
      <sheetName val="견적의뢰서"/>
      <sheetName val="2000년1차"/>
      <sheetName val="2000전체분"/>
      <sheetName val="200"/>
      <sheetName val="2.단면가정 "/>
      <sheetName val="목표세부명세"/>
      <sheetName val="자재집계표"/>
      <sheetName val="D200"/>
      <sheetName val="세목전체"/>
      <sheetName val="U-TYPE(1)"/>
      <sheetName val="내역"/>
      <sheetName val="내역표지"/>
      <sheetName val="빗물받이(910-510-410)"/>
      <sheetName val="오동"/>
      <sheetName val="대조"/>
      <sheetName val="나한"/>
      <sheetName val="경영상태"/>
      <sheetName val="인사자료총집계"/>
      <sheetName val="공사비증감"/>
      <sheetName val="원형1호맨홀토공수량"/>
      <sheetName val="배수관산출"/>
      <sheetName val="수안보-MBR1"/>
      <sheetName val="3.공통공사대비"/>
      <sheetName val="견적서(토공)"/>
      <sheetName val="2호맨홀공제수량"/>
      <sheetName val="BID"/>
      <sheetName val="산출내역서"/>
      <sheetName val="실행철강하도"/>
      <sheetName val="1062-X방향 "/>
      <sheetName val="발주설계서(당초)"/>
      <sheetName val="포장물량집계"/>
      <sheetName val="원가"/>
      <sheetName val="실정보고"/>
      <sheetName val="갑지1"/>
      <sheetName val="Sheet1 (2)"/>
      <sheetName val="1,2,3,4,5단위수량"/>
      <sheetName val="DATA98"/>
      <sheetName val="고창방향"/>
      <sheetName val="DATE"/>
      <sheetName val="1. 설계조건 2.단면가정 3. 하중계산"/>
      <sheetName val="DATA 입력란"/>
      <sheetName val="000000"/>
      <sheetName val="예가표"/>
      <sheetName val="연돌일위집계"/>
      <sheetName val="포장공자재집계표"/>
      <sheetName val="간선계산"/>
      <sheetName val="공사비증감(P4) "/>
      <sheetName val="ELECTRIC"/>
      <sheetName val="SCHEDULE"/>
      <sheetName val="일위대가(계측기설치)"/>
      <sheetName val="기성내역"/>
      <sheetName val="경상비"/>
      <sheetName val="DATA2000"/>
      <sheetName val="단면 (2)"/>
      <sheetName val="수로집계"/>
      <sheetName val="실행예산"/>
      <sheetName val="식재"/>
      <sheetName val="시설물"/>
      <sheetName val="식재출력용"/>
      <sheetName val="유지관리"/>
      <sheetName val="단가"/>
      <sheetName val="주식"/>
      <sheetName val="DATA입력"/>
      <sheetName val="집계표"/>
      <sheetName val="사리부설"/>
      <sheetName val="자료"/>
      <sheetName val="코드표"/>
      <sheetName val="여과지동"/>
      <sheetName val="기초자료"/>
      <sheetName val="슬래브"/>
      <sheetName val="산출근거"/>
      <sheetName val="간지(1)"/>
      <sheetName val="말뚝지지력산정"/>
      <sheetName val="6PILE+옹벽집계!$G$6+옹벽집계!$H$10  (돌출"/>
      <sheetName val="안산기계장치"/>
      <sheetName val="6PILE  _돌_x001c__"/>
      <sheetName val="8.PILE  (돌출)"/>
      <sheetName val="산근터빈"/>
      <sheetName val="공문"/>
      <sheetName val="COVER"/>
      <sheetName val="2공구산출내역"/>
      <sheetName val="일위(PN)"/>
      <sheetName val="토목"/>
      <sheetName val="기계(집계표)"/>
      <sheetName val="실행"/>
      <sheetName val="1.설계조건"/>
      <sheetName val="수량3"/>
      <sheetName val="해전배수"/>
      <sheetName val="수문일1"/>
      <sheetName val="결과조달"/>
      <sheetName val="집계표(육상)"/>
      <sheetName val="지급자재"/>
      <sheetName val="수량집계"/>
      <sheetName val="6PILE 과속방지턱집계표!$K$12 (돌출)"/>
      <sheetName val="가도공"/>
      <sheetName val="ABUT수량-A1"/>
      <sheetName val="Sheet2"/>
      <sheetName val="우수받이재료집계표"/>
      <sheetName val="4.2유효폭의 계산"/>
      <sheetName val="입찰"/>
      <sheetName val="현경"/>
      <sheetName val="type-F"/>
      <sheetName val="격점수량"/>
      <sheetName val="바닥판"/>
      <sheetName val="교각정보"/>
      <sheetName val="기기리스트"/>
      <sheetName val="대비"/>
      <sheetName val="CTEMCOST"/>
      <sheetName val="관로토공집계표"/>
      <sheetName val="제출내역 (2)"/>
      <sheetName val="기자재비"/>
      <sheetName val="Sheet4"/>
      <sheetName val="공사내역"/>
      <sheetName val="날개벽(시점좌측)"/>
      <sheetName val="Sheet3"/>
      <sheetName val="갑지(추정)"/>
      <sheetName val="3.하중산정4.지지력"/>
      <sheetName val="간 지1"/>
      <sheetName val="EQUIP"/>
      <sheetName val="9509"/>
      <sheetName val="토적표(우안)"/>
      <sheetName val="토적표(좌안)"/>
      <sheetName val="4)유동표"/>
      <sheetName val="DAILY"/>
      <sheetName val="단면A-A(TR)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밸브설치"/>
      <sheetName val="일위대가목록"/>
      <sheetName val="2.대외공문"/>
      <sheetName val="1호맨홀토공"/>
      <sheetName val="01.견적내역서"/>
      <sheetName val="설계조건"/>
      <sheetName val="갑지(집행)"/>
      <sheetName val="일위대가"/>
      <sheetName val="공종단가"/>
      <sheetName val="산마루측구단위수량"/>
      <sheetName val="수량명세서"/>
      <sheetName val="대로근거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제수변수량H2.15"/>
      <sheetName val="_공기변수량"/>
      <sheetName val="장비"/>
      <sheetName val="산근1"/>
      <sheetName val="노무"/>
      <sheetName val="자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현장관리비집계표"/>
      <sheetName val="갑지"/>
      <sheetName val="밸브설치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예총"/>
      <sheetName val="일위대가표"/>
      <sheetName val="단가대비표"/>
      <sheetName val="1. 설계조건 2.단면가정 3. 하중계산"/>
      <sheetName val="DATA 입력란"/>
      <sheetName val="수량산출"/>
      <sheetName val="일위"/>
      <sheetName val="YES-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 "/>
      <sheetName val="내역서"/>
      <sheetName val="기기품셈내역"/>
      <sheetName val="재료비산출"/>
      <sheetName val="단가비교"/>
      <sheetName val="동성"/>
      <sheetName val="한일"/>
      <sheetName val="국제"/>
      <sheetName val="노임"/>
      <sheetName val="기성금내역서"/>
      <sheetName val="내역서1"/>
      <sheetName val="BASIC (2)"/>
      <sheetName val="Y-WORK"/>
      <sheetName val="Sheet2"/>
      <sheetName val="부서현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CTEMCOST"/>
      <sheetName val="부하계산서"/>
      <sheetName val="프랜트면허"/>
      <sheetName val="설직재-1"/>
      <sheetName val="기성금내역서"/>
      <sheetName val="Sheet17"/>
      <sheetName val="노임단가"/>
      <sheetName val="토목단가목록"/>
      <sheetName val="102역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내역서"/>
    </sheetNames>
    <sheetDataSet>
      <sheetData sheetId="0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일위대가"/>
      <sheetName val="TEL"/>
      <sheetName val="과천MAIN"/>
      <sheetName val="대비"/>
      <sheetName val="내역서(총)"/>
      <sheetName val="부대대비"/>
      <sheetName val="냉연집계"/>
      <sheetName val="Sheet3"/>
      <sheetName val="신우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예산M12A"/>
      <sheetName val="건축내역"/>
      <sheetName val="직재"/>
      <sheetName val="입찰안"/>
      <sheetName val="감가상각"/>
      <sheetName val="DATE"/>
      <sheetName val="sheets"/>
      <sheetName val="일위대가목차"/>
      <sheetName val="노임단가"/>
      <sheetName val="경비_원본"/>
      <sheetName val="J直材4"/>
      <sheetName val="TOTAL"/>
      <sheetName val="N賃率-職"/>
      <sheetName val="도"/>
      <sheetName val="공사현황"/>
      <sheetName val="설계조건"/>
      <sheetName val="직노"/>
      <sheetName val="경산"/>
      <sheetName val="Sheet2"/>
      <sheetName val="소비자가"/>
      <sheetName val="일위단가"/>
      <sheetName val="단가비교표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기성금내역서"/>
      <sheetName val="견적서"/>
      <sheetName val="단가산출(변경없음)"/>
      <sheetName val="주소록"/>
      <sheetName val="FANDBS"/>
      <sheetName val="GRDATA"/>
      <sheetName val="SHAFTDBSE"/>
      <sheetName val="자재단가비교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내역서1999.8최종"/>
      <sheetName val="대치판정"/>
      <sheetName val="일위대가"/>
      <sheetName val="연습"/>
      <sheetName val="직노"/>
      <sheetName val="신우"/>
      <sheetName val="자재단가표"/>
      <sheetName val="Sheet2"/>
      <sheetName val="Sheet3"/>
      <sheetName val="과천MAIN"/>
      <sheetName val="화산경계"/>
      <sheetName val="견적서"/>
      <sheetName val="내역서1"/>
      <sheetName val="N賃率-職"/>
      <sheetName val="Sheet14"/>
      <sheetName val="Sheet13"/>
      <sheetName val="내역"/>
      <sheetName val="강교(Sub)"/>
      <sheetName val="K-SET1"/>
      <sheetName val="한일양산"/>
      <sheetName val="원가계산 (2)"/>
      <sheetName val="일위_파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DATE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합천내역"/>
      <sheetName val="9GNG운반"/>
      <sheetName val="데이타"/>
      <sheetName val="식재인부"/>
      <sheetName val="工완성공사율"/>
      <sheetName val="정공공사"/>
      <sheetName val="CTEMCOST"/>
      <sheetName val="수량산출(음암)"/>
      <sheetName val="일위총괄표"/>
      <sheetName val="대치판정"/>
      <sheetName val="2.대외공문"/>
      <sheetName val="을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빌딩 안내"/>
      <sheetName val="노무비"/>
      <sheetName val="내역"/>
      <sheetName val="설계서"/>
      <sheetName val="가감수량"/>
      <sheetName val="맨홀수량산출"/>
      <sheetName val="건축-물가변동"/>
      <sheetName val="Sheet1"/>
      <sheetName val="준공정산"/>
      <sheetName val="합천내역"/>
      <sheetName val="1안"/>
      <sheetName val="#REF"/>
      <sheetName val="증감대비"/>
      <sheetName val="공사개요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본변경화일"/>
      <sheetName val="전문하도급"/>
      <sheetName val="일위대가"/>
      <sheetName val="MOTOR"/>
      <sheetName val="#REF"/>
      <sheetName val="교량전기"/>
      <sheetName val="평가데이터"/>
      <sheetName val="내역"/>
      <sheetName val="현장관리비 산출내역"/>
      <sheetName val="경상비"/>
      <sheetName val="DANGA"/>
      <sheetName val="단가표"/>
      <sheetName val="단가"/>
      <sheetName val="구간공종"/>
      <sheetName val="내역서"/>
      <sheetName val="수량산출"/>
      <sheetName val="관급"/>
      <sheetName val="연결임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근"/>
      <sheetName val="개"/>
      <sheetName val="대비표"/>
      <sheetName val="평3"/>
      <sheetName val="평"/>
      <sheetName val="예총"/>
      <sheetName val="Sheet1"/>
      <sheetName val="일위_파일"/>
      <sheetName val="갑지"/>
      <sheetName val="일위대가"/>
      <sheetName val="일람표"/>
      <sheetName val="CHUJ"/>
      <sheetName val="공문"/>
      <sheetName val="N賃率-職"/>
      <sheetName val="개인별조서"/>
      <sheetName val="실행철강하도"/>
      <sheetName val="설계실행투찰"/>
      <sheetName val="다곡2교"/>
      <sheetName val="구역별 -작업"/>
      <sheetName val="일반부표"/>
      <sheetName val="A 견적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bid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3)"/>
      <sheetName val="갑지"/>
      <sheetName val="내갑"/>
      <sheetName val="개요"/>
      <sheetName val="기안"/>
      <sheetName val="공정표"/>
      <sheetName val="검토서"/>
      <sheetName val="평단가"/>
      <sheetName val="평단가 (2)"/>
      <sheetName val="평단가 (3)"/>
      <sheetName val="표지"/>
      <sheetName val="내부"/>
      <sheetName val="외부"/>
      <sheetName val="유의"/>
      <sheetName val="평3"/>
      <sheetName val="건축내역"/>
      <sheetName val="계수시트"/>
      <sheetName val="총괄표"/>
      <sheetName val="중강당 내역"/>
      <sheetName val="할증"/>
      <sheetName val="공문"/>
      <sheetName val="요율"/>
      <sheetName val="전체"/>
      <sheetName val="단가대비표"/>
      <sheetName val="전기2005"/>
      <sheetName val="통신2005"/>
      <sheetName val="예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배수공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"/>
  <sheetViews>
    <sheetView tabSelected="1" view="pageBreakPreview" topLeftCell="A4" zoomScale="115" zoomScaleSheetLayoutView="115" workbookViewId="0">
      <selection activeCell="H15" sqref="H15:O15"/>
    </sheetView>
  </sheetViews>
  <sheetFormatPr defaultColWidth="8.8984375" defaultRowHeight="17.399999999999999"/>
  <cols>
    <col min="1" max="3" width="6.796875" style="2" customWidth="1"/>
    <col min="4" max="17" width="7.796875" style="2" customWidth="1"/>
    <col min="18" max="16384" width="8.8984375" style="2"/>
  </cols>
  <sheetData>
    <row r="1" spans="1:17" ht="69.900000000000006" customHeight="1">
      <c r="A1" s="118" t="s">
        <v>94</v>
      </c>
      <c r="B1" s="119"/>
      <c r="C1" s="119"/>
      <c r="D1" s="1" t="s">
        <v>58</v>
      </c>
      <c r="E1" s="121"/>
      <c r="F1" s="122"/>
      <c r="G1" s="123"/>
      <c r="H1" s="1" t="s">
        <v>91</v>
      </c>
      <c r="I1" s="121"/>
      <c r="J1" s="122"/>
      <c r="K1" s="123"/>
      <c r="L1" s="1" t="s">
        <v>92</v>
      </c>
      <c r="M1" s="121"/>
      <c r="N1" s="122"/>
      <c r="O1" s="124"/>
      <c r="P1" s="14"/>
      <c r="Q1" s="14"/>
    </row>
    <row r="2" spans="1:17" s="4" customFormat="1" ht="15" customHeight="1">
      <c r="A2" s="3"/>
      <c r="O2" s="5"/>
    </row>
    <row r="3" spans="1:17" s="7" customFormat="1" ht="15" customHeight="1">
      <c r="A3" s="6"/>
      <c r="B3" s="120" t="s">
        <v>95</v>
      </c>
      <c r="C3" s="120"/>
      <c r="O3" s="8"/>
    </row>
    <row r="4" spans="1:17" s="4" customFormat="1" ht="15" customHeight="1">
      <c r="A4" s="3"/>
      <c r="O4" s="5"/>
    </row>
    <row r="5" spans="1:17" s="4" customFormat="1" ht="39.9" customHeight="1">
      <c r="A5" s="129" t="s">
        <v>93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1"/>
      <c r="P5" s="104"/>
      <c r="Q5" s="104"/>
    </row>
    <row r="6" spans="1:17" s="4" customFormat="1" ht="9.9" customHeight="1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1"/>
      <c r="P6" s="10"/>
      <c r="Q6" s="10"/>
    </row>
    <row r="7" spans="1:17" s="4" customFormat="1" ht="9.9" customHeight="1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P7" s="10"/>
      <c r="Q7" s="10"/>
    </row>
    <row r="8" spans="1:17" s="4" customFormat="1" ht="9.9" customHeight="1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  <c r="P8" s="10"/>
      <c r="Q8" s="10"/>
    </row>
    <row r="9" spans="1:17" s="12" customFormat="1" ht="23.1" customHeight="1">
      <c r="A9" s="66"/>
      <c r="B9" s="67"/>
      <c r="C9" s="67"/>
      <c r="D9" s="132" t="s">
        <v>38</v>
      </c>
      <c r="E9" s="132"/>
      <c r="F9" s="132"/>
      <c r="G9" s="115" t="s">
        <v>90</v>
      </c>
      <c r="H9" s="115"/>
      <c r="I9" s="115"/>
      <c r="J9" s="115"/>
      <c r="K9" s="115"/>
      <c r="L9" s="115"/>
      <c r="M9" s="115"/>
      <c r="N9" s="115"/>
      <c r="O9" s="106"/>
      <c r="P9" s="103"/>
      <c r="Q9" s="103"/>
    </row>
    <row r="10" spans="1:17" s="12" customFormat="1" ht="23.1" customHeight="1">
      <c r="A10" s="66"/>
      <c r="B10" s="67"/>
      <c r="C10" s="67"/>
      <c r="D10" s="67"/>
      <c r="E10" s="70"/>
      <c r="F10" s="70"/>
      <c r="G10" s="70"/>
      <c r="H10" s="116"/>
      <c r="I10" s="116"/>
      <c r="J10" s="116"/>
      <c r="K10" s="116"/>
      <c r="L10" s="116"/>
      <c r="M10" s="116"/>
      <c r="N10" s="116"/>
      <c r="O10" s="117"/>
      <c r="P10" s="103"/>
      <c r="Q10" s="103"/>
    </row>
    <row r="11" spans="1:17" s="12" customFormat="1" ht="23.1" customHeight="1">
      <c r="A11" s="66"/>
      <c r="B11" s="67"/>
      <c r="C11" s="67"/>
      <c r="D11" s="132" t="s">
        <v>39</v>
      </c>
      <c r="E11" s="132"/>
      <c r="F11" s="132"/>
      <c r="G11" s="115" t="s">
        <v>96</v>
      </c>
      <c r="H11" s="115"/>
      <c r="I11" s="115"/>
      <c r="J11" s="115"/>
      <c r="K11" s="115"/>
      <c r="L11" s="115"/>
      <c r="M11" s="115"/>
      <c r="N11" s="115"/>
      <c r="O11" s="106"/>
      <c r="P11" s="103"/>
      <c r="Q11" s="103"/>
    </row>
    <row r="12" spans="1:17" s="12" customFormat="1" ht="23.1" customHeight="1">
      <c r="A12" s="66"/>
      <c r="B12" s="67"/>
      <c r="C12" s="67"/>
      <c r="D12" s="67"/>
      <c r="E12" s="71"/>
      <c r="F12" s="71"/>
      <c r="G12" s="115" t="s">
        <v>98</v>
      </c>
      <c r="H12" s="115"/>
      <c r="I12" s="115"/>
      <c r="J12" s="115"/>
      <c r="K12" s="115"/>
      <c r="L12" s="115"/>
      <c r="M12" s="115"/>
      <c r="N12" s="115"/>
      <c r="O12" s="106"/>
      <c r="P12" s="103"/>
      <c r="Q12" s="103"/>
    </row>
    <row r="13" spans="1:17" s="14" customFormat="1" ht="23.1" customHeight="1">
      <c r="A13" s="68"/>
      <c r="B13" s="69"/>
      <c r="C13" s="69"/>
      <c r="D13" s="69"/>
      <c r="E13" s="72"/>
      <c r="F13" s="72"/>
      <c r="G13" s="115" t="s">
        <v>97</v>
      </c>
      <c r="H13" s="115"/>
      <c r="I13" s="115"/>
      <c r="J13" s="115"/>
      <c r="K13" s="115"/>
      <c r="L13" s="115"/>
      <c r="M13" s="115"/>
      <c r="N13" s="115"/>
      <c r="O13" s="106"/>
      <c r="P13" s="103"/>
      <c r="Q13" s="103"/>
    </row>
    <row r="14" spans="1:17" s="14" customFormat="1" ht="23.1" customHeight="1">
      <c r="A14" s="68"/>
      <c r="B14" s="69"/>
      <c r="C14" s="69"/>
      <c r="D14" s="69"/>
      <c r="E14" s="72"/>
      <c r="F14" s="72"/>
      <c r="G14" s="72"/>
      <c r="H14" s="116"/>
      <c r="I14" s="116"/>
      <c r="J14" s="116"/>
      <c r="K14" s="116"/>
      <c r="L14" s="116"/>
      <c r="M14" s="116"/>
      <c r="N14" s="116"/>
      <c r="O14" s="117"/>
      <c r="P14" s="103"/>
      <c r="Q14" s="103"/>
    </row>
    <row r="15" spans="1:17" s="14" customFormat="1" ht="23.1" customHeight="1">
      <c r="A15" s="68"/>
      <c r="B15" s="69"/>
      <c r="C15" s="69"/>
      <c r="D15" s="69"/>
      <c r="E15" s="72"/>
      <c r="F15" s="72"/>
      <c r="G15" s="72"/>
      <c r="H15" s="116"/>
      <c r="I15" s="116"/>
      <c r="J15" s="116"/>
      <c r="K15" s="116"/>
      <c r="L15" s="116"/>
      <c r="M15" s="116"/>
      <c r="N15" s="116"/>
      <c r="O15" s="117"/>
      <c r="P15" s="103"/>
      <c r="Q15" s="103"/>
    </row>
    <row r="16" spans="1:17" s="14" customFormat="1" ht="18.899999999999999" customHeight="1">
      <c r="A16" s="13"/>
      <c r="E16" s="72"/>
      <c r="F16" s="72"/>
      <c r="G16" s="72"/>
      <c r="H16" s="116"/>
      <c r="I16" s="116"/>
      <c r="J16" s="116"/>
      <c r="K16" s="116"/>
      <c r="L16" s="116"/>
      <c r="M16" s="116"/>
      <c r="N16" s="116"/>
      <c r="O16" s="117"/>
      <c r="P16" s="103"/>
      <c r="Q16" s="103"/>
    </row>
    <row r="17" spans="1:17" s="18" customFormat="1" ht="24.9" customHeight="1">
      <c r="A17" s="15"/>
      <c r="D17" s="16"/>
      <c r="E17" s="17"/>
      <c r="F17" s="17"/>
      <c r="G17" s="17"/>
      <c r="H17" s="126"/>
      <c r="I17" s="126"/>
      <c r="J17" s="126"/>
      <c r="K17" s="126"/>
      <c r="L17" s="126"/>
      <c r="M17" s="127"/>
      <c r="N17" s="127"/>
      <c r="O17" s="128"/>
      <c r="P17" s="64"/>
      <c r="Q17" s="64"/>
    </row>
    <row r="18" spans="1:17" s="18" customFormat="1" ht="9.9" customHeight="1">
      <c r="A18" s="15"/>
      <c r="D18" s="19"/>
      <c r="E18" s="19"/>
      <c r="F18" s="19"/>
      <c r="G18" s="19"/>
      <c r="H18" s="20"/>
      <c r="I18" s="20"/>
      <c r="J18" s="20"/>
      <c r="K18" s="20"/>
      <c r="L18" s="20"/>
      <c r="M18" s="64"/>
      <c r="N18" s="64"/>
      <c r="O18" s="65"/>
      <c r="P18" s="64"/>
      <c r="Q18" s="64"/>
    </row>
    <row r="19" spans="1:17" s="18" customFormat="1" ht="24.9" customHeight="1">
      <c r="A19" s="15"/>
      <c r="D19" s="125" t="s">
        <v>56</v>
      </c>
      <c r="E19" s="125"/>
      <c r="F19" s="125"/>
      <c r="G19" s="126">
        <f>원가계산서!E31</f>
        <v>32275000</v>
      </c>
      <c r="H19" s="126"/>
      <c r="I19" s="126"/>
      <c r="J19" s="127" t="str">
        <f>"(금"&amp;NUMBERSTRING(G19,1)&amp;"원)"</f>
        <v>(금삼천이백이십칠만오천원)</v>
      </c>
      <c r="K19" s="127"/>
      <c r="L19" s="127"/>
      <c r="M19" s="127"/>
      <c r="N19" s="16"/>
      <c r="O19" s="107"/>
      <c r="P19" s="64"/>
      <c r="Q19" s="64"/>
    </row>
    <row r="20" spans="1:17" s="18" customFormat="1" ht="9.9" customHeight="1">
      <c r="A20" s="15"/>
      <c r="D20" s="19"/>
      <c r="E20" s="19"/>
      <c r="F20" s="19"/>
      <c r="G20" s="19"/>
      <c r="H20" s="20"/>
      <c r="I20" s="20"/>
      <c r="J20" s="20"/>
      <c r="K20" s="20"/>
      <c r="L20" s="20"/>
      <c r="M20" s="64"/>
      <c r="N20" s="64"/>
      <c r="O20" s="65"/>
      <c r="P20" s="64"/>
      <c r="Q20" s="64"/>
    </row>
    <row r="21" spans="1:17" s="18" customFormat="1" ht="24.9" customHeight="1">
      <c r="A21" s="15"/>
      <c r="D21" s="16"/>
      <c r="E21" s="17"/>
      <c r="F21" s="17"/>
      <c r="G21" s="17"/>
      <c r="H21" s="126"/>
      <c r="I21" s="126"/>
      <c r="J21" s="126"/>
      <c r="K21" s="126"/>
      <c r="L21" s="126"/>
      <c r="M21" s="127"/>
      <c r="N21" s="127"/>
      <c r="O21" s="128"/>
      <c r="P21" s="64"/>
      <c r="Q21" s="64"/>
    </row>
    <row r="22" spans="1:17" s="18" customFormat="1" ht="9.9" customHeight="1">
      <c r="A22" s="57"/>
      <c r="B22" s="105"/>
      <c r="C22" s="105"/>
      <c r="D22" s="58"/>
      <c r="E22" s="21"/>
      <c r="F22" s="21"/>
      <c r="G22" s="21"/>
      <c r="H22" s="55"/>
      <c r="I22" s="55"/>
      <c r="J22" s="55"/>
      <c r="K22" s="55"/>
      <c r="L22" s="55"/>
      <c r="M22" s="56"/>
      <c r="N22" s="56"/>
      <c r="O22" s="22"/>
    </row>
    <row r="34" spans="9:14" ht="20.399999999999999">
      <c r="I34" s="23"/>
      <c r="J34" s="23"/>
      <c r="K34" s="23"/>
      <c r="L34" s="24"/>
      <c r="M34" s="23"/>
      <c r="N34" s="23"/>
    </row>
  </sheetData>
  <mergeCells count="23">
    <mergeCell ref="D19:F19"/>
    <mergeCell ref="G19:I19"/>
    <mergeCell ref="J19:M19"/>
    <mergeCell ref="M21:O21"/>
    <mergeCell ref="A5:O5"/>
    <mergeCell ref="H21:L21"/>
    <mergeCell ref="H16:O16"/>
    <mergeCell ref="H14:O14"/>
    <mergeCell ref="D9:F9"/>
    <mergeCell ref="D11:F11"/>
    <mergeCell ref="G9:N9"/>
    <mergeCell ref="G11:N11"/>
    <mergeCell ref="G12:N12"/>
    <mergeCell ref="H17:L17"/>
    <mergeCell ref="M17:O17"/>
    <mergeCell ref="H15:O15"/>
    <mergeCell ref="G13:N13"/>
    <mergeCell ref="H10:O10"/>
    <mergeCell ref="A1:C1"/>
    <mergeCell ref="B3:C3"/>
    <mergeCell ref="E1:G1"/>
    <mergeCell ref="I1:K1"/>
    <mergeCell ref="M1:O1"/>
  </mergeCells>
  <phoneticPr fontId="2" type="noConversion"/>
  <printOptions horizontalCentered="1"/>
  <pageMargins left="0.78740157480314965" right="0.59055118110236227" top="0.78740157480314965" bottom="0.78740157480314965" header="0.59055118110236227" footer="0.59055118110236227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7"/>
  <sheetViews>
    <sheetView view="pageBreakPreview" zoomScale="115" zoomScaleSheetLayoutView="115" workbookViewId="0">
      <selection activeCell="H16" sqref="H16:O16"/>
    </sheetView>
  </sheetViews>
  <sheetFormatPr defaultColWidth="8.8984375" defaultRowHeight="15.6"/>
  <cols>
    <col min="1" max="2" width="4.796875" style="26" customWidth="1"/>
    <col min="3" max="3" width="30.796875" style="26" customWidth="1"/>
    <col min="4" max="4" width="5.796875" style="26" customWidth="1"/>
    <col min="5" max="5" width="23.796875" style="26" customWidth="1"/>
    <col min="6" max="6" width="10.796875" style="26" customWidth="1"/>
    <col min="7" max="7" width="33.3984375" style="26" customWidth="1"/>
    <col min="8" max="8" width="8.8984375" style="26"/>
    <col min="9" max="10" width="15.796875" style="26" customWidth="1"/>
    <col min="11" max="11" width="11.3984375" style="26" bestFit="1" customWidth="1"/>
    <col min="12" max="16384" width="8.8984375" style="26"/>
  </cols>
  <sheetData>
    <row r="1" spans="1:10" ht="20.100000000000001" customHeight="1">
      <c r="A1" s="130" t="s">
        <v>34</v>
      </c>
      <c r="B1" s="130"/>
      <c r="C1" s="130"/>
      <c r="D1" s="130"/>
      <c r="E1" s="130"/>
      <c r="F1" s="130"/>
      <c r="G1" s="130"/>
    </row>
    <row r="2" spans="1:10" ht="15" customHeight="1">
      <c r="A2" s="135" t="str">
        <f>내역서갑지!A5</f>
        <v>26년 성읍저수지 활용 성산읍 농업용수관로 구축사업 폐기물 처리용역 설계내역서</v>
      </c>
      <c r="B2" s="136"/>
      <c r="C2" s="136"/>
      <c r="D2" s="136"/>
      <c r="E2" s="136"/>
      <c r="F2" s="136"/>
      <c r="G2" s="136"/>
    </row>
    <row r="3" spans="1:10" ht="16.5" customHeight="1">
      <c r="A3" s="137" t="s">
        <v>37</v>
      </c>
      <c r="B3" s="138"/>
      <c r="C3" s="138"/>
      <c r="D3" s="139"/>
      <c r="E3" s="27" t="s">
        <v>40</v>
      </c>
      <c r="F3" s="27" t="s">
        <v>41</v>
      </c>
      <c r="G3" s="27" t="s">
        <v>33</v>
      </c>
    </row>
    <row r="4" spans="1:10" s="31" customFormat="1" ht="16.5" customHeight="1">
      <c r="A4" s="140" t="s">
        <v>42</v>
      </c>
      <c r="B4" s="143" t="s">
        <v>43</v>
      </c>
      <c r="C4" s="35" t="s">
        <v>44</v>
      </c>
      <c r="D4" s="27">
        <v>1</v>
      </c>
      <c r="E4" s="28"/>
      <c r="F4" s="29"/>
      <c r="G4" s="30"/>
    </row>
    <row r="5" spans="1:10" s="31" customFormat="1" ht="16.5" customHeight="1">
      <c r="A5" s="141"/>
      <c r="B5" s="144"/>
      <c r="C5" s="35" t="s">
        <v>45</v>
      </c>
      <c r="D5" s="27">
        <v>2</v>
      </c>
      <c r="E5" s="28"/>
      <c r="F5" s="29"/>
      <c r="G5" s="30"/>
    </row>
    <row r="6" spans="1:10" s="31" customFormat="1" ht="16.5" customHeight="1">
      <c r="A6" s="141"/>
      <c r="B6" s="144"/>
      <c r="C6" s="35" t="s">
        <v>46</v>
      </c>
      <c r="D6" s="27" t="s">
        <v>47</v>
      </c>
      <c r="E6" s="32"/>
      <c r="F6" s="29"/>
      <c r="G6" s="30"/>
    </row>
    <row r="7" spans="1:10" s="31" customFormat="1" ht="16.5" customHeight="1">
      <c r="A7" s="141"/>
      <c r="B7" s="143" t="s">
        <v>11</v>
      </c>
      <c r="C7" s="35" t="s">
        <v>12</v>
      </c>
      <c r="D7" s="27">
        <v>3</v>
      </c>
      <c r="E7" s="28"/>
      <c r="F7" s="29"/>
      <c r="G7" s="30"/>
    </row>
    <row r="8" spans="1:10" s="31" customFormat="1" ht="16.5" customHeight="1">
      <c r="A8" s="141"/>
      <c r="B8" s="144"/>
      <c r="C8" s="35" t="s">
        <v>13</v>
      </c>
      <c r="D8" s="27">
        <v>4</v>
      </c>
      <c r="E8" s="28"/>
      <c r="F8" s="33"/>
      <c r="G8" s="30"/>
    </row>
    <row r="9" spans="1:10" s="31" customFormat="1" ht="16.5" customHeight="1">
      <c r="A9" s="141"/>
      <c r="B9" s="144"/>
      <c r="C9" s="35" t="s">
        <v>46</v>
      </c>
      <c r="D9" s="27" t="s">
        <v>14</v>
      </c>
      <c r="E9" s="32"/>
      <c r="F9" s="33"/>
      <c r="G9" s="30"/>
    </row>
    <row r="10" spans="1:10" s="31" customFormat="1" ht="16.5" customHeight="1">
      <c r="A10" s="141"/>
      <c r="B10" s="140" t="s">
        <v>15</v>
      </c>
      <c r="C10" s="35" t="s">
        <v>35</v>
      </c>
      <c r="D10" s="27">
        <v>5</v>
      </c>
      <c r="E10" s="28"/>
      <c r="F10" s="33"/>
      <c r="G10" s="30"/>
    </row>
    <row r="11" spans="1:10" s="31" customFormat="1" ht="16.5" customHeight="1">
      <c r="A11" s="141"/>
      <c r="B11" s="141"/>
      <c r="C11" s="35" t="s">
        <v>71</v>
      </c>
      <c r="D11" s="27">
        <v>6</v>
      </c>
      <c r="E11" s="28">
        <f>'공사비내역서(합계)'!I4</f>
        <v>5872713</v>
      </c>
      <c r="F11" s="33"/>
      <c r="G11" s="30"/>
    </row>
    <row r="12" spans="1:10" s="31" customFormat="1" ht="16.5" customHeight="1">
      <c r="A12" s="141"/>
      <c r="B12" s="141"/>
      <c r="C12" s="35" t="s">
        <v>16</v>
      </c>
      <c r="D12" s="27">
        <v>7</v>
      </c>
      <c r="E12" s="28"/>
      <c r="F12" s="33"/>
      <c r="G12" s="30"/>
    </row>
    <row r="13" spans="1:10" s="31" customFormat="1" ht="16.5" customHeight="1">
      <c r="A13" s="141"/>
      <c r="B13" s="141"/>
      <c r="C13" s="102" t="s">
        <v>17</v>
      </c>
      <c r="D13" s="27">
        <v>8</v>
      </c>
      <c r="E13" s="28"/>
      <c r="F13" s="33"/>
      <c r="G13" s="30"/>
    </row>
    <row r="14" spans="1:10" s="31" customFormat="1" ht="16.5" customHeight="1">
      <c r="A14" s="141"/>
      <c r="B14" s="141"/>
      <c r="C14" s="102" t="s">
        <v>18</v>
      </c>
      <c r="D14" s="27">
        <v>9</v>
      </c>
      <c r="E14" s="28"/>
      <c r="F14" s="33"/>
      <c r="G14" s="30"/>
      <c r="I14" s="27" t="s">
        <v>53</v>
      </c>
      <c r="J14" s="27" t="s">
        <v>54</v>
      </c>
    </row>
    <row r="15" spans="1:10" s="31" customFormat="1" ht="16.5" customHeight="1">
      <c r="A15" s="141"/>
      <c r="B15" s="141"/>
      <c r="C15" s="102" t="s">
        <v>19</v>
      </c>
      <c r="D15" s="27">
        <v>10</v>
      </c>
      <c r="E15" s="28"/>
      <c r="F15" s="33"/>
      <c r="G15" s="30"/>
      <c r="I15" s="27" t="s">
        <v>55</v>
      </c>
      <c r="J15" s="27" t="s">
        <v>52</v>
      </c>
    </row>
    <row r="16" spans="1:10" s="31" customFormat="1" ht="16.5" customHeight="1">
      <c r="A16" s="141"/>
      <c r="B16" s="141"/>
      <c r="C16" s="102" t="s">
        <v>20</v>
      </c>
      <c r="D16" s="27">
        <v>11</v>
      </c>
      <c r="E16" s="28"/>
      <c r="F16" s="33"/>
      <c r="G16" s="34"/>
      <c r="I16" s="54" t="e">
        <f>ROUNDDOWN((E6+E7+#REF!/1.1)*F16,0)</f>
        <v>#REF!</v>
      </c>
      <c r="J16" s="54">
        <f>ROUNDDOWN(((E6+E7)*F16)*1.2,0)</f>
        <v>0</v>
      </c>
    </row>
    <row r="17" spans="1:11" s="31" customFormat="1" ht="16.5" customHeight="1">
      <c r="A17" s="141"/>
      <c r="B17" s="141"/>
      <c r="C17" s="102" t="s">
        <v>36</v>
      </c>
      <c r="D17" s="27">
        <v>12</v>
      </c>
      <c r="E17" s="28"/>
      <c r="F17" s="33"/>
      <c r="G17" s="34"/>
    </row>
    <row r="18" spans="1:11" s="31" customFormat="1" ht="16.5" customHeight="1">
      <c r="A18" s="141"/>
      <c r="B18" s="141"/>
      <c r="C18" s="35" t="s">
        <v>24</v>
      </c>
      <c r="D18" s="27">
        <v>13</v>
      </c>
      <c r="E18" s="28"/>
      <c r="F18" s="33"/>
      <c r="G18" s="30"/>
    </row>
    <row r="19" spans="1:11" s="31" customFormat="1" ht="16.5" customHeight="1">
      <c r="A19" s="141"/>
      <c r="B19" s="141"/>
      <c r="C19" s="35" t="s">
        <v>48</v>
      </c>
      <c r="D19" s="27">
        <v>14</v>
      </c>
      <c r="E19" s="28"/>
      <c r="F19" s="33"/>
      <c r="G19" s="30"/>
    </row>
    <row r="20" spans="1:11" s="31" customFormat="1" ht="16.5" customHeight="1">
      <c r="A20" s="141"/>
      <c r="B20" s="141"/>
      <c r="C20" s="35" t="s">
        <v>21</v>
      </c>
      <c r="D20" s="27">
        <v>15</v>
      </c>
      <c r="E20" s="28"/>
      <c r="F20" s="29"/>
      <c r="G20" s="30"/>
    </row>
    <row r="21" spans="1:11" s="31" customFormat="1" ht="16.5" customHeight="1">
      <c r="A21" s="141"/>
      <c r="B21" s="141"/>
      <c r="C21" s="35" t="s">
        <v>22</v>
      </c>
      <c r="D21" s="27">
        <v>16</v>
      </c>
      <c r="E21" s="28"/>
      <c r="F21" s="29"/>
      <c r="G21" s="30"/>
    </row>
    <row r="22" spans="1:11" s="31" customFormat="1" ht="16.5" customHeight="1">
      <c r="A22" s="141"/>
      <c r="B22" s="141"/>
      <c r="C22" s="35" t="s">
        <v>23</v>
      </c>
      <c r="D22" s="27">
        <v>17</v>
      </c>
      <c r="E22" s="28"/>
      <c r="F22" s="33"/>
      <c r="G22" s="30"/>
    </row>
    <row r="23" spans="1:11" s="31" customFormat="1" ht="16.5" customHeight="1">
      <c r="A23" s="141"/>
      <c r="B23" s="141"/>
      <c r="C23" s="35" t="s">
        <v>25</v>
      </c>
      <c r="D23" s="27">
        <v>18</v>
      </c>
      <c r="E23" s="28"/>
      <c r="F23" s="33"/>
      <c r="G23" s="30"/>
    </row>
    <row r="24" spans="1:11" s="31" customFormat="1" ht="16.5" customHeight="1">
      <c r="A24" s="142"/>
      <c r="B24" s="142"/>
      <c r="C24" s="35" t="s">
        <v>46</v>
      </c>
      <c r="D24" s="27" t="s">
        <v>75</v>
      </c>
      <c r="E24" s="32">
        <f>SUM(E10:E23)</f>
        <v>5872713</v>
      </c>
      <c r="F24" s="33"/>
      <c r="G24" s="30"/>
    </row>
    <row r="25" spans="1:11" s="31" customFormat="1" ht="16.5" customHeight="1">
      <c r="A25" s="133"/>
      <c r="B25" s="134"/>
      <c r="C25" s="35" t="s">
        <v>26</v>
      </c>
      <c r="D25" s="27" t="s">
        <v>76</v>
      </c>
      <c r="E25" s="32">
        <f>E6+E9+E24</f>
        <v>5872713</v>
      </c>
      <c r="F25" s="33"/>
      <c r="G25" s="30"/>
    </row>
    <row r="26" spans="1:11" s="31" customFormat="1" ht="16.5" customHeight="1">
      <c r="A26" s="133"/>
      <c r="B26" s="134"/>
      <c r="C26" s="35" t="s">
        <v>27</v>
      </c>
      <c r="D26" s="27" t="s">
        <v>77</v>
      </c>
      <c r="E26" s="28">
        <f>ROUNDDOWN(E25*F26,0)</f>
        <v>293635</v>
      </c>
      <c r="F26" s="33">
        <v>0.05</v>
      </c>
      <c r="G26" s="30" t="s">
        <v>73</v>
      </c>
    </row>
    <row r="27" spans="1:11" s="31" customFormat="1" ht="16.5" customHeight="1">
      <c r="A27" s="133"/>
      <c r="B27" s="134"/>
      <c r="C27" s="35" t="s">
        <v>28</v>
      </c>
      <c r="D27" s="27" t="s">
        <v>29</v>
      </c>
      <c r="E27" s="28">
        <f>(E9+E24+E26)*F27</f>
        <v>616634.80000000005</v>
      </c>
      <c r="F27" s="33">
        <v>0.1</v>
      </c>
      <c r="G27" s="30" t="s">
        <v>74</v>
      </c>
    </row>
    <row r="28" spans="1:11" s="31" customFormat="1" ht="16.5" customHeight="1">
      <c r="A28" s="133"/>
      <c r="B28" s="134"/>
      <c r="C28" s="35" t="s">
        <v>72</v>
      </c>
      <c r="D28" s="27" t="s">
        <v>78</v>
      </c>
      <c r="E28" s="28">
        <f>'공사비내역서(합계)'!I6</f>
        <v>22558290</v>
      </c>
      <c r="F28" s="33"/>
      <c r="G28" s="30"/>
    </row>
    <row r="29" spans="1:11" s="31" customFormat="1" ht="16.5" customHeight="1">
      <c r="A29" s="133"/>
      <c r="B29" s="134"/>
      <c r="C29" s="35" t="s">
        <v>30</v>
      </c>
      <c r="D29" s="27" t="s">
        <v>79</v>
      </c>
      <c r="E29" s="32">
        <f>ROUND(SUM(E25:E28),0)</f>
        <v>29341273</v>
      </c>
      <c r="F29" s="33"/>
      <c r="G29" s="30" t="s">
        <v>82</v>
      </c>
    </row>
    <row r="30" spans="1:11" s="31" customFormat="1" ht="16.5" customHeight="1">
      <c r="A30" s="133"/>
      <c r="B30" s="134"/>
      <c r="C30" s="35" t="s">
        <v>31</v>
      </c>
      <c r="D30" s="27" t="s">
        <v>80</v>
      </c>
      <c r="E30" s="28">
        <f>ROUNDDOWN(E29*F30,0)</f>
        <v>2934127</v>
      </c>
      <c r="F30" s="33">
        <v>0.1</v>
      </c>
      <c r="G30" s="30" t="s">
        <v>83</v>
      </c>
    </row>
    <row r="31" spans="1:11" s="31" customFormat="1" ht="16.5" customHeight="1">
      <c r="A31" s="133"/>
      <c r="B31" s="134"/>
      <c r="C31" s="35" t="s">
        <v>32</v>
      </c>
      <c r="D31" s="27" t="s">
        <v>81</v>
      </c>
      <c r="E31" s="32">
        <f>ROUND(SUM(E29:E30),-3)</f>
        <v>32275000</v>
      </c>
      <c r="F31" s="29"/>
      <c r="G31" s="30" t="s">
        <v>84</v>
      </c>
      <c r="I31" s="36"/>
      <c r="K31" s="26"/>
    </row>
    <row r="32" spans="1:11" s="31" customFormat="1" ht="16.5" customHeight="1">
      <c r="A32" s="133"/>
      <c r="B32" s="134"/>
      <c r="C32" s="35"/>
      <c r="D32" s="27"/>
      <c r="E32" s="32"/>
      <c r="F32" s="29"/>
      <c r="G32" s="30"/>
      <c r="K32" s="26"/>
    </row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  <row r="43" ht="24.9" customHeight="1"/>
    <row r="44" ht="24.9" customHeight="1"/>
    <row r="45" ht="24.9" customHeight="1"/>
    <row r="46" ht="24.9" customHeight="1"/>
    <row r="47" ht="24.9" customHeight="1"/>
    <row r="48" ht="24.9" customHeight="1"/>
    <row r="49" ht="24.9" customHeight="1"/>
    <row r="50" ht="24.9" customHeight="1"/>
    <row r="51" ht="24.9" customHeight="1"/>
    <row r="52" ht="24.9" customHeight="1"/>
    <row r="53" ht="24.9" customHeight="1"/>
    <row r="54" ht="24.9" customHeight="1"/>
    <row r="55" ht="24.9" customHeight="1"/>
    <row r="56" ht="24.9" customHeight="1"/>
    <row r="57" ht="24.9" customHeight="1"/>
    <row r="58" ht="24.9" customHeight="1"/>
    <row r="59" ht="24.9" customHeight="1"/>
    <row r="60" ht="24.9" customHeight="1"/>
    <row r="61" ht="24.9" customHeight="1"/>
    <row r="62" ht="24.9" customHeight="1"/>
    <row r="63" ht="24.9" customHeight="1"/>
    <row r="64" ht="24.9" customHeight="1"/>
    <row r="65" ht="24.9" customHeight="1"/>
    <row r="66" ht="24.9" customHeight="1"/>
    <row r="67" ht="24.9" customHeight="1"/>
    <row r="68" ht="24.9" customHeight="1"/>
    <row r="69" ht="24.9" customHeight="1"/>
    <row r="70" ht="24.9" customHeight="1"/>
    <row r="71" ht="24.9" customHeight="1"/>
    <row r="72" ht="24.9" customHeight="1"/>
    <row r="73" ht="24.9" customHeight="1"/>
    <row r="74" ht="24.9" customHeight="1"/>
    <row r="75" ht="24.9" customHeight="1"/>
    <row r="76" ht="24.9" customHeight="1"/>
    <row r="77" ht="24.9" customHeight="1"/>
    <row r="78" ht="24.9" customHeight="1"/>
    <row r="79" ht="24.9" customHeight="1"/>
    <row r="80" ht="24.9" customHeight="1"/>
    <row r="81" ht="24.9" customHeight="1"/>
    <row r="82" ht="24.9" customHeight="1"/>
    <row r="83" ht="24.9" customHeight="1"/>
    <row r="84" ht="24.9" customHeight="1"/>
    <row r="85" ht="24.9" customHeight="1"/>
    <row r="86" ht="24.9" customHeight="1"/>
    <row r="87" ht="24.9" customHeight="1"/>
    <row r="88" ht="24.9" customHeight="1"/>
    <row r="89" ht="24.9" customHeight="1"/>
    <row r="90" ht="24.9" customHeight="1"/>
    <row r="91" ht="24.9" customHeight="1"/>
    <row r="92" ht="24.9" customHeight="1"/>
    <row r="93" ht="24.9" customHeight="1"/>
    <row r="94" ht="24.9" customHeight="1"/>
    <row r="95" ht="24.9" customHeight="1"/>
    <row r="96" ht="24.9" customHeight="1"/>
    <row r="97" ht="24.9" customHeight="1"/>
    <row r="98" ht="24.9" customHeight="1"/>
    <row r="99" ht="24.9" customHeight="1"/>
    <row r="100" ht="24.9" customHeight="1"/>
    <row r="101" ht="24.9" customHeight="1"/>
    <row r="102" ht="24.9" customHeight="1"/>
    <row r="103" ht="24.9" customHeight="1"/>
    <row r="104" ht="24.9" customHeight="1"/>
    <row r="105" ht="24.9" customHeight="1"/>
    <row r="106" ht="24.9" customHeight="1"/>
    <row r="107" ht="24.9" customHeight="1"/>
    <row r="108" ht="24.9" customHeight="1"/>
    <row r="109" ht="24.9" customHeight="1"/>
    <row r="110" ht="24.9" customHeight="1"/>
    <row r="111" ht="24.9" customHeight="1"/>
    <row r="112" ht="24.9" customHeight="1"/>
    <row r="113" ht="24.9" customHeight="1"/>
    <row r="114" ht="24.9" customHeight="1"/>
    <row r="115" ht="24.9" customHeight="1"/>
    <row r="116" ht="24.9" customHeight="1"/>
    <row r="117" ht="24.9" customHeight="1"/>
  </sheetData>
  <mergeCells count="15">
    <mergeCell ref="A28:B28"/>
    <mergeCell ref="A32:B32"/>
    <mergeCell ref="A31:B31"/>
    <mergeCell ref="A1:G1"/>
    <mergeCell ref="A2:G2"/>
    <mergeCell ref="A3:D3"/>
    <mergeCell ref="A4:A24"/>
    <mergeCell ref="B4:B6"/>
    <mergeCell ref="B7:B9"/>
    <mergeCell ref="B10:B24"/>
    <mergeCell ref="A25:B25"/>
    <mergeCell ref="A26:B26"/>
    <mergeCell ref="A27:B27"/>
    <mergeCell ref="A29:B29"/>
    <mergeCell ref="A30:B30"/>
  </mergeCells>
  <phoneticPr fontId="2" type="noConversion"/>
  <printOptions horizontalCentered="1"/>
  <pageMargins left="0.78740157480314965" right="0.59055118110236227" top="0.39370078740157483" bottom="0.3937007874015748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28"/>
  <sheetViews>
    <sheetView view="pageBreakPreview" zoomScaleSheetLayoutView="100" workbookViewId="0">
      <pane ySplit="3" topLeftCell="A4" activePane="bottomLeft" state="frozen"/>
      <selection activeCell="H16" sqref="H16:O16"/>
      <selection pane="bottomLeft" activeCell="I21" sqref="I21"/>
    </sheetView>
  </sheetViews>
  <sheetFormatPr defaultColWidth="8.8984375" defaultRowHeight="18" customHeight="1"/>
  <cols>
    <col min="1" max="1" width="1.796875" style="50" customWidth="1"/>
    <col min="2" max="2" width="2.796875" style="50" customWidth="1"/>
    <col min="3" max="3" width="17.796875" style="50" customWidth="1"/>
    <col min="4" max="4" width="1.796875" style="50" customWidth="1"/>
    <col min="5" max="5" width="14.796875" style="49" customWidth="1"/>
    <col min="6" max="6" width="7.796875" style="50" customWidth="1"/>
    <col min="7" max="7" width="4.796875" style="49" customWidth="1"/>
    <col min="8" max="8" width="7.796875" style="50" customWidth="1"/>
    <col min="9" max="9" width="13.796875" style="50" customWidth="1"/>
    <col min="10" max="10" width="7.796875" style="50" customWidth="1"/>
    <col min="11" max="11" width="13.796875" style="50" customWidth="1"/>
    <col min="12" max="12" width="7.796875" style="50" customWidth="1"/>
    <col min="13" max="13" width="13.796875" style="50" customWidth="1"/>
    <col min="14" max="14" width="7.796875" style="50" customWidth="1"/>
    <col min="15" max="15" width="13.796875" style="50" customWidth="1"/>
    <col min="16" max="16" width="7.796875" style="50" customWidth="1"/>
    <col min="17" max="17" width="8.8984375" style="50"/>
    <col min="18" max="18" width="11.19921875" style="50" bestFit="1" customWidth="1"/>
    <col min="19" max="19" width="15.8984375" style="50" bestFit="1" customWidth="1"/>
    <col min="20" max="16384" width="8.8984375" style="50"/>
  </cols>
  <sheetData>
    <row r="1" spans="1:26" s="38" customFormat="1" ht="35.1" customHeight="1">
      <c r="A1" s="145" t="s">
        <v>67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s="74" customFormat="1" ht="23.1" customHeight="1">
      <c r="A2" s="146" t="s">
        <v>0</v>
      </c>
      <c r="B2" s="147"/>
      <c r="C2" s="147"/>
      <c r="D2" s="148"/>
      <c r="E2" s="152" t="s">
        <v>1</v>
      </c>
      <c r="F2" s="152" t="s">
        <v>2</v>
      </c>
      <c r="G2" s="152" t="s">
        <v>3</v>
      </c>
      <c r="H2" s="152" t="s">
        <v>4</v>
      </c>
      <c r="I2" s="152"/>
      <c r="J2" s="152" t="s">
        <v>5</v>
      </c>
      <c r="K2" s="152"/>
      <c r="L2" s="152" t="s">
        <v>6</v>
      </c>
      <c r="M2" s="152"/>
      <c r="N2" s="152" t="s">
        <v>7</v>
      </c>
      <c r="O2" s="152"/>
      <c r="P2" s="152" t="s">
        <v>8</v>
      </c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 s="74" customFormat="1" ht="23.1" customHeight="1">
      <c r="A3" s="149"/>
      <c r="B3" s="150"/>
      <c r="C3" s="150"/>
      <c r="D3" s="151"/>
      <c r="E3" s="152"/>
      <c r="F3" s="152"/>
      <c r="G3" s="152"/>
      <c r="H3" s="75" t="s">
        <v>9</v>
      </c>
      <c r="I3" s="75" t="s">
        <v>10</v>
      </c>
      <c r="J3" s="75" t="s">
        <v>9</v>
      </c>
      <c r="K3" s="75" t="s">
        <v>10</v>
      </c>
      <c r="L3" s="75" t="s">
        <v>9</v>
      </c>
      <c r="M3" s="75" t="s">
        <v>10</v>
      </c>
      <c r="N3" s="75" t="s">
        <v>9</v>
      </c>
      <c r="O3" s="75" t="s">
        <v>10</v>
      </c>
      <c r="P3" s="152"/>
      <c r="Q3" s="73"/>
      <c r="R3" s="73"/>
      <c r="S3" s="73"/>
      <c r="T3" s="73"/>
      <c r="U3" s="73"/>
      <c r="V3" s="73"/>
      <c r="W3" s="73"/>
      <c r="X3" s="73"/>
      <c r="Y3" s="73"/>
      <c r="Z3" s="73"/>
    </row>
    <row r="4" spans="1:26" s="82" customFormat="1" ht="21.6" customHeight="1">
      <c r="A4" s="76"/>
      <c r="B4" s="77">
        <v>1</v>
      </c>
      <c r="C4" s="78" t="s">
        <v>69</v>
      </c>
      <c r="D4" s="90"/>
      <c r="E4" s="86"/>
      <c r="F4" s="87">
        <v>1</v>
      </c>
      <c r="G4" s="88" t="s">
        <v>68</v>
      </c>
      <c r="H4" s="87"/>
      <c r="I4" s="79">
        <f t="shared" ref="I4" si="0">SUM(K4,M4,O4)</f>
        <v>5872713</v>
      </c>
      <c r="J4" s="91"/>
      <c r="K4" s="79">
        <f>공사비내역서!H4</f>
        <v>0</v>
      </c>
      <c r="L4" s="79"/>
      <c r="M4" s="79">
        <f>공사비내역서!J4</f>
        <v>0</v>
      </c>
      <c r="N4" s="79"/>
      <c r="O4" s="79">
        <f>공사비내역서!L4</f>
        <v>5872713</v>
      </c>
      <c r="P4" s="79"/>
      <c r="Q4" s="80"/>
      <c r="R4" s="80"/>
      <c r="S4" s="81"/>
      <c r="T4" s="80"/>
      <c r="U4" s="80"/>
      <c r="V4" s="80"/>
      <c r="W4" s="80"/>
      <c r="X4" s="80"/>
      <c r="Y4" s="80"/>
      <c r="Z4" s="80"/>
    </row>
    <row r="5" spans="1:26" s="82" customFormat="1" ht="21.6" customHeight="1">
      <c r="A5" s="76"/>
      <c r="B5" s="83"/>
      <c r="C5" s="84"/>
      <c r="D5" s="85"/>
      <c r="E5" s="86"/>
      <c r="F5" s="87"/>
      <c r="G5" s="88"/>
      <c r="H5" s="87"/>
      <c r="I5" s="89"/>
      <c r="J5" s="89"/>
      <c r="K5" s="89"/>
      <c r="L5" s="89"/>
      <c r="M5" s="89"/>
      <c r="N5" s="89"/>
      <c r="O5" s="89"/>
      <c r="P5" s="87"/>
      <c r="Q5" s="80"/>
      <c r="R5" s="80"/>
      <c r="S5" s="81"/>
      <c r="T5" s="80"/>
      <c r="U5" s="80"/>
      <c r="V5" s="80"/>
      <c r="W5" s="80"/>
      <c r="X5" s="80"/>
      <c r="Y5" s="80"/>
      <c r="Z5" s="80"/>
    </row>
    <row r="6" spans="1:26" s="82" customFormat="1" ht="21.6" customHeight="1">
      <c r="A6" s="76"/>
      <c r="B6" s="77">
        <v>2</v>
      </c>
      <c r="C6" s="78" t="s">
        <v>70</v>
      </c>
      <c r="D6" s="90"/>
      <c r="E6" s="86"/>
      <c r="F6" s="87">
        <v>1</v>
      </c>
      <c r="G6" s="88" t="s">
        <v>68</v>
      </c>
      <c r="H6" s="87"/>
      <c r="I6" s="79">
        <f t="shared" ref="I6" si="1">SUM(K6,M6,O6)</f>
        <v>22558290</v>
      </c>
      <c r="J6" s="91"/>
      <c r="K6" s="79">
        <f>공사비내역서!H9</f>
        <v>0</v>
      </c>
      <c r="L6" s="79"/>
      <c r="M6" s="79">
        <f>공사비내역서!J9</f>
        <v>0</v>
      </c>
      <c r="N6" s="79"/>
      <c r="O6" s="79">
        <f>공사비내역서!L9</f>
        <v>22558290</v>
      </c>
      <c r="P6" s="79"/>
      <c r="Q6" s="80"/>
      <c r="R6" s="80"/>
      <c r="S6" s="81"/>
      <c r="T6" s="80"/>
      <c r="U6" s="80"/>
      <c r="V6" s="80"/>
      <c r="W6" s="80"/>
      <c r="X6" s="80"/>
      <c r="Y6" s="80"/>
      <c r="Z6" s="80"/>
    </row>
    <row r="7" spans="1:26" s="82" customFormat="1" ht="21.6" customHeight="1">
      <c r="A7" s="76"/>
      <c r="B7" s="77"/>
      <c r="C7" s="78"/>
      <c r="D7" s="90"/>
      <c r="E7" s="86"/>
      <c r="F7" s="87"/>
      <c r="G7" s="88"/>
      <c r="H7" s="87"/>
      <c r="I7" s="79"/>
      <c r="J7" s="91"/>
      <c r="K7" s="79"/>
      <c r="L7" s="79"/>
      <c r="M7" s="79"/>
      <c r="N7" s="79"/>
      <c r="O7" s="79"/>
      <c r="P7" s="79"/>
      <c r="Q7" s="80"/>
      <c r="R7" s="80"/>
      <c r="S7" s="81"/>
      <c r="T7" s="80"/>
      <c r="U7" s="80"/>
      <c r="V7" s="80"/>
      <c r="W7" s="80"/>
      <c r="X7" s="80"/>
      <c r="Y7" s="80"/>
      <c r="Z7" s="80"/>
    </row>
    <row r="8" spans="1:26" s="82" customFormat="1" ht="21.6" customHeight="1">
      <c r="A8" s="76"/>
      <c r="B8" s="77"/>
      <c r="C8" s="78"/>
      <c r="D8" s="90"/>
      <c r="E8" s="86"/>
      <c r="F8" s="87"/>
      <c r="G8" s="88"/>
      <c r="H8" s="87"/>
      <c r="I8" s="79"/>
      <c r="J8" s="91"/>
      <c r="K8" s="79"/>
      <c r="L8" s="79"/>
      <c r="M8" s="79"/>
      <c r="N8" s="79"/>
      <c r="O8" s="79"/>
      <c r="P8" s="79"/>
      <c r="Q8" s="80"/>
      <c r="R8" s="80"/>
      <c r="S8" s="81"/>
      <c r="T8" s="80"/>
      <c r="U8" s="80"/>
      <c r="V8" s="80"/>
      <c r="W8" s="80"/>
      <c r="X8" s="80"/>
      <c r="Y8" s="80"/>
      <c r="Z8" s="80"/>
    </row>
    <row r="9" spans="1:26" s="82" customFormat="1" ht="21.6" customHeight="1">
      <c r="A9" s="76"/>
      <c r="B9" s="77"/>
      <c r="C9" s="78"/>
      <c r="D9" s="90"/>
      <c r="E9" s="86"/>
      <c r="F9" s="87"/>
      <c r="G9" s="88"/>
      <c r="H9" s="87"/>
      <c r="I9" s="79"/>
      <c r="J9" s="91"/>
      <c r="K9" s="79"/>
      <c r="L9" s="79"/>
      <c r="M9" s="79"/>
      <c r="N9" s="79"/>
      <c r="O9" s="79"/>
      <c r="P9" s="79"/>
      <c r="Q9" s="80"/>
      <c r="R9" s="80"/>
      <c r="S9" s="81"/>
      <c r="T9" s="80"/>
      <c r="U9" s="80"/>
      <c r="V9" s="80"/>
      <c r="W9" s="80"/>
      <c r="X9" s="80"/>
      <c r="Y9" s="80"/>
      <c r="Z9" s="80"/>
    </row>
    <row r="10" spans="1:26" s="82" customFormat="1" ht="21.6" customHeight="1">
      <c r="A10" s="76"/>
      <c r="B10" s="77"/>
      <c r="C10" s="78"/>
      <c r="D10" s="90"/>
      <c r="E10" s="86"/>
      <c r="F10" s="87"/>
      <c r="G10" s="88"/>
      <c r="H10" s="87"/>
      <c r="I10" s="79"/>
      <c r="J10" s="91"/>
      <c r="K10" s="79"/>
      <c r="L10" s="79"/>
      <c r="M10" s="79"/>
      <c r="N10" s="79"/>
      <c r="O10" s="79"/>
      <c r="P10" s="79"/>
      <c r="Q10" s="80"/>
      <c r="R10" s="80"/>
      <c r="S10" s="81"/>
      <c r="T10" s="80"/>
      <c r="U10" s="80"/>
      <c r="V10" s="80"/>
      <c r="W10" s="80"/>
      <c r="X10" s="80"/>
      <c r="Y10" s="80"/>
      <c r="Z10" s="80"/>
    </row>
    <row r="11" spans="1:26" s="82" customFormat="1" ht="21.6" customHeight="1">
      <c r="A11" s="76"/>
      <c r="B11" s="77"/>
      <c r="C11" s="78"/>
      <c r="D11" s="90"/>
      <c r="E11" s="86"/>
      <c r="F11" s="87"/>
      <c r="G11" s="88"/>
      <c r="H11" s="87"/>
      <c r="I11" s="79"/>
      <c r="J11" s="91"/>
      <c r="K11" s="79"/>
      <c r="L11" s="79"/>
      <c r="M11" s="79"/>
      <c r="N11" s="79"/>
      <c r="O11" s="79"/>
      <c r="P11" s="79"/>
      <c r="Q11" s="80"/>
      <c r="R11" s="80"/>
      <c r="S11" s="81"/>
      <c r="T11" s="80"/>
      <c r="U11" s="80"/>
      <c r="V11" s="80"/>
      <c r="W11" s="80"/>
      <c r="X11" s="80"/>
      <c r="Y11" s="80"/>
      <c r="Z11" s="80"/>
    </row>
    <row r="12" spans="1:26" s="82" customFormat="1" ht="21.6" customHeight="1">
      <c r="A12" s="76"/>
      <c r="B12" s="77"/>
      <c r="C12" s="78"/>
      <c r="D12" s="90"/>
      <c r="E12" s="86"/>
      <c r="F12" s="87"/>
      <c r="G12" s="88"/>
      <c r="H12" s="87"/>
      <c r="I12" s="79"/>
      <c r="J12" s="91"/>
      <c r="K12" s="79"/>
      <c r="L12" s="79"/>
      <c r="M12" s="79"/>
      <c r="N12" s="79"/>
      <c r="O12" s="79"/>
      <c r="P12" s="79"/>
      <c r="Q12" s="80"/>
      <c r="R12" s="80"/>
      <c r="S12" s="81"/>
      <c r="T12" s="80"/>
      <c r="U12" s="80"/>
      <c r="V12" s="80"/>
      <c r="W12" s="80"/>
      <c r="X12" s="80"/>
      <c r="Y12" s="80"/>
      <c r="Z12" s="80"/>
    </row>
    <row r="13" spans="1:26" s="82" customFormat="1" ht="21.6" customHeight="1">
      <c r="A13" s="76"/>
      <c r="B13" s="77"/>
      <c r="C13" s="78"/>
      <c r="D13" s="90"/>
      <c r="E13" s="86"/>
      <c r="F13" s="87"/>
      <c r="G13" s="88"/>
      <c r="H13" s="87"/>
      <c r="I13" s="79"/>
      <c r="J13" s="91"/>
      <c r="K13" s="79"/>
      <c r="L13" s="79"/>
      <c r="M13" s="79"/>
      <c r="N13" s="79"/>
      <c r="O13" s="79"/>
      <c r="P13" s="79"/>
      <c r="Q13" s="80"/>
      <c r="R13" s="80"/>
      <c r="S13" s="81"/>
      <c r="T13" s="80"/>
      <c r="U13" s="80"/>
      <c r="V13" s="80"/>
      <c r="W13" s="80"/>
      <c r="X13" s="80"/>
      <c r="Y13" s="80"/>
      <c r="Z13" s="80"/>
    </row>
    <row r="14" spans="1:26" s="82" customFormat="1" ht="21.6" customHeight="1">
      <c r="A14" s="76"/>
      <c r="B14" s="77"/>
      <c r="C14" s="78"/>
      <c r="D14" s="90"/>
      <c r="E14" s="86"/>
      <c r="F14" s="87"/>
      <c r="G14" s="88"/>
      <c r="H14" s="87"/>
      <c r="I14" s="79"/>
      <c r="J14" s="91"/>
      <c r="K14" s="79"/>
      <c r="L14" s="79"/>
      <c r="M14" s="79"/>
      <c r="N14" s="79"/>
      <c r="O14" s="79"/>
      <c r="P14" s="79"/>
      <c r="Q14" s="80"/>
      <c r="R14" s="80"/>
      <c r="S14" s="81"/>
      <c r="T14" s="80"/>
      <c r="U14" s="80"/>
      <c r="V14" s="80"/>
      <c r="W14" s="80"/>
      <c r="X14" s="80"/>
      <c r="Y14" s="80"/>
      <c r="Z14" s="80"/>
    </row>
    <row r="15" spans="1:26" s="82" customFormat="1" ht="21.6" customHeight="1">
      <c r="A15" s="76"/>
      <c r="B15" s="77"/>
      <c r="C15" s="78"/>
      <c r="D15" s="90"/>
      <c r="E15" s="86"/>
      <c r="F15" s="87"/>
      <c r="G15" s="88"/>
      <c r="H15" s="87"/>
      <c r="I15" s="79"/>
      <c r="J15" s="91"/>
      <c r="K15" s="79"/>
      <c r="L15" s="79"/>
      <c r="M15" s="79"/>
      <c r="N15" s="79"/>
      <c r="O15" s="79"/>
      <c r="P15" s="79"/>
      <c r="Q15" s="80"/>
      <c r="R15" s="80"/>
      <c r="S15" s="81"/>
      <c r="T15" s="80"/>
      <c r="U15" s="80"/>
      <c r="V15" s="80"/>
      <c r="W15" s="80"/>
      <c r="X15" s="80"/>
      <c r="Y15" s="80"/>
      <c r="Z15" s="80"/>
    </row>
    <row r="16" spans="1:26" s="82" customFormat="1" ht="21.6" customHeight="1">
      <c r="A16" s="76"/>
      <c r="B16" s="77"/>
      <c r="C16" s="78"/>
      <c r="D16" s="90"/>
      <c r="E16" s="86"/>
      <c r="F16" s="87"/>
      <c r="G16" s="88"/>
      <c r="H16" s="87"/>
      <c r="I16" s="79"/>
      <c r="J16" s="91"/>
      <c r="K16" s="79"/>
      <c r="L16" s="79"/>
      <c r="M16" s="79"/>
      <c r="N16" s="79"/>
      <c r="O16" s="79"/>
      <c r="P16" s="79"/>
      <c r="Q16" s="80"/>
      <c r="R16" s="80"/>
      <c r="S16" s="81"/>
      <c r="T16" s="80"/>
      <c r="U16" s="80"/>
      <c r="V16" s="80"/>
      <c r="W16" s="80"/>
      <c r="X16" s="80"/>
      <c r="Y16" s="80"/>
      <c r="Z16" s="80"/>
    </row>
    <row r="17" spans="1:26" s="82" customFormat="1" ht="21.6" customHeight="1">
      <c r="A17" s="76"/>
      <c r="B17" s="77"/>
      <c r="C17" s="78"/>
      <c r="D17" s="90"/>
      <c r="E17" s="86"/>
      <c r="F17" s="87"/>
      <c r="G17" s="88"/>
      <c r="H17" s="87"/>
      <c r="I17" s="79"/>
      <c r="J17" s="91"/>
      <c r="K17" s="79"/>
      <c r="L17" s="79"/>
      <c r="M17" s="79"/>
      <c r="N17" s="79"/>
      <c r="O17" s="79"/>
      <c r="P17" s="79"/>
      <c r="Q17" s="80"/>
      <c r="R17" s="80"/>
      <c r="S17" s="81"/>
      <c r="T17" s="80"/>
      <c r="U17" s="80"/>
      <c r="V17" s="80"/>
      <c r="W17" s="80"/>
      <c r="X17" s="80"/>
      <c r="Y17" s="80"/>
      <c r="Z17" s="80"/>
    </row>
    <row r="18" spans="1:26" s="82" customFormat="1" ht="21.6" customHeight="1">
      <c r="A18" s="76"/>
      <c r="B18" s="77"/>
      <c r="C18" s="78"/>
      <c r="D18" s="90"/>
      <c r="E18" s="86"/>
      <c r="F18" s="87"/>
      <c r="G18" s="88"/>
      <c r="H18" s="87"/>
      <c r="I18" s="79"/>
      <c r="J18" s="91"/>
      <c r="K18" s="79"/>
      <c r="L18" s="79"/>
      <c r="M18" s="79"/>
      <c r="N18" s="79"/>
      <c r="O18" s="79"/>
      <c r="P18" s="79"/>
      <c r="Q18" s="80"/>
      <c r="R18" s="80"/>
      <c r="S18" s="81"/>
      <c r="T18" s="80"/>
      <c r="U18" s="80"/>
      <c r="V18" s="80"/>
      <c r="W18" s="80"/>
      <c r="X18" s="80"/>
      <c r="Y18" s="80"/>
      <c r="Z18" s="80"/>
    </row>
    <row r="19" spans="1:26" s="82" customFormat="1" ht="21.6" customHeight="1">
      <c r="A19" s="76"/>
      <c r="B19" s="77"/>
      <c r="C19" s="78"/>
      <c r="D19" s="90"/>
      <c r="E19" s="86"/>
      <c r="F19" s="87"/>
      <c r="G19" s="88"/>
      <c r="H19" s="87"/>
      <c r="I19" s="79"/>
      <c r="J19" s="91"/>
      <c r="K19" s="79"/>
      <c r="L19" s="79"/>
      <c r="M19" s="79"/>
      <c r="N19" s="79"/>
      <c r="O19" s="79"/>
      <c r="P19" s="79"/>
      <c r="Q19" s="80"/>
      <c r="R19" s="80"/>
      <c r="S19" s="81"/>
      <c r="T19" s="80"/>
      <c r="U19" s="80"/>
      <c r="V19" s="80"/>
      <c r="W19" s="80"/>
      <c r="X19" s="80"/>
      <c r="Y19" s="80"/>
      <c r="Z19" s="80"/>
    </row>
    <row r="20" spans="1:26" s="82" customFormat="1" ht="21.6" customHeight="1">
      <c r="A20" s="76"/>
      <c r="B20" s="77"/>
      <c r="C20" s="78"/>
      <c r="D20" s="90"/>
      <c r="E20" s="86"/>
      <c r="F20" s="87"/>
      <c r="G20" s="88"/>
      <c r="H20" s="87"/>
      <c r="I20" s="79"/>
      <c r="J20" s="91"/>
      <c r="K20" s="79"/>
      <c r="L20" s="79"/>
      <c r="M20" s="79"/>
      <c r="N20" s="79"/>
      <c r="O20" s="79"/>
      <c r="P20" s="79"/>
      <c r="Q20" s="80"/>
      <c r="R20" s="80"/>
      <c r="S20" s="81"/>
      <c r="T20" s="80"/>
      <c r="U20" s="80"/>
      <c r="V20" s="80"/>
      <c r="W20" s="80"/>
      <c r="X20" s="80"/>
      <c r="Y20" s="80"/>
      <c r="Z20" s="80"/>
    </row>
    <row r="21" spans="1:26" s="82" customFormat="1" ht="21.6" customHeight="1">
      <c r="A21" s="76"/>
      <c r="B21" s="77"/>
      <c r="C21" s="78"/>
      <c r="D21" s="90"/>
      <c r="E21" s="86"/>
      <c r="F21" s="87"/>
      <c r="G21" s="88"/>
      <c r="H21" s="87"/>
      <c r="I21" s="79"/>
      <c r="J21" s="91"/>
      <c r="K21" s="79"/>
      <c r="L21" s="79"/>
      <c r="M21" s="79"/>
      <c r="N21" s="79"/>
      <c r="O21" s="79"/>
      <c r="P21" s="79"/>
      <c r="Q21" s="80"/>
      <c r="R21" s="80"/>
      <c r="S21" s="81"/>
      <c r="T21" s="80"/>
      <c r="U21" s="80"/>
      <c r="V21" s="80"/>
      <c r="W21" s="80"/>
      <c r="X21" s="80"/>
      <c r="Y21" s="80"/>
      <c r="Z21" s="80"/>
    </row>
    <row r="22" spans="1:26" s="82" customFormat="1" ht="21.6" customHeight="1">
      <c r="A22" s="76"/>
      <c r="B22" s="83"/>
      <c r="C22" s="84"/>
      <c r="D22" s="85"/>
      <c r="E22" s="86"/>
      <c r="F22" s="87"/>
      <c r="G22" s="88"/>
      <c r="H22" s="87"/>
      <c r="I22" s="79"/>
      <c r="J22" s="89"/>
      <c r="K22" s="89"/>
      <c r="L22" s="89"/>
      <c r="M22" s="89"/>
      <c r="N22" s="89"/>
      <c r="O22" s="89"/>
      <c r="P22" s="87"/>
      <c r="Q22" s="80"/>
      <c r="R22" s="80"/>
      <c r="S22" s="81"/>
      <c r="T22" s="80"/>
      <c r="U22" s="80"/>
      <c r="V22" s="80"/>
      <c r="W22" s="80"/>
      <c r="X22" s="80"/>
      <c r="Y22" s="80"/>
      <c r="Z22" s="80"/>
    </row>
    <row r="23" spans="1:26" s="82" customFormat="1" ht="21.6" customHeight="1">
      <c r="A23" s="76"/>
      <c r="B23" s="83"/>
      <c r="C23" s="84"/>
      <c r="D23" s="85"/>
      <c r="E23" s="86"/>
      <c r="F23" s="87"/>
      <c r="G23" s="88"/>
      <c r="H23" s="87"/>
      <c r="I23" s="79"/>
      <c r="J23" s="89"/>
      <c r="K23" s="89"/>
      <c r="L23" s="89"/>
      <c r="M23" s="89"/>
      <c r="N23" s="89"/>
      <c r="O23" s="89"/>
      <c r="P23" s="87"/>
      <c r="Q23" s="80"/>
      <c r="R23" s="80"/>
      <c r="S23" s="81"/>
      <c r="T23" s="80"/>
      <c r="U23" s="80"/>
      <c r="V23" s="80"/>
      <c r="W23" s="80"/>
      <c r="X23" s="80"/>
      <c r="Y23" s="80"/>
      <c r="Z23" s="80"/>
    </row>
    <row r="24" spans="1:26" s="82" customFormat="1" ht="21.6" customHeight="1">
      <c r="A24" s="76"/>
      <c r="B24" s="83"/>
      <c r="C24" s="84"/>
      <c r="D24" s="85"/>
      <c r="E24" s="86"/>
      <c r="F24" s="87"/>
      <c r="G24" s="88"/>
      <c r="H24" s="87"/>
      <c r="I24" s="79"/>
      <c r="J24" s="89"/>
      <c r="K24" s="89"/>
      <c r="L24" s="89"/>
      <c r="M24" s="89"/>
      <c r="N24" s="89"/>
      <c r="O24" s="89"/>
      <c r="P24" s="87"/>
      <c r="Q24" s="80"/>
      <c r="R24" s="80"/>
      <c r="S24" s="81"/>
      <c r="T24" s="80"/>
      <c r="U24" s="80"/>
      <c r="V24" s="80"/>
      <c r="W24" s="80"/>
      <c r="X24" s="80"/>
      <c r="Y24" s="80"/>
      <c r="Z24" s="80"/>
    </row>
    <row r="25" spans="1:26" s="82" customFormat="1" ht="21.6" customHeight="1">
      <c r="A25" s="76"/>
      <c r="B25" s="83"/>
      <c r="C25" s="84"/>
      <c r="D25" s="85"/>
      <c r="E25" s="86"/>
      <c r="F25" s="87"/>
      <c r="G25" s="88"/>
      <c r="H25" s="87"/>
      <c r="I25" s="79"/>
      <c r="J25" s="89"/>
      <c r="K25" s="89"/>
      <c r="L25" s="89"/>
      <c r="M25" s="89"/>
      <c r="N25" s="89"/>
      <c r="O25" s="89"/>
      <c r="P25" s="87"/>
      <c r="Q25" s="80"/>
      <c r="R25" s="80"/>
      <c r="S25" s="81"/>
      <c r="T25" s="80"/>
      <c r="U25" s="80"/>
      <c r="V25" s="80"/>
      <c r="W25" s="80"/>
      <c r="X25" s="80"/>
      <c r="Y25" s="80"/>
      <c r="Z25" s="80"/>
    </row>
    <row r="26" spans="1:26" s="82" customFormat="1" ht="21.6" customHeight="1">
      <c r="A26" s="92"/>
      <c r="B26" s="77"/>
      <c r="C26" s="78"/>
      <c r="D26" s="90"/>
      <c r="E26" s="86"/>
      <c r="F26" s="87"/>
      <c r="G26" s="88"/>
      <c r="H26" s="87"/>
      <c r="I26" s="79"/>
      <c r="J26" s="91"/>
      <c r="K26" s="79"/>
      <c r="L26" s="79"/>
      <c r="M26" s="79"/>
      <c r="N26" s="79"/>
      <c r="O26" s="79"/>
      <c r="P26" s="79"/>
      <c r="Q26" s="80"/>
      <c r="R26" s="80"/>
      <c r="S26" s="81"/>
      <c r="T26" s="80"/>
      <c r="U26" s="80"/>
      <c r="V26" s="80"/>
      <c r="W26" s="80"/>
      <c r="X26" s="80"/>
      <c r="Y26" s="80"/>
      <c r="Z26" s="80"/>
    </row>
    <row r="27" spans="1:26" s="82" customFormat="1" ht="21.6" customHeight="1">
      <c r="A27" s="76"/>
      <c r="B27" s="83"/>
      <c r="C27" s="84"/>
      <c r="D27" s="85"/>
      <c r="E27" s="86"/>
      <c r="F27" s="87"/>
      <c r="G27" s="88"/>
      <c r="H27" s="87"/>
      <c r="I27" s="79"/>
      <c r="J27" s="89"/>
      <c r="K27" s="89"/>
      <c r="L27" s="89"/>
      <c r="M27" s="89"/>
      <c r="N27" s="89"/>
      <c r="O27" s="89"/>
      <c r="P27" s="87"/>
      <c r="Q27" s="80"/>
      <c r="R27" s="80"/>
      <c r="S27" s="81"/>
      <c r="T27" s="80"/>
      <c r="U27" s="80"/>
      <c r="V27" s="80"/>
      <c r="W27" s="80"/>
      <c r="X27" s="80"/>
      <c r="Y27" s="80"/>
      <c r="Z27" s="80"/>
    </row>
    <row r="28" spans="1:26" s="82" customFormat="1" ht="21.6" customHeight="1">
      <c r="A28" s="76"/>
      <c r="B28" s="83"/>
      <c r="C28" s="84"/>
      <c r="D28" s="85"/>
      <c r="E28" s="86"/>
      <c r="F28" s="87"/>
      <c r="G28" s="88"/>
      <c r="H28" s="87"/>
      <c r="I28" s="79"/>
      <c r="J28" s="89"/>
      <c r="K28" s="89"/>
      <c r="L28" s="89"/>
      <c r="M28" s="89"/>
      <c r="N28" s="89"/>
      <c r="O28" s="89"/>
      <c r="P28" s="87"/>
      <c r="Q28" s="80"/>
      <c r="R28" s="80"/>
      <c r="S28" s="81"/>
      <c r="T28" s="80"/>
      <c r="U28" s="80"/>
      <c r="V28" s="80"/>
      <c r="W28" s="80"/>
      <c r="X28" s="80"/>
      <c r="Y28" s="80"/>
      <c r="Z28" s="80"/>
    </row>
    <row r="29" spans="1:26" s="82" customFormat="1" ht="21.6" customHeight="1">
      <c r="A29" s="93"/>
      <c r="B29" s="94"/>
      <c r="C29" s="95"/>
      <c r="D29" s="26"/>
      <c r="E29" s="96"/>
      <c r="F29" s="97"/>
      <c r="G29" s="98"/>
      <c r="H29" s="97"/>
      <c r="I29" s="99"/>
      <c r="J29" s="100"/>
      <c r="K29" s="100"/>
      <c r="L29" s="100"/>
      <c r="M29" s="100"/>
      <c r="N29" s="100"/>
      <c r="O29" s="100"/>
      <c r="P29" s="97"/>
      <c r="Q29" s="80"/>
      <c r="R29" s="80"/>
      <c r="S29" s="81"/>
      <c r="T29" s="80"/>
      <c r="U29" s="80"/>
      <c r="V29" s="80"/>
      <c r="W29" s="80"/>
      <c r="X29" s="80"/>
      <c r="Y29" s="80"/>
      <c r="Z29" s="80"/>
    </row>
    <row r="30" spans="1:26" s="48" customFormat="1" ht="21.9" customHeight="1">
      <c r="E30" s="101"/>
      <c r="G30" s="101"/>
    </row>
    <row r="31" spans="1:26" s="48" customFormat="1" ht="21.9" customHeight="1">
      <c r="E31" s="101"/>
      <c r="G31" s="101"/>
    </row>
    <row r="32" spans="1:26" s="48" customFormat="1" ht="21.9" customHeight="1">
      <c r="E32" s="101"/>
      <c r="G32" s="101"/>
    </row>
    <row r="33" spans="5:7" s="48" customFormat="1" ht="21.9" customHeight="1">
      <c r="E33" s="101"/>
      <c r="G33" s="101"/>
    </row>
    <row r="34" spans="5:7" s="48" customFormat="1" ht="21.9" customHeight="1">
      <c r="E34" s="101"/>
      <c r="G34" s="101"/>
    </row>
    <row r="35" spans="5:7" s="48" customFormat="1" ht="21.9" customHeight="1">
      <c r="E35" s="101"/>
      <c r="G35" s="101"/>
    </row>
    <row r="36" spans="5:7" s="48" customFormat="1" ht="21.9" customHeight="1">
      <c r="E36" s="101"/>
      <c r="G36" s="101"/>
    </row>
    <row r="37" spans="5:7" s="48" customFormat="1" ht="21.9" customHeight="1">
      <c r="E37" s="101"/>
      <c r="G37" s="101"/>
    </row>
    <row r="38" spans="5:7" s="48" customFormat="1" ht="21.9" customHeight="1">
      <c r="E38" s="101"/>
      <c r="G38" s="101"/>
    </row>
    <row r="39" spans="5:7" s="48" customFormat="1" ht="21.9" customHeight="1">
      <c r="E39" s="101"/>
      <c r="G39" s="101"/>
    </row>
    <row r="40" spans="5:7" s="48" customFormat="1" ht="21.9" customHeight="1">
      <c r="E40" s="101"/>
      <c r="G40" s="101"/>
    </row>
    <row r="41" spans="5:7" s="48" customFormat="1" ht="21.9" customHeight="1">
      <c r="E41" s="101"/>
      <c r="G41" s="101"/>
    </row>
    <row r="42" spans="5:7" s="48" customFormat="1" ht="21.9" customHeight="1">
      <c r="E42" s="101"/>
      <c r="G42" s="101"/>
    </row>
    <row r="43" spans="5:7" s="48" customFormat="1" ht="21.9" customHeight="1">
      <c r="E43" s="101"/>
      <c r="G43" s="101"/>
    </row>
    <row r="44" spans="5:7" s="48" customFormat="1" ht="21.9" customHeight="1">
      <c r="E44" s="101"/>
      <c r="G44" s="101"/>
    </row>
    <row r="45" spans="5:7" s="48" customFormat="1" ht="21.9" customHeight="1">
      <c r="E45" s="101"/>
      <c r="G45" s="101"/>
    </row>
    <row r="46" spans="5:7" s="48" customFormat="1" ht="21.9" customHeight="1">
      <c r="E46" s="101"/>
      <c r="G46" s="101"/>
    </row>
    <row r="47" spans="5:7" s="48" customFormat="1" ht="21.9" customHeight="1">
      <c r="E47" s="101"/>
      <c r="G47" s="101"/>
    </row>
    <row r="48" spans="5:7" s="48" customFormat="1" ht="21.9" customHeight="1">
      <c r="E48" s="101"/>
      <c r="G48" s="101"/>
    </row>
    <row r="49" spans="5:7" s="48" customFormat="1" ht="21.9" customHeight="1">
      <c r="E49" s="101"/>
      <c r="G49" s="101"/>
    </row>
    <row r="50" spans="5:7" s="48" customFormat="1" ht="21.9" customHeight="1">
      <c r="E50" s="101"/>
      <c r="G50" s="101"/>
    </row>
    <row r="51" spans="5:7" s="48" customFormat="1" ht="21.9" customHeight="1">
      <c r="E51" s="101"/>
      <c r="G51" s="101"/>
    </row>
    <row r="52" spans="5:7" s="48" customFormat="1" ht="21.9" customHeight="1">
      <c r="E52" s="101"/>
      <c r="G52" s="101"/>
    </row>
    <row r="53" spans="5:7" s="48" customFormat="1" ht="21.9" customHeight="1">
      <c r="E53" s="101"/>
      <c r="G53" s="101"/>
    </row>
    <row r="54" spans="5:7" s="48" customFormat="1" ht="21.9" customHeight="1">
      <c r="E54" s="101"/>
      <c r="G54" s="101"/>
    </row>
    <row r="55" spans="5:7" s="48" customFormat="1" ht="21.9" customHeight="1">
      <c r="E55" s="101"/>
      <c r="G55" s="101"/>
    </row>
    <row r="56" spans="5:7" s="48" customFormat="1" ht="21.9" customHeight="1">
      <c r="E56" s="101"/>
      <c r="G56" s="101"/>
    </row>
    <row r="57" spans="5:7" s="48" customFormat="1" ht="21.9" customHeight="1">
      <c r="E57" s="101"/>
      <c r="G57" s="101"/>
    </row>
    <row r="58" spans="5:7" s="48" customFormat="1" ht="21.9" customHeight="1">
      <c r="E58" s="101"/>
      <c r="G58" s="101"/>
    </row>
    <row r="59" spans="5:7" s="48" customFormat="1" ht="21.9" customHeight="1">
      <c r="E59" s="101"/>
      <c r="G59" s="101"/>
    </row>
    <row r="60" spans="5:7" s="48" customFormat="1" ht="21.9" customHeight="1">
      <c r="E60" s="101"/>
      <c r="G60" s="101"/>
    </row>
    <row r="61" spans="5:7" s="48" customFormat="1" ht="21.9" customHeight="1">
      <c r="E61" s="101"/>
      <c r="G61" s="101"/>
    </row>
    <row r="62" spans="5:7" s="48" customFormat="1" ht="21.9" customHeight="1">
      <c r="E62" s="101"/>
      <c r="G62" s="101"/>
    </row>
    <row r="63" spans="5:7" s="48" customFormat="1" ht="21.9" customHeight="1">
      <c r="E63" s="101"/>
      <c r="G63" s="101"/>
    </row>
    <row r="64" spans="5:7" s="48" customFormat="1" ht="21.9" customHeight="1">
      <c r="E64" s="101"/>
      <c r="G64" s="101"/>
    </row>
    <row r="65" spans="5:7" s="48" customFormat="1" ht="21.9" customHeight="1">
      <c r="E65" s="101"/>
      <c r="G65" s="101"/>
    </row>
    <row r="66" spans="5:7" s="48" customFormat="1" ht="21.9" customHeight="1">
      <c r="E66" s="101"/>
      <c r="G66" s="101"/>
    </row>
    <row r="67" spans="5:7" s="48" customFormat="1" ht="21.9" customHeight="1">
      <c r="E67" s="101"/>
      <c r="G67" s="101"/>
    </row>
    <row r="68" spans="5:7" s="48" customFormat="1" ht="21.9" customHeight="1">
      <c r="E68" s="101"/>
      <c r="G68" s="101"/>
    </row>
    <row r="69" spans="5:7" s="48" customFormat="1" ht="21.9" customHeight="1">
      <c r="E69" s="101"/>
      <c r="G69" s="101"/>
    </row>
    <row r="70" spans="5:7" s="48" customFormat="1" ht="21.9" customHeight="1">
      <c r="E70" s="101"/>
      <c r="G70" s="101"/>
    </row>
    <row r="71" spans="5:7" s="48" customFormat="1" ht="21.9" customHeight="1">
      <c r="E71" s="101"/>
      <c r="G71" s="101"/>
    </row>
    <row r="72" spans="5:7" s="48" customFormat="1" ht="21.9" customHeight="1">
      <c r="E72" s="101"/>
      <c r="G72" s="101"/>
    </row>
    <row r="73" spans="5:7" s="48" customFormat="1" ht="21.9" customHeight="1">
      <c r="E73" s="101"/>
      <c r="G73" s="101"/>
    </row>
    <row r="74" spans="5:7" s="48" customFormat="1" ht="21.9" customHeight="1">
      <c r="E74" s="101"/>
      <c r="G74" s="101"/>
    </row>
    <row r="75" spans="5:7" s="48" customFormat="1" ht="21.9" customHeight="1">
      <c r="E75" s="101"/>
      <c r="G75" s="101"/>
    </row>
    <row r="76" spans="5:7" s="48" customFormat="1" ht="21.9" customHeight="1">
      <c r="E76" s="101"/>
      <c r="G76" s="101"/>
    </row>
    <row r="77" spans="5:7" s="48" customFormat="1" ht="21.9" customHeight="1">
      <c r="E77" s="101"/>
      <c r="G77" s="101"/>
    </row>
    <row r="78" spans="5:7" s="48" customFormat="1" ht="21.9" customHeight="1">
      <c r="E78" s="101"/>
      <c r="G78" s="101"/>
    </row>
    <row r="79" spans="5:7" ht="21.9" customHeight="1"/>
    <row r="80" spans="5:7" ht="21.9" customHeight="1"/>
    <row r="81" ht="21.9" customHeight="1"/>
    <row r="82" ht="21.9" customHeight="1"/>
    <row r="83" ht="21.9" customHeight="1"/>
    <row r="84" ht="21.9" customHeight="1"/>
    <row r="85" ht="21.9" customHeight="1"/>
    <row r="86" ht="21.9" customHeight="1"/>
    <row r="87" ht="21.9" customHeight="1"/>
    <row r="88" ht="21.9" customHeight="1"/>
    <row r="89" ht="21.9" customHeight="1"/>
    <row r="90" ht="21.9" customHeight="1"/>
    <row r="91" ht="21.9" customHeight="1"/>
    <row r="92" ht="21.9" customHeight="1"/>
    <row r="93" ht="21.9" customHeight="1"/>
    <row r="94" ht="21.9" customHeight="1"/>
    <row r="95" ht="21.9" customHeight="1"/>
    <row r="96" ht="21.9" customHeight="1"/>
    <row r="97" ht="21.9" customHeight="1"/>
    <row r="98" ht="21.9" customHeight="1"/>
    <row r="99" ht="21.9" customHeight="1"/>
    <row r="100" ht="21.9" customHeight="1"/>
    <row r="101" ht="21.9" customHeight="1"/>
    <row r="102" ht="21.9" customHeight="1"/>
    <row r="103" ht="21.9" customHeight="1"/>
    <row r="104" ht="21.9" customHeight="1"/>
    <row r="105" ht="21.9" customHeight="1"/>
    <row r="106" ht="21.9" customHeight="1"/>
    <row r="107" ht="21.9" customHeight="1"/>
    <row r="108" ht="21.9" customHeight="1"/>
    <row r="109" ht="21.9" customHeight="1"/>
    <row r="110" ht="21.9" customHeight="1"/>
    <row r="111" ht="21.9" customHeight="1"/>
    <row r="112" ht="21.9" customHeight="1"/>
    <row r="113" ht="21.9" customHeight="1"/>
    <row r="114" ht="21.9" customHeight="1"/>
    <row r="115" ht="21.9" customHeight="1"/>
    <row r="116" ht="21.9" customHeight="1"/>
    <row r="117" ht="21.9" customHeight="1"/>
    <row r="118" ht="21.9" customHeight="1"/>
    <row r="119" ht="21.9" customHeight="1"/>
    <row r="120" ht="21.9" customHeight="1"/>
    <row r="121" ht="21.9" customHeight="1"/>
    <row r="122" ht="21.9" customHeight="1"/>
    <row r="123" ht="21.9" customHeight="1"/>
    <row r="124" ht="21.9" customHeight="1"/>
    <row r="125" ht="21.9" customHeight="1"/>
    <row r="126" ht="21.9" customHeight="1"/>
    <row r="127" ht="21.9" customHeight="1"/>
    <row r="128" ht="21.9" customHeight="1"/>
    <row r="129" ht="21.9" customHeight="1"/>
    <row r="130" ht="21.9" customHeight="1"/>
    <row r="131" ht="21.9" customHeight="1"/>
    <row r="132" ht="21.9" customHeight="1"/>
    <row r="133" ht="21.9" customHeight="1"/>
    <row r="134" ht="21.9" customHeight="1"/>
    <row r="135" ht="21.9" customHeight="1"/>
    <row r="136" ht="21.9" customHeight="1"/>
    <row r="137" ht="21.9" customHeight="1"/>
    <row r="138" ht="21.9" customHeight="1"/>
    <row r="139" ht="21.9" customHeight="1"/>
    <row r="140" ht="21.9" customHeight="1"/>
    <row r="141" ht="21.9" customHeight="1"/>
    <row r="142" ht="21.9" customHeight="1"/>
    <row r="143" ht="21.9" customHeight="1"/>
    <row r="144" ht="21.9" customHeight="1"/>
    <row r="145" ht="21.9" customHeight="1"/>
    <row r="146" ht="21.9" customHeight="1"/>
    <row r="147" ht="21.9" customHeight="1"/>
    <row r="148" ht="21.9" customHeight="1"/>
    <row r="149" ht="21.9" customHeight="1"/>
    <row r="150" ht="21.9" customHeight="1"/>
    <row r="151" ht="21.9" customHeight="1"/>
    <row r="152" ht="21.9" customHeight="1"/>
    <row r="153" ht="21.9" customHeight="1"/>
    <row r="154" ht="21.9" customHeight="1"/>
    <row r="155" ht="21.9" customHeight="1"/>
    <row r="156" ht="21.9" customHeight="1"/>
    <row r="157" ht="21.9" customHeight="1"/>
    <row r="158" ht="21.9" customHeight="1"/>
    <row r="159" ht="21.9" customHeight="1"/>
    <row r="160" ht="21.9" customHeight="1"/>
    <row r="161" ht="21.9" customHeight="1"/>
    <row r="162" ht="21.9" customHeight="1"/>
    <row r="163" ht="21.9" customHeight="1"/>
    <row r="164" ht="21.9" customHeight="1"/>
    <row r="165" ht="21.9" customHeight="1"/>
    <row r="166" ht="21.9" customHeight="1"/>
    <row r="167" ht="21.9" customHeight="1"/>
    <row r="168" ht="21.9" customHeight="1"/>
    <row r="169" ht="21.9" customHeight="1"/>
    <row r="170" ht="21.9" customHeight="1"/>
    <row r="171" ht="21.9" customHeight="1"/>
    <row r="172" ht="21.9" customHeight="1"/>
    <row r="173" ht="21.9" customHeight="1"/>
    <row r="174" ht="21.9" customHeight="1"/>
    <row r="175" ht="21.9" customHeight="1"/>
    <row r="176" ht="21.9" customHeight="1"/>
    <row r="177" ht="21.9" customHeight="1"/>
    <row r="178" ht="21.9" customHeight="1"/>
    <row r="179" ht="21.9" customHeight="1"/>
    <row r="180" ht="21.9" customHeight="1"/>
    <row r="181" ht="21.9" customHeight="1"/>
    <row r="182" ht="21.9" customHeight="1"/>
    <row r="183" ht="21.9" customHeight="1"/>
    <row r="184" ht="21.9" customHeight="1"/>
    <row r="185" ht="21.9" customHeight="1"/>
    <row r="186" ht="21.9" customHeight="1"/>
    <row r="187" ht="21.9" customHeight="1"/>
    <row r="188" ht="21.9" customHeight="1"/>
    <row r="189" ht="21.9" customHeight="1"/>
    <row r="190" ht="21.9" customHeight="1"/>
    <row r="191" ht="21.9" customHeight="1"/>
    <row r="192" ht="21.9" customHeight="1"/>
    <row r="193" ht="21.9" customHeight="1"/>
    <row r="194" ht="21.9" customHeight="1"/>
    <row r="195" ht="21.9" customHeight="1"/>
    <row r="196" ht="21.9" customHeight="1"/>
    <row r="197" ht="21.9" customHeight="1"/>
    <row r="198" ht="21.9" customHeight="1"/>
    <row r="199" ht="21.9" customHeight="1"/>
    <row r="200" ht="21.9" customHeight="1"/>
    <row r="201" ht="21.9" customHeight="1"/>
    <row r="202" ht="21.9" customHeight="1"/>
    <row r="203" ht="21.9" customHeight="1"/>
    <row r="204" ht="21.9" customHeight="1"/>
    <row r="205" ht="21.9" customHeight="1"/>
    <row r="206" ht="21.9" customHeight="1"/>
    <row r="207" ht="21.9" customHeight="1"/>
    <row r="208" ht="21.9" customHeight="1"/>
    <row r="209" ht="21.9" customHeight="1"/>
    <row r="210" ht="21.9" customHeight="1"/>
    <row r="211" ht="21.9" customHeight="1"/>
    <row r="212" ht="21.9" customHeight="1"/>
    <row r="213" ht="21.9" customHeight="1"/>
    <row r="214" ht="21.9" customHeight="1"/>
    <row r="215" ht="21.9" customHeight="1"/>
    <row r="216" ht="21.9" customHeight="1"/>
    <row r="217" ht="21.9" customHeight="1"/>
    <row r="218" ht="21.9" customHeight="1"/>
    <row r="219" ht="21.9" customHeight="1"/>
    <row r="220" ht="21.9" customHeight="1"/>
    <row r="221" ht="21.9" customHeight="1"/>
    <row r="222" ht="21.9" customHeight="1"/>
    <row r="223" ht="21.9" customHeight="1"/>
    <row r="224" ht="21.9" customHeight="1"/>
    <row r="225" ht="21.9" customHeight="1"/>
    <row r="226" ht="21.9" customHeight="1"/>
    <row r="227" ht="21.9" customHeight="1"/>
    <row r="228" ht="21.9" customHeight="1"/>
    <row r="229" ht="21.9" customHeight="1"/>
    <row r="230" ht="21.9" customHeight="1"/>
    <row r="231" ht="21.9" customHeight="1"/>
    <row r="232" ht="21.9" customHeight="1"/>
    <row r="233" ht="21.9" customHeight="1"/>
    <row r="234" ht="21.9" customHeight="1"/>
    <row r="235" ht="21.9" customHeight="1"/>
    <row r="236" ht="21.9" customHeight="1"/>
    <row r="237" ht="21.9" customHeight="1"/>
    <row r="238" ht="21.9" customHeight="1"/>
    <row r="239" ht="21.9" customHeight="1"/>
    <row r="240" ht="21.9" customHeight="1"/>
    <row r="241" ht="21.9" customHeight="1"/>
    <row r="242" ht="21.9" customHeight="1"/>
    <row r="243" ht="21.9" customHeight="1"/>
    <row r="244" ht="21.9" customHeight="1"/>
    <row r="245" ht="21.9" customHeight="1"/>
    <row r="246" ht="21.9" customHeight="1"/>
    <row r="247" ht="21.9" customHeight="1"/>
    <row r="248" ht="21.9" customHeight="1"/>
    <row r="249" ht="21.9" customHeight="1"/>
    <row r="250" ht="21.9" customHeight="1"/>
    <row r="251" ht="21.9" customHeight="1"/>
    <row r="252" ht="21.9" customHeight="1"/>
    <row r="253" ht="21.9" customHeight="1"/>
    <row r="254" ht="21.9" customHeight="1"/>
    <row r="255" ht="21.9" customHeight="1"/>
    <row r="256" ht="21.9" customHeight="1"/>
    <row r="257" ht="21.9" customHeight="1"/>
    <row r="258" ht="21.9" customHeight="1"/>
    <row r="259" ht="21.9" customHeight="1"/>
    <row r="260" ht="21.9" customHeight="1"/>
    <row r="261" ht="21.9" customHeight="1"/>
    <row r="262" ht="21.9" customHeight="1"/>
    <row r="263" ht="21.9" customHeight="1"/>
    <row r="264" ht="21.9" customHeight="1"/>
    <row r="265" ht="21.9" customHeight="1"/>
    <row r="266" ht="21.9" customHeight="1"/>
    <row r="267" ht="21.9" customHeight="1"/>
    <row r="268" ht="21.9" customHeight="1"/>
    <row r="269" ht="21.9" customHeight="1"/>
    <row r="270" ht="21.9" customHeight="1"/>
    <row r="271" ht="21.9" customHeight="1"/>
    <row r="272" ht="21.9" customHeight="1"/>
    <row r="273" ht="21.9" customHeight="1"/>
    <row r="274" ht="21.9" customHeight="1"/>
    <row r="275" ht="21.9" customHeight="1"/>
    <row r="276" ht="21.9" customHeight="1"/>
    <row r="277" ht="21.9" customHeight="1"/>
    <row r="278" ht="21.9" customHeight="1"/>
    <row r="279" ht="21.9" customHeight="1"/>
    <row r="280" ht="21.9" customHeight="1"/>
    <row r="281" ht="21.9" customHeight="1"/>
    <row r="282" ht="21.9" customHeight="1"/>
    <row r="283" ht="21.9" customHeight="1"/>
    <row r="284" ht="21.9" customHeight="1"/>
    <row r="285" ht="21.9" customHeight="1"/>
    <row r="286" ht="21.9" customHeight="1"/>
    <row r="287" ht="21.9" customHeight="1"/>
    <row r="288" ht="21.9" customHeight="1"/>
    <row r="289" ht="21.9" customHeight="1"/>
    <row r="290" ht="21.9" customHeight="1"/>
    <row r="291" ht="21.9" customHeight="1"/>
    <row r="292" ht="21.9" customHeight="1"/>
    <row r="293" ht="21.9" customHeight="1"/>
    <row r="294" ht="21.9" customHeight="1"/>
    <row r="295" ht="21.9" customHeight="1"/>
    <row r="296" ht="21.9" customHeight="1"/>
    <row r="297" ht="21.9" customHeight="1"/>
    <row r="298" ht="21.9" customHeight="1"/>
    <row r="299" ht="21.9" customHeight="1"/>
    <row r="300" ht="21.9" customHeight="1"/>
    <row r="301" ht="21.9" customHeight="1"/>
    <row r="302" ht="21.9" customHeight="1"/>
    <row r="303" ht="21.9" customHeight="1"/>
    <row r="304" ht="21.9" customHeight="1"/>
    <row r="305" ht="21.9" customHeight="1"/>
    <row r="306" ht="21.9" customHeight="1"/>
    <row r="307" ht="21.9" customHeight="1"/>
    <row r="308" ht="21.9" customHeight="1"/>
    <row r="309" ht="21.9" customHeight="1"/>
    <row r="310" ht="21.9" customHeight="1"/>
    <row r="311" ht="21.9" customHeight="1"/>
    <row r="312" ht="21.9" customHeight="1"/>
    <row r="313" ht="21.9" customHeight="1"/>
    <row r="314" ht="21.9" customHeight="1"/>
    <row r="315" ht="21.9" customHeight="1"/>
    <row r="316" ht="21.9" customHeight="1"/>
    <row r="317" ht="21.9" customHeight="1"/>
    <row r="318" ht="21.9" customHeight="1"/>
    <row r="319" ht="21.9" customHeight="1"/>
    <row r="320" ht="21.9" customHeight="1"/>
    <row r="321" ht="21.9" customHeight="1"/>
    <row r="322" ht="21.9" customHeight="1"/>
    <row r="323" ht="21.9" customHeight="1"/>
    <row r="324" ht="21.9" customHeight="1"/>
    <row r="325" ht="21.9" customHeight="1"/>
    <row r="326" ht="21.9" customHeight="1"/>
    <row r="327" ht="21.9" customHeight="1"/>
    <row r="328" ht="21.9" customHeight="1"/>
    <row r="329" ht="21.9" customHeight="1"/>
    <row r="330" ht="21.9" customHeight="1"/>
    <row r="331" ht="21.9" customHeight="1"/>
    <row r="332" ht="21.9" customHeight="1"/>
    <row r="333" ht="21.9" customHeight="1"/>
    <row r="334" ht="21.9" customHeight="1"/>
    <row r="335" ht="21.9" customHeight="1"/>
    <row r="336" ht="21.9" customHeight="1"/>
    <row r="337" ht="21.9" customHeight="1"/>
    <row r="338" ht="21.9" customHeight="1"/>
    <row r="339" ht="21.9" customHeight="1"/>
    <row r="340" ht="21.9" customHeight="1"/>
    <row r="341" ht="21.9" customHeight="1"/>
    <row r="342" ht="21.9" customHeight="1"/>
    <row r="343" ht="21.9" customHeight="1"/>
    <row r="344" ht="21.9" customHeight="1"/>
    <row r="345" ht="21.9" customHeight="1"/>
    <row r="346" ht="21.9" customHeight="1"/>
    <row r="347" ht="21.9" customHeight="1"/>
    <row r="348" ht="21.9" customHeight="1"/>
    <row r="349" ht="21.9" customHeight="1"/>
    <row r="350" ht="21.9" customHeight="1"/>
    <row r="351" ht="21.9" customHeight="1"/>
    <row r="352" ht="21.9" customHeight="1"/>
    <row r="353" ht="21.9" customHeight="1"/>
    <row r="354" ht="21.9" customHeight="1"/>
    <row r="355" ht="21.9" customHeight="1"/>
    <row r="356" ht="21.9" customHeight="1"/>
    <row r="357" ht="21.9" customHeight="1"/>
    <row r="358" ht="21.9" customHeight="1"/>
    <row r="359" ht="21.9" customHeight="1"/>
    <row r="360" ht="21.9" customHeight="1"/>
    <row r="361" ht="21.9" customHeight="1"/>
    <row r="362" ht="21.9" customHeight="1"/>
    <row r="363" ht="21.9" customHeight="1"/>
    <row r="364" ht="21.9" customHeight="1"/>
    <row r="365" ht="21.9" customHeight="1"/>
    <row r="366" ht="21.9" customHeight="1"/>
    <row r="367" ht="21.9" customHeight="1"/>
    <row r="368" ht="21.9" customHeight="1"/>
    <row r="369" ht="21.9" customHeight="1"/>
    <row r="370" ht="21.9" customHeight="1"/>
    <row r="371" ht="21.9" customHeight="1"/>
    <row r="372" ht="21.9" customHeight="1"/>
    <row r="373" ht="21.9" customHeight="1"/>
    <row r="374" ht="21.9" customHeight="1"/>
    <row r="375" ht="21.9" customHeight="1"/>
    <row r="376" ht="21.9" customHeight="1"/>
    <row r="377" ht="21.9" customHeight="1"/>
    <row r="378" ht="21.9" customHeight="1"/>
    <row r="379" ht="21.9" customHeight="1"/>
    <row r="380" ht="21.9" customHeight="1"/>
    <row r="381" ht="21.9" customHeight="1"/>
    <row r="382" ht="21.9" customHeight="1"/>
    <row r="383" ht="21.9" customHeight="1"/>
    <row r="384" ht="21.9" customHeight="1"/>
    <row r="385" ht="21.9" customHeight="1"/>
    <row r="386" ht="21.9" customHeight="1"/>
    <row r="387" ht="21.9" customHeight="1"/>
    <row r="388" ht="21.9" customHeight="1"/>
    <row r="389" ht="21.9" customHeight="1"/>
    <row r="390" ht="21.9" customHeight="1"/>
    <row r="391" ht="21.9" customHeight="1"/>
    <row r="392" ht="21.9" customHeight="1"/>
    <row r="393" ht="21.9" customHeight="1"/>
    <row r="394" ht="21.9" customHeight="1"/>
    <row r="395" ht="21.9" customHeight="1"/>
    <row r="396" ht="21.9" customHeight="1"/>
    <row r="397" ht="21.9" customHeight="1"/>
    <row r="398" ht="21.9" customHeight="1"/>
    <row r="399" ht="21.9" customHeight="1"/>
    <row r="400" ht="21.9" customHeight="1"/>
    <row r="401" ht="21.9" customHeight="1"/>
    <row r="402" ht="21.9" customHeight="1"/>
    <row r="403" ht="21.9" customHeight="1"/>
    <row r="404" ht="21.9" customHeight="1"/>
    <row r="405" ht="21.9" customHeight="1"/>
    <row r="406" ht="21.9" customHeight="1"/>
    <row r="407" ht="21.9" customHeight="1"/>
    <row r="408" ht="21.9" customHeight="1"/>
    <row r="409" ht="21.9" customHeight="1"/>
    <row r="410" ht="21.9" customHeight="1"/>
    <row r="411" ht="21.9" customHeight="1"/>
    <row r="412" ht="21.9" customHeight="1"/>
    <row r="413" ht="21.9" customHeight="1"/>
    <row r="414" ht="21.9" customHeight="1"/>
    <row r="415" ht="21.9" customHeight="1"/>
    <row r="416" ht="21.9" customHeight="1"/>
    <row r="417" ht="21.9" customHeight="1"/>
    <row r="418" ht="21.9" customHeight="1"/>
    <row r="419" ht="21.9" customHeight="1"/>
    <row r="420" ht="21.9" customHeight="1"/>
    <row r="421" ht="21.9" customHeight="1"/>
    <row r="422" ht="21.9" customHeight="1"/>
    <row r="423" ht="21.9" customHeight="1"/>
    <row r="424" ht="21.9" customHeight="1"/>
    <row r="425" ht="21.9" customHeight="1"/>
    <row r="426" ht="21.9" customHeight="1"/>
    <row r="427" ht="21.9" customHeight="1"/>
    <row r="428" ht="21.9" customHeight="1"/>
  </sheetData>
  <mergeCells count="10">
    <mergeCell ref="A1:P1"/>
    <mergeCell ref="A2:D3"/>
    <mergeCell ref="E2:E3"/>
    <mergeCell ref="F2:F3"/>
    <mergeCell ref="G2:G3"/>
    <mergeCell ref="H2:I2"/>
    <mergeCell ref="J2:K2"/>
    <mergeCell ref="L2:M2"/>
    <mergeCell ref="N2:O2"/>
    <mergeCell ref="P2:P3"/>
  </mergeCells>
  <phoneticPr fontId="2" type="noConversion"/>
  <printOptions horizontalCentered="1"/>
  <pageMargins left="0.59055118110236227" right="0.55118110236220474" top="0.59055118110236227" bottom="0.59055118110236227" header="0.39370078740157483" footer="0.39370078740157483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0"/>
  <sheetViews>
    <sheetView view="pageBreakPreview" zoomScaleSheetLayoutView="100" workbookViewId="0">
      <pane ySplit="4" topLeftCell="A5" activePane="bottomLeft" state="frozen"/>
      <selection activeCell="H16" sqref="H16:O16"/>
      <selection pane="bottomLeft" activeCell="B16" sqref="B16"/>
    </sheetView>
  </sheetViews>
  <sheetFormatPr defaultColWidth="8.8984375" defaultRowHeight="18" customHeight="1"/>
  <cols>
    <col min="1" max="1" width="23.796875" style="50" customWidth="1"/>
    <col min="2" max="2" width="22.796875" style="49" customWidth="1"/>
    <col min="3" max="3" width="7.796875" style="53" customWidth="1"/>
    <col min="4" max="4" width="4.796875" style="49" customWidth="1"/>
    <col min="5" max="5" width="10.796875" style="50" customWidth="1"/>
    <col min="6" max="6" width="12.796875" style="50" customWidth="1"/>
    <col min="7" max="7" width="10.796875" style="50" customWidth="1"/>
    <col min="8" max="8" width="11.796875" style="50" customWidth="1"/>
    <col min="9" max="9" width="10.796875" style="50" customWidth="1"/>
    <col min="10" max="10" width="11.796875" style="50" customWidth="1"/>
    <col min="11" max="11" width="10.796875" style="50" customWidth="1"/>
    <col min="12" max="12" width="11.796875" style="50" customWidth="1"/>
    <col min="13" max="13" width="9.796875" style="50" bestFit="1" customWidth="1"/>
    <col min="14" max="16384" width="8.8984375" style="50"/>
  </cols>
  <sheetData>
    <row r="1" spans="1:23" s="38" customFormat="1" ht="35.1" customHeight="1">
      <c r="A1" s="145" t="s">
        <v>50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3" s="40" customFormat="1" ht="22.5" customHeight="1">
      <c r="A2" s="153" t="s">
        <v>0</v>
      </c>
      <c r="B2" s="153" t="s">
        <v>1</v>
      </c>
      <c r="C2" s="153" t="s">
        <v>2</v>
      </c>
      <c r="D2" s="153" t="s">
        <v>3</v>
      </c>
      <c r="E2" s="153" t="s">
        <v>4</v>
      </c>
      <c r="F2" s="153"/>
      <c r="G2" s="153" t="s">
        <v>5</v>
      </c>
      <c r="H2" s="153"/>
      <c r="I2" s="153" t="s">
        <v>6</v>
      </c>
      <c r="J2" s="153"/>
      <c r="K2" s="153" t="s">
        <v>7</v>
      </c>
      <c r="L2" s="153"/>
      <c r="M2" s="154" t="s">
        <v>8</v>
      </c>
      <c r="N2" s="39"/>
      <c r="O2" s="39"/>
      <c r="P2" s="39"/>
      <c r="Q2" s="39"/>
      <c r="R2" s="39"/>
      <c r="S2" s="39"/>
      <c r="T2" s="39"/>
      <c r="U2" s="39"/>
      <c r="V2" s="39"/>
      <c r="W2" s="39"/>
    </row>
    <row r="3" spans="1:23" s="40" customFormat="1" ht="22.5" customHeight="1">
      <c r="A3" s="153"/>
      <c r="B3" s="153"/>
      <c r="C3" s="153"/>
      <c r="D3" s="153"/>
      <c r="E3" s="52" t="s">
        <v>9</v>
      </c>
      <c r="F3" s="52" t="s">
        <v>10</v>
      </c>
      <c r="G3" s="52" t="s">
        <v>9</v>
      </c>
      <c r="H3" s="52" t="s">
        <v>10</v>
      </c>
      <c r="I3" s="52" t="s">
        <v>9</v>
      </c>
      <c r="J3" s="52" t="s">
        <v>10</v>
      </c>
      <c r="K3" s="52" t="s">
        <v>9</v>
      </c>
      <c r="L3" s="52" t="s">
        <v>10</v>
      </c>
      <c r="M3" s="154"/>
      <c r="N3" s="39"/>
      <c r="O3" s="39"/>
      <c r="P3" s="39"/>
      <c r="Q3" s="39"/>
      <c r="R3" s="39"/>
      <c r="S3" s="39"/>
      <c r="T3" s="39"/>
      <c r="U3" s="39"/>
      <c r="V3" s="39"/>
      <c r="W3" s="39"/>
    </row>
    <row r="4" spans="1:23" s="44" customFormat="1" ht="22.5" customHeight="1">
      <c r="A4" s="108" t="s">
        <v>65</v>
      </c>
      <c r="B4" s="109" t="s">
        <v>49</v>
      </c>
      <c r="C4" s="110">
        <v>0</v>
      </c>
      <c r="D4" s="109" t="s">
        <v>49</v>
      </c>
      <c r="E4" s="111">
        <f t="shared" ref="E4:F7" si="0">G4+I4+K4</f>
        <v>0</v>
      </c>
      <c r="F4" s="111">
        <f t="shared" si="0"/>
        <v>5872713</v>
      </c>
      <c r="G4" s="111">
        <v>0</v>
      </c>
      <c r="H4" s="111">
        <f>SUM(H5:H7)</f>
        <v>0</v>
      </c>
      <c r="I4" s="111">
        <v>0</v>
      </c>
      <c r="J4" s="111">
        <f>SUM(J5:J7)</f>
        <v>0</v>
      </c>
      <c r="K4" s="111">
        <v>0</v>
      </c>
      <c r="L4" s="111">
        <f>SUM(L5:L7)</f>
        <v>5872713</v>
      </c>
      <c r="M4" s="108" t="s">
        <v>49</v>
      </c>
      <c r="N4" s="43"/>
      <c r="O4" s="43"/>
      <c r="P4" s="43"/>
      <c r="Q4" s="43"/>
      <c r="R4" s="43"/>
      <c r="S4" s="43"/>
      <c r="T4" s="43"/>
      <c r="U4" s="43"/>
      <c r="V4" s="43"/>
      <c r="W4" s="43"/>
    </row>
    <row r="5" spans="1:23" s="44" customFormat="1" ht="22.5" customHeight="1">
      <c r="A5" s="30" t="s">
        <v>85</v>
      </c>
      <c r="B5" s="27" t="s">
        <v>61</v>
      </c>
      <c r="C5" s="112">
        <v>99</v>
      </c>
      <c r="D5" s="27" t="s">
        <v>59</v>
      </c>
      <c r="E5" s="113">
        <f t="shared" si="0"/>
        <v>14511</v>
      </c>
      <c r="F5" s="113">
        <f t="shared" si="0"/>
        <v>1436589</v>
      </c>
      <c r="G5" s="113">
        <v>0</v>
      </c>
      <c r="H5" s="113">
        <f>TRUNC(C5*G5,0)</f>
        <v>0</v>
      </c>
      <c r="I5" s="113">
        <v>0</v>
      </c>
      <c r="J5" s="113">
        <f>TRUNC(C5*I5,0)</f>
        <v>0</v>
      </c>
      <c r="K5" s="113">
        <v>14511</v>
      </c>
      <c r="L5" s="113">
        <f>TRUNC(C5*K5,0)</f>
        <v>1436589</v>
      </c>
      <c r="M5" s="30" t="s">
        <v>60</v>
      </c>
      <c r="N5" s="43"/>
      <c r="O5" s="43"/>
      <c r="P5" s="43"/>
      <c r="Q5" s="43"/>
      <c r="R5" s="43"/>
      <c r="S5" s="43"/>
      <c r="T5" s="43"/>
      <c r="U5" s="43"/>
      <c r="V5" s="43"/>
      <c r="W5" s="43"/>
    </row>
    <row r="6" spans="1:23" s="44" customFormat="1" ht="22.5" customHeight="1">
      <c r="A6" s="30" t="s">
        <v>86</v>
      </c>
      <c r="B6" s="27" t="s">
        <v>61</v>
      </c>
      <c r="C6" s="112">
        <v>163</v>
      </c>
      <c r="D6" s="27" t="s">
        <v>59</v>
      </c>
      <c r="E6" s="113">
        <f t="shared" si="0"/>
        <v>14751</v>
      </c>
      <c r="F6" s="113">
        <f t="shared" si="0"/>
        <v>2404413</v>
      </c>
      <c r="G6" s="113">
        <v>0</v>
      </c>
      <c r="H6" s="113">
        <f>TRUNC(C6*G6,0)</f>
        <v>0</v>
      </c>
      <c r="I6" s="113">
        <v>0</v>
      </c>
      <c r="J6" s="113">
        <f>TRUNC(C6*I6,0)</f>
        <v>0</v>
      </c>
      <c r="K6" s="113">
        <v>14751</v>
      </c>
      <c r="L6" s="113">
        <f>TRUNC(C6*K6,0)</f>
        <v>2404413</v>
      </c>
      <c r="M6" s="30" t="s">
        <v>62</v>
      </c>
      <c r="N6" s="43"/>
      <c r="O6" s="43"/>
      <c r="P6" s="43"/>
      <c r="Q6" s="43"/>
      <c r="R6" s="43"/>
      <c r="S6" s="43"/>
      <c r="T6" s="43"/>
      <c r="U6" s="43"/>
      <c r="V6" s="43"/>
      <c r="W6" s="43"/>
    </row>
    <row r="7" spans="1:23" s="48" customFormat="1" ht="22.5" customHeight="1">
      <c r="A7" s="30" t="s">
        <v>87</v>
      </c>
      <c r="B7" s="27" t="s">
        <v>61</v>
      </c>
      <c r="C7" s="112">
        <v>87</v>
      </c>
      <c r="D7" s="27" t="s">
        <v>59</v>
      </c>
      <c r="E7" s="113">
        <f t="shared" si="0"/>
        <v>23353</v>
      </c>
      <c r="F7" s="113">
        <f t="shared" si="0"/>
        <v>2031711</v>
      </c>
      <c r="G7" s="113">
        <v>0</v>
      </c>
      <c r="H7" s="113">
        <f>TRUNC(C7*G7,0)</f>
        <v>0</v>
      </c>
      <c r="I7" s="113">
        <v>0</v>
      </c>
      <c r="J7" s="113">
        <f>TRUNC(C7*I7,0)</f>
        <v>0</v>
      </c>
      <c r="K7" s="113">
        <v>23353</v>
      </c>
      <c r="L7" s="113">
        <f>TRUNC(C7*K7,0)</f>
        <v>2031711</v>
      </c>
      <c r="M7" s="30" t="s">
        <v>63</v>
      </c>
      <c r="N7" s="47"/>
      <c r="O7" s="47"/>
      <c r="P7" s="47"/>
      <c r="Q7" s="47"/>
      <c r="R7" s="47"/>
      <c r="S7" s="47"/>
      <c r="T7" s="47"/>
      <c r="U7" s="47"/>
      <c r="V7" s="47"/>
      <c r="W7" s="47"/>
    </row>
    <row r="8" spans="1:23" s="48" customFormat="1" ht="22.5" customHeight="1">
      <c r="A8" s="30"/>
      <c r="B8" s="27"/>
      <c r="C8" s="114"/>
      <c r="D8" s="27"/>
      <c r="E8" s="113"/>
      <c r="F8" s="113"/>
      <c r="G8" s="113"/>
      <c r="H8" s="113"/>
      <c r="I8" s="113"/>
      <c r="J8" s="113"/>
      <c r="K8" s="113"/>
      <c r="L8" s="113"/>
      <c r="M8" s="30"/>
      <c r="N8" s="47"/>
      <c r="O8" s="47"/>
      <c r="P8" s="47"/>
      <c r="Q8" s="47"/>
      <c r="R8" s="47"/>
      <c r="S8" s="47"/>
      <c r="T8" s="47"/>
      <c r="U8" s="47"/>
      <c r="V8" s="47"/>
      <c r="W8" s="47"/>
    </row>
    <row r="9" spans="1:23" s="48" customFormat="1" ht="22.5" customHeight="1">
      <c r="A9" s="108" t="s">
        <v>66</v>
      </c>
      <c r="B9" s="109" t="s">
        <v>49</v>
      </c>
      <c r="C9" s="110">
        <v>0</v>
      </c>
      <c r="D9" s="109" t="s">
        <v>49</v>
      </c>
      <c r="E9" s="111">
        <f t="shared" ref="E9:F12" si="1">G9+I9+K9</f>
        <v>0</v>
      </c>
      <c r="F9" s="111">
        <f t="shared" si="1"/>
        <v>22558290</v>
      </c>
      <c r="G9" s="111">
        <v>0</v>
      </c>
      <c r="H9" s="111">
        <f>SUM(H10:H12)</f>
        <v>0</v>
      </c>
      <c r="I9" s="111">
        <v>0</v>
      </c>
      <c r="J9" s="111">
        <f>SUM(J10:J12)</f>
        <v>0</v>
      </c>
      <c r="K9" s="111">
        <v>0</v>
      </c>
      <c r="L9" s="111">
        <f>SUM(L10:L12)</f>
        <v>22558290</v>
      </c>
      <c r="M9" s="108" t="s">
        <v>49</v>
      </c>
      <c r="N9" s="47"/>
      <c r="O9" s="47"/>
      <c r="P9" s="47"/>
      <c r="Q9" s="47"/>
      <c r="R9" s="47"/>
      <c r="S9" s="47"/>
      <c r="T9" s="47"/>
      <c r="U9" s="47"/>
      <c r="V9" s="47"/>
      <c r="W9" s="47"/>
    </row>
    <row r="10" spans="1:23" s="48" customFormat="1" ht="22.5" customHeight="1">
      <c r="A10" s="30" t="s">
        <v>88</v>
      </c>
      <c r="B10" s="27" t="s">
        <v>57</v>
      </c>
      <c r="C10" s="112">
        <v>228</v>
      </c>
      <c r="D10" s="27" t="s">
        <v>51</v>
      </c>
      <c r="E10" s="113">
        <f t="shared" si="1"/>
        <v>31142</v>
      </c>
      <c r="F10" s="113">
        <f t="shared" si="1"/>
        <v>7100376</v>
      </c>
      <c r="G10" s="113">
        <v>0</v>
      </c>
      <c r="H10" s="113">
        <f>TRUNC(C10*G10,0)</f>
        <v>0</v>
      </c>
      <c r="I10" s="113">
        <v>0</v>
      </c>
      <c r="J10" s="113">
        <f>TRUNC(C10*I10,0)</f>
        <v>0</v>
      </c>
      <c r="K10" s="113">
        <v>31142</v>
      </c>
      <c r="L10" s="113">
        <f>TRUNC(C10*K10,0)</f>
        <v>7100376</v>
      </c>
      <c r="M10" s="30" t="s">
        <v>49</v>
      </c>
      <c r="N10" s="47"/>
      <c r="O10" s="47"/>
      <c r="P10" s="47"/>
      <c r="Q10" s="47"/>
      <c r="R10" s="47"/>
      <c r="S10" s="47"/>
      <c r="T10" s="47"/>
      <c r="U10" s="47"/>
      <c r="V10" s="47"/>
      <c r="W10" s="47"/>
    </row>
    <row r="11" spans="1:23" s="48" customFormat="1" ht="22.5" customHeight="1">
      <c r="A11" s="30" t="s">
        <v>88</v>
      </c>
      <c r="B11" s="27" t="s">
        <v>64</v>
      </c>
      <c r="C11" s="112">
        <v>383</v>
      </c>
      <c r="D11" s="27" t="s">
        <v>51</v>
      </c>
      <c r="E11" s="113">
        <f t="shared" si="1"/>
        <v>32166</v>
      </c>
      <c r="F11" s="113">
        <f t="shared" si="1"/>
        <v>12319578</v>
      </c>
      <c r="G11" s="113">
        <v>0</v>
      </c>
      <c r="H11" s="113">
        <f>TRUNC(C11*G11,0)</f>
        <v>0</v>
      </c>
      <c r="I11" s="113">
        <v>0</v>
      </c>
      <c r="J11" s="113">
        <f>TRUNC(C11*I11,0)</f>
        <v>0</v>
      </c>
      <c r="K11" s="113">
        <v>32166</v>
      </c>
      <c r="L11" s="113">
        <f>TRUNC(C11*K11,0)</f>
        <v>12319578</v>
      </c>
      <c r="M11" s="30" t="s">
        <v>49</v>
      </c>
      <c r="N11" s="47"/>
      <c r="O11" s="47"/>
      <c r="P11" s="47"/>
      <c r="Q11" s="47"/>
      <c r="R11" s="47"/>
      <c r="S11" s="47"/>
      <c r="T11" s="47"/>
      <c r="U11" s="47"/>
      <c r="V11" s="47"/>
      <c r="W11" s="47"/>
    </row>
    <row r="12" spans="1:23" s="48" customFormat="1" ht="22.5" customHeight="1">
      <c r="A12" s="30" t="s">
        <v>88</v>
      </c>
      <c r="B12" s="27" t="s">
        <v>89</v>
      </c>
      <c r="C12" s="112">
        <v>204</v>
      </c>
      <c r="D12" s="27" t="s">
        <v>51</v>
      </c>
      <c r="E12" s="113">
        <f t="shared" si="1"/>
        <v>15384</v>
      </c>
      <c r="F12" s="113">
        <f t="shared" si="1"/>
        <v>3138336</v>
      </c>
      <c r="G12" s="113">
        <v>0</v>
      </c>
      <c r="H12" s="113">
        <f>TRUNC(C12*G12,0)</f>
        <v>0</v>
      </c>
      <c r="I12" s="113">
        <v>0</v>
      </c>
      <c r="J12" s="113">
        <f>TRUNC(C12*I12,0)</f>
        <v>0</v>
      </c>
      <c r="K12" s="113">
        <v>15384</v>
      </c>
      <c r="L12" s="113">
        <f>TRUNC(C12*K12,0)</f>
        <v>3138336</v>
      </c>
      <c r="M12" s="30" t="s">
        <v>49</v>
      </c>
      <c r="N12" s="47"/>
      <c r="O12" s="47"/>
      <c r="P12" s="47"/>
      <c r="Q12" s="47"/>
      <c r="R12" s="47"/>
      <c r="S12" s="47"/>
      <c r="T12" s="47"/>
      <c r="U12" s="47"/>
      <c r="V12" s="47"/>
      <c r="W12" s="47"/>
    </row>
    <row r="13" spans="1:23" s="44" customFormat="1" ht="22.5" customHeight="1">
      <c r="A13" s="30"/>
      <c r="B13" s="27"/>
      <c r="C13" s="112"/>
      <c r="D13" s="27"/>
      <c r="E13" s="113"/>
      <c r="F13" s="113"/>
      <c r="G13" s="113"/>
      <c r="H13" s="113"/>
      <c r="I13" s="113"/>
      <c r="J13" s="113"/>
      <c r="K13" s="113"/>
      <c r="L13" s="113"/>
      <c r="M13" s="30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s="48" customFormat="1" ht="22.5" customHeight="1">
      <c r="A14" s="59"/>
      <c r="B14" s="60"/>
      <c r="C14" s="63"/>
      <c r="D14" s="60"/>
      <c r="E14" s="61"/>
      <c r="F14" s="62"/>
      <c r="G14" s="61"/>
      <c r="H14" s="62"/>
      <c r="I14" s="61"/>
      <c r="J14" s="62"/>
      <c r="K14" s="61"/>
      <c r="L14" s="62"/>
      <c r="M14" s="59"/>
      <c r="N14" s="47"/>
      <c r="O14" s="47"/>
      <c r="P14" s="47"/>
      <c r="Q14" s="47"/>
      <c r="R14" s="47"/>
      <c r="S14" s="47"/>
      <c r="T14" s="47"/>
      <c r="U14" s="47"/>
      <c r="V14" s="47"/>
      <c r="W14" s="47"/>
    </row>
    <row r="15" spans="1:23" s="44" customFormat="1" ht="22.5" customHeight="1">
      <c r="A15" s="59"/>
      <c r="B15" s="60"/>
      <c r="C15" s="63"/>
      <c r="D15" s="60"/>
      <c r="E15" s="61"/>
      <c r="F15" s="62"/>
      <c r="G15" s="61"/>
      <c r="H15" s="62"/>
      <c r="I15" s="61"/>
      <c r="J15" s="62"/>
      <c r="K15" s="61"/>
      <c r="L15" s="62"/>
      <c r="M15" s="59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48" customFormat="1" ht="22.5" customHeight="1">
      <c r="A16" s="59"/>
      <c r="B16" s="60"/>
      <c r="C16" s="63"/>
      <c r="D16" s="60"/>
      <c r="E16" s="61"/>
      <c r="F16" s="62"/>
      <c r="G16" s="61"/>
      <c r="H16" s="62"/>
      <c r="I16" s="61"/>
      <c r="J16" s="62"/>
      <c r="K16" s="61"/>
      <c r="L16" s="62"/>
      <c r="M16" s="59"/>
      <c r="N16" s="47"/>
      <c r="O16" s="47"/>
      <c r="P16" s="47"/>
      <c r="Q16" s="47"/>
      <c r="R16" s="47"/>
      <c r="S16" s="47"/>
      <c r="T16" s="47"/>
      <c r="U16" s="47"/>
      <c r="V16" s="47"/>
      <c r="W16" s="47"/>
    </row>
    <row r="17" spans="1:23" s="48" customFormat="1" ht="22.5" customHeight="1">
      <c r="A17" s="59"/>
      <c r="B17" s="60"/>
      <c r="C17" s="63"/>
      <c r="D17" s="60"/>
      <c r="E17" s="61"/>
      <c r="F17" s="62"/>
      <c r="G17" s="61"/>
      <c r="H17" s="62"/>
      <c r="I17" s="61"/>
      <c r="J17" s="62"/>
      <c r="K17" s="61"/>
      <c r="L17" s="62"/>
      <c r="M17" s="59"/>
      <c r="N17" s="47"/>
      <c r="O17" s="47"/>
      <c r="P17" s="47"/>
      <c r="Q17" s="47"/>
      <c r="R17" s="47"/>
      <c r="S17" s="47"/>
      <c r="T17" s="47"/>
      <c r="U17" s="47"/>
      <c r="V17" s="47"/>
      <c r="W17" s="47"/>
    </row>
    <row r="18" spans="1:23" s="48" customFormat="1" ht="22.5" customHeight="1">
      <c r="A18" s="45"/>
      <c r="B18" s="46"/>
      <c r="C18" s="45"/>
      <c r="D18" s="46"/>
      <c r="E18" s="45"/>
      <c r="F18" s="45"/>
      <c r="G18" s="45"/>
      <c r="H18" s="45"/>
      <c r="I18" s="45"/>
      <c r="J18" s="45"/>
      <c r="K18" s="45"/>
      <c r="L18" s="45"/>
      <c r="M18" s="25"/>
      <c r="N18" s="47"/>
      <c r="O18" s="47"/>
      <c r="P18" s="47"/>
      <c r="Q18" s="47"/>
      <c r="R18" s="47"/>
      <c r="S18" s="47"/>
      <c r="T18" s="47"/>
      <c r="U18" s="47"/>
      <c r="V18" s="47"/>
      <c r="W18" s="47"/>
    </row>
    <row r="19" spans="1:23" s="48" customFormat="1" ht="22.5" customHeight="1">
      <c r="A19" s="45"/>
      <c r="B19" s="46"/>
      <c r="C19" s="45"/>
      <c r="D19" s="46"/>
      <c r="E19" s="45"/>
      <c r="F19" s="45"/>
      <c r="G19" s="45"/>
      <c r="H19" s="45"/>
      <c r="I19" s="45"/>
      <c r="J19" s="45"/>
      <c r="K19" s="45"/>
      <c r="L19" s="45"/>
      <c r="M19" s="25"/>
      <c r="N19" s="47"/>
      <c r="O19" s="47"/>
      <c r="P19" s="47"/>
      <c r="Q19" s="47"/>
      <c r="R19" s="47"/>
      <c r="S19" s="47"/>
      <c r="T19" s="47"/>
      <c r="U19" s="47"/>
      <c r="V19" s="47"/>
      <c r="W19" s="47"/>
    </row>
    <row r="20" spans="1:23" s="44" customFormat="1" ht="22.5" customHeight="1">
      <c r="A20" s="41"/>
      <c r="B20" s="42"/>
      <c r="C20" s="41"/>
      <c r="D20" s="42"/>
      <c r="E20" s="41"/>
      <c r="F20" s="41"/>
      <c r="G20" s="41"/>
      <c r="H20" s="41"/>
      <c r="I20" s="41"/>
      <c r="J20" s="41"/>
      <c r="K20" s="41"/>
      <c r="L20" s="41"/>
      <c r="M20" s="51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3" s="44" customFormat="1" ht="22.5" customHeight="1">
      <c r="A21" s="41"/>
      <c r="B21" s="42"/>
      <c r="C21" s="41"/>
      <c r="D21" s="42"/>
      <c r="E21" s="41"/>
      <c r="F21" s="41"/>
      <c r="G21" s="41"/>
      <c r="H21" s="41"/>
      <c r="I21" s="41"/>
      <c r="J21" s="41"/>
      <c r="K21" s="41"/>
      <c r="L21" s="41"/>
      <c r="M21" s="51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22" spans="1:23" s="48" customFormat="1" ht="22.5" customHeight="1">
      <c r="A22" s="45"/>
      <c r="B22" s="46"/>
      <c r="C22" s="45"/>
      <c r="D22" s="46"/>
      <c r="E22" s="45"/>
      <c r="F22" s="45"/>
      <c r="G22" s="45"/>
      <c r="H22" s="45"/>
      <c r="I22" s="45"/>
      <c r="J22" s="45"/>
      <c r="K22" s="45"/>
      <c r="L22" s="45"/>
      <c r="M22" s="25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1:23" s="48" customFormat="1" ht="22.5" customHeight="1">
      <c r="A23" s="45"/>
      <c r="B23" s="46"/>
      <c r="C23" s="45"/>
      <c r="D23" s="46"/>
      <c r="E23" s="45"/>
      <c r="F23" s="45"/>
      <c r="G23" s="45"/>
      <c r="H23" s="45"/>
      <c r="I23" s="45"/>
      <c r="J23" s="45"/>
      <c r="K23" s="45"/>
      <c r="L23" s="45"/>
      <c r="M23" s="25"/>
      <c r="N23" s="47"/>
      <c r="O23" s="47"/>
      <c r="P23" s="47"/>
      <c r="Q23" s="47"/>
      <c r="R23" s="47"/>
      <c r="S23" s="47"/>
      <c r="T23" s="47"/>
      <c r="U23" s="47"/>
      <c r="V23" s="47"/>
      <c r="W23" s="47"/>
    </row>
    <row r="24" spans="1:23" s="48" customFormat="1" ht="22.5" customHeight="1">
      <c r="A24" s="45"/>
      <c r="B24" s="46"/>
      <c r="C24" s="45"/>
      <c r="D24" s="46"/>
      <c r="E24" s="45"/>
      <c r="F24" s="45"/>
      <c r="G24" s="45"/>
      <c r="H24" s="45"/>
      <c r="I24" s="45"/>
      <c r="J24" s="45"/>
      <c r="K24" s="45"/>
      <c r="L24" s="45"/>
      <c r="M24" s="25"/>
      <c r="N24" s="47"/>
      <c r="O24" s="47"/>
      <c r="P24" s="47"/>
      <c r="Q24" s="47"/>
      <c r="R24" s="47"/>
      <c r="S24" s="47"/>
      <c r="T24" s="47"/>
      <c r="U24" s="47"/>
      <c r="V24" s="47"/>
      <c r="W24" s="47"/>
    </row>
    <row r="25" spans="1:23" s="48" customFormat="1" ht="22.5" customHeight="1">
      <c r="A25" s="45"/>
      <c r="B25" s="46"/>
      <c r="C25" s="45"/>
      <c r="D25" s="46"/>
      <c r="E25" s="45"/>
      <c r="F25" s="45"/>
      <c r="G25" s="45"/>
      <c r="H25" s="45"/>
      <c r="I25" s="45"/>
      <c r="J25" s="45"/>
      <c r="K25" s="45"/>
      <c r="L25" s="45"/>
      <c r="M25" s="25"/>
      <c r="N25" s="47"/>
      <c r="O25" s="47"/>
      <c r="P25" s="47"/>
      <c r="Q25" s="47"/>
      <c r="R25" s="47"/>
      <c r="S25" s="47"/>
      <c r="T25" s="47"/>
      <c r="U25" s="47"/>
      <c r="V25" s="47"/>
      <c r="W25" s="47"/>
    </row>
    <row r="26" spans="1:23" s="48" customFormat="1" ht="22.5" customHeight="1">
      <c r="A26" s="45"/>
      <c r="B26" s="46"/>
      <c r="C26" s="45"/>
      <c r="D26" s="46"/>
      <c r="E26" s="45"/>
      <c r="F26" s="45"/>
      <c r="G26" s="45"/>
      <c r="H26" s="45"/>
      <c r="I26" s="45"/>
      <c r="J26" s="45"/>
      <c r="K26" s="45"/>
      <c r="L26" s="45"/>
      <c r="M26" s="25"/>
      <c r="N26" s="47"/>
      <c r="O26" s="47"/>
      <c r="P26" s="47"/>
      <c r="Q26" s="47"/>
      <c r="R26" s="47"/>
      <c r="S26" s="47"/>
      <c r="T26" s="47"/>
      <c r="U26" s="47"/>
      <c r="V26" s="47"/>
      <c r="W26" s="47"/>
    </row>
    <row r="27" spans="1:23" s="48" customFormat="1" ht="22.5" customHeight="1">
      <c r="A27" s="45"/>
      <c r="B27" s="46"/>
      <c r="C27" s="45"/>
      <c r="D27" s="46"/>
      <c r="E27" s="45"/>
      <c r="F27" s="45"/>
      <c r="G27" s="45"/>
      <c r="H27" s="45"/>
      <c r="I27" s="45"/>
      <c r="J27" s="45"/>
      <c r="K27" s="45"/>
      <c r="L27" s="45"/>
      <c r="M27" s="25"/>
      <c r="N27" s="47"/>
      <c r="O27" s="47"/>
      <c r="P27" s="47"/>
      <c r="Q27" s="47"/>
      <c r="R27" s="47"/>
      <c r="S27" s="47"/>
      <c r="T27" s="47"/>
      <c r="U27" s="47"/>
      <c r="V27" s="47"/>
      <c r="W27" s="47"/>
    </row>
    <row r="28" spans="1:23" s="48" customFormat="1" ht="22.5" customHeight="1">
      <c r="A28" s="45"/>
      <c r="B28" s="46"/>
      <c r="C28" s="45"/>
      <c r="D28" s="46"/>
      <c r="E28" s="45"/>
      <c r="F28" s="45"/>
      <c r="G28" s="45"/>
      <c r="H28" s="45"/>
      <c r="I28" s="45"/>
      <c r="J28" s="45"/>
      <c r="K28" s="45"/>
      <c r="L28" s="45"/>
      <c r="M28" s="25"/>
      <c r="N28" s="47"/>
      <c r="O28" s="47"/>
      <c r="P28" s="47"/>
      <c r="Q28" s="47"/>
      <c r="R28" s="47"/>
      <c r="S28" s="47"/>
      <c r="T28" s="47"/>
      <c r="U28" s="47"/>
      <c r="V28" s="47"/>
      <c r="W28" s="47"/>
    </row>
    <row r="29" spans="1:23" s="48" customFormat="1" ht="22.5" customHeight="1">
      <c r="A29" s="45"/>
      <c r="B29" s="46"/>
      <c r="C29" s="45"/>
      <c r="D29" s="46"/>
      <c r="E29" s="45"/>
      <c r="F29" s="45"/>
      <c r="G29" s="45"/>
      <c r="H29" s="45"/>
      <c r="I29" s="45"/>
      <c r="J29" s="45"/>
      <c r="K29" s="45"/>
      <c r="L29" s="45"/>
      <c r="M29" s="25"/>
      <c r="N29" s="47"/>
      <c r="O29" s="47"/>
      <c r="P29" s="47"/>
      <c r="Q29" s="47"/>
      <c r="R29" s="47"/>
      <c r="S29" s="47"/>
      <c r="T29" s="47"/>
      <c r="U29" s="47"/>
      <c r="V29" s="47"/>
      <c r="W29" s="47"/>
    </row>
    <row r="30" spans="1:23" s="48" customFormat="1" ht="22.5" customHeight="1">
      <c r="A30" s="45"/>
      <c r="B30" s="46"/>
      <c r="C30" s="45"/>
      <c r="D30" s="46"/>
      <c r="E30" s="45"/>
      <c r="F30" s="45"/>
      <c r="G30" s="45"/>
      <c r="H30" s="45"/>
      <c r="I30" s="45"/>
      <c r="J30" s="45"/>
      <c r="K30" s="45"/>
      <c r="L30" s="45"/>
      <c r="M30" s="25"/>
      <c r="N30" s="47"/>
      <c r="O30" s="47"/>
      <c r="P30" s="47"/>
      <c r="Q30" s="47"/>
      <c r="R30" s="47"/>
      <c r="S30" s="47"/>
      <c r="T30" s="47"/>
      <c r="U30" s="47"/>
      <c r="V30" s="47"/>
      <c r="W30" s="47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rintOptions horizontalCentered="1"/>
  <pageMargins left="0.59055118110236227" right="0.55118110236220474" top="0.59055118110236227" bottom="0.59055118110236227" header="0.39370078740157483" footer="0.39370078740157483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내역서갑지</vt:lpstr>
      <vt:lpstr>원가계산서</vt:lpstr>
      <vt:lpstr>공사비내역서(합계)</vt:lpstr>
      <vt:lpstr>공사비내역서</vt:lpstr>
      <vt:lpstr>공사비내역서!Print_Area</vt:lpstr>
      <vt:lpstr>'공사비내역서(합계)'!Print_Area</vt:lpstr>
      <vt:lpstr>내역서갑지!Print_Area</vt:lpstr>
      <vt:lpstr>원가계산서!Print_Area</vt:lpstr>
      <vt:lpstr>공사비내역서!Print_Titles</vt:lpstr>
      <vt:lpstr>'공사비내역서(합계)'!Print_Titles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ekr</cp:lastModifiedBy>
  <cp:lastPrinted>2026-06-01T05:08:49Z</cp:lastPrinted>
  <dcterms:created xsi:type="dcterms:W3CDTF">2008-01-22T08:03:42Z</dcterms:created>
  <dcterms:modified xsi:type="dcterms:W3CDTF">2026-06-29T01:52:59Z</dcterms:modified>
</cp:coreProperties>
</file>